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5815" windowHeight="14025"/>
  </bookViews>
  <sheets>
    <sheet name="sadalījums pa avotiem" sheetId="1" r:id="rId1"/>
  </sheets>
  <definedNames>
    <definedName name="_Toc196658904" localSheetId="0">'sadalījums pa avotiem'!$B$2</definedName>
    <definedName name="_xlnm.Print_Area" localSheetId="0">'sadalījums pa avotiem'!$A$1:$L$59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0" i="1" l="1"/>
  <c r="H10" i="1"/>
  <c r="I10" i="1"/>
  <c r="G58" i="1"/>
  <c r="F49" i="1"/>
  <c r="H47" i="1"/>
  <c r="I47" i="1"/>
  <c r="J47" i="1"/>
  <c r="K47" i="1"/>
  <c r="L47" i="1"/>
  <c r="H44" i="1"/>
  <c r="I44" i="1"/>
  <c r="J44" i="1"/>
  <c r="K44" i="1"/>
  <c r="F44" i="1"/>
  <c r="I41" i="1"/>
  <c r="J41" i="1"/>
  <c r="K41" i="1"/>
  <c r="L41" i="1"/>
  <c r="F41" i="1"/>
  <c r="H37" i="1"/>
  <c r="I37" i="1"/>
  <c r="J37" i="1"/>
  <c r="K37" i="1"/>
  <c r="L37" i="1"/>
  <c r="H30" i="1"/>
  <c r="I30" i="1"/>
  <c r="F30" i="1"/>
  <c r="G27" i="1"/>
  <c r="H27" i="1"/>
  <c r="I27" i="1"/>
  <c r="F27" i="1"/>
  <c r="I25" i="1"/>
  <c r="J25" i="1"/>
  <c r="K25" i="1"/>
  <c r="L25" i="1"/>
  <c r="G22" i="1"/>
  <c r="H22" i="1"/>
  <c r="I22" i="1"/>
  <c r="H16" i="1"/>
  <c r="I16" i="1"/>
  <c r="J16" i="1"/>
  <c r="K16" i="1"/>
  <c r="L16" i="1"/>
  <c r="L58" i="1" s="1"/>
  <c r="H13" i="1"/>
  <c r="I13" i="1"/>
  <c r="J13" i="1"/>
  <c r="K13" i="1"/>
  <c r="F36" i="1"/>
  <c r="F35" i="1"/>
  <c r="F34" i="1"/>
  <c r="F33" i="1"/>
  <c r="F32" i="1"/>
  <c r="F31" i="1"/>
  <c r="F37" i="1" s="1"/>
  <c r="D31" i="1" s="1"/>
  <c r="F50" i="1"/>
  <c r="F8" i="1"/>
  <c r="F10" i="1" s="1"/>
  <c r="L54" i="1"/>
  <c r="F53" i="1"/>
  <c r="F52" i="1"/>
  <c r="F43" i="1"/>
  <c r="F42" i="1"/>
  <c r="F28" i="1"/>
  <c r="F29" i="1"/>
  <c r="L57" i="1"/>
  <c r="K57" i="1"/>
  <c r="F56" i="1"/>
  <c r="F55" i="1"/>
  <c r="K51" i="1"/>
  <c r="J51" i="1"/>
  <c r="F46" i="1"/>
  <c r="F45" i="1"/>
  <c r="F47" i="1" s="1"/>
  <c r="F40" i="1"/>
  <c r="F39" i="1"/>
  <c r="F26" i="1"/>
  <c r="F24" i="1"/>
  <c r="F23" i="1"/>
  <c r="F25" i="1" s="1"/>
  <c r="F21" i="1"/>
  <c r="F20" i="1"/>
  <c r="F19" i="1"/>
  <c r="F22" i="1" s="1"/>
  <c r="F15" i="1"/>
  <c r="F14" i="1"/>
  <c r="F16" i="1" s="1"/>
  <c r="F12" i="1"/>
  <c r="F11" i="1"/>
  <c r="F13" i="1" s="1"/>
  <c r="F9" i="1"/>
  <c r="F7" i="1"/>
  <c r="K58" i="1" l="1"/>
  <c r="J58" i="1"/>
  <c r="D58" i="1" s="1"/>
  <c r="I58" i="1"/>
  <c r="H58" i="1"/>
  <c r="D42" i="1"/>
  <c r="F54" i="1"/>
  <c r="D52" i="1" s="1"/>
  <c r="D11" i="1"/>
  <c r="D28" i="1"/>
  <c r="D23" i="1"/>
  <c r="F18" i="1"/>
  <c r="D18" i="1" s="1"/>
  <c r="D26" i="1"/>
  <c r="F51" i="1"/>
  <c r="D49" i="1" s="1"/>
  <c r="D45" i="1"/>
  <c r="F57" i="1"/>
  <c r="D55" i="1" s="1"/>
  <c r="D39" i="1"/>
  <c r="D19" i="1"/>
  <c r="D14" i="1"/>
  <c r="D7" i="1" l="1"/>
</calcChain>
</file>

<file path=xl/sharedStrings.xml><?xml version="1.0" encoding="utf-8"?>
<sst xmlns="http://schemas.openxmlformats.org/spreadsheetml/2006/main" count="92" uniqueCount="60">
  <si>
    <t xml:space="preserve">Projekta nosaukums </t>
  </si>
  <si>
    <t xml:space="preserve"> Projektā veicamie darbi (aktivitātes) </t>
  </si>
  <si>
    <t>Kopējās izmaksas, EUR  (summas norādītas bez PVN)</t>
  </si>
  <si>
    <t xml:space="preserve"> Finansēšanas avots </t>
  </si>
  <si>
    <r>
      <rPr>
        <b/>
        <sz val="16"/>
        <color theme="0"/>
        <rFont val="Times New Roman"/>
        <family val="1"/>
        <charset val="186"/>
      </rPr>
      <t xml:space="preserve">Indikatīvā plāna darbības periods </t>
    </r>
    <r>
      <rPr>
        <b/>
        <sz val="12"/>
        <color theme="0"/>
        <rFont val="Times New Roman"/>
        <family val="1"/>
        <charset val="186"/>
      </rPr>
      <t xml:space="preserve">
</t>
    </r>
    <r>
      <rPr>
        <i/>
        <sz val="14"/>
        <color theme="0"/>
        <rFont val="Times New Roman"/>
        <family val="1"/>
        <charset val="186"/>
      </rPr>
      <t xml:space="preserve">(identificēti un/ vai daļēji identificēti fiananšu avoti)  </t>
    </r>
  </si>
  <si>
    <r>
      <t xml:space="preserve">2024 </t>
    </r>
    <r>
      <rPr>
        <b/>
        <sz val="10"/>
        <color theme="0"/>
        <rFont val="Times New Roman"/>
        <family val="1"/>
        <charset val="186"/>
      </rPr>
      <t>(informatīvi kā fakts)</t>
    </r>
  </si>
  <si>
    <t>PASAŽIERU INFRASTRUKTŪRAS ATTĪSTĪBA</t>
  </si>
  <si>
    <r>
      <t xml:space="preserve">6.2.1.2. pasākuma "Dzelzceļa infrastruktūras modernizācija un izbūve" posmotais projekts Nr. 6.2.1.2/21/I/001
 "Dzelzceļa pasažieru infrastruktūras modernizācija" 
</t>
    </r>
    <r>
      <rPr>
        <i/>
        <sz val="11"/>
        <color rgb="FF000000"/>
        <rFont val="Times New Roman"/>
      </rPr>
      <t xml:space="preserve">(posmotais KF 2014-2020)
</t>
    </r>
    <r>
      <rPr>
        <b/>
        <sz val="11"/>
        <color rgb="FF000000"/>
        <rFont val="Times New Roman"/>
      </rPr>
      <t xml:space="preserve">
</t>
    </r>
    <r>
      <rPr>
        <sz val="11"/>
        <color rgb="FF000000"/>
        <rFont val="Times New Roman"/>
      </rPr>
      <t>(</t>
    </r>
    <r>
      <rPr>
        <i/>
        <sz val="11"/>
        <color rgb="FF000000"/>
        <rFont val="Times New Roman"/>
      </rPr>
      <t>6.2.1.2. pasākuma kopējais finansējums - 61 642 051 euro, t.sk. Kohēzijas fonda finansējums – 52 395 743 euro un privātais finansējums – ne mazāks kā 9 246 308 euro</t>
    </r>
    <r>
      <rPr>
        <sz val="11"/>
        <color rgb="FF000000"/>
        <rFont val="Times New Roman"/>
      </rPr>
      <t xml:space="preserve">)
</t>
    </r>
    <r>
      <rPr>
        <sz val="11"/>
        <color rgb="FF000000"/>
        <rFont val="Times New Roman"/>
        <family val="1"/>
        <charset val="186"/>
      </rPr>
      <t>https://www.vestnesis.lv/op/2024/148.2</t>
    </r>
  </si>
  <si>
    <t xml:space="preserve">Nodrošināt drošu, pieejamu un ērtu pasažieru infrastruktūru;
izbūvēt paaugstinātās pasažieru platformas un uzstādīt nepieciešamo aprīkojumu (nojumes, soliņi, atkritumu urnas, apgaismojums) vismaz 45 stacijās un p.p. (plānots 48). 
</t>
  </si>
  <si>
    <t>KF</t>
  </si>
  <si>
    <t>LDz līdzfinansējums</t>
  </si>
  <si>
    <t>LDZ, neattiecināmās izmaksas</t>
  </si>
  <si>
    <t>kopā:</t>
  </si>
  <si>
    <r>
      <rPr>
        <b/>
        <sz val="11"/>
        <color rgb="FF000000"/>
        <rFont val="Times New Roman"/>
      </rPr>
      <t xml:space="preserve">3.1.1. SAM "Attīstīt ilgtspējīgu, pret klimatu izturīgu, inteliģentu, drošu un vairākveidu TEN-T infrastruktūru" 3.1.1.1. pasākums "Dzelzceļa infrastruktūras attīstība un energoefektivitātes uzlabošana sabiedriskajos pasažieru pārvadājumos"
"Dzelzceļa pasažieru infrastruktūras modernizācija" 
</t>
    </r>
    <r>
      <rPr>
        <i/>
        <sz val="11"/>
        <color rgb="FF000000"/>
        <rFont val="Times New Roman"/>
      </rPr>
      <t>(KF 2021/ 2027)
https://tapportals.mk.gov.lv/structuralizer/data/nodes/bbd413a9-7e36-4a6b-b6a3-d86bf5d81735/preview</t>
    </r>
  </si>
  <si>
    <r>
      <rPr>
        <sz val="11"/>
        <color rgb="FF000000"/>
        <rFont val="Times New Roman"/>
      </rPr>
      <t xml:space="preserve">Nodrošināt drošu, pieejamu un ērtu pasažieru infrastruktūru;
izbūvēt paaugstinātās pasažieru platformas un uzstādīt nepieciešamo aprīkojumu (nojumes, soliņi, atkritumu urnas, apgaismojums) vismaz 20 stacijās un p.p.
</t>
    </r>
    <r>
      <rPr>
        <u/>
        <sz val="11"/>
        <color rgb="FF000000"/>
        <rFont val="Times New Roman"/>
      </rPr>
      <t>Pamatojums valsts budžeta līdzfinansējuma paredzēšanai:</t>
    </r>
    <r>
      <rPr>
        <sz val="11"/>
        <color rgb="FF000000"/>
        <rFont val="Times New Roman"/>
      </rPr>
      <t xml:space="preserve"> 
projekta īstenošanas mērķis tiešā veidā saistīts ar pasažieru pārvadājumu un apkalpošanas infrastruktūras atjaunošanu un modernizāciju, pamatojoties uz valsts noteikto dzelzceļa infrastruktūras pārvaldītāja tiešo funkcijas nodrošināšanu. </t>
    </r>
  </si>
  <si>
    <t xml:space="preserve">Valsts budžeta līdzfinansējums </t>
  </si>
  <si>
    <r>
      <t xml:space="preserve">2.4.1. SAM "Veicināt ilgtspējīgu daudzveidu mobilitāti pilsētās" 2.4.1.3. pasākums "Bezemisiju vilcieni" īstenošanas noteikumi"
BEMU uzlādes infrastruktūras izbūve
</t>
    </r>
    <r>
      <rPr>
        <i/>
        <sz val="11"/>
        <color rgb="FF000000"/>
        <rFont val="Times New Roman"/>
      </rPr>
      <t xml:space="preserve">(KF 2021/ 2027)
(2.4.1.3. pasākuma ietvaros LDz ir saistoša pasākuma daļa tikai attiecībā par uzlādes infrastruktūras izveidi (nevis vilcienu iegādi) 12 384 389 euro, tai skaitā Kohēzijas fonda finansējums – 10 526 731 euro un valsts budžeta finansējums 1 857 658 euro
</t>
    </r>
    <r>
      <rPr>
        <b/>
        <sz val="11"/>
        <color rgb="FF000000"/>
        <rFont val="Times New Roman"/>
      </rPr>
      <t xml:space="preserve">
</t>
    </r>
    <r>
      <rPr>
        <sz val="11"/>
        <color rgb="FF000000"/>
        <rFont val="Times New Roman"/>
      </rPr>
      <t>https://www.vestnesis.lv/op/2025/174.3</t>
    </r>
  </si>
  <si>
    <r>
      <rPr>
        <sz val="11"/>
        <color rgb="FF000000"/>
        <rFont val="Times New Roman"/>
      </rPr>
      <t xml:space="preserve">BEMU uzlādes infrastruktūras izbūve: sadales tīkla pieslēguma attiecināmā daļa (50% no kopējām izmaksām); LDz savienojums ar pieslēgumu; uzlādes stacijas iegādes un izbūves izmaksas
</t>
    </r>
    <r>
      <rPr>
        <u/>
        <sz val="11"/>
        <color rgb="FF000000"/>
        <rFont val="Times New Roman"/>
      </rPr>
      <t>Pamatojums valsts budžeta līdzfinansējuma paredzēšanai:</t>
    </r>
    <r>
      <rPr>
        <sz val="11"/>
        <color rgb="FF000000"/>
        <rFont val="Times New Roman"/>
      </rPr>
      <t xml:space="preserve"> 
projekta īstenošanas mērķis tiešā veidā saistīts ar pasažieru pārvadājumu un apkalpošanas infrastruktūras atjaunošanu un modernizāciju, pamatojoties uz valsts noteikto dzelzceļa infrastruktūras pārvaldītāja tiešo funkcijas nodrošināšanu. </t>
    </r>
  </si>
  <si>
    <r>
      <t xml:space="preserve">DZELZCEĻA INFRASTRUKTŪRAS ATTĪSTĪBA UN MODERNIZĀCIJA 
</t>
    </r>
    <r>
      <rPr>
        <i/>
        <sz val="13"/>
        <color theme="1"/>
        <rFont val="Times New Roman"/>
        <family val="1"/>
        <charset val="186"/>
      </rPr>
      <t>(Kontakttīkla atjaunošana, elektrifikācija, vilcienu kustības ātruma palielināšana)</t>
    </r>
  </si>
  <si>
    <t xml:space="preserve">LDz CAPEX VTIP ietvaros </t>
  </si>
  <si>
    <t xml:space="preserve">LDZ finansētie infrastruktūras - sliežu ceļu, kontakttīkla, ēku, SCB, kustības vadības, IR sakaru sistēmu atjaunošans darbi un attšitības projekti LDz Vidējtermiņa investīciju plāna ietvaros (5gadu periodam). </t>
  </si>
  <si>
    <t>LDz</t>
  </si>
  <si>
    <r>
      <rPr>
        <b/>
        <sz val="11"/>
        <color rgb="FF000000"/>
        <rFont val="Times New Roman"/>
      </rPr>
      <t>6.2.1.2. pasākuma "Dzelzceļa infrastruktūras modernizācija un izbūve" posmotais projekts Nr. 6.2.1.2/22/I/002
 "Dzelzceļa infrastruktūras modernizācija vilcienu kustības ātruma paaugstināšanai"</t>
    </r>
    <r>
      <rPr>
        <sz val="11"/>
        <color rgb="FF000000"/>
        <rFont val="Times New Roman"/>
      </rPr>
      <t xml:space="preserve">.
 </t>
    </r>
    <r>
      <rPr>
        <i/>
        <sz val="11"/>
        <color rgb="FF000000"/>
        <rFont val="Times New Roman"/>
      </rPr>
      <t>(posmotais KF 2014-2020)</t>
    </r>
    <r>
      <rPr>
        <sz val="11"/>
        <color rgb="FF000000"/>
        <rFont val="Times New Roman"/>
      </rPr>
      <t xml:space="preserve">    
(6.2.1.2. pasākuma kopējais finansējums - 61 642 051 euro, t.sk. Kohēzijas fonda finansējums – 52 395 743 euro un privātais finansējums – ne mazāks kā 9 246 308 euro)
https://www.vestnesis.lv/op/2024/148.2</t>
    </r>
  </si>
  <si>
    <r>
      <rPr>
        <sz val="11"/>
        <color rgb="FF000000"/>
        <rFont val="Times New Roman"/>
      </rPr>
      <t xml:space="preserve">Palielināt vilcienu kustības ātrumu līdz 140 km/h:  Rīgas - Aizkraukle un  Rīgas - Jelgavai, paaugstinot satiksmes drošības līmeni, vilcienu kustības ātrumu ierobežojumu likvidēšana, kontakttīkla modernizācija, sistēmu (elektroapgādes, komunikāciju, signalizācijas u.c. sistēmu) modernizācija; pārbrauktuvju izbūve/pārbūve. </t>
    </r>
    <r>
      <rPr>
        <i/>
        <sz val="11"/>
        <color rgb="FF000000"/>
        <rFont val="Times New Roman"/>
      </rPr>
      <t>(Projekta kopējā summa 61 558 127 EUR).</t>
    </r>
  </si>
  <si>
    <r>
      <rPr>
        <b/>
        <sz val="11"/>
        <color rgb="FF000000"/>
        <rFont val="Times New Roman"/>
      </rPr>
      <t xml:space="preserve">3.1.1. SAM "Attīstīt ilgtspējīgu, pret klimatu izturīgu, inteliģentu, drošu un vairākveidu TEN-T infrastruktūru" 3.1.1.1. pasākums "Dzelzceļa infrastruktūras attīstība un energoefektivitātes uzlabošana sabiedriskajos pasažieru pārvadājumos"
Vilcienu kustības ātruma palielināšana Sloka - Tukums II
</t>
    </r>
    <r>
      <rPr>
        <i/>
        <sz val="11"/>
        <color rgb="FF000000"/>
        <rFont val="Times New Roman"/>
      </rPr>
      <t xml:space="preserve">(KF 2021/ 2027)
</t>
    </r>
    <r>
      <rPr>
        <sz val="11"/>
        <color rgb="FF000000"/>
        <rFont val="Times New Roman"/>
      </rPr>
      <t xml:space="preserve">
</t>
    </r>
    <r>
      <rPr>
        <b/>
        <sz val="11"/>
        <color rgb="FF000000"/>
        <rFont val="Times New Roman"/>
      </rPr>
      <t xml:space="preserve">
</t>
    </r>
    <r>
      <rPr>
        <sz val="11"/>
        <color rgb="FF000000"/>
        <rFont val="Times New Roman"/>
      </rPr>
      <t>https://tapportals.mk.gov.lv/structuralizer/data/nodes/bbd413a9-7e36-4a6b-b6a3-d86bf5d81735/preview</t>
    </r>
  </si>
  <si>
    <r>
      <rPr>
        <sz val="11"/>
        <color rgb="FF000000"/>
        <rFont val="Times New Roman"/>
      </rPr>
      <t xml:space="preserve">Esošā kontakttīkla un energoapgādes sistēmas modernizācija: Sloka - Tukums II. Dzelzceļa līkņu ģeometrijas pārbūve; signalizācijas sistēmas pielāgošana ar ātruma palielināšanu līdz 140 km/h.
</t>
    </r>
    <r>
      <rPr>
        <u/>
        <sz val="11"/>
        <color rgb="FF000000"/>
        <rFont val="Times New Roman"/>
      </rPr>
      <t xml:space="preserve">Pamatojums valsts budžeta līdzfinansējuma paredzēšanai: 
</t>
    </r>
    <r>
      <rPr>
        <sz val="11"/>
        <color rgb="FF000000"/>
        <rFont val="Times New Roman"/>
      </rPr>
      <t xml:space="preserve">projekta īstenošanas mērķis tiešā veidā saistīts ar pasažieru pārvadājumu un apkalpošanas infrastruktūras atjaunošanu un modernizāciju, pamatojoties uz valsts noteikto dzelzceļa infrastruktūras pārvaldītāja tiešo funkcijas nodrošināšanu. </t>
    </r>
  </si>
  <si>
    <r>
      <t>1. komponentes "Klimata pārmaiņas un vides ilgtspēja" 1.1. reformu un investīciju virziena "Emisiju samazināšana transporta sektorā" 1.1.1.r. reformas "Rīgas metropoles areāla transporta sistēmas zaļināšana" 1.1.1.1.i. investīcijas "Konkurētspējīgs dzelzceļa pasažieru transports kopējā Rīgas pilsētas sabiedriskā transporta sistēmā"</t>
    </r>
    <r>
      <rPr>
        <b/>
        <sz val="11"/>
        <color rgb="FFFF0000"/>
        <rFont val="Times New Roman"/>
      </rPr>
      <t xml:space="preserve"> </t>
    </r>
    <r>
      <rPr>
        <b/>
        <sz val="11"/>
        <rFont val="Times New Roman"/>
        <family val="1"/>
        <charset val="186"/>
      </rPr>
      <t xml:space="preserve">1.1.1.1.i.2.  pasākums
</t>
    </r>
    <r>
      <rPr>
        <b/>
        <sz val="11"/>
        <color rgb="FF000000"/>
        <rFont val="Times New Roman"/>
      </rPr>
      <t xml:space="preserve">
 Dzelzceļa elektrificētā tīkla modernizācija un attīstība 
</t>
    </r>
    <r>
      <rPr>
        <i/>
        <sz val="11"/>
        <color rgb="FF000000"/>
        <rFont val="Times New Roman"/>
      </rPr>
      <t xml:space="preserve">(ANM)
</t>
    </r>
    <r>
      <rPr>
        <b/>
        <sz val="11"/>
        <color rgb="FF000000"/>
        <rFont val="Times New Roman"/>
      </rPr>
      <t xml:space="preserve">
</t>
    </r>
    <r>
      <rPr>
        <sz val="11"/>
        <rFont val="Times New Roman"/>
        <family val="1"/>
        <charset val="186"/>
      </rPr>
      <t>(Investīcijas pirmās projektu iesniegumu atlases kārtas ietvaros pieejamais Atveseļošanas fonda finansējums ir 72 700 000 euro, kas tiek piešķirts granta veidā, sasniedzot investīcijas mērķi 100 % apmērā)</t>
    </r>
    <r>
      <rPr>
        <sz val="11"/>
        <color rgb="FFFF0000"/>
        <rFont val="Times New Roman"/>
      </rPr>
      <t xml:space="preserve">
</t>
    </r>
    <r>
      <rPr>
        <b/>
        <sz val="11"/>
        <color rgb="FF000000"/>
        <rFont val="Times New Roman"/>
      </rPr>
      <t xml:space="preserve">
</t>
    </r>
    <r>
      <rPr>
        <sz val="11"/>
        <color rgb="FF000000"/>
        <rFont val="Times New Roman"/>
        <family val="1"/>
        <charset val="186"/>
      </rPr>
      <t>https://tapportals.mk.gov.lv/structuralizer/data/nodes/c243963a-b53d-45e4-8179-9671cbdbdd88/preview</t>
    </r>
  </si>
  <si>
    <t xml:space="preserve">Kontakttīkla modernizācija Rīgas mezglā (Zemitāni); Zasulauks - Sloka un elektrificētās zonas paplašināšana:  Zasulauks – Bolderāja. Kontakttīkla modernizācija/ izbūve, sistēmu (elektroapgādes, komunikāciju, signalizācijas u.c. sistēmu) modernizācija/ izbūve. </t>
  </si>
  <si>
    <t>ANM</t>
  </si>
  <si>
    <r>
      <t>1. komponentes "Klimata pārmaiņas un vides ilgtspēja" 1.1. reformu un investīciju virziena "Emisiju samazināšana transporta sektorā" 1.1.1.r. reformas "Rīgas metropoles areāla transporta sistēmas zaļināšana" 1.1.1.1.i. investīcijas "Konkurētspējīgs dzelzceļa pasažieru transports kopējā Rīgas pilsētas sabiedriskā transporta sistēmā</t>
    </r>
    <r>
      <rPr>
        <b/>
        <sz val="11"/>
        <color theme="6"/>
        <rFont val="Times New Roman"/>
        <family val="1"/>
        <charset val="186"/>
      </rPr>
      <t>"</t>
    </r>
    <r>
      <rPr>
        <b/>
        <sz val="11"/>
        <rFont val="Times New Roman"/>
        <family val="1"/>
        <charset val="186"/>
      </rPr>
      <t xml:space="preserve">  1.1.1.1.i.3. pasākums 
Rīgas centrālās dzelzceļa stacijas D daļas izbūve </t>
    </r>
    <r>
      <rPr>
        <sz val="11"/>
        <rFont val="Times New Roman"/>
        <family val="1"/>
        <charset val="186"/>
      </rPr>
      <t xml:space="preserve">(ANM)
(Investīcijas otrās projektu iesniegumu atlases kārtas ietvaros pieejamais Atveseļošanas fonda finansējums ir 114 627 980 euro, kas tiek piešķirts granta veidā, sasniedzot investīcijas mērķi 100 % apmērā)
</t>
    </r>
    <r>
      <rPr>
        <b/>
        <sz val="11"/>
        <rFont val="Times New Roman"/>
        <family val="1"/>
        <charset val="186"/>
      </rPr>
      <t xml:space="preserve">
</t>
    </r>
    <r>
      <rPr>
        <sz val="11"/>
        <rFont val="Times New Roman"/>
        <family val="1"/>
        <charset val="186"/>
      </rPr>
      <t>https://tapportals.mk.gov.lv/structuralizer/data/nodes/c243963a-b53d-45e4-8179-9671cbdbdd88/preview</t>
    </r>
  </si>
  <si>
    <t>Uzlabot pasažieru infrastruktūru, izbūvējot Rīgas Centrālās dzelzceļa stacijas dienvidu daļu, uzlabojot valsts bezemisiju publiskās lietošanas dzelzceļa infrastruktūru</t>
  </si>
  <si>
    <t>ANM (EDzL daļa)</t>
  </si>
  <si>
    <t>ANM (LDZ kā projekta Sadarbības partnera personāla izmaksu plānotā daļa)</t>
  </si>
  <si>
    <r>
      <rPr>
        <b/>
        <sz val="11"/>
        <color rgb="FF000000"/>
        <rFont val="Times New Roman"/>
      </rPr>
      <t xml:space="preserve">3.1.1. SAM "Attīstīt ilgtspējīgu, pret klimatu izturīgu, inteliģentu, drošu un vairākveidu TEN-T infrastruktūru" 3.1.1.1. pasākuma "Dzelzceļa infrastruktūras attīstība un energoefektivitātes uzlabošana sabiedriskajos pasažieru pārvadājumos
"Rīgas dzelzceļa mezgla savienojušās infrastruktūras izveide (RIX – RCS – Aizkraukles virziens)
</t>
    </r>
    <r>
      <rPr>
        <i/>
        <sz val="11"/>
        <color rgb="FF000000"/>
        <rFont val="Times New Roman"/>
      </rPr>
      <t xml:space="preserve">(KF 2021/ 2027)
</t>
    </r>
    <r>
      <rPr>
        <b/>
        <sz val="11"/>
        <color rgb="FF000000"/>
        <rFont val="Times New Roman"/>
      </rPr>
      <t xml:space="preserve">
</t>
    </r>
    <r>
      <rPr>
        <sz val="11"/>
        <color rgb="FF000000"/>
        <rFont val="Times New Roman"/>
      </rPr>
      <t>(Pasākuma ietvaros plānotais un pieejamais kopējais finansējums ir 264 176 807 euro, tai skaitā Kohēzijas fonda finansējums 224 550 286  euro un valsts budžeta līdzfinansējums – 39 626 521  euro, tai skaitā: EDZL kopējais finansējums ir  133 262 440 euro, tai skaitā Kohēzijas fonda finansējums 113 273 074  euro un valsts budžeta līdzfinansējums –  19 989 366 euro; LDz kopējais - 130 914 367 euro, tai skaitā Kohēzijas fonda finansējums 111 277 212 euro un valsts budžeta līdzfinansējums 19 637 155 euro)</t>
    </r>
  </si>
  <si>
    <r>
      <rPr>
        <sz val="10"/>
        <color rgb="FF000000"/>
        <rFont val="Times New Roman"/>
      </rPr>
      <t xml:space="preserve">Kontakktīkla modernizācija: Torņakalns – Imanta; RCS – Aizkraukles virziens (Ogre), SCB pielāgošana posmos Imanta – RCS – Ogre ; Imanta – RIX sliežu izbūve  + 3 platformas)
</t>
    </r>
    <r>
      <rPr>
        <u/>
        <sz val="10"/>
        <color rgb="FF000000"/>
        <rFont val="Times New Roman"/>
      </rPr>
      <t xml:space="preserve"> Pamatojums valsts budžeta līdzfinansējuma paredzēšanai: 
</t>
    </r>
    <r>
      <rPr>
        <sz val="10"/>
        <color rgb="FF000000"/>
        <rFont val="Times New Roman"/>
      </rPr>
      <t xml:space="preserve">projekta īstenošanas mērķis tiešā veidā saistīts ar pasažieru pārvadājumu un apkalpošanas infrastruktūras atjaunošanu un modernizāciju, pamatojoties uz valsts noteikto dzelzceļa infrastruktūras pārvaldītāja tiešo funkcijas nodrošināšanu. </t>
    </r>
  </si>
  <si>
    <r>
      <t>KF (</t>
    </r>
    <r>
      <rPr>
        <b/>
        <u/>
        <sz val="10"/>
        <rFont val="Times New Roman"/>
        <family val="1"/>
        <charset val="186"/>
      </rPr>
      <t xml:space="preserve">LDz daļa </t>
    </r>
    <r>
      <rPr>
        <sz val="10"/>
        <rFont val="Times New Roman"/>
        <family val="1"/>
        <charset val="186"/>
      </rPr>
      <t>- vienlaikus LDz kā finansējuma saņēmējs projektā)</t>
    </r>
  </si>
  <si>
    <t>RCS D daļas (t.sk. integrēšanai ar Z daļau)  signalizācija</t>
  </si>
  <si>
    <r>
      <t>KF (</t>
    </r>
    <r>
      <rPr>
        <b/>
        <u/>
        <sz val="10"/>
        <rFont val="Times New Roman"/>
        <family val="1"/>
      </rPr>
      <t xml:space="preserve">LDz daļa signalizācija) </t>
    </r>
    <r>
      <rPr>
        <sz val="10"/>
        <rFont val="Times New Roman"/>
        <family val="1"/>
      </rPr>
      <t>- vienlaikus LDz kā finansējuma saņēmējs projektā</t>
    </r>
  </si>
  <si>
    <t xml:space="preserve">RIX terminālis, uzbērums, viadukti          </t>
  </si>
  <si>
    <r>
      <t>KF (</t>
    </r>
    <r>
      <rPr>
        <b/>
        <u/>
        <sz val="10"/>
        <rFont val="Times New Roman"/>
        <family val="1"/>
        <charset val="186"/>
      </rPr>
      <t>EDzL daļa</t>
    </r>
    <r>
      <rPr>
        <sz val="10"/>
        <rFont val="Times New Roman"/>
        <family val="1"/>
        <charset val="186"/>
      </rPr>
      <t xml:space="preserve"> kā Sadarbības partnera daļa)</t>
    </r>
  </si>
  <si>
    <t>Valsts budžeta līdzfinansējums  (EDzL daļa kā Sadarbības partnera daļa)</t>
  </si>
  <si>
    <t xml:space="preserve"> SAKARU SISTĒMU ATTĪSTĪBA UN IT SISTĒMU DROŠUMSPĒJA</t>
  </si>
  <si>
    <r>
      <rPr>
        <b/>
        <sz val="11"/>
        <color rgb="FF000000"/>
        <rFont val="Times New Roman"/>
      </rPr>
      <t xml:space="preserve">3.1.1. specifiskā atbalsta mērķa "Attīstīt ilgtspējīgu, pret klimatu izturīgu, inteliģentu, drošu un vairākveidu TEN-T infrastruktūru" 3.1.1.1. pasākuma "Dzelzceļa infrastruktūras attīstība un energoefektivitātes uzlabošana sabiedriskajos pasažieru pārvadājumos"
OPVS2/Jaunu, drošu un sadarbspējīgu dzelzceļa telemātikas risinājumu ieviešana Latvijā divejādai lietošanai 
</t>
    </r>
    <r>
      <rPr>
        <i/>
        <sz val="11"/>
        <color rgb="FF000000"/>
        <rFont val="Times New Roman"/>
      </rPr>
      <t xml:space="preserve">(KF 2021/ 2027) 
</t>
    </r>
    <r>
      <rPr>
        <b/>
        <sz val="11"/>
        <color rgb="FF000000"/>
        <rFont val="Times New Roman"/>
      </rPr>
      <t xml:space="preserve">
</t>
    </r>
    <r>
      <rPr>
        <sz val="11"/>
        <color rgb="FF000000"/>
        <rFont val="Times New Roman"/>
      </rPr>
      <t xml:space="preserve">(3.1.1.1. pasākuma ietvaros kopējais finansējums dzelzceļa IT/ IKT projektiem ir 28 000 000  euro, tai skaitā Kohēzijas fonda finansējums  23 800 000  euro un valsts budžeta līdzfinansējums – ne mazāks kā 4 200 000  euro)
</t>
    </r>
    <r>
      <rPr>
        <b/>
        <sz val="11"/>
        <color rgb="FF000000"/>
        <rFont val="Times New Roman"/>
      </rPr>
      <t xml:space="preserve">
</t>
    </r>
    <r>
      <rPr>
        <sz val="11"/>
        <color rgb="FF000000"/>
        <rFont val="Times New Roman"/>
      </rPr>
      <t>https://tapportals.mk.gov.lv/structuralizer/data/nodes/bbd413a9-7e36-4a6b-b6a3-d86bf5d81735/preview</t>
    </r>
  </si>
  <si>
    <r>
      <rPr>
        <sz val="11"/>
        <color rgb="FF000000"/>
        <rFont val="Times New Roman"/>
      </rPr>
      <t xml:space="preserve">Novecojušu LDz esošo (no Krievijas un Baltkrievijas ražotājiem atkarīgo) IT un sistēmrisinājumu aizvietošana ar neatkarīgiem ES, EEZ un NATO valstu vienotiem risinājumiem, ieviešot jaunas tehnoloģijas, lai uzlabotu dzelzceļa transporta vadības galveno tehnoloģisko procesu darbību un savietojamību elektroniskā vidē u.c. 
</t>
    </r>
    <r>
      <rPr>
        <u/>
        <sz val="11"/>
        <color rgb="FF000000"/>
        <rFont val="Times New Roman"/>
      </rPr>
      <t>Pamatojums valsts budžeta līdzfinansējuma paredzēšanai:</t>
    </r>
    <r>
      <rPr>
        <sz val="11"/>
        <color rgb="FF000000"/>
        <rFont val="Times New Roman"/>
      </rPr>
      <t xml:space="preserve"> 
projekta īstenošanas mērķis tiešā veidā saistīts ar pasažieru pārvadājumu un apkalpošanas infrastruktūras atjaunošanu un modernizāciju, pamatojoties uz valsts noteikto dzelzceļa infrastruktūras pārvaldītāja tiešo funkcijas nodrošināšanu. </t>
    </r>
  </si>
  <si>
    <r>
      <rPr>
        <b/>
        <sz val="11"/>
        <color rgb="FF000000"/>
        <rFont val="Times New Roman"/>
      </rPr>
      <t xml:space="preserve"> Digitālās Jaudas Pārvaldības ieviešana ( Digital Capacity Management Implementation)
</t>
    </r>
    <r>
      <rPr>
        <sz val="11"/>
        <color rgb="FF000000"/>
        <rFont val="Times New Roman"/>
      </rPr>
      <t xml:space="preserve">(2025 – 2029/ CEF 11 ietvaros)
</t>
    </r>
    <r>
      <rPr>
        <b/>
        <sz val="11"/>
        <color rgb="FF000000"/>
        <rFont val="Times New Roman"/>
      </rPr>
      <t xml:space="preserve">
</t>
    </r>
    <r>
      <rPr>
        <sz val="11"/>
        <color rgb="FF000000"/>
        <rFont val="Times New Roman"/>
      </rPr>
      <t>https://tapportals.mk.gov.lv/legal_acts/dcf3acbf-8527-4f4f-b31b-33391674fb4b</t>
    </r>
  </si>
  <si>
    <r>
      <rPr>
        <sz val="11"/>
        <color rgb="FF000000"/>
        <rFont val="Times New Roman"/>
      </rPr>
      <t xml:space="preserve">Uzlabot dzelzceļa transporta vadības, plānošanas un jaudas pārvaldības procesus, nodrošinot to savietojamību ar Eiropas kopējo IT arhitektūru un veicinot pāreju uz vienotu Eiropas dzelzceļa tīklu.
</t>
    </r>
    <r>
      <rPr>
        <u/>
        <sz val="11"/>
        <color rgb="FF000000"/>
        <rFont val="Times New Roman"/>
      </rPr>
      <t xml:space="preserve">Pamatojums valsts budžeta līdzfinansējuma paredzēšanai: 
</t>
    </r>
    <r>
      <rPr>
        <sz val="11"/>
        <color rgb="FF000000"/>
        <rFont val="Times New Roman"/>
      </rPr>
      <t xml:space="preserve">projekta īstenošanas mērķis tiešā veidā saistīts ar drošības un sakaru sistēmu modernizāciju pārorientēšanai uz ES sistēmām, vienlaikus tās tiešā veidā apkalo un tehniski atbalsta pasažieru pārvadājumu un apkalpošanas infrastruktūrau, pamatojoties uz valsts noteikto dzelzceļa infrastruktūras pārvaldītāja tiešo funkcijas nodrošināšanu. </t>
    </r>
  </si>
  <si>
    <t>RNE (CINEA)</t>
  </si>
  <si>
    <t>Valsts budžeta līdzfinansējums</t>
  </si>
  <si>
    <r>
      <rPr>
        <b/>
        <sz val="11"/>
        <color rgb="FF000000"/>
        <rFont val="Times New Roman"/>
      </rPr>
      <t xml:space="preserve">3.1.1. specifiskā atbalsta mērķa "Attīstīt ilgtspējīgu, pret klimatu izturīgu, inteliģentu, drošu un vairākveidu TEN-T infrastruktūru" 3.1.1.1. pasākuma "Dzelzceļa infrastruktūras attīstība un energoefektivitātes uzlabošana sabiedriskajos pasažieru pārvadājumos"
FRMCS A klases (Future Railway Mobile Communication System) radiosakaru sistēmas 1. kārtas ieviešana 
</t>
    </r>
    <r>
      <rPr>
        <i/>
        <sz val="11"/>
        <color rgb="FF000000"/>
        <rFont val="Times New Roman"/>
      </rPr>
      <t xml:space="preserve">(KF 2021/ 2027)
</t>
    </r>
    <r>
      <rPr>
        <b/>
        <sz val="11"/>
        <color rgb="FF000000"/>
        <rFont val="Times New Roman"/>
      </rPr>
      <t xml:space="preserve">
</t>
    </r>
    <r>
      <rPr>
        <sz val="11"/>
        <color rgb="FF000000"/>
        <rFont val="Times New Roman"/>
      </rPr>
      <t xml:space="preserve">(3.1.1.1. pasākuma ietvaros kopējais finansējums ir 28 000 000  euro, tai skaitā Kohēzijas fonda finansējums  23 800 000  euro un valsts budžeta līdzfinansējums – ne mazāks kā 4 200 000  euro)
</t>
    </r>
    <r>
      <rPr>
        <b/>
        <sz val="11"/>
        <color rgb="FF000000"/>
        <rFont val="Times New Roman"/>
      </rPr>
      <t xml:space="preserve">
</t>
    </r>
    <r>
      <rPr>
        <sz val="11"/>
        <color rgb="FF000000"/>
        <rFont val="Times New Roman"/>
      </rPr>
      <t>https://tapportals.mk.gov.lv/structuralizer/data/nodes/bbd413a9-7e36-4a6b-b6a3-d86bf5d81735/preview</t>
    </r>
  </si>
  <si>
    <r>
      <rPr>
        <sz val="11"/>
        <color rgb="FF000000"/>
        <rFont val="Times New Roman"/>
      </rPr>
      <t xml:space="preserve">20 sakaru torņu izbūve un radio sakaru sistēmas 1.kārtas apjoma nodrošināšana - B klases vilcienu vadības un signalizācijas sistēmu aizvietošana ar dzelzceļa mobilo sakaru sistēmu FRMCS (Future Railway Mobile Communication System), izpildot 2022. gada 30. marta Komisijas īstenošanas lēmumu C(2022) 1859 final un uzsākot izmantot A klases digitālo radiosakaru sistēmas.
</t>
    </r>
    <r>
      <rPr>
        <u/>
        <sz val="11"/>
        <color rgb="FF000000"/>
        <rFont val="Times New Roman"/>
      </rPr>
      <t xml:space="preserve">Pamatojums valsts budžeta līdzfinansējuma paredzēšanai: 
</t>
    </r>
    <r>
      <rPr>
        <sz val="11"/>
        <color rgb="FF000000"/>
        <rFont val="Times New Roman"/>
      </rPr>
      <t>projekta īstenošanas mērķis tiešā veidā saistīts ar drošības un sakaru sistēmu modernizāciju pārorientēšanai uz ES sistēmām, vienlaikus tās tiešā veidā apkalo un tehniski atbalsta pasažieru pārvadājumu un apkalpošanas infrastruktūrau, pamatojoties uz valsts noteikto dzelzceļa infrastruktūras pārvaldītāja tiešo funkcijas nodrošināšanu.</t>
    </r>
  </si>
  <si>
    <t>Sociālais klimata fonds u.c. aktivitātes</t>
  </si>
  <si>
    <r>
      <t xml:space="preserve">Piekļūstamības uzlabošana dzelzceļa stacijās 
</t>
    </r>
    <r>
      <rPr>
        <sz val="11"/>
        <color rgb="FF000000"/>
        <rFont val="Times New Roman"/>
      </rPr>
      <t xml:space="preserve">(SKF 2026/ 2032)
</t>
    </r>
    <r>
      <rPr>
        <sz val="11"/>
        <color rgb="FF000000"/>
        <rFont val="Times New Roman"/>
        <family val="1"/>
        <charset val="186"/>
      </rPr>
      <t>https://likumi.lv/ta/id/361681-latvijas-sociala-klimata-fonda-plans-20262032gadam</t>
    </r>
  </si>
  <si>
    <r>
      <rPr>
        <sz val="11"/>
        <color rgb="FF000000"/>
        <rFont val="Times New Roman"/>
      </rPr>
      <t xml:space="preserve">Uzlabot piekļūstamību dzelzceļa stacijās, ņemot vērā, ka daudzviet tās joprojām nav pielāgotas cilvēkiem ar kustību, dzirdes vai citiem funkcionāliem traucējumiem. Nepieciešams arī mazināt reģionālo nevienlīdzību, kas ietekmē pasažieru iespējas piekļūt dzelzceļa transportam.
</t>
    </r>
    <r>
      <rPr>
        <u/>
        <sz val="11"/>
        <color rgb="FF000000"/>
        <rFont val="Times New Roman"/>
      </rPr>
      <t xml:space="preserve">Pamatojums valsts budžeta līdzfinansējuma paredzēšanai: 
</t>
    </r>
    <r>
      <rPr>
        <sz val="11"/>
        <color rgb="FF000000"/>
        <rFont val="Times New Roman"/>
      </rPr>
      <t xml:space="preserve">projekta īstenošanas mērķis tiešā veidā saistīts ar pasažieru pārvadājumu un apkalpošanas infrastruktūras atjaunošanu un modernizāciju, pamatojoties uz valsts noteikto dzelzceļa infrastruktūras pārvaldītāja tiešo funkcijas nodrošināšanu. </t>
    </r>
  </si>
  <si>
    <t>SKF finansējums (75%)</t>
  </si>
  <si>
    <r>
      <t xml:space="preserve">Atbalsts bateriju elektrovilcieniem - uzlades infrastruktūras izveidei
</t>
    </r>
    <r>
      <rPr>
        <i/>
        <sz val="11"/>
        <rFont val="Times New Roman"/>
        <family val="1"/>
        <charset val="186"/>
      </rPr>
      <t>(SKF 2026/ 2032)
https://likumi.lv/ta/id/361681-latvijas-sociala-klimata-fonda-plans-20262032gadam</t>
    </r>
  </si>
  <si>
    <r>
      <rPr>
        <sz val="11"/>
        <color rgb="FF000000"/>
        <rFont val="Times New Roman"/>
      </rPr>
      <t xml:space="preserve">Sniegt ieguldījumu klimata politikas mērķu izpildei, samazinot CO2 emisijas, tādā veidā stiprinot dzelzceļa kā ‘’zaļa’’ transportlīdzekļa pozīcijas sabiedriskā transporta piedāvājumā. Tāpat uzlabot dzelzceļa transporta kvalitāti un sniegto komfortu.
</t>
    </r>
    <r>
      <rPr>
        <u/>
        <sz val="11"/>
        <color rgb="FF000000"/>
        <rFont val="Times New Roman"/>
      </rPr>
      <t xml:space="preserve">Pamatojums valsts budžeta līdzfinansējuma paredzēšanai: 
</t>
    </r>
    <r>
      <rPr>
        <sz val="11"/>
        <color rgb="FF000000"/>
        <rFont val="Times New Roman"/>
      </rPr>
      <t xml:space="preserve">projekta īstenošanas mērķis tiešā veidā saistīts ar pasažieru pārvadājumu un apkalpošanas infrastruktūras atjaunošanu un modernizāciju, pamatojoties uz valsts noteikto dzelzceļa infrastruktūras pārvaldītāja tiešo funkcijas nodrošināšanu. </t>
    </r>
  </si>
  <si>
    <t>Iekšzemes intermodālo termināļu attīstība (Sausās ostas)
(KF 2021/ 2027)</t>
  </si>
  <si>
    <t>Publiskās lietošanas infrastruktūras izbūve intermodālo savienojumu izveidei un attīstīšanai, lai sekmētu kravu pārorientāciju uz videi draudzīgākiem kravu pārvadāšanas veidiem, kā arī uzlabotu multimodālo kravu pārvadājumu iespējas.
Paredzēts izvērtēt un izveidot:
-  2-3 multimodālos terminālus regulārai konteineru un puspiekabju apstrādei atbilstoši Dzelzceļa likuma 12.1. panta 2.daļai Latgales un Vidzemes reģionos;
-  kraušanas laukumus apaļkoku, šķeldas un kūdras apstrādei;
-  dzelzceļa infrastruktūru savienojumu (signalizācijas) attīstībai.</t>
  </si>
  <si>
    <t>Kopā Indikatīvā plāna periodam 2024-2029</t>
  </si>
  <si>
    <t>(Indikatīvā plāna Pielikums Nr. 2) Kopējais investīciju apjoms dzelzceļa infrastruktūras attīstībai 2024-2029</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</si>
</sst>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44">
    <font>
      <sz val="11"/>
      <color theme="1"/>
      <name val="Arial"/>
      <family val="2"/>
      <charset val="186"/>
    </font>
    <font>
      <b/>
      <sz val="16"/>
      <color theme="1"/>
      <name val="Times New Roman"/>
      <family val="1"/>
      <charset val="186"/>
    </font>
    <font>
      <sz val="16"/>
      <color theme="1"/>
      <name val="Times New Roman"/>
      <family val="1"/>
      <charset val="186"/>
    </font>
    <font>
      <sz val="14"/>
      <color theme="1"/>
      <name val="Times New Roman"/>
      <family val="1"/>
      <charset val="186"/>
    </font>
    <font>
      <b/>
      <sz val="11"/>
      <color theme="1"/>
      <name val="Times New Roman"/>
      <family val="1"/>
      <charset val="186"/>
    </font>
    <font>
      <sz val="9"/>
      <color theme="1"/>
      <name val="Times New Roman"/>
      <family val="1"/>
      <charset val="186"/>
    </font>
    <font>
      <b/>
      <sz val="12"/>
      <color theme="0"/>
      <name val="Times New Roman"/>
      <family val="1"/>
      <charset val="186"/>
    </font>
    <font>
      <b/>
      <sz val="14"/>
      <color theme="0"/>
      <name val="Times New Roman"/>
      <family val="1"/>
      <charset val="186"/>
    </font>
    <font>
      <b/>
      <sz val="16"/>
      <color theme="0"/>
      <name val="Times New Roman"/>
      <family val="1"/>
      <charset val="186"/>
    </font>
    <font>
      <i/>
      <sz val="14"/>
      <color theme="0"/>
      <name val="Times New Roman"/>
      <family val="1"/>
      <charset val="186"/>
    </font>
    <font>
      <sz val="12"/>
      <color theme="1"/>
      <name val="Times New Roman"/>
      <family val="1"/>
      <charset val="186"/>
    </font>
    <font>
      <b/>
      <sz val="13"/>
      <name val="Times New Roman"/>
      <family val="1"/>
      <charset val="186"/>
    </font>
    <font>
      <sz val="11"/>
      <color theme="1"/>
      <name val="Aptos Narrow"/>
      <family val="2"/>
      <charset val="186"/>
      <scheme val="minor"/>
    </font>
    <font>
      <b/>
      <sz val="11"/>
      <name val="Times New Roman"/>
      <family val="1"/>
      <charset val="186"/>
    </font>
    <font>
      <i/>
      <sz val="11"/>
      <name val="Times New Roman"/>
      <family val="1"/>
      <charset val="186"/>
    </font>
    <font>
      <sz val="11"/>
      <name val="Times New Roman"/>
      <family val="1"/>
      <charset val="186"/>
    </font>
    <font>
      <b/>
      <sz val="10"/>
      <name val="Times New Roman"/>
      <family val="1"/>
      <charset val="186"/>
    </font>
    <font>
      <sz val="10"/>
      <name val="Times New Roman"/>
      <family val="1"/>
      <charset val="186"/>
    </font>
    <font>
      <sz val="10"/>
      <color rgb="FFFF0000"/>
      <name val="Times New Roman"/>
      <family val="1"/>
      <charset val="186"/>
    </font>
    <font>
      <sz val="10"/>
      <color theme="1"/>
      <name val="Times New Roman"/>
      <family val="1"/>
      <charset val="186"/>
    </font>
    <font>
      <b/>
      <sz val="10"/>
      <color rgb="FFFF0000"/>
      <name val="Times New Roman"/>
      <family val="1"/>
      <charset val="186"/>
    </font>
    <font>
      <b/>
      <sz val="13"/>
      <color theme="1"/>
      <name val="Times New Roman"/>
      <family val="1"/>
      <charset val="186"/>
    </font>
    <font>
      <i/>
      <sz val="13"/>
      <color theme="1"/>
      <name val="Times New Roman"/>
      <family val="1"/>
      <charset val="186"/>
    </font>
    <font>
      <sz val="11"/>
      <color theme="1"/>
      <name val="Times New Roman"/>
      <family val="1"/>
      <charset val="186"/>
    </font>
    <font>
      <b/>
      <sz val="10"/>
      <color theme="1"/>
      <name val="Times New Roman"/>
      <family val="1"/>
      <charset val="186"/>
    </font>
    <font>
      <sz val="9"/>
      <color rgb="FFFF0000"/>
      <name val="Times New Roman"/>
      <family val="1"/>
      <charset val="186"/>
    </font>
    <font>
      <b/>
      <sz val="12"/>
      <color theme="1"/>
      <name val="Times New Roman"/>
      <family val="1"/>
      <charset val="186"/>
    </font>
    <font>
      <b/>
      <sz val="12"/>
      <name val="Times New Roman"/>
      <family val="1"/>
      <charset val="186"/>
    </font>
    <font>
      <i/>
      <sz val="11"/>
      <color rgb="FF000000"/>
      <name val="Times New Roman"/>
    </font>
    <font>
      <b/>
      <sz val="10"/>
      <color theme="0"/>
      <name val="Times New Roman"/>
      <family val="1"/>
      <charset val="186"/>
    </font>
    <font>
      <b/>
      <sz val="11"/>
      <color rgb="FF000000"/>
      <name val="Times New Roman"/>
      <family val="1"/>
      <charset val="186"/>
    </font>
    <font>
      <sz val="11"/>
      <color rgb="FF000000"/>
      <name val="Times New Roman"/>
    </font>
    <font>
      <b/>
      <sz val="11"/>
      <color rgb="FF000000"/>
      <name val="Times New Roman"/>
    </font>
    <font>
      <u/>
      <sz val="11"/>
      <color rgb="FF000000"/>
      <name val="Times New Roman"/>
    </font>
    <font>
      <sz val="10"/>
      <color rgb="FF000000"/>
      <name val="Times New Roman"/>
    </font>
    <font>
      <u/>
      <sz val="10"/>
      <color rgb="FF000000"/>
      <name val="Times New Roman"/>
    </font>
    <font>
      <b/>
      <sz val="11"/>
      <color rgb="FFFF0000"/>
      <name val="Times New Roman"/>
    </font>
    <font>
      <sz val="11"/>
      <color rgb="FFFF0000"/>
      <name val="Times New Roman"/>
    </font>
    <font>
      <sz val="11"/>
      <color rgb="FF000000"/>
      <name val="Times New Roman"/>
      <family val="1"/>
      <charset val="186"/>
    </font>
    <font>
      <b/>
      <sz val="11"/>
      <color theme="6"/>
      <name val="Times New Roman"/>
      <family val="1"/>
      <charset val="186"/>
    </font>
    <font>
      <sz val="9"/>
      <color theme="1"/>
      <name val="Times New Roman"/>
      <family val="1"/>
    </font>
    <font>
      <sz val="10"/>
      <name val="Times New Roman"/>
      <family val="1"/>
    </font>
    <font>
      <b/>
      <u/>
      <sz val="10"/>
      <name val="Times New Roman"/>
      <family val="1"/>
      <charset val="186"/>
    </font>
    <font>
      <b/>
      <u/>
      <sz val="10"/>
      <name val="Times New Roman"/>
      <family val="1"/>
    </font>
  </fonts>
  <fills count="6">
    <fill>
      <patternFill patternType="none"/>
    </fill>
    <fill>
      <patternFill patternType="gray125"/>
    </fill>
    <fill>
      <patternFill patternType="solid">
        <fgColor theme="0"/>
        <bgColor indexed="64"/>
      </patternFill>
    </fill>
    <fill>
      <patternFill patternType="solid">
        <fgColor theme="4" tint="-0.499984740745262"/>
        <bgColor indexed="64"/>
      </patternFill>
    </fill>
    <fill>
      <patternFill patternType="solid">
        <fgColor theme="3" tint="0.89999084444715716"/>
        <bgColor indexed="64"/>
      </patternFill>
    </fill>
    <fill>
      <patternFill patternType="solid">
        <fgColor theme="0" tint="-4.9989318521683403E-2"/>
        <bgColor indexed="64"/>
      </patternFill>
    </fill>
  </fills>
  <borders count="19">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ashed">
        <color theme="0" tint="-4.9989318521683403E-2"/>
      </left>
      <right style="dashed">
        <color theme="0" tint="-4.9989318521683403E-2"/>
      </right>
      <top/>
      <bottom/>
      <diagonal/>
    </border>
    <border>
      <left style="dashed">
        <color theme="0" tint="-4.9989318521683403E-2"/>
      </left>
      <right style="dashed">
        <color theme="0" tint="-4.9989318521683403E-2"/>
      </right>
      <top style="medium">
        <color indexed="64"/>
      </top>
      <bottom/>
      <diagonal/>
    </border>
    <border>
      <left style="dashed">
        <color theme="0" tint="-4.9989318521683403E-2"/>
      </left>
      <right style="dashed">
        <color theme="0" tint="-4.9989318521683403E-2"/>
      </right>
      <top/>
      <bottom style="double">
        <color theme="0"/>
      </bottom>
      <diagonal/>
    </border>
    <border>
      <left style="dashed">
        <color theme="0" tint="-4.9989318521683403E-2"/>
      </left>
      <right style="dashed">
        <color theme="0" tint="-4.9989318521683403E-2"/>
      </right>
      <top/>
      <bottom style="double">
        <color indexed="64"/>
      </bottom>
      <diagonal/>
    </border>
    <border>
      <left style="dashed">
        <color theme="0" tint="-4.9989318521683403E-2"/>
      </left>
      <right style="dashed">
        <color theme="0" tint="-4.9989318521683403E-2"/>
      </right>
      <top style="double">
        <color indexed="64"/>
      </top>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right/>
      <top/>
      <bottom style="double">
        <color indexed="64"/>
      </bottom>
      <diagonal/>
    </border>
    <border>
      <left style="dashed">
        <color theme="0" tint="-4.9989318521683403E-2"/>
      </left>
      <right style="dashed">
        <color theme="0" tint="-4.9989318521683403E-2"/>
      </right>
      <top style="double">
        <color theme="0"/>
      </top>
      <bottom/>
      <diagonal/>
    </border>
    <border>
      <left style="dashed">
        <color theme="0" tint="-4.9989318521683403E-2"/>
      </left>
      <right style="dashed">
        <color theme="0" tint="-4.9989318521683403E-2"/>
      </right>
      <top style="thin">
        <color indexed="64"/>
      </top>
      <bottom/>
      <diagonal/>
    </border>
    <border>
      <left style="dashed">
        <color theme="0" tint="-4.9989318521683403E-2"/>
      </left>
      <right/>
      <top style="double">
        <color indexed="64"/>
      </top>
      <bottom style="double">
        <color theme="0"/>
      </bottom>
      <diagonal/>
    </border>
    <border>
      <left/>
      <right style="dashed">
        <color theme="0" tint="-4.9989318521683403E-2"/>
      </right>
      <top style="double">
        <color indexed="64"/>
      </top>
      <bottom style="double">
        <color theme="0"/>
      </bottom>
      <diagonal/>
    </border>
  </borders>
  <cellStyleXfs count="2">
    <xf numFmtId="0" fontId="0" fillId="0" borderId="0"/>
    <xf numFmtId="0" fontId="12" fillId="0" borderId="0"/>
  </cellStyleXfs>
  <cellXfs count="100">
    <xf numFmtId="0" fontId="0" fillId="0" borderId="0" xfId="0"/>
    <xf numFmtId="0" fontId="1" fillId="2" borderId="0" xfId="0" applyFont="1" applyFill="1"/>
    <xf numFmtId="0" fontId="2" fillId="2" borderId="0" xfId="0" applyFont="1" applyFill="1" applyAlignment="1">
      <alignment horizontal="left" vertical="center"/>
    </xf>
    <xf numFmtId="3" fontId="2" fillId="2" borderId="0" xfId="0" applyNumberFormat="1" applyFont="1" applyFill="1" applyAlignment="1">
      <alignment horizontal="right" vertical="center"/>
    </xf>
    <xf numFmtId="0" fontId="2" fillId="2" borderId="0" xfId="0" applyFont="1" applyFill="1" applyAlignment="1">
      <alignment horizontal="right"/>
    </xf>
    <xf numFmtId="4" fontId="3" fillId="2" borderId="0" xfId="0" applyNumberFormat="1" applyFont="1" applyFill="1" applyAlignment="1">
      <alignment horizontal="center"/>
    </xf>
    <xf numFmtId="0" fontId="3" fillId="2" borderId="0" xfId="0" applyFont="1" applyFill="1" applyAlignment="1">
      <alignment horizontal="center"/>
    </xf>
    <xf numFmtId="0" fontId="3" fillId="2" borderId="0" xfId="0" applyFont="1" applyFill="1"/>
    <xf numFmtId="0" fontId="4" fillId="2" borderId="0" xfId="0" applyFont="1" applyFill="1"/>
    <xf numFmtId="0" fontId="5" fillId="2" borderId="0" xfId="0" applyFont="1" applyFill="1" applyAlignment="1">
      <alignment horizontal="left" vertical="center"/>
    </xf>
    <xf numFmtId="3" fontId="5" fillId="2" borderId="0" xfId="0" applyNumberFormat="1" applyFont="1" applyFill="1" applyAlignment="1">
      <alignment horizontal="right" vertical="center"/>
    </xf>
    <xf numFmtId="0" fontId="5" fillId="2" borderId="0" xfId="0" applyFont="1" applyFill="1" applyAlignment="1">
      <alignment horizontal="right"/>
    </xf>
    <xf numFmtId="4" fontId="5" fillId="2" borderId="0" xfId="0" applyNumberFormat="1" applyFont="1" applyFill="1" applyAlignment="1">
      <alignment horizontal="center"/>
    </xf>
    <xf numFmtId="0" fontId="5" fillId="2" borderId="0" xfId="0" applyFont="1" applyFill="1" applyAlignment="1">
      <alignment horizontal="center"/>
    </xf>
    <xf numFmtId="0" fontId="5" fillId="2" borderId="0" xfId="0" applyFont="1" applyFill="1"/>
    <xf numFmtId="0" fontId="10" fillId="0" borderId="0" xfId="0" applyFont="1"/>
    <xf numFmtId="0" fontId="6" fillId="3" borderId="4" xfId="0" applyFont="1" applyFill="1" applyBorder="1" applyAlignment="1">
      <alignment horizontal="center" vertical="center" wrapText="1"/>
    </xf>
    <xf numFmtId="0" fontId="10" fillId="0" borderId="0" xfId="0" applyFont="1" applyAlignment="1">
      <alignment horizontal="center" vertical="center"/>
    </xf>
    <xf numFmtId="3" fontId="17" fillId="5" borderId="9" xfId="1" applyNumberFormat="1" applyFont="1" applyFill="1" applyBorder="1" applyAlignment="1">
      <alignment horizontal="right" vertical="center" wrapText="1"/>
    </xf>
    <xf numFmtId="3" fontId="18" fillId="5" borderId="9" xfId="1" applyNumberFormat="1" applyFont="1" applyFill="1" applyBorder="1" applyAlignment="1">
      <alignment horizontal="right" vertical="center" wrapText="1"/>
    </xf>
    <xf numFmtId="0" fontId="19" fillId="2" borderId="0" xfId="0" applyFont="1" applyFill="1"/>
    <xf numFmtId="3" fontId="17" fillId="5" borderId="10" xfId="1" applyNumberFormat="1" applyFont="1" applyFill="1" applyBorder="1" applyAlignment="1">
      <alignment horizontal="right" vertical="center" wrapText="1"/>
    </xf>
    <xf numFmtId="3" fontId="16" fillId="5" borderId="10" xfId="1" applyNumberFormat="1" applyFont="1" applyFill="1" applyBorder="1" applyAlignment="1">
      <alignment horizontal="right" vertical="center" wrapText="1"/>
    </xf>
    <xf numFmtId="3" fontId="20" fillId="5" borderId="10" xfId="1" applyNumberFormat="1" applyFont="1" applyFill="1" applyBorder="1" applyAlignment="1">
      <alignment horizontal="right" vertical="center" wrapText="1"/>
    </xf>
    <xf numFmtId="0" fontId="17" fillId="2" borderId="0" xfId="0" applyFont="1" applyFill="1"/>
    <xf numFmtId="0" fontId="4" fillId="5" borderId="14" xfId="0" applyFont="1" applyFill="1" applyBorder="1" applyAlignment="1">
      <alignment horizontal="left" vertical="center" wrapText="1"/>
    </xf>
    <xf numFmtId="0" fontId="23" fillId="5" borderId="14" xfId="0" applyFont="1" applyFill="1" applyBorder="1" applyAlignment="1">
      <alignment horizontal="left" vertical="center" wrapText="1"/>
    </xf>
    <xf numFmtId="3" fontId="24" fillId="5" borderId="14" xfId="0" applyNumberFormat="1" applyFont="1" applyFill="1" applyBorder="1" applyAlignment="1">
      <alignment horizontal="right" vertical="center" wrapText="1"/>
    </xf>
    <xf numFmtId="3" fontId="19" fillId="5" borderId="10" xfId="1" applyNumberFormat="1" applyFont="1" applyFill="1" applyBorder="1" applyAlignment="1">
      <alignment horizontal="right" vertical="center" wrapText="1"/>
    </xf>
    <xf numFmtId="0" fontId="18" fillId="2" borderId="0" xfId="0" applyFont="1" applyFill="1"/>
    <xf numFmtId="0" fontId="25" fillId="2" borderId="0" xfId="0" applyFont="1" applyFill="1"/>
    <xf numFmtId="3" fontId="19" fillId="5" borderId="9" xfId="1" applyNumberFormat="1" applyFont="1" applyFill="1" applyBorder="1" applyAlignment="1">
      <alignment horizontal="right" vertical="center" wrapText="1"/>
    </xf>
    <xf numFmtId="3" fontId="24" fillId="5" borderId="10" xfId="1" applyNumberFormat="1" applyFont="1" applyFill="1" applyBorder="1" applyAlignment="1">
      <alignment horizontal="right" vertical="center" wrapText="1"/>
    </xf>
    <xf numFmtId="0" fontId="10" fillId="2" borderId="0" xfId="0" applyFont="1" applyFill="1"/>
    <xf numFmtId="3" fontId="27" fillId="5" borderId="0" xfId="1" applyNumberFormat="1" applyFont="1" applyFill="1" applyAlignment="1">
      <alignment horizontal="right" vertical="center" wrapText="1"/>
    </xf>
    <xf numFmtId="0" fontId="13" fillId="2" borderId="0" xfId="1" applyFont="1" applyFill="1" applyAlignment="1">
      <alignment horizontal="right" vertical="center" wrapText="1"/>
    </xf>
    <xf numFmtId="3" fontId="13" fillId="2" borderId="0" xfId="1" applyNumberFormat="1" applyFont="1" applyFill="1" applyAlignment="1">
      <alignment horizontal="right" vertical="center" wrapText="1"/>
    </xf>
    <xf numFmtId="3" fontId="17" fillId="2" borderId="0" xfId="1" applyNumberFormat="1" applyFont="1" applyFill="1" applyAlignment="1">
      <alignment horizontal="right" vertical="center" wrapText="1"/>
    </xf>
    <xf numFmtId="3" fontId="16" fillId="2" borderId="0" xfId="1" applyNumberFormat="1" applyFont="1" applyFill="1" applyAlignment="1">
      <alignment horizontal="right" vertical="center" wrapText="1"/>
    </xf>
    <xf numFmtId="0" fontId="23" fillId="2" borderId="0" xfId="0" applyFont="1" applyFill="1" applyAlignment="1">
      <alignment horizontal="left" vertical="center"/>
    </xf>
    <xf numFmtId="3" fontId="27" fillId="5" borderId="9" xfId="1" applyNumberFormat="1" applyFont="1" applyFill="1" applyBorder="1" applyAlignment="1">
      <alignment horizontal="right" vertical="center" wrapText="1"/>
    </xf>
    <xf numFmtId="3" fontId="10" fillId="0" borderId="0" xfId="0" applyNumberFormat="1" applyFont="1" applyAlignment="1">
      <alignment horizontal="center" vertical="center"/>
    </xf>
    <xf numFmtId="164" fontId="10" fillId="0" borderId="0" xfId="0" applyNumberFormat="1" applyFont="1"/>
    <xf numFmtId="3" fontId="17" fillId="5" borderId="7" xfId="1" applyNumberFormat="1" applyFont="1" applyFill="1" applyBorder="1" applyAlignment="1">
      <alignment horizontal="right" vertical="center" wrapText="1"/>
    </xf>
    <xf numFmtId="3" fontId="5" fillId="2" borderId="0" xfId="0" applyNumberFormat="1" applyFont="1" applyFill="1" applyAlignment="1">
      <alignment horizontal="center"/>
    </xf>
    <xf numFmtId="3" fontId="40" fillId="2" borderId="0" xfId="0" applyNumberFormat="1" applyFont="1" applyFill="1" applyAlignment="1">
      <alignment horizontal="center"/>
    </xf>
    <xf numFmtId="3" fontId="5" fillId="2" borderId="0" xfId="0" applyNumberFormat="1" applyFont="1" applyFill="1"/>
    <xf numFmtId="3" fontId="41" fillId="5" borderId="9" xfId="1" applyNumberFormat="1" applyFont="1" applyFill="1" applyBorder="1" applyAlignment="1">
      <alignment horizontal="right" vertical="center" wrapText="1"/>
    </xf>
    <xf numFmtId="0" fontId="21" fillId="4" borderId="12" xfId="0" applyFont="1" applyFill="1" applyBorder="1" applyAlignment="1">
      <alignment horizontal="left" vertical="center" wrapText="1"/>
    </xf>
    <xf numFmtId="0" fontId="21" fillId="4" borderId="13" xfId="0" applyFont="1" applyFill="1" applyBorder="1" applyAlignment="1">
      <alignment horizontal="left" vertical="center" wrapText="1"/>
    </xf>
    <xf numFmtId="0" fontId="31" fillId="5" borderId="7" xfId="1" applyFont="1" applyFill="1" applyBorder="1" applyAlignment="1">
      <alignment horizontal="left" vertical="center" wrapText="1"/>
    </xf>
    <xf numFmtId="0" fontId="15" fillId="5" borderId="7" xfId="1" applyFont="1" applyFill="1" applyBorder="1" applyAlignment="1">
      <alignment horizontal="left" vertical="center" wrapText="1"/>
    </xf>
    <xf numFmtId="0" fontId="15" fillId="5" borderId="10" xfId="1" applyFont="1" applyFill="1" applyBorder="1" applyAlignment="1">
      <alignment horizontal="left" vertical="center" wrapText="1"/>
    </xf>
    <xf numFmtId="3" fontId="16" fillId="5" borderId="7" xfId="1" applyNumberFormat="1" applyFont="1" applyFill="1" applyBorder="1" applyAlignment="1">
      <alignment horizontal="right" vertical="center" wrapText="1"/>
    </xf>
    <xf numFmtId="3" fontId="16" fillId="5" borderId="10" xfId="1" applyNumberFormat="1" applyFont="1" applyFill="1" applyBorder="1" applyAlignment="1">
      <alignment horizontal="right" vertical="center" wrapText="1"/>
    </xf>
    <xf numFmtId="0" fontId="32" fillId="5" borderId="11" xfId="1" applyFont="1" applyFill="1" applyBorder="1" applyAlignment="1">
      <alignment horizontal="left" vertical="center" wrapText="1"/>
    </xf>
    <xf numFmtId="0" fontId="13" fillId="5" borderId="7" xfId="1" applyFont="1" applyFill="1" applyBorder="1" applyAlignment="1">
      <alignment horizontal="left" vertical="center" wrapText="1"/>
    </xf>
    <xf numFmtId="0" fontId="13" fillId="5" borderId="10" xfId="1" applyFont="1" applyFill="1" applyBorder="1" applyAlignment="1">
      <alignment horizontal="left" vertical="center" wrapText="1"/>
    </xf>
    <xf numFmtId="3" fontId="34" fillId="5" borderId="11" xfId="1" applyNumberFormat="1" applyFont="1" applyFill="1" applyBorder="1" applyAlignment="1">
      <alignment horizontal="left" vertical="center" wrapText="1"/>
    </xf>
    <xf numFmtId="3" fontId="19" fillId="5" borderId="9" xfId="1" applyNumberFormat="1" applyFont="1" applyFill="1" applyBorder="1" applyAlignment="1">
      <alignment horizontal="left" vertical="center" wrapText="1"/>
    </xf>
    <xf numFmtId="3" fontId="16" fillId="5" borderId="11" xfId="1" applyNumberFormat="1" applyFont="1" applyFill="1" applyBorder="1" applyAlignment="1">
      <alignment horizontal="center" vertical="center" wrapText="1"/>
    </xf>
    <xf numFmtId="3" fontId="16" fillId="5" borderId="7" xfId="1" applyNumberFormat="1" applyFont="1" applyFill="1" applyBorder="1" applyAlignment="1">
      <alignment horizontal="center" vertical="center" wrapText="1"/>
    </xf>
    <xf numFmtId="3" fontId="16" fillId="5" borderId="10" xfId="1" applyNumberFormat="1" applyFont="1" applyFill="1" applyBorder="1" applyAlignment="1">
      <alignment horizontal="center" vertical="center" wrapText="1"/>
    </xf>
    <xf numFmtId="3" fontId="19" fillId="5" borderId="15" xfId="1" applyNumberFormat="1" applyFont="1" applyFill="1" applyBorder="1" applyAlignment="1">
      <alignment horizontal="left" vertical="top" wrapText="1"/>
    </xf>
    <xf numFmtId="3" fontId="19" fillId="5" borderId="7" xfId="1" applyNumberFormat="1" applyFont="1" applyFill="1" applyBorder="1" applyAlignment="1">
      <alignment horizontal="left" vertical="top" wrapText="1"/>
    </xf>
    <xf numFmtId="3" fontId="19" fillId="5" borderId="10" xfId="1" applyNumberFormat="1" applyFont="1" applyFill="1" applyBorder="1" applyAlignment="1">
      <alignment horizontal="left" vertical="top" wrapText="1"/>
    </xf>
    <xf numFmtId="0" fontId="31" fillId="5" borderId="11" xfId="1" applyFont="1" applyFill="1" applyBorder="1" applyAlignment="1">
      <alignment horizontal="left" vertical="center" wrapText="1"/>
    </xf>
    <xf numFmtId="3" fontId="16" fillId="5" borderId="11" xfId="1" applyNumberFormat="1" applyFont="1" applyFill="1" applyBorder="1" applyAlignment="1">
      <alignment horizontal="right" vertical="center" wrapText="1"/>
    </xf>
    <xf numFmtId="0" fontId="13" fillId="5" borderId="11" xfId="1" applyFont="1" applyFill="1" applyBorder="1" applyAlignment="1">
      <alignment horizontal="left" vertical="center" wrapText="1"/>
    </xf>
    <xf numFmtId="0" fontId="15" fillId="5" borderId="11" xfId="1" applyFont="1" applyFill="1" applyBorder="1" applyAlignment="1">
      <alignment horizontal="left" vertical="center" wrapText="1"/>
    </xf>
    <xf numFmtId="0" fontId="28" fillId="5" borderId="11" xfId="1" applyFont="1" applyFill="1" applyBorder="1" applyAlignment="1">
      <alignment horizontal="left" vertical="center" wrapText="1"/>
    </xf>
    <xf numFmtId="0" fontId="14" fillId="5" borderId="7" xfId="1" applyFont="1" applyFill="1" applyBorder="1" applyAlignment="1">
      <alignment horizontal="left" vertical="center" wrapText="1"/>
    </xf>
    <xf numFmtId="0" fontId="14" fillId="5" borderId="10" xfId="1" applyFont="1" applyFill="1" applyBorder="1" applyAlignment="1">
      <alignment horizontal="left" vertical="center" wrapText="1"/>
    </xf>
    <xf numFmtId="0" fontId="6" fillId="3" borderId="2" xfId="0" applyFont="1" applyFill="1" applyBorder="1" applyAlignment="1">
      <alignment horizontal="center" vertical="center" wrapText="1"/>
    </xf>
    <xf numFmtId="0" fontId="11" fillId="4" borderId="5" xfId="0" applyFont="1" applyFill="1" applyBorder="1" applyAlignment="1">
      <alignment horizontal="left" vertical="center"/>
    </xf>
    <xf numFmtId="0" fontId="11" fillId="4" borderId="6" xfId="0" applyFont="1" applyFill="1" applyBorder="1" applyAlignment="1">
      <alignment horizontal="left" vertical="center"/>
    </xf>
    <xf numFmtId="0" fontId="30" fillId="5" borderId="7" xfId="1" applyFont="1" applyFill="1" applyBorder="1" applyAlignment="1">
      <alignment horizontal="left" vertical="center" wrapText="1"/>
    </xf>
    <xf numFmtId="0" fontId="31" fillId="5" borderId="8" xfId="1" applyFont="1" applyFill="1" applyBorder="1" applyAlignment="1">
      <alignment horizontal="left" vertical="center" wrapText="1"/>
    </xf>
    <xf numFmtId="0" fontId="6" fillId="3" borderId="1" xfId="0" applyFont="1" applyFill="1" applyBorder="1" applyAlignment="1">
      <alignment horizontal="left" vertical="center" wrapText="1"/>
    </xf>
    <xf numFmtId="0" fontId="6" fillId="3" borderId="3" xfId="0" applyFont="1" applyFill="1" applyBorder="1" applyAlignment="1">
      <alignment horizontal="left" vertical="center" wrapText="1"/>
    </xf>
    <xf numFmtId="0" fontId="7" fillId="3" borderId="2" xfId="0" applyFont="1" applyFill="1" applyBorder="1" applyAlignment="1">
      <alignment horizontal="center" vertical="center" wrapText="1"/>
    </xf>
    <xf numFmtId="0" fontId="7" fillId="3" borderId="4" xfId="0" applyFont="1" applyFill="1" applyBorder="1" applyAlignment="1">
      <alignment horizontal="center" vertical="center" wrapText="1"/>
    </xf>
    <xf numFmtId="3" fontId="6" fillId="3" borderId="2" xfId="0" applyNumberFormat="1" applyFont="1" applyFill="1" applyBorder="1" applyAlignment="1">
      <alignment horizontal="center" vertical="center" wrapText="1"/>
    </xf>
    <xf numFmtId="3" fontId="6" fillId="3" borderId="4" xfId="0" applyNumberFormat="1" applyFont="1" applyFill="1" applyBorder="1" applyAlignment="1">
      <alignment horizontal="center" vertical="center" wrapText="1"/>
    </xf>
    <xf numFmtId="0" fontId="26" fillId="4" borderId="12" xfId="0" applyFont="1" applyFill="1" applyBorder="1" applyAlignment="1">
      <alignment horizontal="left" vertical="center" wrapText="1"/>
    </xf>
    <xf numFmtId="0" fontId="26" fillId="4" borderId="13" xfId="0" applyFont="1" applyFill="1" applyBorder="1" applyAlignment="1">
      <alignment horizontal="left" vertical="center" wrapText="1"/>
    </xf>
    <xf numFmtId="0" fontId="32" fillId="5" borderId="7" xfId="1" applyFont="1" applyFill="1" applyBorder="1" applyAlignment="1">
      <alignment horizontal="left" vertical="center" wrapText="1"/>
    </xf>
    <xf numFmtId="0" fontId="4" fillId="5" borderId="7" xfId="1" applyFont="1" applyFill="1" applyBorder="1" applyAlignment="1">
      <alignment horizontal="left" vertical="center" wrapText="1"/>
    </xf>
    <xf numFmtId="0" fontId="4" fillId="5" borderId="10" xfId="1" applyFont="1" applyFill="1" applyBorder="1" applyAlignment="1">
      <alignment horizontal="left" vertical="center" wrapText="1"/>
    </xf>
    <xf numFmtId="0" fontId="23" fillId="5" borderId="7" xfId="1" applyFont="1" applyFill="1" applyBorder="1" applyAlignment="1">
      <alignment horizontal="left" vertical="center" wrapText="1"/>
    </xf>
    <xf numFmtId="0" fontId="23" fillId="5" borderId="10" xfId="1" applyFont="1" applyFill="1" applyBorder="1" applyAlignment="1">
      <alignment horizontal="left" vertical="center" wrapText="1"/>
    </xf>
    <xf numFmtId="3" fontId="24" fillId="5" borderId="7" xfId="1" applyNumberFormat="1" applyFont="1" applyFill="1" applyBorder="1" applyAlignment="1">
      <alignment horizontal="right" vertical="center" wrapText="1"/>
    </xf>
    <xf numFmtId="3" fontId="24" fillId="5" borderId="10" xfId="1" applyNumberFormat="1" applyFont="1" applyFill="1" applyBorder="1" applyAlignment="1">
      <alignment horizontal="right" vertical="center" wrapText="1"/>
    </xf>
    <xf numFmtId="3" fontId="19" fillId="5" borderId="15" xfId="1" applyNumberFormat="1" applyFont="1" applyFill="1" applyBorder="1" applyAlignment="1">
      <alignment horizontal="left" vertical="center" wrapText="1"/>
    </xf>
    <xf numFmtId="3" fontId="24" fillId="5" borderId="11" xfId="1" applyNumberFormat="1" applyFont="1" applyFill="1" applyBorder="1" applyAlignment="1">
      <alignment horizontal="right" vertical="center" wrapText="1"/>
    </xf>
    <xf numFmtId="3" fontId="27" fillId="5" borderId="17" xfId="1" applyNumberFormat="1" applyFont="1" applyFill="1" applyBorder="1" applyAlignment="1">
      <alignment horizontal="right" vertical="center" wrapText="1"/>
    </xf>
    <xf numFmtId="3" fontId="27" fillId="5" borderId="18" xfId="1" applyNumberFormat="1" applyFont="1" applyFill="1" applyBorder="1" applyAlignment="1">
      <alignment horizontal="right" vertical="center" wrapText="1"/>
    </xf>
    <xf numFmtId="0" fontId="30" fillId="5" borderId="16" xfId="1" applyFont="1" applyFill="1" applyBorder="1" applyAlignment="1">
      <alignment horizontal="left" vertical="center" wrapText="1"/>
    </xf>
    <xf numFmtId="0" fontId="31" fillId="5" borderId="16" xfId="1" applyFont="1" applyFill="1" applyBorder="1" applyAlignment="1">
      <alignment horizontal="left" vertical="center" wrapText="1"/>
    </xf>
    <xf numFmtId="3" fontId="16" fillId="5" borderId="16" xfId="1" applyNumberFormat="1" applyFont="1" applyFill="1" applyBorder="1" applyAlignment="1">
      <alignment horizontal="right" vertical="center" wrapText="1"/>
    </xf>
  </cellXfs>
  <cellStyles count="2">
    <cellStyle name="Normal" xfId="0" builtinId="0"/>
    <cellStyle name="Normal 2 2 2 2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2:V62"/>
  <sheetViews>
    <sheetView tabSelected="1" zoomScale="90" zoomScaleNormal="90" workbookViewId="0">
      <pane ySplit="5" topLeftCell="A6" activePane="bottomLeft" state="frozen"/>
      <selection pane="bottomLeft" activeCell="C7" sqref="C7:C10"/>
    </sheetView>
  </sheetViews>
  <sheetFormatPr defaultColWidth="8.625" defaultRowHeight="15"/>
  <cols>
    <col min="1" max="1" width="8.625" style="14"/>
    <col min="2" max="2" width="38.875" style="39" customWidth="1"/>
    <col min="3" max="3" width="51.875" style="9" customWidth="1"/>
    <col min="4" max="4" width="12.875" style="10" customWidth="1"/>
    <col min="5" max="5" width="23.5" style="11" customWidth="1"/>
    <col min="6" max="6" width="16.125" style="12" customWidth="1"/>
    <col min="7" max="11" width="13.5" style="13" bestFit="1" customWidth="1"/>
    <col min="12" max="12" width="11.875" style="13" customWidth="1"/>
    <col min="13" max="16" width="8.625" style="14"/>
    <col min="17" max="17" width="8.875" style="14" bestFit="1" customWidth="1"/>
    <col min="18" max="18" width="8.75" style="14" bestFit="1" customWidth="1"/>
    <col min="19" max="19" width="11.375" style="14" bestFit="1" customWidth="1"/>
    <col min="20" max="20" width="9.875" style="14" bestFit="1" customWidth="1"/>
    <col min="21" max="16384" width="8.625" style="14"/>
  </cols>
  <sheetData>
    <row r="2" spans="1:20" s="7" customFormat="1" ht="20.25">
      <c r="B2" s="1" t="s">
        <v>59</v>
      </c>
      <c r="C2" s="2"/>
      <c r="D2" s="3"/>
      <c r="E2" s="4"/>
      <c r="F2" s="5"/>
      <c r="G2" s="6"/>
      <c r="H2" s="6"/>
      <c r="I2" s="6"/>
      <c r="J2" s="6"/>
      <c r="K2" s="6"/>
      <c r="L2" s="6"/>
    </row>
    <row r="3" spans="1:20" thickBot="1">
      <c r="B3" s="8"/>
    </row>
    <row r="4" spans="1:20" s="15" customFormat="1" ht="39" customHeight="1">
      <c r="B4" s="78" t="s">
        <v>0</v>
      </c>
      <c r="C4" s="80" t="s">
        <v>1</v>
      </c>
      <c r="D4" s="82" t="s">
        <v>2</v>
      </c>
      <c r="E4" s="80" t="s">
        <v>3</v>
      </c>
      <c r="F4" s="80"/>
      <c r="G4" s="73" t="s">
        <v>4</v>
      </c>
      <c r="H4" s="73"/>
      <c r="I4" s="73"/>
      <c r="J4" s="73"/>
      <c r="K4" s="73"/>
      <c r="L4" s="73"/>
      <c r="S4" s="42"/>
    </row>
    <row r="5" spans="1:20" s="17" customFormat="1" ht="64.5" customHeight="1">
      <c r="B5" s="79"/>
      <c r="C5" s="81"/>
      <c r="D5" s="83"/>
      <c r="E5" s="81"/>
      <c r="F5" s="81"/>
      <c r="G5" s="16" t="s">
        <v>5</v>
      </c>
      <c r="H5" s="16">
        <v>2025</v>
      </c>
      <c r="I5" s="16">
        <v>2026</v>
      </c>
      <c r="J5" s="16">
        <v>2027</v>
      </c>
      <c r="K5" s="16">
        <v>2028</v>
      </c>
      <c r="L5" s="16">
        <v>2029</v>
      </c>
      <c r="Q5" s="41"/>
    </row>
    <row r="6" spans="1:20" ht="39.75" customHeight="1" thickBot="1">
      <c r="B6" s="74" t="s">
        <v>6</v>
      </c>
      <c r="C6" s="75"/>
      <c r="D6" s="75"/>
      <c r="E6" s="75"/>
      <c r="F6" s="75"/>
      <c r="G6" s="75"/>
      <c r="H6" s="75"/>
      <c r="I6" s="75"/>
      <c r="J6" s="75"/>
      <c r="K6" s="75"/>
      <c r="L6" s="75"/>
      <c r="P6" s="17"/>
      <c r="Q6" s="17"/>
      <c r="R6" s="17"/>
      <c r="S6" s="17"/>
      <c r="T6" s="17"/>
    </row>
    <row r="7" spans="1:20" s="20" customFormat="1" ht="51.95" customHeight="1" thickBot="1">
      <c r="B7" s="76" t="s">
        <v>7</v>
      </c>
      <c r="C7" s="77" t="s">
        <v>8</v>
      </c>
      <c r="D7" s="53">
        <f>F10</f>
        <v>32185026.68</v>
      </c>
      <c r="E7" s="18" t="s">
        <v>9</v>
      </c>
      <c r="F7" s="18">
        <f>SUM(G7:L7)</f>
        <v>26314701.199999999</v>
      </c>
      <c r="G7" s="47">
        <v>6724264.4000000004</v>
      </c>
      <c r="H7" s="47">
        <v>6633689.8499999996</v>
      </c>
      <c r="I7" s="47">
        <v>12956746.949999999</v>
      </c>
      <c r="J7" s="19"/>
      <c r="K7" s="19"/>
      <c r="L7" s="19"/>
      <c r="P7" s="17"/>
      <c r="Q7" s="17"/>
      <c r="R7" s="17"/>
      <c r="S7" s="17"/>
      <c r="T7" s="17"/>
    </row>
    <row r="8" spans="1:20" s="20" customFormat="1" ht="51.95" customHeight="1" thickTop="1" thickBot="1">
      <c r="B8" s="56"/>
      <c r="C8" s="51"/>
      <c r="D8" s="53"/>
      <c r="E8" s="18" t="s">
        <v>10</v>
      </c>
      <c r="F8" s="18">
        <f>SUM(G8:L8)</f>
        <v>4643771.13</v>
      </c>
      <c r="G8" s="47">
        <v>1660934.93</v>
      </c>
      <c r="H8" s="47">
        <v>1170651.1499999999</v>
      </c>
      <c r="I8" s="47">
        <v>1812185.0499999998</v>
      </c>
      <c r="J8" s="19"/>
      <c r="K8" s="19"/>
      <c r="L8" s="19"/>
      <c r="P8" s="17"/>
      <c r="Q8" s="17"/>
      <c r="R8" s="17"/>
      <c r="S8" s="17"/>
      <c r="T8" s="17"/>
    </row>
    <row r="9" spans="1:20" s="20" customFormat="1" ht="51.95" customHeight="1" thickTop="1" thickBot="1">
      <c r="B9" s="56"/>
      <c r="C9" s="51"/>
      <c r="D9" s="53"/>
      <c r="E9" s="18" t="s">
        <v>11</v>
      </c>
      <c r="F9" s="18">
        <f>SUM(G9:L9)</f>
        <v>1226554.3500000001</v>
      </c>
      <c r="G9" s="47">
        <v>244591.35</v>
      </c>
      <c r="H9" s="47">
        <v>777963</v>
      </c>
      <c r="I9" s="47">
        <v>204000</v>
      </c>
      <c r="J9" s="19"/>
      <c r="K9" s="19"/>
      <c r="L9" s="19"/>
      <c r="P9" s="17"/>
      <c r="Q9" s="17"/>
      <c r="R9" s="17"/>
      <c r="S9" s="17"/>
      <c r="T9" s="17"/>
    </row>
    <row r="10" spans="1:20" s="20" customFormat="1" ht="51.95" customHeight="1" thickTop="1" thickBot="1">
      <c r="B10" s="57"/>
      <c r="C10" s="52"/>
      <c r="D10" s="54"/>
      <c r="E10" s="21" t="s">
        <v>12</v>
      </c>
      <c r="F10" s="22">
        <f>SUM(F7:F9)+ G12</f>
        <v>32185026.68</v>
      </c>
      <c r="G10" s="22">
        <f>SUM(G7:G9)</f>
        <v>8629790.6799999997</v>
      </c>
      <c r="H10" s="22">
        <f t="shared" ref="H10:I10" si="0">SUM(H7:H9)</f>
        <v>8582304</v>
      </c>
      <c r="I10" s="22">
        <f t="shared" si="0"/>
        <v>14972932</v>
      </c>
      <c r="J10" s="22"/>
      <c r="K10" s="22"/>
      <c r="L10" s="22"/>
      <c r="P10" s="17"/>
      <c r="Q10" s="17"/>
      <c r="R10" s="17"/>
      <c r="S10" s="17"/>
      <c r="T10" s="17"/>
    </row>
    <row r="11" spans="1:20" s="20" customFormat="1" ht="73.5" customHeight="1">
      <c r="B11" s="70" t="s">
        <v>13</v>
      </c>
      <c r="C11" s="66" t="s">
        <v>14</v>
      </c>
      <c r="D11" s="67">
        <f>F13</f>
        <v>50659228.600000001</v>
      </c>
      <c r="E11" s="18" t="s">
        <v>9</v>
      </c>
      <c r="F11" s="18">
        <f>SUM(G11:L11)</f>
        <v>43060344.810000002</v>
      </c>
      <c r="G11" s="18"/>
      <c r="H11" s="18">
        <v>161964.94999999998</v>
      </c>
      <c r="I11" s="18">
        <v>11219002.949999999</v>
      </c>
      <c r="J11" s="18">
        <v>18145684.91</v>
      </c>
      <c r="K11" s="18">
        <v>13533692</v>
      </c>
      <c r="L11" s="19"/>
      <c r="P11" s="17"/>
      <c r="Q11" s="17"/>
      <c r="R11" s="17"/>
      <c r="S11" s="17"/>
      <c r="T11" s="17"/>
    </row>
    <row r="12" spans="1:20" s="20" customFormat="1" ht="73.5" customHeight="1" thickTop="1" thickBot="1">
      <c r="B12" s="71"/>
      <c r="C12" s="51"/>
      <c r="D12" s="53"/>
      <c r="E12" s="18" t="s">
        <v>15</v>
      </c>
      <c r="F12" s="18">
        <f>SUM(G12:L12)</f>
        <v>7598883.79</v>
      </c>
      <c r="G12" s="18"/>
      <c r="H12" s="18">
        <v>28582.05</v>
      </c>
      <c r="I12" s="18">
        <v>1979824.0499999998</v>
      </c>
      <c r="J12" s="18">
        <v>3202179.69</v>
      </c>
      <c r="K12" s="18">
        <v>2388298</v>
      </c>
      <c r="L12" s="19"/>
      <c r="P12" s="17"/>
      <c r="Q12" s="17"/>
      <c r="R12" s="17"/>
      <c r="S12" s="17"/>
      <c r="T12" s="17"/>
    </row>
    <row r="13" spans="1:20" s="20" customFormat="1" ht="73.5" customHeight="1" thickTop="1" thickBot="1">
      <c r="B13" s="72"/>
      <c r="C13" s="52"/>
      <c r="D13" s="54"/>
      <c r="E13" s="21" t="s">
        <v>12</v>
      </c>
      <c r="F13" s="22">
        <f>SUM(F11:F12)</f>
        <v>50659228.600000001</v>
      </c>
      <c r="G13" s="22"/>
      <c r="H13" s="22">
        <f t="shared" ref="H13:K13" si="1">SUM(H11:H12)</f>
        <v>190546.99999999997</v>
      </c>
      <c r="I13" s="22">
        <f t="shared" si="1"/>
        <v>13198827</v>
      </c>
      <c r="J13" s="22">
        <f t="shared" si="1"/>
        <v>21347864.600000001</v>
      </c>
      <c r="K13" s="22">
        <f t="shared" si="1"/>
        <v>15921990</v>
      </c>
      <c r="L13" s="23"/>
      <c r="P13" s="17"/>
      <c r="Q13" s="17"/>
      <c r="R13" s="17"/>
      <c r="S13" s="17"/>
      <c r="T13" s="17"/>
    </row>
    <row r="14" spans="1:20" s="24" customFormat="1" ht="92.1" customHeight="1">
      <c r="A14" s="20"/>
      <c r="B14" s="55" t="s">
        <v>16</v>
      </c>
      <c r="C14" s="66" t="s">
        <v>17</v>
      </c>
      <c r="D14" s="67">
        <f>F16</f>
        <v>12384389</v>
      </c>
      <c r="E14" s="18" t="s">
        <v>9</v>
      </c>
      <c r="F14" s="18">
        <f>SUM(G14:L14)</f>
        <v>10526730.65</v>
      </c>
      <c r="G14" s="18"/>
      <c r="H14" s="18">
        <v>14450</v>
      </c>
      <c r="I14" s="18">
        <v>314959</v>
      </c>
      <c r="J14" s="18">
        <v>1731593.65</v>
      </c>
      <c r="K14" s="18">
        <v>4679989.5</v>
      </c>
      <c r="L14" s="18">
        <v>3785738.5</v>
      </c>
      <c r="Q14" s="17"/>
      <c r="R14" s="17"/>
      <c r="S14" s="17"/>
      <c r="T14" s="17"/>
    </row>
    <row r="15" spans="1:20" s="24" customFormat="1" ht="92.1" customHeight="1" thickTop="1" thickBot="1">
      <c r="A15" s="20"/>
      <c r="B15" s="56"/>
      <c r="C15" s="51"/>
      <c r="D15" s="53"/>
      <c r="E15" s="18" t="s">
        <v>15</v>
      </c>
      <c r="F15" s="18">
        <f>SUM(G15:L15)</f>
        <v>1857658.35</v>
      </c>
      <c r="G15" s="18"/>
      <c r="H15" s="18">
        <v>2550</v>
      </c>
      <c r="I15" s="18">
        <v>55581</v>
      </c>
      <c r="J15" s="18">
        <v>305575.34999999998</v>
      </c>
      <c r="K15" s="18">
        <v>825880.5</v>
      </c>
      <c r="L15" s="18">
        <v>668071.5</v>
      </c>
    </row>
    <row r="16" spans="1:20" s="24" customFormat="1" ht="92.1" customHeight="1" thickTop="1" thickBot="1">
      <c r="A16" s="20"/>
      <c r="B16" s="57"/>
      <c r="C16" s="52"/>
      <c r="D16" s="54"/>
      <c r="E16" s="21" t="s">
        <v>12</v>
      </c>
      <c r="F16" s="22">
        <f>SUM(F14:F15)</f>
        <v>12384389</v>
      </c>
      <c r="G16" s="22"/>
      <c r="H16" s="22">
        <f t="shared" ref="H16:L16" si="2">SUM(H14:H15)</f>
        <v>17000</v>
      </c>
      <c r="I16" s="22">
        <f t="shared" si="2"/>
        <v>370540</v>
      </c>
      <c r="J16" s="22">
        <f t="shared" si="2"/>
        <v>2037169</v>
      </c>
      <c r="K16" s="22">
        <f t="shared" si="2"/>
        <v>5505870</v>
      </c>
      <c r="L16" s="22">
        <f t="shared" si="2"/>
        <v>4453810</v>
      </c>
    </row>
    <row r="17" spans="2:13" ht="54" customHeight="1" thickTop="1">
      <c r="B17" s="48" t="s">
        <v>18</v>
      </c>
      <c r="C17" s="49"/>
      <c r="D17" s="49"/>
      <c r="E17" s="49"/>
      <c r="F17" s="49"/>
      <c r="G17" s="49"/>
      <c r="H17" s="49"/>
      <c r="I17" s="49"/>
      <c r="J17" s="49"/>
      <c r="K17" s="49"/>
      <c r="L17" s="49"/>
    </row>
    <row r="18" spans="2:13" s="20" customFormat="1" ht="61.5" customHeight="1" thickBot="1">
      <c r="B18" s="25" t="s">
        <v>19</v>
      </c>
      <c r="C18" s="26" t="s">
        <v>20</v>
      </c>
      <c r="D18" s="27">
        <f>SUM(F18)</f>
        <v>156081000</v>
      </c>
      <c r="E18" s="21" t="s">
        <v>21</v>
      </c>
      <c r="F18" s="22">
        <f>SUM(G18:L18)</f>
        <v>156081000</v>
      </c>
      <c r="G18" s="22">
        <v>28948000</v>
      </c>
      <c r="H18" s="22">
        <v>27133000</v>
      </c>
      <c r="I18" s="22">
        <v>25000000</v>
      </c>
      <c r="J18" s="22">
        <v>25000000</v>
      </c>
      <c r="K18" s="22">
        <v>25000000</v>
      </c>
      <c r="L18" s="22">
        <v>25000000</v>
      </c>
    </row>
    <row r="19" spans="2:13" s="20" customFormat="1" ht="54" customHeight="1" thickTop="1" thickBot="1">
      <c r="B19" s="50" t="s">
        <v>22</v>
      </c>
      <c r="C19" s="50" t="s">
        <v>23</v>
      </c>
      <c r="D19" s="53">
        <f>F22</f>
        <v>31630801</v>
      </c>
      <c r="E19" s="18" t="s">
        <v>9</v>
      </c>
      <c r="F19" s="18">
        <f>SUM(G19:L19)</f>
        <v>25945231</v>
      </c>
      <c r="G19" s="18">
        <v>9884367.5700000003</v>
      </c>
      <c r="H19" s="18">
        <v>2820352.9262530003</v>
      </c>
      <c r="I19" s="18">
        <v>13240510.503747001</v>
      </c>
      <c r="J19" s="18"/>
      <c r="K19" s="18"/>
      <c r="L19" s="18"/>
    </row>
    <row r="20" spans="2:13" s="20" customFormat="1" ht="54" customHeight="1" thickTop="1" thickBot="1">
      <c r="B20" s="51"/>
      <c r="C20" s="51"/>
      <c r="D20" s="53"/>
      <c r="E20" s="18" t="s">
        <v>10</v>
      </c>
      <c r="F20" s="18">
        <f>SUM(G20:L20)</f>
        <v>4578570</v>
      </c>
      <c r="G20" s="18">
        <v>1112656.7200000002</v>
      </c>
      <c r="H20" s="18">
        <v>497709.33992700046</v>
      </c>
      <c r="I20" s="18">
        <v>2968203.9400729993</v>
      </c>
      <c r="J20" s="18"/>
      <c r="K20" s="18"/>
      <c r="L20" s="18"/>
    </row>
    <row r="21" spans="2:13" s="20" customFormat="1" ht="54" customHeight="1" thickTop="1" thickBot="1">
      <c r="B21" s="51"/>
      <c r="C21" s="51"/>
      <c r="D21" s="53"/>
      <c r="E21" s="18" t="s">
        <v>11</v>
      </c>
      <c r="F21" s="18">
        <f>SUM(G21:L21)</f>
        <v>1107000</v>
      </c>
      <c r="G21" s="18">
        <v>205797</v>
      </c>
      <c r="H21" s="18">
        <v>697203</v>
      </c>
      <c r="I21" s="18">
        <v>204000</v>
      </c>
      <c r="J21" s="18"/>
      <c r="K21" s="18"/>
      <c r="L21" s="18"/>
    </row>
    <row r="22" spans="2:13" s="20" customFormat="1" ht="54" customHeight="1" thickTop="1" thickBot="1">
      <c r="B22" s="52"/>
      <c r="C22" s="52"/>
      <c r="D22" s="54"/>
      <c r="E22" s="21" t="s">
        <v>12</v>
      </c>
      <c r="F22" s="22">
        <f>SUM(F19:F21)</f>
        <v>31630801</v>
      </c>
      <c r="G22" s="22">
        <f t="shared" ref="G22:I22" si="3">SUM(G19:G21)</f>
        <v>11202821.290000001</v>
      </c>
      <c r="H22" s="22">
        <f t="shared" si="3"/>
        <v>4015265.2661800007</v>
      </c>
      <c r="I22" s="22">
        <f t="shared" si="3"/>
        <v>16412714.44382</v>
      </c>
      <c r="J22" s="22"/>
      <c r="K22" s="22"/>
      <c r="L22" s="22"/>
    </row>
    <row r="23" spans="2:13" s="20" customFormat="1" ht="80.45" customHeight="1">
      <c r="B23" s="55" t="s">
        <v>24</v>
      </c>
      <c r="C23" s="66" t="s">
        <v>25</v>
      </c>
      <c r="D23" s="67">
        <f>F25</f>
        <v>40000000</v>
      </c>
      <c r="E23" s="18" t="s">
        <v>9</v>
      </c>
      <c r="F23" s="18">
        <f>SUM(G23:L23)</f>
        <v>34000000</v>
      </c>
      <c r="G23" s="19"/>
      <c r="H23" s="19"/>
      <c r="I23" s="18">
        <v>3400000</v>
      </c>
      <c r="J23" s="18">
        <v>10200000</v>
      </c>
      <c r="K23" s="18">
        <v>10200000</v>
      </c>
      <c r="L23" s="18">
        <v>10200000</v>
      </c>
    </row>
    <row r="24" spans="2:13" s="20" customFormat="1" ht="80.45" customHeight="1" thickTop="1" thickBot="1">
      <c r="B24" s="56"/>
      <c r="C24" s="51"/>
      <c r="D24" s="53"/>
      <c r="E24" s="18" t="s">
        <v>15</v>
      </c>
      <c r="F24" s="18">
        <f>SUM(G24:L24)</f>
        <v>6000000</v>
      </c>
      <c r="G24" s="19"/>
      <c r="H24" s="19"/>
      <c r="I24" s="18">
        <v>600000</v>
      </c>
      <c r="J24" s="18">
        <v>1800000</v>
      </c>
      <c r="K24" s="18">
        <v>1800000</v>
      </c>
      <c r="L24" s="18">
        <v>1800000</v>
      </c>
    </row>
    <row r="25" spans="2:13" s="20" customFormat="1" ht="80.45" customHeight="1" thickTop="1" thickBot="1">
      <c r="B25" s="57"/>
      <c r="C25" s="52"/>
      <c r="D25" s="54"/>
      <c r="E25" s="21" t="s">
        <v>12</v>
      </c>
      <c r="F25" s="22">
        <f>SUM(F23:F24)</f>
        <v>40000000</v>
      </c>
      <c r="G25" s="22"/>
      <c r="H25" s="22"/>
      <c r="I25" s="22">
        <f t="shared" ref="I25:L25" si="4">SUM(I23:I24)</f>
        <v>4000000</v>
      </c>
      <c r="J25" s="22">
        <f t="shared" si="4"/>
        <v>12000000</v>
      </c>
      <c r="K25" s="22">
        <f t="shared" si="4"/>
        <v>12000000</v>
      </c>
      <c r="L25" s="22">
        <f t="shared" si="4"/>
        <v>12000000</v>
      </c>
    </row>
    <row r="26" spans="2:13" s="20" customFormat="1" ht="174" customHeight="1">
      <c r="B26" s="68" t="s">
        <v>26</v>
      </c>
      <c r="C26" s="69" t="s">
        <v>27</v>
      </c>
      <c r="D26" s="67">
        <f>F27</f>
        <v>72700000</v>
      </c>
      <c r="E26" s="18" t="s">
        <v>28</v>
      </c>
      <c r="F26" s="18">
        <f>SUM(G26:L26)</f>
        <v>72700000</v>
      </c>
      <c r="G26" s="18">
        <v>11945193</v>
      </c>
      <c r="H26" s="18">
        <v>31616037.090000004</v>
      </c>
      <c r="I26" s="18">
        <v>29138769.909999989</v>
      </c>
      <c r="J26" s="18"/>
      <c r="K26" s="18"/>
      <c r="L26" s="18"/>
    </row>
    <row r="27" spans="2:13" s="20" customFormat="1" ht="174" customHeight="1" thickTop="1" thickBot="1">
      <c r="B27" s="57"/>
      <c r="C27" s="52"/>
      <c r="D27" s="54"/>
      <c r="E27" s="21" t="s">
        <v>12</v>
      </c>
      <c r="F27" s="22">
        <f>SUM(F26:F26)</f>
        <v>72700000</v>
      </c>
      <c r="G27" s="22">
        <f>SUM(G26:G26)</f>
        <v>11945193</v>
      </c>
      <c r="H27" s="22">
        <f>SUM(H26:H26)</f>
        <v>31616037.090000004</v>
      </c>
      <c r="I27" s="22">
        <f>SUM(I26:I26)</f>
        <v>29138769.909999989</v>
      </c>
      <c r="J27" s="22"/>
      <c r="K27" s="22"/>
      <c r="L27" s="22"/>
    </row>
    <row r="28" spans="2:13" s="20" customFormat="1" ht="117" customHeight="1" thickTop="1" thickBot="1">
      <c r="B28" s="68" t="s">
        <v>29</v>
      </c>
      <c r="C28" s="69" t="s">
        <v>30</v>
      </c>
      <c r="D28" s="67">
        <f>F30</f>
        <v>114627980</v>
      </c>
      <c r="E28" s="18" t="s">
        <v>31</v>
      </c>
      <c r="F28" s="18">
        <f>SUM(G28:L28)</f>
        <v>114027980</v>
      </c>
      <c r="G28" s="18"/>
      <c r="H28" s="18">
        <v>34188394</v>
      </c>
      <c r="I28" s="18">
        <v>79839586</v>
      </c>
      <c r="J28" s="18"/>
      <c r="K28" s="18"/>
      <c r="L28" s="18"/>
    </row>
    <row r="29" spans="2:13" s="20" customFormat="1" ht="117" customHeight="1" thickTop="1" thickBot="1">
      <c r="B29" s="56"/>
      <c r="C29" s="51"/>
      <c r="D29" s="53"/>
      <c r="E29" s="18" t="s">
        <v>32</v>
      </c>
      <c r="F29" s="18">
        <f>SUM(G29:L29)</f>
        <v>600000</v>
      </c>
      <c r="G29" s="18"/>
      <c r="H29" s="18">
        <v>200000</v>
      </c>
      <c r="I29" s="18">
        <v>400000</v>
      </c>
      <c r="J29" s="18"/>
      <c r="K29" s="18"/>
      <c r="L29" s="18"/>
      <c r="M29" s="29"/>
    </row>
    <row r="30" spans="2:13" s="20" customFormat="1" ht="117" customHeight="1" thickTop="1" thickBot="1">
      <c r="B30" s="57"/>
      <c r="C30" s="52"/>
      <c r="D30" s="54"/>
      <c r="E30" s="28" t="s">
        <v>12</v>
      </c>
      <c r="F30" s="22">
        <f>SUM(F28:F29)</f>
        <v>114627980</v>
      </c>
      <c r="G30" s="22"/>
      <c r="H30" s="22">
        <f t="shared" ref="H30:I30" si="5">SUM(H28:H29)</f>
        <v>34388394</v>
      </c>
      <c r="I30" s="22">
        <f t="shared" si="5"/>
        <v>80239586</v>
      </c>
      <c r="J30" s="22"/>
      <c r="K30" s="22"/>
      <c r="L30" s="22"/>
    </row>
    <row r="31" spans="2:13" s="20" customFormat="1" ht="93.6" customHeight="1" thickTop="1" thickBot="1">
      <c r="B31" s="55" t="s">
        <v>33</v>
      </c>
      <c r="C31" s="58" t="s">
        <v>34</v>
      </c>
      <c r="D31" s="60">
        <f>F37</f>
        <v>264176807</v>
      </c>
      <c r="E31" s="18" t="s">
        <v>35</v>
      </c>
      <c r="F31" s="18">
        <f t="shared" ref="F31:F36" si="6">SUM(G31:L31)</f>
        <v>95318433.950000003</v>
      </c>
      <c r="G31" s="18"/>
      <c r="H31" s="18">
        <v>191221.94999999998</v>
      </c>
      <c r="I31" s="18">
        <v>14014247.5</v>
      </c>
      <c r="J31" s="18">
        <v>19080205</v>
      </c>
      <c r="K31" s="18">
        <v>24421052.5</v>
      </c>
      <c r="L31" s="18">
        <v>37611707</v>
      </c>
    </row>
    <row r="32" spans="2:13" s="20" customFormat="1" ht="93.6" customHeight="1" thickTop="1" thickBot="1">
      <c r="B32" s="56"/>
      <c r="C32" s="59"/>
      <c r="D32" s="61"/>
      <c r="E32" s="18" t="s">
        <v>15</v>
      </c>
      <c r="F32" s="18">
        <f t="shared" si="6"/>
        <v>16595933.050000001</v>
      </c>
      <c r="G32" s="18"/>
      <c r="H32" s="18">
        <v>33745.049999999996</v>
      </c>
      <c r="I32" s="18">
        <v>2473102.5</v>
      </c>
      <c r="J32" s="18">
        <v>3367095</v>
      </c>
      <c r="K32" s="18">
        <v>4309597.5</v>
      </c>
      <c r="L32" s="18">
        <v>6412393</v>
      </c>
    </row>
    <row r="33" spans="1:20" s="20" customFormat="1" ht="93.6" customHeight="1" thickTop="1" thickBot="1">
      <c r="B33" s="56"/>
      <c r="C33" s="93" t="s">
        <v>36</v>
      </c>
      <c r="D33" s="61"/>
      <c r="E33" s="47" t="s">
        <v>37</v>
      </c>
      <c r="F33" s="18">
        <f t="shared" si="6"/>
        <v>16150000</v>
      </c>
      <c r="G33" s="18"/>
      <c r="H33" s="18"/>
      <c r="I33" s="18">
        <v>4250000</v>
      </c>
      <c r="J33" s="18">
        <v>9350000</v>
      </c>
      <c r="K33" s="18">
        <v>2550000</v>
      </c>
      <c r="L33" s="18"/>
    </row>
    <row r="34" spans="1:20" s="20" customFormat="1" ht="93.6" customHeight="1" thickTop="1" thickBot="1">
      <c r="B34" s="56"/>
      <c r="C34" s="59"/>
      <c r="D34" s="61"/>
      <c r="E34" s="47" t="s">
        <v>15</v>
      </c>
      <c r="F34" s="18">
        <f t="shared" si="6"/>
        <v>2850000</v>
      </c>
      <c r="G34" s="18"/>
      <c r="H34" s="18"/>
      <c r="I34" s="18">
        <v>750000</v>
      </c>
      <c r="J34" s="18">
        <v>1650000</v>
      </c>
      <c r="K34" s="18">
        <v>450000</v>
      </c>
      <c r="L34" s="18"/>
    </row>
    <row r="35" spans="1:20" s="20" customFormat="1" ht="93.6" customHeight="1" thickTop="1" thickBot="1">
      <c r="B35" s="56"/>
      <c r="C35" s="63" t="s">
        <v>38</v>
      </c>
      <c r="D35" s="61"/>
      <c r="E35" s="43" t="s">
        <v>39</v>
      </c>
      <c r="F35" s="18">
        <f t="shared" si="6"/>
        <v>113273074</v>
      </c>
      <c r="G35" s="18"/>
      <c r="H35" s="18">
        <v>2586125</v>
      </c>
      <c r="I35" s="18">
        <v>32749755.399999999</v>
      </c>
      <c r="J35" s="18">
        <v>50102481.600000001</v>
      </c>
      <c r="K35" s="18">
        <v>27834712</v>
      </c>
      <c r="L35" s="18"/>
    </row>
    <row r="36" spans="1:20" s="20" customFormat="1" ht="93.6" customHeight="1" thickTop="1" thickBot="1">
      <c r="B36" s="56"/>
      <c r="C36" s="64"/>
      <c r="D36" s="61"/>
      <c r="E36" s="43" t="s">
        <v>40</v>
      </c>
      <c r="F36" s="18">
        <f t="shared" si="6"/>
        <v>19989366</v>
      </c>
      <c r="G36" s="18"/>
      <c r="H36" s="18">
        <v>456375</v>
      </c>
      <c r="I36" s="18">
        <v>5779368.5999999996</v>
      </c>
      <c r="J36" s="18">
        <v>8841614.4000000004</v>
      </c>
      <c r="K36" s="18">
        <v>4912008</v>
      </c>
      <c r="L36" s="18"/>
    </row>
    <row r="37" spans="1:20" s="20" customFormat="1" ht="93.6" customHeight="1" thickTop="1" thickBot="1">
      <c r="B37" s="57"/>
      <c r="C37" s="65"/>
      <c r="D37" s="62"/>
      <c r="E37" s="43" t="s">
        <v>12</v>
      </c>
      <c r="F37" s="22">
        <f>SUM(F31:F36)</f>
        <v>264176807</v>
      </c>
      <c r="G37" s="22"/>
      <c r="H37" s="22">
        <f t="shared" ref="H37:L37" si="7">SUM(H31:H36)</f>
        <v>3267467</v>
      </c>
      <c r="I37" s="22">
        <f t="shared" si="7"/>
        <v>60016474</v>
      </c>
      <c r="J37" s="22">
        <f t="shared" si="7"/>
        <v>92391396</v>
      </c>
      <c r="K37" s="22">
        <f t="shared" si="7"/>
        <v>64477370</v>
      </c>
      <c r="L37" s="22">
        <f t="shared" si="7"/>
        <v>44024100</v>
      </c>
    </row>
    <row r="38" spans="1:20" s="30" customFormat="1" ht="27.95" customHeight="1" thickTop="1">
      <c r="A38" s="20"/>
      <c r="B38" s="84" t="s">
        <v>41</v>
      </c>
      <c r="C38" s="85"/>
      <c r="D38" s="85"/>
      <c r="E38" s="85"/>
      <c r="F38" s="85"/>
      <c r="G38" s="85"/>
      <c r="H38" s="85"/>
      <c r="I38" s="85"/>
      <c r="J38" s="85"/>
      <c r="K38" s="85"/>
      <c r="L38" s="85"/>
      <c r="S38" s="20"/>
      <c r="T38" s="20"/>
    </row>
    <row r="39" spans="1:20" s="29" customFormat="1" ht="104.1" customHeight="1">
      <c r="B39" s="86" t="s">
        <v>42</v>
      </c>
      <c r="C39" s="50" t="s">
        <v>43</v>
      </c>
      <c r="D39" s="91">
        <f>F41</f>
        <v>8000000</v>
      </c>
      <c r="E39" s="31" t="s">
        <v>9</v>
      </c>
      <c r="F39" s="31">
        <f>SUM(G39:L39)</f>
        <v>6800000</v>
      </c>
      <c r="G39" s="19"/>
      <c r="H39" s="19"/>
      <c r="I39" s="18">
        <v>680000</v>
      </c>
      <c r="J39" s="18">
        <v>2040000</v>
      </c>
      <c r="K39" s="18">
        <v>2040000</v>
      </c>
      <c r="L39" s="18">
        <v>2040000</v>
      </c>
    </row>
    <row r="40" spans="1:20" s="29" customFormat="1" ht="104.1" customHeight="1" thickTop="1" thickBot="1">
      <c r="B40" s="87"/>
      <c r="C40" s="89"/>
      <c r="D40" s="91"/>
      <c r="E40" s="31" t="s">
        <v>15</v>
      </c>
      <c r="F40" s="31">
        <f>SUM(G40:L40)</f>
        <v>1200000</v>
      </c>
      <c r="G40" s="19"/>
      <c r="H40" s="19"/>
      <c r="I40" s="18">
        <v>120000</v>
      </c>
      <c r="J40" s="18">
        <v>360000</v>
      </c>
      <c r="K40" s="18">
        <v>360000</v>
      </c>
      <c r="L40" s="18">
        <v>360000</v>
      </c>
    </row>
    <row r="41" spans="1:20" s="29" customFormat="1" ht="104.1" customHeight="1" thickTop="1" thickBot="1">
      <c r="B41" s="88"/>
      <c r="C41" s="90"/>
      <c r="D41" s="92"/>
      <c r="E41" s="28" t="s">
        <v>12</v>
      </c>
      <c r="F41" s="32">
        <f>SUM(F39:F40)</f>
        <v>8000000</v>
      </c>
      <c r="G41" s="32"/>
      <c r="H41" s="32"/>
      <c r="I41" s="32">
        <f t="shared" ref="I41:L41" si="8">SUM(I39:I40)</f>
        <v>800000</v>
      </c>
      <c r="J41" s="32">
        <f t="shared" si="8"/>
        <v>2400000</v>
      </c>
      <c r="K41" s="32">
        <f t="shared" si="8"/>
        <v>2400000</v>
      </c>
      <c r="L41" s="32">
        <f t="shared" si="8"/>
        <v>2400000</v>
      </c>
    </row>
    <row r="42" spans="1:20" s="29" customFormat="1" ht="42" customHeight="1">
      <c r="B42" s="86" t="s">
        <v>44</v>
      </c>
      <c r="C42" s="50" t="s">
        <v>45</v>
      </c>
      <c r="D42" s="91">
        <f>F44</f>
        <v>5966877</v>
      </c>
      <c r="E42" s="31" t="s">
        <v>46</v>
      </c>
      <c r="F42" s="31">
        <f>SUM(G42:L42)</f>
        <v>2983438.5</v>
      </c>
      <c r="G42" s="19"/>
      <c r="H42" s="18">
        <v>153275</v>
      </c>
      <c r="I42" s="18">
        <v>641439</v>
      </c>
      <c r="J42" s="18">
        <v>1093803</v>
      </c>
      <c r="K42" s="18">
        <v>1094921.5</v>
      </c>
      <c r="L42" s="18"/>
    </row>
    <row r="43" spans="1:20" s="29" customFormat="1" ht="42" customHeight="1" thickTop="1" thickBot="1">
      <c r="B43" s="87"/>
      <c r="C43" s="89"/>
      <c r="D43" s="91"/>
      <c r="E43" s="31" t="s">
        <v>47</v>
      </c>
      <c r="F43" s="31">
        <f>SUM(G43:L43)</f>
        <v>2983438.5</v>
      </c>
      <c r="G43" s="19"/>
      <c r="H43" s="18">
        <v>153275</v>
      </c>
      <c r="I43" s="18">
        <v>641439</v>
      </c>
      <c r="J43" s="18">
        <v>1093803</v>
      </c>
      <c r="K43" s="18">
        <v>1094921.5</v>
      </c>
      <c r="L43" s="18"/>
    </row>
    <row r="44" spans="1:20" s="29" customFormat="1" ht="75.75" customHeight="1" thickTop="1" thickBot="1">
      <c r="B44" s="88"/>
      <c r="C44" s="90"/>
      <c r="D44" s="92"/>
      <c r="E44" s="28" t="s">
        <v>12</v>
      </c>
      <c r="F44" s="32">
        <f>SUM(F42:F43)</f>
        <v>5966877</v>
      </c>
      <c r="G44" s="32"/>
      <c r="H44" s="32">
        <f t="shared" ref="H44:K44" si="9">SUM(H42:H43)</f>
        <v>306550</v>
      </c>
      <c r="I44" s="32">
        <f t="shared" si="9"/>
        <v>1282878</v>
      </c>
      <c r="J44" s="32">
        <f t="shared" si="9"/>
        <v>2187606</v>
      </c>
      <c r="K44" s="32">
        <f t="shared" si="9"/>
        <v>2189843</v>
      </c>
      <c r="L44" s="32"/>
    </row>
    <row r="45" spans="1:20" s="29" customFormat="1" ht="105" customHeight="1">
      <c r="B45" s="55" t="s">
        <v>48</v>
      </c>
      <c r="C45" s="66" t="s">
        <v>49</v>
      </c>
      <c r="D45" s="94">
        <f>F47</f>
        <v>20000000</v>
      </c>
      <c r="E45" s="31" t="s">
        <v>9</v>
      </c>
      <c r="F45" s="31">
        <f>SUM(H45:L45)</f>
        <v>17000000.000500001</v>
      </c>
      <c r="G45" s="19"/>
      <c r="H45" s="18">
        <v>14450</v>
      </c>
      <c r="I45" s="18">
        <v>629000</v>
      </c>
      <c r="J45" s="18">
        <v>2793156.6604999984</v>
      </c>
      <c r="K45" s="18">
        <v>6781696.6699999999</v>
      </c>
      <c r="L45" s="18">
        <v>6781696.6699999999</v>
      </c>
    </row>
    <row r="46" spans="1:20" s="29" customFormat="1" ht="105" customHeight="1" thickTop="1" thickBot="1">
      <c r="B46" s="87"/>
      <c r="C46" s="89"/>
      <c r="D46" s="91"/>
      <c r="E46" s="31" t="s">
        <v>15</v>
      </c>
      <c r="F46" s="31">
        <f>SUM(H46:L46)</f>
        <v>2999999.9994999999</v>
      </c>
      <c r="G46" s="19"/>
      <c r="H46" s="18">
        <v>2550</v>
      </c>
      <c r="I46" s="18">
        <v>111000</v>
      </c>
      <c r="J46" s="18">
        <v>492909.99949999974</v>
      </c>
      <c r="K46" s="18">
        <v>1196770</v>
      </c>
      <c r="L46" s="18">
        <v>1196770</v>
      </c>
    </row>
    <row r="47" spans="1:20" s="29" customFormat="1" ht="105" customHeight="1" thickTop="1" thickBot="1">
      <c r="B47" s="88"/>
      <c r="C47" s="90"/>
      <c r="D47" s="92"/>
      <c r="E47" s="28" t="s">
        <v>12</v>
      </c>
      <c r="F47" s="32">
        <f>SUM(F45:F46)</f>
        <v>20000000</v>
      </c>
      <c r="G47" s="32"/>
      <c r="H47" s="32">
        <f t="shared" ref="H47:L47" si="10">SUM(H45:H46)</f>
        <v>17000</v>
      </c>
      <c r="I47" s="32">
        <f t="shared" si="10"/>
        <v>740000</v>
      </c>
      <c r="J47" s="32">
        <f t="shared" si="10"/>
        <v>3286066.6599999983</v>
      </c>
      <c r="K47" s="32">
        <f t="shared" si="10"/>
        <v>7978466.6699999999</v>
      </c>
      <c r="L47" s="32">
        <f t="shared" si="10"/>
        <v>7978466.6699999999</v>
      </c>
    </row>
    <row r="48" spans="1:20" s="33" customFormat="1" ht="27.95" customHeight="1" thickTop="1">
      <c r="A48" s="14"/>
      <c r="B48" s="84" t="s">
        <v>50</v>
      </c>
      <c r="C48" s="85"/>
      <c r="D48" s="85"/>
      <c r="E48" s="85"/>
      <c r="F48" s="85"/>
      <c r="G48" s="85"/>
      <c r="H48" s="85"/>
      <c r="I48" s="85"/>
      <c r="J48" s="85"/>
      <c r="K48" s="85"/>
      <c r="L48" s="85"/>
      <c r="R48" s="29"/>
    </row>
    <row r="49" spans="1:22" s="24" customFormat="1" ht="60" customHeight="1" thickBot="1">
      <c r="A49" s="14"/>
      <c r="B49" s="97" t="s">
        <v>51</v>
      </c>
      <c r="C49" s="98" t="s">
        <v>52</v>
      </c>
      <c r="D49" s="99">
        <f>F51</f>
        <v>1530000</v>
      </c>
      <c r="E49" s="18" t="s">
        <v>53</v>
      </c>
      <c r="F49" s="18">
        <f>SUM(G49:L49)</f>
        <v>1147500</v>
      </c>
      <c r="G49" s="18"/>
      <c r="H49" s="18"/>
      <c r="I49" s="18"/>
      <c r="J49" s="18">
        <v>600000</v>
      </c>
      <c r="K49" s="18">
        <v>547500</v>
      </c>
      <c r="L49" s="18"/>
      <c r="P49" s="29"/>
      <c r="Q49" s="29"/>
      <c r="R49" s="29"/>
      <c r="S49" s="29"/>
      <c r="T49" s="29"/>
      <c r="U49" s="29"/>
      <c r="V49" s="29"/>
    </row>
    <row r="50" spans="1:22" s="24" customFormat="1" ht="60" customHeight="1">
      <c r="A50" s="14"/>
      <c r="B50" s="56"/>
      <c r="C50" s="51"/>
      <c r="D50" s="53"/>
      <c r="E50" s="18" t="s">
        <v>15</v>
      </c>
      <c r="F50" s="18">
        <f>SUM(G50:L50)</f>
        <v>382500</v>
      </c>
      <c r="G50" s="18"/>
      <c r="H50" s="18"/>
      <c r="I50" s="18"/>
      <c r="J50" s="18">
        <v>200000</v>
      </c>
      <c r="K50" s="18">
        <v>182500</v>
      </c>
      <c r="L50" s="18"/>
      <c r="P50" s="33"/>
      <c r="Q50" s="33"/>
      <c r="R50" s="29"/>
      <c r="S50" s="33"/>
      <c r="T50" s="33"/>
      <c r="U50" s="33"/>
      <c r="V50" s="33"/>
    </row>
    <row r="51" spans="1:22" s="24" customFormat="1" ht="60" customHeight="1" thickTop="1" thickBot="1">
      <c r="A51" s="14"/>
      <c r="B51" s="57"/>
      <c r="C51" s="52"/>
      <c r="D51" s="54"/>
      <c r="E51" s="21" t="s">
        <v>12</v>
      </c>
      <c r="F51" s="22">
        <f>SUM(F49:F50)</f>
        <v>1530000</v>
      </c>
      <c r="G51" s="22"/>
      <c r="H51" s="22"/>
      <c r="I51" s="22"/>
      <c r="J51" s="22">
        <f>SUM(J49:J50)</f>
        <v>800000</v>
      </c>
      <c r="K51" s="22">
        <f>SUM(K49:K50)</f>
        <v>730000</v>
      </c>
      <c r="L51" s="22"/>
      <c r="P51" s="29"/>
      <c r="Q51" s="29"/>
      <c r="R51" s="29"/>
      <c r="S51" s="29"/>
      <c r="T51" s="29"/>
      <c r="U51" s="29"/>
      <c r="V51" s="29"/>
    </row>
    <row r="52" spans="1:22" s="24" customFormat="1" ht="51.95" customHeight="1" thickTop="1" thickBot="1">
      <c r="A52" s="14"/>
      <c r="B52" s="68" t="s">
        <v>54</v>
      </c>
      <c r="C52" s="66" t="s">
        <v>55</v>
      </c>
      <c r="D52" s="67">
        <f>F54</f>
        <v>16000000</v>
      </c>
      <c r="E52" s="18" t="s">
        <v>53</v>
      </c>
      <c r="F52" s="18">
        <f>SUM(G52:L52)</f>
        <v>12000000</v>
      </c>
      <c r="G52" s="18"/>
      <c r="H52" s="18"/>
      <c r="I52" s="18"/>
      <c r="J52" s="18"/>
      <c r="K52" s="18"/>
      <c r="L52" s="18">
        <v>12000000</v>
      </c>
      <c r="P52" s="33"/>
      <c r="Q52" s="33"/>
      <c r="R52" s="29"/>
      <c r="S52" s="33"/>
      <c r="T52" s="33"/>
      <c r="U52" s="33"/>
      <c r="V52" s="33"/>
    </row>
    <row r="53" spans="1:22" s="24" customFormat="1" ht="51.95" customHeight="1" thickTop="1" thickBot="1">
      <c r="A53" s="14"/>
      <c r="B53" s="56"/>
      <c r="C53" s="51"/>
      <c r="D53" s="53"/>
      <c r="E53" s="18" t="s">
        <v>15</v>
      </c>
      <c r="F53" s="18">
        <f>SUM(G53:L53)</f>
        <v>4000000</v>
      </c>
      <c r="G53" s="18"/>
      <c r="H53" s="18"/>
      <c r="I53" s="18"/>
      <c r="J53" s="18"/>
      <c r="K53" s="18"/>
      <c r="L53" s="18">
        <v>4000000</v>
      </c>
      <c r="P53" s="29"/>
      <c r="Q53" s="29"/>
      <c r="R53" s="29"/>
      <c r="S53" s="29"/>
      <c r="T53" s="29"/>
      <c r="U53" s="29"/>
      <c r="V53" s="29"/>
    </row>
    <row r="54" spans="1:22" s="24" customFormat="1" ht="51.95" customHeight="1" thickTop="1" thickBot="1">
      <c r="A54" s="14"/>
      <c r="B54" s="57"/>
      <c r="C54" s="52"/>
      <c r="D54" s="54"/>
      <c r="E54" s="21" t="s">
        <v>12</v>
      </c>
      <c r="F54" s="22">
        <f>SUM(F52:F53)</f>
        <v>16000000</v>
      </c>
      <c r="G54" s="22"/>
      <c r="H54" s="22"/>
      <c r="I54" s="22"/>
      <c r="J54" s="22"/>
      <c r="K54" s="22"/>
      <c r="L54" s="22">
        <f>SUM(L52:L53)</f>
        <v>16000000</v>
      </c>
      <c r="R54" s="29"/>
    </row>
    <row r="55" spans="1:22" s="24" customFormat="1" ht="59.1" customHeight="1">
      <c r="B55" s="68" t="s">
        <v>56</v>
      </c>
      <c r="C55" s="69" t="s">
        <v>57</v>
      </c>
      <c r="D55" s="67">
        <f>F57</f>
        <v>18820000</v>
      </c>
      <c r="E55" s="18" t="s">
        <v>9</v>
      </c>
      <c r="F55" s="18">
        <f>SUM(G55:L55)</f>
        <v>15997000</v>
      </c>
      <c r="G55" s="18"/>
      <c r="H55" s="18"/>
      <c r="I55" s="18"/>
      <c r="J55" s="18"/>
      <c r="K55" s="18">
        <v>7998500</v>
      </c>
      <c r="L55" s="18">
        <v>7998500</v>
      </c>
    </row>
    <row r="56" spans="1:22" s="24" customFormat="1" ht="59.1" customHeight="1" thickTop="1" thickBot="1">
      <c r="B56" s="56"/>
      <c r="C56" s="51"/>
      <c r="D56" s="53"/>
      <c r="E56" s="18" t="s">
        <v>10</v>
      </c>
      <c r="F56" s="18">
        <f>SUM(G56:L56)</f>
        <v>2823000</v>
      </c>
      <c r="G56" s="18"/>
      <c r="H56" s="18"/>
      <c r="I56" s="18"/>
      <c r="J56" s="18"/>
      <c r="K56" s="18">
        <v>1411500</v>
      </c>
      <c r="L56" s="18">
        <v>1411500</v>
      </c>
    </row>
    <row r="57" spans="1:22" s="24" customFormat="1" ht="59.1" customHeight="1" thickTop="1" thickBot="1">
      <c r="B57" s="57"/>
      <c r="C57" s="52"/>
      <c r="D57" s="54"/>
      <c r="E57" s="21" t="s">
        <v>12</v>
      </c>
      <c r="F57" s="22">
        <f>SUM(F55:F56)</f>
        <v>18820000</v>
      </c>
      <c r="G57" s="22"/>
      <c r="H57" s="22"/>
      <c r="I57" s="22"/>
      <c r="J57" s="22"/>
      <c r="K57" s="22">
        <f t="shared" ref="K57:L57" si="11">SUM(K55:K56)</f>
        <v>9410000</v>
      </c>
      <c r="L57" s="22">
        <f t="shared" si="11"/>
        <v>9410000</v>
      </c>
    </row>
    <row r="58" spans="1:22" s="20" customFormat="1" ht="27.95" customHeight="1" thickTop="1" thickBot="1">
      <c r="A58" s="24"/>
      <c r="B58" s="95" t="s">
        <v>58</v>
      </c>
      <c r="C58" s="96"/>
      <c r="D58" s="34">
        <f>SUM(G58:L58)</f>
        <v>844762109.28000009</v>
      </c>
      <c r="E58" s="40"/>
      <c r="F58" s="40"/>
      <c r="G58" s="40">
        <f t="shared" ref="G58:L58" si="12">G10+G13+G16+G18+G22+G25+G27+G37+G41+G47+G51+G57+G30+G44+G54</f>
        <v>60725804.969999999</v>
      </c>
      <c r="H58" s="40">
        <f t="shared" si="12"/>
        <v>109533564.35618001</v>
      </c>
      <c r="I58" s="40">
        <f t="shared" si="12"/>
        <v>246172721.35382</v>
      </c>
      <c r="J58" s="40">
        <f t="shared" si="12"/>
        <v>161450102.25999999</v>
      </c>
      <c r="K58" s="40">
        <f t="shared" si="12"/>
        <v>145613539.67000002</v>
      </c>
      <c r="L58" s="40">
        <f t="shared" si="12"/>
        <v>121266376.67</v>
      </c>
    </row>
    <row r="59" spans="1:22" s="20" customFormat="1" ht="21.6" customHeight="1" thickTop="1">
      <c r="A59" s="24"/>
      <c r="B59" s="35"/>
      <c r="C59" s="35"/>
      <c r="D59" s="36"/>
      <c r="E59" s="37"/>
      <c r="F59" s="38"/>
      <c r="G59" s="38"/>
      <c r="H59" s="38"/>
      <c r="I59" s="38"/>
      <c r="J59" s="38"/>
      <c r="K59" s="38"/>
      <c r="L59" s="38"/>
    </row>
    <row r="60" spans="1:22">
      <c r="A60" s="24"/>
    </row>
    <row r="62" spans="1:22">
      <c r="G62" s="44"/>
      <c r="H62" s="45"/>
      <c r="I62" s="45"/>
      <c r="J62" s="45"/>
      <c r="K62" s="45"/>
      <c r="L62" s="45"/>
      <c r="O62" s="46"/>
    </row>
  </sheetData>
  <mergeCells count="54">
    <mergeCell ref="B58:C58"/>
    <mergeCell ref="B48:L48"/>
    <mergeCell ref="B49:B51"/>
    <mergeCell ref="C49:C51"/>
    <mergeCell ref="D49:D51"/>
    <mergeCell ref="B55:B57"/>
    <mergeCell ref="C55:C57"/>
    <mergeCell ref="D55:D57"/>
    <mergeCell ref="B52:B54"/>
    <mergeCell ref="C52:C54"/>
    <mergeCell ref="D52:D54"/>
    <mergeCell ref="B45:B47"/>
    <mergeCell ref="C45:C47"/>
    <mergeCell ref="D45:D47"/>
    <mergeCell ref="B42:B44"/>
    <mergeCell ref="C42:C44"/>
    <mergeCell ref="D42:D44"/>
    <mergeCell ref="C28:C30"/>
    <mergeCell ref="B38:L38"/>
    <mergeCell ref="B39:B41"/>
    <mergeCell ref="C39:C41"/>
    <mergeCell ref="D39:D41"/>
    <mergeCell ref="C33:C34"/>
    <mergeCell ref="G4:L4"/>
    <mergeCell ref="B6:L6"/>
    <mergeCell ref="B7:B10"/>
    <mergeCell ref="C7:C10"/>
    <mergeCell ref="D7:D10"/>
    <mergeCell ref="B4:B5"/>
    <mergeCell ref="C4:C5"/>
    <mergeCell ref="D4:D5"/>
    <mergeCell ref="E4:F5"/>
    <mergeCell ref="B11:B13"/>
    <mergeCell ref="C11:C13"/>
    <mergeCell ref="D11:D13"/>
    <mergeCell ref="B14:B16"/>
    <mergeCell ref="C14:C16"/>
    <mergeCell ref="D14:D16"/>
    <mergeCell ref="B17:L17"/>
    <mergeCell ref="B19:B22"/>
    <mergeCell ref="C19:C22"/>
    <mergeCell ref="D19:D22"/>
    <mergeCell ref="B31:B37"/>
    <mergeCell ref="C31:C32"/>
    <mergeCell ref="D31:D37"/>
    <mergeCell ref="C35:C37"/>
    <mergeCell ref="B23:B25"/>
    <mergeCell ref="C23:C25"/>
    <mergeCell ref="D23:D25"/>
    <mergeCell ref="B26:B27"/>
    <mergeCell ref="C26:C27"/>
    <mergeCell ref="D26:D27"/>
    <mergeCell ref="B28:B30"/>
    <mergeCell ref="D28:D30"/>
  </mergeCells>
  <pageMargins left="0.70866141732283472" right="0.70866141732283472" top="1.299212598425197" bottom="1.0236220472440944" header="0.31496062992125984" footer="0.31496062992125984"/>
  <pageSetup paperSize="8" scale="7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sadalījums pa avotiem</vt:lpstr>
      <vt:lpstr>'sadalījums pa avotiem'!_Toc196658904</vt:lpstr>
      <vt:lpstr>'sadalījums pa avotiem'!Print_Area</vt:lpstr>
    </vt:vector>
  </TitlesOfParts>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Sanita Indriksone</dc:creator>
  <cp:lastModifiedBy>Uģis Kesners</cp:lastModifiedBy>
  <cp:revision/>
  <dcterms:created xsi:type="dcterms:W3CDTF">2025-05-26T12:07:38Z</dcterms:created>
  <dcterms:modified xsi:type="dcterms:W3CDTF">2025-11-12T08:44:48Z</dcterms:modified>
</cp:coreProperties>
</file>