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05" yWindow="-105" windowWidth="23250" windowHeight="12450" tabRatio="594"/>
  </bookViews>
  <sheets>
    <sheet name="aiznemumi (paredzamie) (2)" sheetId="10" r:id="rId1"/>
    <sheet name="GALVOJUMI (paredzamie)" sheetId="9" r:id="rId2"/>
  </sheets>
  <definedNames>
    <definedName name="_xlnm._FilterDatabase" localSheetId="0" hidden="1">'aiznemumi (paredzamie) (2)'!$A$6:$DP$74</definedName>
    <definedName name="_xlnm.Print_Titles" localSheetId="0">'aiznemumi (paredzamie) (2)'!$5:$6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55" i="10" l="1"/>
  <c r="M55" i="10"/>
  <c r="P54" i="10"/>
  <c r="M54" i="10"/>
  <c r="DL53" i="10"/>
  <c r="DM53" i="10"/>
  <c r="DL54" i="10"/>
  <c r="DM54" i="10"/>
  <c r="DL55" i="10"/>
  <c r="DM55" i="10"/>
  <c r="DK53" i="10"/>
  <c r="DK54" i="10"/>
  <c r="DK55" i="10"/>
  <c r="AE53" i="10"/>
  <c r="AE54" i="10"/>
  <c r="AE55" i="10"/>
  <c r="AB53" i="10"/>
  <c r="AB54" i="10"/>
  <c r="AB55" i="10"/>
  <c r="Y53" i="10"/>
  <c r="Y54" i="10"/>
  <c r="Y55" i="10"/>
  <c r="V53" i="10"/>
  <c r="V54" i="10"/>
  <c r="V55" i="10"/>
  <c r="S53" i="10"/>
  <c r="S54" i="10"/>
  <c r="S55" i="10"/>
  <c r="P53" i="10"/>
  <c r="M53" i="10"/>
  <c r="V64" i="10"/>
  <c r="DK14" i="10"/>
  <c r="DL51" i="10"/>
  <c r="AD71" i="10"/>
  <c r="AC71" i="10"/>
  <c r="AA71" i="10"/>
  <c r="Z71" i="10"/>
  <c r="X71" i="10"/>
  <c r="W71" i="10"/>
  <c r="U71" i="10"/>
  <c r="T71" i="10"/>
  <c r="R71" i="10"/>
  <c r="Q71" i="10"/>
  <c r="K71" i="10"/>
  <c r="O71" i="10"/>
  <c r="N71" i="10"/>
  <c r="DN53" i="10" l="1"/>
  <c r="DN55" i="10"/>
  <c r="DN54" i="10"/>
  <c r="V71" i="10"/>
  <c r="AE71" i="10"/>
  <c r="Y71" i="10"/>
  <c r="P71" i="10"/>
  <c r="S71" i="10"/>
  <c r="AB71" i="10"/>
  <c r="L71" i="10" l="1"/>
  <c r="AB26" i="10"/>
  <c r="AE19" i="10"/>
  <c r="AE20" i="10"/>
  <c r="AE21" i="10"/>
  <c r="AE22" i="10"/>
  <c r="AE23" i="10"/>
  <c r="AE24" i="10"/>
  <c r="AE25" i="10"/>
  <c r="AE26" i="10"/>
  <c r="AE27" i="10"/>
  <c r="AE28" i="10"/>
  <c r="AE29" i="10"/>
  <c r="AE30" i="10"/>
  <c r="AE31" i="10"/>
  <c r="AE32" i="10"/>
  <c r="AE33" i="10"/>
  <c r="AE34" i="10"/>
  <c r="AE35" i="10"/>
  <c r="AE36" i="10"/>
  <c r="AE37" i="10"/>
  <c r="AE38" i="10"/>
  <c r="AE39" i="10"/>
  <c r="AE40" i="10"/>
  <c r="AE41" i="10"/>
  <c r="AE42" i="10"/>
  <c r="AE43" i="10"/>
  <c r="AE44" i="10"/>
  <c r="AE45" i="10"/>
  <c r="AE46" i="10"/>
  <c r="AE47" i="10"/>
  <c r="AE48" i="10"/>
  <c r="AE49" i="10"/>
  <c r="AE50" i="10"/>
  <c r="AE51" i="10"/>
  <c r="AE52" i="10"/>
  <c r="AE56" i="10"/>
  <c r="AE57" i="10"/>
  <c r="AE58" i="10"/>
  <c r="AE59" i="10"/>
  <c r="AE60" i="10"/>
  <c r="AE61" i="10"/>
  <c r="AE62" i="10"/>
  <c r="AE63" i="10"/>
  <c r="AE64" i="10"/>
  <c r="AE65" i="10"/>
  <c r="AE66" i="10"/>
  <c r="AE67" i="10"/>
  <c r="AE68" i="10"/>
  <c r="AE69" i="10"/>
  <c r="AE70" i="10"/>
  <c r="AE15" i="10"/>
  <c r="AE16" i="10"/>
  <c r="AE17" i="10"/>
  <c r="AE18" i="10"/>
  <c r="DL14" i="10"/>
  <c r="AE14" i="10"/>
  <c r="AE13" i="10"/>
  <c r="DL13" i="10"/>
  <c r="DM13" i="10"/>
  <c r="DM14" i="10"/>
  <c r="DL17" i="10"/>
  <c r="DM17" i="10"/>
  <c r="DL19" i="10"/>
  <c r="DM19" i="10"/>
  <c r="DL20" i="10"/>
  <c r="DM20" i="10"/>
  <c r="DL22" i="10"/>
  <c r="DM22" i="10"/>
  <c r="DL25" i="10"/>
  <c r="DM25" i="10"/>
  <c r="DL26" i="10"/>
  <c r="DM26" i="10"/>
  <c r="DL28" i="10"/>
  <c r="DM28" i="10"/>
  <c r="DL34" i="10"/>
  <c r="DM34" i="10"/>
  <c r="DL35" i="10"/>
  <c r="DM35" i="10"/>
  <c r="DM38" i="10"/>
  <c r="DM42" i="10"/>
  <c r="DL44" i="10"/>
  <c r="DM44" i="10"/>
  <c r="DL45" i="10"/>
  <c r="DM45" i="10"/>
  <c r="DL47" i="10"/>
  <c r="DM47" i="10"/>
  <c r="DL48" i="10"/>
  <c r="DM48" i="10"/>
  <c r="DL49" i="10"/>
  <c r="DM49" i="10"/>
  <c r="DL50" i="10"/>
  <c r="DM50" i="10"/>
  <c r="DM51" i="10"/>
  <c r="DL65" i="10"/>
  <c r="DM65" i="10"/>
  <c r="DM66" i="10"/>
  <c r="DL67" i="10"/>
  <c r="DM67" i="10"/>
  <c r="DM12" i="10"/>
  <c r="DL12" i="10"/>
  <c r="AE12" i="10"/>
  <c r="AB13" i="9"/>
  <c r="AB14" i="9"/>
  <c r="Y13" i="9"/>
  <c r="Y14" i="9"/>
  <c r="AI11" i="9"/>
  <c r="AL11" i="9"/>
  <c r="DI70" i="10" l="1"/>
  <c r="DL70" i="10" s="1"/>
  <c r="DJ70" i="10"/>
  <c r="DM70" i="10" s="1"/>
  <c r="DI9" i="10"/>
  <c r="DL9" i="10" s="1"/>
  <c r="DJ9" i="10"/>
  <c r="DM9" i="10" s="1"/>
  <c r="DI10" i="10"/>
  <c r="DL10" i="10" s="1"/>
  <c r="DJ10" i="10"/>
  <c r="DI11" i="10"/>
  <c r="DL11" i="10" s="1"/>
  <c r="DJ11" i="10"/>
  <c r="DM11" i="10" s="1"/>
  <c r="DI15" i="10"/>
  <c r="DL15" i="10" s="1"/>
  <c r="DJ15" i="10"/>
  <c r="DM15" i="10" s="1"/>
  <c r="DI16" i="10"/>
  <c r="DL16" i="10" s="1"/>
  <c r="DJ16" i="10"/>
  <c r="DM16" i="10" s="1"/>
  <c r="DK17" i="10"/>
  <c r="DI18" i="10"/>
  <c r="DL18" i="10" s="1"/>
  <c r="DJ18" i="10"/>
  <c r="DI21" i="10"/>
  <c r="DL21" i="10" s="1"/>
  <c r="DJ21" i="10"/>
  <c r="DM21" i="10" s="1"/>
  <c r="DI23" i="10"/>
  <c r="DL23" i="10" s="1"/>
  <c r="DJ23" i="10"/>
  <c r="DM23" i="10" s="1"/>
  <c r="DI24" i="10"/>
  <c r="DL24" i="10" s="1"/>
  <c r="DJ24" i="10"/>
  <c r="DM24" i="10" s="1"/>
  <c r="DI27" i="10"/>
  <c r="DL27" i="10" s="1"/>
  <c r="DJ27" i="10"/>
  <c r="DM27" i="10" s="1"/>
  <c r="DI29" i="10"/>
  <c r="DL29" i="10" s="1"/>
  <c r="DJ29" i="10"/>
  <c r="DM29" i="10" s="1"/>
  <c r="DI30" i="10"/>
  <c r="DL30" i="10" s="1"/>
  <c r="DJ30" i="10"/>
  <c r="DM30" i="10" s="1"/>
  <c r="DI31" i="10"/>
  <c r="DL31" i="10" s="1"/>
  <c r="DJ31" i="10"/>
  <c r="DM31" i="10" s="1"/>
  <c r="DI32" i="10"/>
  <c r="DL32" i="10" s="1"/>
  <c r="DJ32" i="10"/>
  <c r="DM32" i="10" s="1"/>
  <c r="DI33" i="10"/>
  <c r="DL33" i="10" s="1"/>
  <c r="DJ33" i="10"/>
  <c r="DM33" i="10" s="1"/>
  <c r="DI36" i="10"/>
  <c r="DL36" i="10" s="1"/>
  <c r="DJ36" i="10"/>
  <c r="DM36" i="10" s="1"/>
  <c r="DI37" i="10"/>
  <c r="DL37" i="10" s="1"/>
  <c r="DJ37" i="10"/>
  <c r="DM37" i="10" s="1"/>
  <c r="DI38" i="10"/>
  <c r="DL38" i="10" s="1"/>
  <c r="DI39" i="10"/>
  <c r="DL39" i="10" s="1"/>
  <c r="DJ39" i="10"/>
  <c r="DM39" i="10" s="1"/>
  <c r="DI40" i="10"/>
  <c r="DL40" i="10" s="1"/>
  <c r="DM40" i="10"/>
  <c r="DI41" i="10"/>
  <c r="DL41" i="10" s="1"/>
  <c r="DJ41" i="10"/>
  <c r="DM41" i="10" s="1"/>
  <c r="DI42" i="10"/>
  <c r="DL42" i="10" s="1"/>
  <c r="DI43" i="10"/>
  <c r="DL43" i="10" s="1"/>
  <c r="DJ43" i="10"/>
  <c r="DM43" i="10" s="1"/>
  <c r="DI46" i="10"/>
  <c r="DL46" i="10" s="1"/>
  <c r="DJ46" i="10"/>
  <c r="DM46" i="10" s="1"/>
  <c r="DI52" i="10"/>
  <c r="DL52" i="10" s="1"/>
  <c r="DJ52" i="10"/>
  <c r="DM52" i="10" s="1"/>
  <c r="DI56" i="10"/>
  <c r="DL56" i="10" s="1"/>
  <c r="DJ56" i="10"/>
  <c r="DM56" i="10" s="1"/>
  <c r="DI57" i="10"/>
  <c r="DL57" i="10" s="1"/>
  <c r="DJ57" i="10"/>
  <c r="DM57" i="10" s="1"/>
  <c r="DI58" i="10"/>
  <c r="DL58" i="10" s="1"/>
  <c r="DJ58" i="10"/>
  <c r="DM58" i="10" s="1"/>
  <c r="DI59" i="10"/>
  <c r="DL59" i="10" s="1"/>
  <c r="DJ59" i="10"/>
  <c r="DM59" i="10" s="1"/>
  <c r="DI60" i="10"/>
  <c r="DL60" i="10" s="1"/>
  <c r="DJ60" i="10"/>
  <c r="DM60" i="10" s="1"/>
  <c r="DI61" i="10"/>
  <c r="DL61" i="10" s="1"/>
  <c r="DJ61" i="10"/>
  <c r="DM61" i="10" s="1"/>
  <c r="DI62" i="10"/>
  <c r="DL62" i="10" s="1"/>
  <c r="DJ62" i="10"/>
  <c r="DM62" i="10" s="1"/>
  <c r="DI63" i="10"/>
  <c r="DL63" i="10" s="1"/>
  <c r="DJ63" i="10"/>
  <c r="DM63" i="10" s="1"/>
  <c r="DI64" i="10"/>
  <c r="DL64" i="10" s="1"/>
  <c r="DJ64" i="10"/>
  <c r="DM64" i="10" s="1"/>
  <c r="DI66" i="10"/>
  <c r="DL66" i="10" s="1"/>
  <c r="DI68" i="10"/>
  <c r="DL68" i="10" s="1"/>
  <c r="DJ68" i="10"/>
  <c r="DM68" i="10" s="1"/>
  <c r="DI69" i="10"/>
  <c r="DL69" i="10" s="1"/>
  <c r="DJ69" i="10"/>
  <c r="DM69" i="10" s="1"/>
  <c r="DJ8" i="10"/>
  <c r="DM8" i="10" s="1"/>
  <c r="DI8" i="10"/>
  <c r="DL8" i="10" s="1"/>
  <c r="DJ7" i="10"/>
  <c r="DI7" i="10"/>
  <c r="M39" i="10"/>
  <c r="DL7" i="10" l="1"/>
  <c r="DI71" i="10"/>
  <c r="DM7" i="10"/>
  <c r="DJ71" i="10"/>
  <c r="DK18" i="10"/>
  <c r="DM18" i="10"/>
  <c r="DK10" i="10"/>
  <c r="DM10" i="10"/>
  <c r="DK13" i="10"/>
  <c r="DK23" i="10"/>
  <c r="DK12" i="10"/>
  <c r="DK15" i="10"/>
  <c r="DK43" i="10"/>
  <c r="DK37" i="10"/>
  <c r="DK11" i="10"/>
  <c r="DK9" i="10"/>
  <c r="DK38" i="10"/>
  <c r="DK66" i="10"/>
  <c r="DK60" i="10"/>
  <c r="DK56" i="10"/>
  <c r="DK47" i="10"/>
  <c r="DK41" i="10"/>
  <c r="DK22" i="10"/>
  <c r="DK21" i="10"/>
  <c r="DK16" i="10"/>
  <c r="DK52" i="10"/>
  <c r="DK46" i="10"/>
  <c r="DK40" i="10"/>
  <c r="DK36" i="10"/>
  <c r="DK32" i="10"/>
  <c r="DK28" i="10"/>
  <c r="DK24" i="10"/>
  <c r="DK20" i="10"/>
  <c r="DK64" i="10"/>
  <c r="DK51" i="10"/>
  <c r="DK45" i="10"/>
  <c r="DK35" i="10"/>
  <c r="DK31" i="10"/>
  <c r="DK27" i="10"/>
  <c r="DK65" i="10"/>
  <c r="DK69" i="10"/>
  <c r="DK63" i="10"/>
  <c r="DK59" i="10"/>
  <c r="DK50" i="10"/>
  <c r="DK44" i="10"/>
  <c r="DK39" i="10"/>
  <c r="DK19" i="10"/>
  <c r="DK68" i="10"/>
  <c r="DK62" i="10"/>
  <c r="DK58" i="10"/>
  <c r="DK49" i="10"/>
  <c r="DK34" i="10"/>
  <c r="DK30" i="10"/>
  <c r="DK26" i="10"/>
  <c r="DK67" i="10"/>
  <c r="DK61" i="10"/>
  <c r="DK57" i="10"/>
  <c r="DK48" i="10"/>
  <c r="DK42" i="10"/>
  <c r="DK33" i="10"/>
  <c r="DK29" i="10"/>
  <c r="DK25" i="10"/>
  <c r="DK70" i="10"/>
  <c r="M24" i="10"/>
  <c r="AB12" i="10"/>
  <c r="M59" i="10"/>
  <c r="M16" i="10"/>
  <c r="J13" i="9"/>
  <c r="DK71" i="10" l="1"/>
  <c r="DL71" i="10"/>
  <c r="S12" i="9"/>
  <c r="P12" i="9"/>
  <c r="M12" i="9"/>
  <c r="Y46" i="10" l="1"/>
  <c r="Y47" i="10"/>
  <c r="Y48" i="10"/>
  <c r="Y49" i="10"/>
  <c r="Y50" i="10"/>
  <c r="Y51" i="10"/>
  <c r="Y52" i="10"/>
  <c r="Y56" i="10"/>
  <c r="Y57" i="10"/>
  <c r="Y58" i="10"/>
  <c r="Y59" i="10"/>
  <c r="Y60" i="10"/>
  <c r="Y61" i="10"/>
  <c r="Y62" i="10"/>
  <c r="Y63" i="10"/>
  <c r="Y64" i="10"/>
  <c r="Y65" i="10"/>
  <c r="Y66" i="10"/>
  <c r="Y67" i="10"/>
  <c r="Y68" i="10"/>
  <c r="Y69" i="10"/>
  <c r="Y70" i="10"/>
  <c r="M61" i="10"/>
  <c r="DN61" i="10" s="1"/>
  <c r="M62" i="10"/>
  <c r="M32" i="10"/>
  <c r="DN32" i="10" s="1"/>
  <c r="DK7" i="10" l="1"/>
  <c r="DK8" i="10"/>
  <c r="V21" i="10"/>
  <c r="M70" i="10"/>
  <c r="M60" i="10"/>
  <c r="DN60" i="10" s="1"/>
  <c r="Y36" i="10"/>
  <c r="L15" i="9"/>
  <c r="K15" i="9"/>
  <c r="Y33" i="10"/>
  <c r="J11" i="9"/>
  <c r="J12" i="9"/>
  <c r="V31" i="10"/>
  <c r="V11" i="9" l="1"/>
  <c r="S11" i="9"/>
  <c r="P11" i="9"/>
  <c r="M11" i="9"/>
  <c r="AI12" i="9" l="1"/>
  <c r="AL12" i="9" s="1"/>
  <c r="AJ12" i="9"/>
  <c r="AM12" i="9" s="1"/>
  <c r="AI13" i="9"/>
  <c r="AL13" i="9" s="1"/>
  <c r="AJ13" i="9"/>
  <c r="AM13" i="9" s="1"/>
  <c r="AK13" i="9"/>
  <c r="AN13" i="9" s="1"/>
  <c r="AI14" i="9"/>
  <c r="AL14" i="9" s="1"/>
  <c r="AJ14" i="9"/>
  <c r="AM14" i="9" s="1"/>
  <c r="AK14" i="9"/>
  <c r="AJ11" i="9"/>
  <c r="AM11" i="9" s="1"/>
  <c r="DO79" i="10" l="1"/>
  <c r="DG71" i="10"/>
  <c r="DG73" i="10" s="1"/>
  <c r="DF71" i="10"/>
  <c r="DF73" i="10" s="1"/>
  <c r="DD71" i="10"/>
  <c r="DD73" i="10" s="1"/>
  <c r="DC71" i="10"/>
  <c r="DC73" i="10" s="1"/>
  <c r="DA71" i="10"/>
  <c r="DA73" i="10" s="1"/>
  <c r="CZ71" i="10"/>
  <c r="CZ73" i="10" s="1"/>
  <c r="CX71" i="10"/>
  <c r="CX73" i="10" s="1"/>
  <c r="CW71" i="10"/>
  <c r="CW73" i="10" s="1"/>
  <c r="CU71" i="10"/>
  <c r="CU73" i="10" s="1"/>
  <c r="CT71" i="10"/>
  <c r="CT73" i="10" s="1"/>
  <c r="CR71" i="10"/>
  <c r="CR73" i="10" s="1"/>
  <c r="CQ71" i="10"/>
  <c r="CQ73" i="10" s="1"/>
  <c r="CO71" i="10"/>
  <c r="CO73" i="10" s="1"/>
  <c r="CN71" i="10"/>
  <c r="CN73" i="10" s="1"/>
  <c r="CL71" i="10"/>
  <c r="CL73" i="10" s="1"/>
  <c r="CK71" i="10"/>
  <c r="CK73" i="10" s="1"/>
  <c r="CI71" i="10"/>
  <c r="CI73" i="10" s="1"/>
  <c r="CH71" i="10"/>
  <c r="CH73" i="10" s="1"/>
  <c r="CF71" i="10"/>
  <c r="CF73" i="10" s="1"/>
  <c r="CE71" i="10"/>
  <c r="CE73" i="10" s="1"/>
  <c r="CC71" i="10"/>
  <c r="CC73" i="10" s="1"/>
  <c r="CB71" i="10"/>
  <c r="CB73" i="10" s="1"/>
  <c r="BZ71" i="10"/>
  <c r="BZ73" i="10" s="1"/>
  <c r="BY71" i="10"/>
  <c r="BY73" i="10" s="1"/>
  <c r="BW71" i="10"/>
  <c r="BW73" i="10" s="1"/>
  <c r="BV71" i="10"/>
  <c r="BV73" i="10" s="1"/>
  <c r="BT71" i="10"/>
  <c r="BT73" i="10" s="1"/>
  <c r="BS71" i="10"/>
  <c r="BS73" i="10" s="1"/>
  <c r="BQ71" i="10"/>
  <c r="BQ73" i="10" s="1"/>
  <c r="BP71" i="10"/>
  <c r="BP73" i="10" s="1"/>
  <c r="BN71" i="10"/>
  <c r="BN73" i="10" s="1"/>
  <c r="BM71" i="10"/>
  <c r="BM73" i="10" s="1"/>
  <c r="BK71" i="10"/>
  <c r="BK73" i="10" s="1"/>
  <c r="BJ71" i="10"/>
  <c r="BJ73" i="10" s="1"/>
  <c r="BH71" i="10"/>
  <c r="BH73" i="10" s="1"/>
  <c r="BG71" i="10"/>
  <c r="BG73" i="10" s="1"/>
  <c r="BE71" i="10"/>
  <c r="BE73" i="10" s="1"/>
  <c r="BD71" i="10"/>
  <c r="BD73" i="10" s="1"/>
  <c r="BB71" i="10"/>
  <c r="BB73" i="10" s="1"/>
  <c r="BA71" i="10"/>
  <c r="BA73" i="10" s="1"/>
  <c r="AY71" i="10"/>
  <c r="AY73" i="10" s="1"/>
  <c r="AX71" i="10"/>
  <c r="AX73" i="10" s="1"/>
  <c r="AV71" i="10"/>
  <c r="AV73" i="10" s="1"/>
  <c r="AU71" i="10"/>
  <c r="AU73" i="10" s="1"/>
  <c r="AS71" i="10"/>
  <c r="AS73" i="10" s="1"/>
  <c r="AR71" i="10"/>
  <c r="AR73" i="10" s="1"/>
  <c r="AP71" i="10"/>
  <c r="AP73" i="10" s="1"/>
  <c r="AO71" i="10"/>
  <c r="AO73" i="10" s="1"/>
  <c r="AM71" i="10"/>
  <c r="AM73" i="10" s="1"/>
  <c r="AL71" i="10"/>
  <c r="AL73" i="10" s="1"/>
  <c r="AJ71" i="10"/>
  <c r="AI71" i="10"/>
  <c r="AG71" i="10"/>
  <c r="AF71" i="10"/>
  <c r="AB70" i="10"/>
  <c r="V70" i="10"/>
  <c r="S70" i="10"/>
  <c r="AB69" i="10"/>
  <c r="V69" i="10"/>
  <c r="S69" i="10"/>
  <c r="P69" i="10"/>
  <c r="M69" i="10"/>
  <c r="AB68" i="10"/>
  <c r="V68" i="10"/>
  <c r="S68" i="10"/>
  <c r="P68" i="10"/>
  <c r="M68" i="10"/>
  <c r="AB67" i="10"/>
  <c r="V67" i="10"/>
  <c r="S67" i="10"/>
  <c r="P67" i="10"/>
  <c r="M67" i="10"/>
  <c r="AB66" i="10"/>
  <c r="V66" i="10"/>
  <c r="S66" i="10"/>
  <c r="P66" i="10"/>
  <c r="M66" i="10"/>
  <c r="AB65" i="10"/>
  <c r="V65" i="10"/>
  <c r="S65" i="10"/>
  <c r="P65" i="10"/>
  <c r="M65" i="10"/>
  <c r="AB64" i="10"/>
  <c r="S64" i="10"/>
  <c r="P64" i="10"/>
  <c r="M64" i="10"/>
  <c r="S63" i="10"/>
  <c r="P63" i="10"/>
  <c r="M63" i="10"/>
  <c r="AB62" i="10"/>
  <c r="V62" i="10"/>
  <c r="S62" i="10"/>
  <c r="P62" i="10"/>
  <c r="AB59" i="10"/>
  <c r="V59" i="10"/>
  <c r="S59" i="10"/>
  <c r="P59" i="10"/>
  <c r="AB58" i="10"/>
  <c r="V58" i="10"/>
  <c r="S58" i="10"/>
  <c r="P58" i="10"/>
  <c r="M58" i="10"/>
  <c r="AB57" i="10"/>
  <c r="V57" i="10"/>
  <c r="S57" i="10"/>
  <c r="P57" i="10"/>
  <c r="M57" i="10"/>
  <c r="AB56" i="10"/>
  <c r="V56" i="10"/>
  <c r="S56" i="10"/>
  <c r="P56" i="10"/>
  <c r="M56" i="10"/>
  <c r="AB52" i="10"/>
  <c r="V52" i="10"/>
  <c r="S52" i="10"/>
  <c r="P52" i="10"/>
  <c r="M52" i="10"/>
  <c r="AB51" i="10"/>
  <c r="V51" i="10"/>
  <c r="S51" i="10"/>
  <c r="P51" i="10"/>
  <c r="M51" i="10"/>
  <c r="AB50" i="10"/>
  <c r="V50" i="10"/>
  <c r="S50" i="10"/>
  <c r="P50" i="10"/>
  <c r="M50" i="10"/>
  <c r="AB49" i="10"/>
  <c r="V49" i="10"/>
  <c r="S49" i="10"/>
  <c r="P49" i="10"/>
  <c r="M49" i="10"/>
  <c r="AB48" i="10"/>
  <c r="V48" i="10"/>
  <c r="S48" i="10"/>
  <c r="P48" i="10"/>
  <c r="M48" i="10"/>
  <c r="AB47" i="10"/>
  <c r="V47" i="10"/>
  <c r="S47" i="10"/>
  <c r="P47" i="10"/>
  <c r="M47" i="10"/>
  <c r="AB46" i="10"/>
  <c r="V46" i="10"/>
  <c r="S46" i="10"/>
  <c r="P46" i="10"/>
  <c r="M46" i="10"/>
  <c r="AB45" i="10"/>
  <c r="Y45" i="10"/>
  <c r="V45" i="10"/>
  <c r="S45" i="10"/>
  <c r="P45" i="10"/>
  <c r="M45" i="10"/>
  <c r="AB44" i="10"/>
  <c r="Y44" i="10"/>
  <c r="V44" i="10"/>
  <c r="S44" i="10"/>
  <c r="P44" i="10"/>
  <c r="M44" i="10"/>
  <c r="AB43" i="10"/>
  <c r="Y43" i="10"/>
  <c r="V43" i="10"/>
  <c r="S43" i="10"/>
  <c r="P43" i="10"/>
  <c r="M43" i="10"/>
  <c r="AB42" i="10"/>
  <c r="Y42" i="10"/>
  <c r="V42" i="10"/>
  <c r="S42" i="10"/>
  <c r="P42" i="10"/>
  <c r="M42" i="10"/>
  <c r="AB41" i="10"/>
  <c r="Y41" i="10"/>
  <c r="V41" i="10"/>
  <c r="S41" i="10"/>
  <c r="P41" i="10"/>
  <c r="M41" i="10"/>
  <c r="AB40" i="10"/>
  <c r="Y40" i="10"/>
  <c r="V40" i="10"/>
  <c r="S40" i="10"/>
  <c r="P40" i="10"/>
  <c r="M40" i="10"/>
  <c r="AB39" i="10"/>
  <c r="Y39" i="10"/>
  <c r="V39" i="10"/>
  <c r="S39" i="10"/>
  <c r="P39" i="10"/>
  <c r="AB38" i="10"/>
  <c r="Y38" i="10"/>
  <c r="V38" i="10"/>
  <c r="S38" i="10"/>
  <c r="P38" i="10"/>
  <c r="M38" i="10"/>
  <c r="AB37" i="10"/>
  <c r="Y37" i="10"/>
  <c r="V37" i="10"/>
  <c r="S37" i="10"/>
  <c r="P37" i="10"/>
  <c r="M37" i="10"/>
  <c r="V36" i="10"/>
  <c r="S36" i="10"/>
  <c r="P36" i="10"/>
  <c r="M36" i="10"/>
  <c r="AB35" i="10"/>
  <c r="Y35" i="10"/>
  <c r="V35" i="10"/>
  <c r="S35" i="10"/>
  <c r="P35" i="10"/>
  <c r="M35" i="10"/>
  <c r="AB34" i="10"/>
  <c r="Y34" i="10"/>
  <c r="V34" i="10"/>
  <c r="S34" i="10"/>
  <c r="P34" i="10"/>
  <c r="M34" i="10"/>
  <c r="V33" i="10"/>
  <c r="S33" i="10"/>
  <c r="P33" i="10"/>
  <c r="M33" i="10"/>
  <c r="S31" i="10"/>
  <c r="P31" i="10"/>
  <c r="M31" i="10"/>
  <c r="AB30" i="10"/>
  <c r="Y30" i="10"/>
  <c r="V30" i="10"/>
  <c r="S30" i="10"/>
  <c r="P30" i="10"/>
  <c r="M30" i="10"/>
  <c r="AB29" i="10"/>
  <c r="Y29" i="10"/>
  <c r="V29" i="10"/>
  <c r="S29" i="10"/>
  <c r="P29" i="10"/>
  <c r="M29" i="10"/>
  <c r="AB28" i="10"/>
  <c r="Y28" i="10"/>
  <c r="V28" i="10"/>
  <c r="S28" i="10"/>
  <c r="P28" i="10"/>
  <c r="M28" i="10"/>
  <c r="AB27" i="10"/>
  <c r="Y27" i="10"/>
  <c r="V27" i="10"/>
  <c r="S27" i="10"/>
  <c r="P27" i="10"/>
  <c r="M27" i="10"/>
  <c r="Y26" i="10"/>
  <c r="V26" i="10"/>
  <c r="S26" i="10"/>
  <c r="P26" i="10"/>
  <c r="M26" i="10"/>
  <c r="AB25" i="10"/>
  <c r="Y25" i="10"/>
  <c r="V25" i="10"/>
  <c r="S25" i="10"/>
  <c r="P25" i="10"/>
  <c r="M25" i="10"/>
  <c r="AB24" i="10"/>
  <c r="Y24" i="10"/>
  <c r="V24" i="10"/>
  <c r="S24" i="10"/>
  <c r="P24" i="10"/>
  <c r="AB23" i="10"/>
  <c r="Y23" i="10"/>
  <c r="V23" i="10"/>
  <c r="S23" i="10"/>
  <c r="P23" i="10"/>
  <c r="M23" i="10"/>
  <c r="AB22" i="10"/>
  <c r="Y22" i="10"/>
  <c r="V22" i="10"/>
  <c r="S22" i="10"/>
  <c r="P22" i="10"/>
  <c r="M22" i="10"/>
  <c r="S21" i="10"/>
  <c r="P21" i="10"/>
  <c r="M21" i="10"/>
  <c r="AB20" i="10"/>
  <c r="Y20" i="10"/>
  <c r="V20" i="10"/>
  <c r="S20" i="10"/>
  <c r="P20" i="10"/>
  <c r="M20" i="10"/>
  <c r="AB19" i="10"/>
  <c r="Y19" i="10"/>
  <c r="V19" i="10"/>
  <c r="S19" i="10"/>
  <c r="P19" i="10"/>
  <c r="M19" i="10"/>
  <c r="AB18" i="10"/>
  <c r="Y18" i="10"/>
  <c r="V18" i="10"/>
  <c r="S18" i="10"/>
  <c r="P18" i="10"/>
  <c r="M18" i="10"/>
  <c r="AB17" i="10"/>
  <c r="Y17" i="10"/>
  <c r="V17" i="10"/>
  <c r="S17" i="10"/>
  <c r="P17" i="10"/>
  <c r="M17" i="10"/>
  <c r="AB16" i="10"/>
  <c r="Y16" i="10"/>
  <c r="V16" i="10"/>
  <c r="S16" i="10"/>
  <c r="P16" i="10"/>
  <c r="AB15" i="10"/>
  <c r="Y15" i="10"/>
  <c r="V15" i="10"/>
  <c r="S15" i="10"/>
  <c r="P15" i="10"/>
  <c r="M15" i="10"/>
  <c r="AB14" i="10"/>
  <c r="Y14" i="10"/>
  <c r="V14" i="10"/>
  <c r="S14" i="10"/>
  <c r="P14" i="10"/>
  <c r="M14" i="10"/>
  <c r="AB13" i="10"/>
  <c r="Y13" i="10"/>
  <c r="V13" i="10"/>
  <c r="S13" i="10"/>
  <c r="P13" i="10"/>
  <c r="M13" i="10"/>
  <c r="Y12" i="10"/>
  <c r="V12" i="10"/>
  <c r="S12" i="10"/>
  <c r="P12" i="10"/>
  <c r="M12" i="10"/>
  <c r="AB11" i="10"/>
  <c r="Y11" i="10"/>
  <c r="V11" i="10"/>
  <c r="S11" i="10"/>
  <c r="P11" i="10"/>
  <c r="M11" i="10"/>
  <c r="AB10" i="10"/>
  <c r="Y10" i="10"/>
  <c r="V10" i="10"/>
  <c r="S10" i="10"/>
  <c r="P10" i="10"/>
  <c r="M10" i="10"/>
  <c r="AB9" i="10"/>
  <c r="Y9" i="10"/>
  <c r="V9" i="10"/>
  <c r="S9" i="10"/>
  <c r="P9" i="10"/>
  <c r="M9" i="10"/>
  <c r="AB8" i="10"/>
  <c r="Y8" i="10"/>
  <c r="V8" i="10"/>
  <c r="S8" i="10"/>
  <c r="P8" i="10"/>
  <c r="M8" i="10"/>
  <c r="AB7" i="10"/>
  <c r="Y7" i="10"/>
  <c r="V7" i="10"/>
  <c r="S7" i="10"/>
  <c r="P7" i="10"/>
  <c r="M7" i="10"/>
  <c r="DN52" i="10" l="1"/>
  <c r="DN12" i="10"/>
  <c r="DN62" i="10"/>
  <c r="DN58" i="10"/>
  <c r="DN68" i="10"/>
  <c r="DN7" i="10"/>
  <c r="DN9" i="10"/>
  <c r="DN11" i="10"/>
  <c r="DN67" i="10"/>
  <c r="DN70" i="10"/>
  <c r="DN10" i="10"/>
  <c r="DN8" i="10"/>
  <c r="DN24" i="10"/>
  <c r="DN41" i="10"/>
  <c r="DN31" i="10"/>
  <c r="DN33" i="10"/>
  <c r="DN42" i="10"/>
  <c r="DN46" i="10"/>
  <c r="DN15" i="10"/>
  <c r="DN59" i="10"/>
  <c r="DN69" i="10"/>
  <c r="DN66" i="10"/>
  <c r="DN65" i="10"/>
  <c r="DN64" i="10"/>
  <c r="DN63" i="10"/>
  <c r="DN57" i="10"/>
  <c r="DN56" i="10"/>
  <c r="DN51" i="10"/>
  <c r="DN50" i="10"/>
  <c r="DN49" i="10"/>
  <c r="DN48" i="10"/>
  <c r="DN47" i="10"/>
  <c r="DN45" i="10"/>
  <c r="DN44" i="10"/>
  <c r="DN43" i="10"/>
  <c r="DN40" i="10"/>
  <c r="DN39" i="10"/>
  <c r="DN38" i="10"/>
  <c r="DN37" i="10"/>
  <c r="DN36" i="10"/>
  <c r="DN35" i="10"/>
  <c r="DN34" i="10"/>
  <c r="DN30" i="10"/>
  <c r="DN29" i="10"/>
  <c r="DN28" i="10"/>
  <c r="DN27" i="10"/>
  <c r="DN26" i="10"/>
  <c r="DN25" i="10"/>
  <c r="DN23" i="10"/>
  <c r="DN22" i="10"/>
  <c r="DN21" i="10"/>
  <c r="DN20" i="10"/>
  <c r="DN19" i="10"/>
  <c r="DN18" i="10"/>
  <c r="DN17" i="10"/>
  <c r="DN16" i="10"/>
  <c r="DN14" i="10"/>
  <c r="DM71" i="10"/>
  <c r="DN13" i="10"/>
  <c r="M71" i="10"/>
  <c r="BI71" i="10"/>
  <c r="BI73" i="10" s="1"/>
  <c r="BI74" i="10" s="1"/>
  <c r="CP71" i="10"/>
  <c r="CP73" i="10" s="1"/>
  <c r="CP74" i="10" s="1"/>
  <c r="DB71" i="10"/>
  <c r="DB73" i="10" s="1"/>
  <c r="DB74" i="10" s="1"/>
  <c r="CS71" i="10"/>
  <c r="CS73" i="10" s="1"/>
  <c r="CS74" i="10" s="1"/>
  <c r="DE71" i="10"/>
  <c r="DE73" i="10" s="1"/>
  <c r="DE74" i="10" s="1"/>
  <c r="BL71" i="10"/>
  <c r="BL73" i="10" s="1"/>
  <c r="BL74" i="10" s="1"/>
  <c r="DI77" i="10"/>
  <c r="CV71" i="10"/>
  <c r="CV73" i="10" s="1"/>
  <c r="CV74" i="10" s="1"/>
  <c r="CJ71" i="10"/>
  <c r="CJ73" i="10" s="1"/>
  <c r="CJ74" i="10" s="1"/>
  <c r="DH71" i="10"/>
  <c r="DH73" i="10" s="1"/>
  <c r="DH74" i="10" s="1"/>
  <c r="AN71" i="10"/>
  <c r="AN73" i="10" s="1"/>
  <c r="AN74" i="10" s="1"/>
  <c r="AT71" i="10"/>
  <c r="AT73" i="10" s="1"/>
  <c r="AT74" i="10" s="1"/>
  <c r="AW71" i="10"/>
  <c r="AW73" i="10" s="1"/>
  <c r="AW74" i="10" s="1"/>
  <c r="AZ71" i="10"/>
  <c r="AZ73" i="10" s="1"/>
  <c r="AZ74" i="10" s="1"/>
  <c r="CD71" i="10"/>
  <c r="CD73" i="10" s="1"/>
  <c r="CD74" i="10" s="1"/>
  <c r="BF71" i="10"/>
  <c r="BF73" i="10" s="1"/>
  <c r="BF74" i="10" s="1"/>
  <c r="CG71" i="10"/>
  <c r="CG73" i="10" s="1"/>
  <c r="CG74" i="10" s="1"/>
  <c r="AQ71" i="10"/>
  <c r="AQ73" i="10" s="1"/>
  <c r="AQ74" i="10" s="1"/>
  <c r="BC71" i="10"/>
  <c r="BC73" i="10" s="1"/>
  <c r="BC74" i="10" s="1"/>
  <c r="BO71" i="10"/>
  <c r="BO73" i="10" s="1"/>
  <c r="BO74" i="10" s="1"/>
  <c r="CA71" i="10"/>
  <c r="CA73" i="10" s="1"/>
  <c r="CA74" i="10" s="1"/>
  <c r="CM71" i="10"/>
  <c r="CM73" i="10" s="1"/>
  <c r="CM74" i="10" s="1"/>
  <c r="CY71" i="10"/>
  <c r="CY73" i="10" s="1"/>
  <c r="CY74" i="10" s="1"/>
  <c r="AH71" i="10"/>
  <c r="BR71" i="10"/>
  <c r="BR73" i="10" s="1"/>
  <c r="BR74" i="10" s="1"/>
  <c r="BX71" i="10"/>
  <c r="BX73" i="10" s="1"/>
  <c r="BX74" i="10" s="1"/>
  <c r="AK71" i="10"/>
  <c r="BU71" i="10"/>
  <c r="BU73" i="10" s="1"/>
  <c r="BU74" i="10" s="1"/>
  <c r="DN71" i="10" l="1"/>
  <c r="S14" i="9" l="1"/>
  <c r="P14" i="9"/>
  <c r="M14" i="9"/>
  <c r="M15" i="9" s="1"/>
  <c r="J14" i="9"/>
  <c r="AG15" i="9"/>
  <c r="AF15" i="9"/>
  <c r="AD15" i="9"/>
  <c r="AC15" i="9"/>
  <c r="AF72" i="10" s="1"/>
  <c r="AF73" i="10" s="1"/>
  <c r="AA15" i="9"/>
  <c r="Z15" i="9"/>
  <c r="AC72" i="10" s="1"/>
  <c r="X15" i="9"/>
  <c r="W15" i="9"/>
  <c r="Z72" i="10" s="1"/>
  <c r="Z73" i="10" s="1"/>
  <c r="U15" i="9"/>
  <c r="T15" i="9"/>
  <c r="W72" i="10" s="1"/>
  <c r="W73" i="10" s="1"/>
  <c r="R15" i="9"/>
  <c r="Q15" i="9"/>
  <c r="T72" i="10" s="1"/>
  <c r="T73" i="10" s="1"/>
  <c r="O15" i="9"/>
  <c r="N15" i="9"/>
  <c r="Q72" i="10" s="1"/>
  <c r="Q73" i="10" s="1"/>
  <c r="O72" i="10"/>
  <c r="O73" i="10" s="1"/>
  <c r="N72" i="10"/>
  <c r="N73" i="10" s="1"/>
  <c r="I15" i="9"/>
  <c r="H15" i="9"/>
  <c r="AI16" i="9"/>
  <c r="AL16" i="9" s="1"/>
  <c r="AJ16" i="9"/>
  <c r="AM16" i="9" s="1"/>
  <c r="AK16" i="9"/>
  <c r="AN16" i="9" s="1"/>
  <c r="Y11" i="9"/>
  <c r="AB11" i="9"/>
  <c r="AE11" i="9"/>
  <c r="AH11" i="9"/>
  <c r="V12" i="9"/>
  <c r="Y12" i="9"/>
  <c r="AK12" i="9" s="1"/>
  <c r="AB12" i="9"/>
  <c r="AE12" i="9"/>
  <c r="AH12" i="9"/>
  <c r="AN14" i="9" l="1"/>
  <c r="AC73" i="10"/>
  <c r="AN12" i="9"/>
  <c r="K72" i="10"/>
  <c r="K73" i="10" s="1"/>
  <c r="AK11" i="9"/>
  <c r="AN11" i="9" s="1"/>
  <c r="I18" i="9"/>
  <c r="L72" i="10"/>
  <c r="L73" i="10" s="1"/>
  <c r="AA18" i="9"/>
  <c r="AD72" i="10"/>
  <c r="AF18" i="9"/>
  <c r="AI72" i="10"/>
  <c r="AI73" i="10" s="1"/>
  <c r="O18" i="9"/>
  <c r="R72" i="10"/>
  <c r="R73" i="10" s="1"/>
  <c r="AG18" i="9"/>
  <c r="AJ72" i="10"/>
  <c r="AJ73" i="10" s="1"/>
  <c r="U18" i="9"/>
  <c r="X72" i="10"/>
  <c r="X73" i="10" s="1"/>
  <c r="AD18" i="9"/>
  <c r="AG72" i="10"/>
  <c r="AG73" i="10" s="1"/>
  <c r="DI73" i="10"/>
  <c r="X18" i="9"/>
  <c r="AA72" i="10"/>
  <c r="AA73" i="10" s="1"/>
  <c r="R18" i="9"/>
  <c r="U72" i="10"/>
  <c r="U73" i="10" s="1"/>
  <c r="V15" i="9"/>
  <c r="Y72" i="10" s="1"/>
  <c r="J15" i="9"/>
  <c r="AI17" i="9"/>
  <c r="AL17" i="9" s="1"/>
  <c r="AP17" i="9"/>
  <c r="L18" i="9"/>
  <c r="AJ17" i="9"/>
  <c r="AM17" i="9" s="1"/>
  <c r="AH15" i="9"/>
  <c r="AK72" i="10" s="1"/>
  <c r="AK73" i="10" s="1"/>
  <c r="AK74" i="10" s="1"/>
  <c r="P72" i="10"/>
  <c r="AB15" i="9"/>
  <c r="AJ15" i="9"/>
  <c r="AM15" i="9" s="1"/>
  <c r="K18" i="9"/>
  <c r="W18" i="9"/>
  <c r="H18" i="9"/>
  <c r="T18" i="9"/>
  <c r="AC18" i="9"/>
  <c r="P15" i="9"/>
  <c r="S72" i="10" s="1"/>
  <c r="AE15" i="9"/>
  <c r="AH72" i="10" s="1"/>
  <c r="AH73" i="10" s="1"/>
  <c r="AH74" i="10" s="1"/>
  <c r="S15" i="9"/>
  <c r="V72" i="10" s="1"/>
  <c r="Q18" i="9"/>
  <c r="Z18" i="9"/>
  <c r="N18" i="9"/>
  <c r="Y15" i="9"/>
  <c r="AB72" i="10" s="1"/>
  <c r="AI15" i="9"/>
  <c r="AL15" i="9" s="1"/>
  <c r="AD73" i="10" l="1"/>
  <c r="DM72" i="10"/>
  <c r="DL72" i="10"/>
  <c r="DL73" i="10"/>
  <c r="DO76" i="10" s="1"/>
  <c r="Y73" i="10"/>
  <c r="Y74" i="10" s="1"/>
  <c r="AB73" i="10"/>
  <c r="AB74" i="10" s="1"/>
  <c r="V73" i="10"/>
  <c r="V74" i="10" s="1"/>
  <c r="P73" i="10"/>
  <c r="P74" i="10" s="1"/>
  <c r="S73" i="10"/>
  <c r="S74" i="10" s="1"/>
  <c r="V18" i="9"/>
  <c r="AB18" i="9"/>
  <c r="AE72" i="10"/>
  <c r="J18" i="9"/>
  <c r="M72" i="10"/>
  <c r="DJ73" i="10"/>
  <c r="AK17" i="9"/>
  <c r="AN17" i="9" s="1"/>
  <c r="M18" i="9"/>
  <c r="AK15" i="9"/>
  <c r="AN15" i="9" s="1"/>
  <c r="AH18" i="9"/>
  <c r="Y18" i="9"/>
  <c r="S18" i="9"/>
  <c r="P18" i="9"/>
  <c r="AP15" i="9"/>
  <c r="AE18" i="9"/>
  <c r="DN72" i="10" l="1"/>
  <c r="DM73" i="10"/>
  <c r="M73" i="10"/>
  <c r="M74" i="10" s="1"/>
  <c r="AE73" i="10"/>
  <c r="DK73" i="10"/>
  <c r="AK18" i="9"/>
  <c r="AN18" i="9"/>
  <c r="AE74" i="10" l="1"/>
  <c r="DN73" i="10"/>
  <c r="AO15" i="9"/>
  <c r="AO18" i="9" s="1"/>
  <c r="AO17" i="9"/>
</calcChain>
</file>

<file path=xl/sharedStrings.xml><?xml version="1.0" encoding="utf-8"?>
<sst xmlns="http://schemas.openxmlformats.org/spreadsheetml/2006/main" count="777" uniqueCount="378">
  <si>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</si>
  <si>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</si>
  <si>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</si>
  <si>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</si>
  <si>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</si>
  <si>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</si>
  <si>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</si>
  <si>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</si>
  <si>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</si>
  <si>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</si>
  <si>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</si>
  <si>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</si>
  <si>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</si>
  <si>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</si>
  <si>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</si>
  <si>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</si>
  <si>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</si>
  <si>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</si>
  <si>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</si>
  <si>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</si>
  <si>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</si>
  <si>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</si>
  <si>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</si>
  <si>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</si>
  <si>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</si>
  <si>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</si>
  <si>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</si>
  <si>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</si>
  <si>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</si>
  <si>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</si>
  <si>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</si>
  <si>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</si>
  <si>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</si>
  <si>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</si>
  <si>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</si>
  <si>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</si>
  <si>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</si>
  <si>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</si>
  <si>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</si>
  <si>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</si>
  <si>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</si>
  <si>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</si>
  <si>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</si>
  <si>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</si>
  <si>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</si>
  <si>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</si>
  <si>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</si>
  <si>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</si>
  <si>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</si>
  <si>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</si>
  <si>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</si>
  <si>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</si>
  <si>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</si>
  <si>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</si>
  <si>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</si>
  <si>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</si>
  <si>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</si>
  <si>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</si>
  <si>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</si>
  <si>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</si>
  <si>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</si>
  <si>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</si>
  <si>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</si>
  <si>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</si>
  <si>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</si>
  <si>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</si>
  <si>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</si>
  <si>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</si>
  <si>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</si>
  <si>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</si>
  <si>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</si>
  <si>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</si>
  <si>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</si>
  <si>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</si>
  <si>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</si>
  <si>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</si>
  <si>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</si>
  <si>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</si>
  <si>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P-411/2012</t>
  </si>
  <si>
    <t>SIA "Alūksnes slimnīca" ERAF projektam "Stacionārās veselības aprūpes infrastruktūras uzlabošana SIA "Alūksnes slimnīca", uzlabojot veselības aprūpes pakalpojumu kvalitāti un pieejamību"</t>
  </si>
  <si>
    <t>KF projekts "Siltumtrašu rekonstrukcija un jaunu siltumtrašu izbūve Alūksnē" AS Simone pamatkapitāla palielināšana</t>
  </si>
  <si>
    <t>P-173/2013</t>
  </si>
  <si>
    <t>ERAF projekts "Tranzītceļa P43 maršruta rekonstrukcija Alūksnes pilsētā" Jāņkalna iela</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</si>
  <si>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</si>
  <si>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</si>
  <si>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</si>
  <si>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</si>
  <si>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</si>
  <si>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</si>
  <si>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</si>
  <si>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</si>
  <si>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</si>
  <si>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</si>
  <si>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</si>
  <si>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</si>
  <si>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</si>
  <si>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</si>
  <si>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</si>
  <si>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</si>
  <si>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</si>
  <si>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</si>
  <si>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</si>
  <si>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</si>
  <si>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</si>
  <si>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</si>
  <si>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</si>
  <si>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</si>
  <si>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</si>
  <si>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</si>
  <si>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</si>
  <si>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</si>
  <si>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</si>
  <si>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</si>
  <si>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</si>
  <si>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</si>
  <si>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</si>
  <si>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</si>
  <si>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</si>
  <si>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</si>
  <si>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</si>
  <si>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</si>
  <si>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</si>
  <si>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</si>
  <si>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</si>
  <si>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</si>
  <si>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</si>
  <si>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</si>
  <si>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</si>
  <si>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20.12.2041.</t>
  </si>
  <si>
    <t>19.06.2013.; 04.02.2014.;  26.01.2016.</t>
  </si>
  <si>
    <t>20.09.2027.</t>
  </si>
  <si>
    <t>A2/1/13/259; A2/1/13/259-V/14/1; A2/1/13/259-1/16/2</t>
  </si>
  <si>
    <t>A2/1/08/912; A2/1/09/556;    A2/1/09/556-V/13/1; A2/1/09/556-V/16/2</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</si>
  <si>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</si>
  <si>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</si>
  <si>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</si>
  <si>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</si>
  <si>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</si>
  <si>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</si>
  <si>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</si>
  <si>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</si>
  <si>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</si>
  <si>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</si>
  <si>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</si>
  <si>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</si>
  <si>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</si>
  <si>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</si>
  <si>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</si>
  <si>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</si>
  <si>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</si>
  <si>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</si>
  <si>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</si>
  <si>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</si>
  <si>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</si>
  <si>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</si>
  <si>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</si>
  <si>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</si>
  <si>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</si>
  <si>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</si>
  <si>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</si>
  <si>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</si>
  <si>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</si>
  <si>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</si>
  <si>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</si>
  <si>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</si>
  <si>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</si>
  <si>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</si>
  <si>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</si>
  <si>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</si>
  <si>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</si>
  <si>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</si>
  <si>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esošie</t>
  </si>
  <si>
    <t>P-662/2017</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</si>
  <si>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</si>
  <si>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</si>
  <si>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</si>
  <si>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</si>
  <si>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</si>
  <si>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</si>
  <si>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</si>
  <si>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</si>
  <si>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</si>
  <si>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</si>
  <si>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</si>
  <si>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</si>
  <si>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</si>
  <si>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</si>
  <si>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</si>
  <si>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</si>
  <si>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P-258/2018</t>
  </si>
  <si>
    <t>aizņēmums ERAF projektam "Infrastruktūras uzlabošana industriālās teritorijas attīstībai Alūksnes novada Jaunlaicenes ciemā" ar sadardzinājumu un papildinājumu</t>
  </si>
  <si>
    <t>01.08.2018.</t>
  </si>
  <si>
    <t>A2/1/18/510</t>
  </si>
  <si>
    <t>P-433/2018</t>
  </si>
  <si>
    <t>20.12.2039.</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</si>
  <si>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</si>
  <si>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</si>
  <si>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</si>
  <si>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</si>
  <si>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</si>
  <si>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</si>
  <si>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</si>
  <si>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</si>
  <si>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P-720/2018</t>
  </si>
  <si>
    <t>30.11.2018.</t>
  </si>
  <si>
    <t>P-718/2018</t>
  </si>
  <si>
    <t>aizņēmums prioritāro invesīciju projekta "Nekustamā īpašuma Uzvaras iela 1, Alūksnē, Alūksnes novadā" īstenošanai</t>
  </si>
  <si>
    <t>15.11.2018.</t>
  </si>
  <si>
    <t>P-667/2018</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</si>
  <si>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</si>
  <si>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</si>
  <si>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</si>
  <si>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</si>
  <si>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</si>
  <si>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</si>
  <si>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</si>
  <si>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</si>
  <si>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</si>
  <si>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</si>
  <si>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</si>
  <si>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</si>
  <si>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</si>
  <si>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</si>
  <si>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</si>
  <si>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</si>
  <si>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</si>
  <si>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</si>
  <si>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</si>
  <si>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</si>
  <si>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</si>
  <si>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</si>
  <si>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</si>
  <si>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</si>
  <si>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</si>
  <si>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</si>
  <si>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</si>
  <si>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saistību apmērs /2058</t>
  </si>
  <si>
    <t>P-661/2017</t>
  </si>
  <si>
    <t xml:space="preserve">aizņēmums LAT-RUS projektam "630 verstis pilnas sajūtām" </t>
  </si>
  <si>
    <t>A2/1/19/436</t>
  </si>
  <si>
    <t>P-274/2019</t>
  </si>
  <si>
    <t>10.12.2019.</t>
  </si>
  <si>
    <t>A2/1/19/459</t>
  </si>
  <si>
    <t>P-293/2019</t>
  </si>
  <si>
    <t>01.06.2018.; 14.01.2019.; 25.02.2020.</t>
  </si>
  <si>
    <t>A2/1/18/298; A2/1/18/298-V/19/1; A2/1/18/298-V/20/2</t>
  </si>
  <si>
    <t>P-21/2020</t>
  </si>
  <si>
    <t>ERAF projekts Nr.8.1.2.0/18/I/002 "Alūksnes novada vispārējās izglītības iestāžu mācību vides uzlabošana" (E.Glika Alūksnes Valsts ģimnāzija)</t>
  </si>
  <si>
    <t>20.12.2031.</t>
  </si>
  <si>
    <t>01.06.2020.</t>
  </si>
  <si>
    <t>A2/1/20/254</t>
  </si>
  <si>
    <t>P-139/2020</t>
  </si>
  <si>
    <t>aizņēmums ERAF projekta  "Aizsargājamo ainavu apvidus "Veclaicene"infrastruktūras uzlabošana antropogēnās slodzes mazināšanai un pieejamības nodrošināšanai" īstenošanai</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</si>
  <si>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</si>
  <si>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</si>
  <si>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</si>
  <si>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</si>
  <si>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</si>
  <si>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</si>
  <si>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</si>
  <si>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</si>
  <si>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</si>
  <si>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</si>
  <si>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A2/1/20/600</t>
  </si>
  <si>
    <t>P-278/2020</t>
  </si>
  <si>
    <t>aizņēmums pašvaldības investīciju projektam "Bezkontakta, attalinātās pārvaldīšanas sistēmas ieviešana"</t>
  </si>
  <si>
    <t>12.2020.</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</si>
  <si>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</si>
  <si>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</si>
  <si>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</si>
  <si>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</si>
  <si>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</si>
  <si>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</si>
  <si>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</si>
  <si>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</si>
  <si>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</si>
  <si>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</si>
  <si>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</si>
  <si>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22.12.2036.</t>
  </si>
  <si>
    <t>Dz.ADLERS</t>
  </si>
  <si>
    <t>aizņēmums Izglītības un sporta centra izveidei Alūksnes pilsētā</t>
  </si>
  <si>
    <t>20.12.2050.</t>
  </si>
  <si>
    <t>P-315/2021</t>
  </si>
  <si>
    <t>24.02.2021. 28.10.2021.</t>
  </si>
  <si>
    <t>A2/1/21/37;   A2/1/21/37-V/21/1; A2/1/21/37-V/21/2</t>
  </si>
  <si>
    <t>Sporta, interešu izglītības un mūžizglītības centra "Dailes" rekonstrukcijas daļējai pabeigšanai</t>
  </si>
  <si>
    <t>ERAF projekta "Ernsta Glika Alūksnes Valsts ģimnāzijas mācību vides uzlabošanas būvprojekta izstrāde" īstenošanai papildu 2.aizdevums</t>
  </si>
  <si>
    <t>20.01.2037.</t>
  </si>
  <si>
    <t>P-3/2022</t>
  </si>
  <si>
    <t>Prioritārais investīciju projekts "Alūksnes izziņas un pakalpojumu centrs" (atviegl.)</t>
  </si>
  <si>
    <t>Prioritārais investīciju projekts "Alūksnes izziņas un pakalpojumu centrs" (tirgus nosac.)</t>
  </si>
  <si>
    <t>06.07.2022.</t>
  </si>
  <si>
    <t>A2/1/22/194</t>
  </si>
  <si>
    <t>P-108/2022 PRIO</t>
  </si>
  <si>
    <t>P-114/2022 PRIO</t>
  </si>
  <si>
    <t>ERAF projekts "Energoefektivitātes paaugstināšana Alūksnes novada pašvaldības ēkā"</t>
  </si>
  <si>
    <t>21.12.2026.</t>
  </si>
  <si>
    <t>A2/1/22/195</t>
  </si>
  <si>
    <t>P-107/2022</t>
  </si>
  <si>
    <t>A2/1/17/870;   A2/1/17/870-V/18/1; A2/1/17/870-V/18/2; A2/1/17/870-V/19/3 A2/1/18/870-ekase</t>
  </si>
  <si>
    <t>A2/1/18/795</t>
  </si>
  <si>
    <t>20.08.2052.</t>
  </si>
  <si>
    <t>P-267/2022</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</si>
  <si>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</si>
  <si>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</si>
  <si>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</si>
  <si>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</si>
  <si>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20.09.2051.</t>
  </si>
  <si>
    <t>P-283/2022</t>
  </si>
  <si>
    <t>20.12.2044.</t>
  </si>
  <si>
    <t>P-341/2022 COVID VARAM</t>
  </si>
  <si>
    <t>projekts "Ernsta Glika Alūksnes Valsts ģimnāzijas ēku pārbūve, 2.kārta"</t>
  </si>
  <si>
    <t>turpmākie gadi (2031-2031)</t>
  </si>
  <si>
    <t>procenti un apkalpošana</t>
  </si>
  <si>
    <t>A2/1/22/386; A2/1/22/386-V/24/1</t>
  </si>
  <si>
    <t>14.09.2022. 30.01.2024.</t>
  </si>
  <si>
    <t>22.10.2012. 30.01.2024.</t>
  </si>
  <si>
    <t>A/2/1/12/624; A2/1/12/624-V/24/1</t>
  </si>
  <si>
    <t>13.03.2015. 09.12.2015. 30.01.2024.</t>
  </si>
  <si>
    <t>A2/1/15/87;   A2/1/15/87-V/15/1; A2/1/15/87-V/24/2</t>
  </si>
  <si>
    <t>01.08.2018. 30.01.2024.</t>
  </si>
  <si>
    <t>A2/1/18/514; A2/1/18/514-V/24/1</t>
  </si>
  <si>
    <t>04.12.2018. 30.01.2024.</t>
  </si>
  <si>
    <t>A2/1/18/869; A2/1/18/869-ekase; A2/1/18/869-V/24/2</t>
  </si>
  <si>
    <t>05.07.2022.; 30.01.2024.</t>
  </si>
  <si>
    <t>A2/1/22/189; A2/1/22/189-V/24/1</t>
  </si>
  <si>
    <t>14.09.2022.; 30.01.2024.</t>
  </si>
  <si>
    <t>A2/1/22/385; A2/1/22/385-V/24/2</t>
  </si>
  <si>
    <t>05.10.2022.; 30.01.2024.</t>
  </si>
  <si>
    <t>A2/1/22/411; A2/1/22/411-V/24/1</t>
  </si>
  <si>
    <t>28.01.2022.; 30.01.2024.</t>
  </si>
  <si>
    <t>A2/1/22/12; A2/1/22/12-V/24/1</t>
  </si>
  <si>
    <t>22.12.2025.</t>
  </si>
  <si>
    <t>21.06.2027.</t>
  </si>
  <si>
    <t>21.06.2038.</t>
  </si>
  <si>
    <t>20.11.2048.</t>
  </si>
  <si>
    <t>22.11.2049.</t>
  </si>
  <si>
    <t xml:space="preserve">22.12.2036. </t>
  </si>
  <si>
    <t>turpmākie gadi (2032 - 2052)</t>
  </si>
  <si>
    <r>
      <t xml:space="preserve">19.11.2008; </t>
    </r>
    <r>
      <rPr>
        <b/>
        <sz val="10"/>
        <rFont val="Times New Roman"/>
        <family val="1"/>
        <charset val="186"/>
      </rPr>
      <t>12.10.2009</t>
    </r>
    <r>
      <rPr>
        <sz val="10"/>
        <rFont val="Times New Roman"/>
        <family val="1"/>
        <charset val="186"/>
      </rPr>
      <t>.; 13.05.2013.; 06.07.2016.</t>
    </r>
  </si>
  <si>
    <r>
      <t xml:space="preserve">P-388/2008; </t>
    </r>
    <r>
      <rPr>
        <b/>
        <sz val="10"/>
        <rFont val="Times New Roman"/>
        <family val="1"/>
        <charset val="186"/>
      </rPr>
      <t>PE-7/2009</t>
    </r>
  </si>
  <si>
    <t>03.11.2022.; 30.01.2024. 05.02.2025.</t>
  </si>
  <si>
    <t>A2/1/22/475; A2/1/22/475-V/24/1 A2/1/22/475-V/25/2</t>
  </si>
  <si>
    <t>28.07.2021.; 30.01.2024.; 05.02.2025.</t>
  </si>
  <si>
    <t>A2/1/21/435; A2/1/21/435-V/24/1; A2/1/21/435-V/25/2</t>
  </si>
  <si>
    <t>30.11.2018. 27.12.2018. 14.01.2019. 17.05.2019. 30.01.2024.  05.02.2025.</t>
  </si>
  <si>
    <t>A2/1/18/865; A2/1/18/865-V/18/1; A2/1/18/865-V19/2;  A2/1/18/865-V/19/3; A2/1/18/865-ekase; A2/1/18/865-V/24/4; A2/1/18/865-V/25/5</t>
  </si>
  <si>
    <t>06.02.2020. ; 05.01.2021.; 12.01.2022.; 30.01.2024.; 05.02.2025.</t>
  </si>
  <si>
    <t>A2/1/20/33;  A2/1/20/33-V/21/1; A2/1/20/33-V/22/2; A2/1/20/33-V/24/3; A2/1/20/33-V/25/4</t>
  </si>
  <si>
    <t xml:space="preserve">Aizņēmumu saistības uz 29.05.2025. (noslēgtie līgumi) </t>
  </si>
  <si>
    <t xml:space="preserve">Galvojumu saistības uz 29.05.2025. (noslēgtie līgumi) </t>
  </si>
  <si>
    <t>TPF projekts (Nr.6.1.1.3/1/24/A/006) "Infrastruktūras izveide Alūksnē, Alūksnes novadā"</t>
  </si>
  <si>
    <t>29.04.2025.</t>
  </si>
  <si>
    <t>20.04.2045.</t>
  </si>
  <si>
    <t>A2/1/25/66</t>
  </si>
  <si>
    <t>P-57/2025)</t>
  </si>
  <si>
    <t xml:space="preserve">ERAF projekts (5.1.1.3/1/23/A/032) "Publiskās ārtelpas attīstīšana Alūksnes pilsētas funkcionālajā teritorijā" </t>
  </si>
  <si>
    <t>20.04.2035.</t>
  </si>
  <si>
    <t>A2/1/25/67</t>
  </si>
  <si>
    <t>P-58/2025</t>
  </si>
  <si>
    <t>TPF projekts (Nr.6.1.1.6./1/A/007) "Bezemisiju transportlīdzekļu izmantošanas veicināšana Alūksnes novadā"</t>
  </si>
  <si>
    <t>A2/1/25/68</t>
  </si>
  <si>
    <t>20.04.2032.</t>
  </si>
  <si>
    <t>P-59/2025</t>
  </si>
  <si>
    <r>
      <rPr>
        <sz val="12"/>
        <rFont val="Times New Roman"/>
        <family val="1"/>
        <charset val="186"/>
      </rPr>
      <t xml:space="preserve">Alūksnes novada pašvaldības domes priekšsēdētājs </t>
    </r>
    <r>
      <rPr>
        <i/>
        <sz val="12"/>
        <rFont val="Times New Roman"/>
        <family val="1"/>
        <charset val="186"/>
      </rPr>
      <t>Dz. Adlers</t>
    </r>
  </si>
  <si>
    <t>4. pielikums</t>
  </si>
  <si>
    <t>saistošajiem noteikumiem Nr. 10/2025</t>
  </si>
  <si>
    <t>ERAF Ūdenssaimniecības attīstība Alsviķu pagasta Alsviķu ciemā (SIA Rūpe pamatkapitāls)</t>
  </si>
  <si>
    <t>ERAF Ūdenssaimniecības attīstība Alsviķu pagasta Strautiņu ciemā (SIA Rūpe pamatkapitāls)</t>
  </si>
  <si>
    <t>aizņēmums projekta "Lietus kanalizācijas sistēmas izbūve un ielu seguma atjaunošana" īstenošanai (O.Vācieša un Dārza ielu rekonstrukcijai)</t>
  </si>
  <si>
    <t xml:space="preserve">aiņēmums ERAF projektam "Infrastruktūras risinājumi deinstitucionālizācijas īstenošanai Alūksnes novadā"
Nr.9.3.1.1/19/I/048 (ēkas Uzvaras iela 1 pārbūve)
</t>
  </si>
  <si>
    <t>ELFLA projekts "Pašvaldības autoceļa "Lūkuži–Gotlupi–Nāzupi" pārbūves 1.kārta Kalncempju pagastā, Alūksnes novadā"</t>
  </si>
  <si>
    <t>aizņēmums pašvaldības transporta infrastruktūras attīstības projektam "Autoceļa "Mālupe–Priednieki" transporta infrastruktūras atjaunošana"</t>
  </si>
  <si>
    <t>ELFLA projekts "Pašvaldības autoceļa "Dzintari–Cīņa" pārbūve Veclaicenes pagastā, Alūksnes novadā"</t>
  </si>
  <si>
    <t>ELFLA projekts "Pašvaldības autoceļa "Indrāni–Blūmji–Gailīši", "Rijukalns–Vengerski"un "Ziemeri–Murati" pārbūve Ziemera pagastā, Alūksnes novadā"</t>
  </si>
  <si>
    <t>ELFLA projekts "Pašvaldības autoceļu "Tomsona pagrieziens–Sebežnieki", "Brenci– Sakvārne" un "P41–Cūku komplekss"" pārbūve, Malienas pagastā, Alūksnes novadā"</t>
  </si>
  <si>
    <t>ELFLA projekts "Alūksnes novada pašvaldības autoceļa "Mālupe–Purmala" pārbvūve"</t>
  </si>
  <si>
    <t>5.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</si>
</sst>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2"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b/>
      <sz val="10"/>
      <name val="Times New Roman"/>
      <family val="1"/>
      <charset val="204"/>
    </font>
    <font>
      <sz val="20"/>
      <name val="Times New Roman"/>
      <family val="1"/>
      <charset val="186"/>
    </font>
    <font>
      <i/>
      <sz val="12"/>
      <name val="Times New Roman"/>
      <family val="1"/>
      <charset val="186"/>
    </font>
    <font>
      <sz val="12"/>
      <name val="Times New Roman"/>
      <family val="1"/>
      <charset val="186"/>
    </font>
  </fonts>
  <fills count="2">
    <fill>
      <patternFill patternType="none"/>
    </fill>
    <fill>
      <patternFill patternType="gray125"/>
    </fill>
  </fills>
  <borders count="56">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22">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1"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7" xfId="0" applyFont="1" applyBorder="1"/>
    <xf numFmtId="0" fontId="3" fillId="0" borderId="38" xfId="0" applyFont="1" applyBorder="1"/>
    <xf numFmtId="0" fontId="3" fillId="0" borderId="39" xfId="0" applyFont="1" applyBorder="1"/>
    <xf numFmtId="0" fontId="2" fillId="0" borderId="13" xfId="0" applyFont="1" applyBorder="1"/>
    <xf numFmtId="0" fontId="2" fillId="0" borderId="36"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49" xfId="0" applyFont="1" applyBorder="1" applyAlignment="1">
      <alignment horizontal="center" textRotation="90" wrapText="1"/>
    </xf>
    <xf numFmtId="0" fontId="2" fillId="0" borderId="50" xfId="0" applyFont="1" applyBorder="1" applyAlignment="1">
      <alignment horizontal="center" wrapText="1"/>
    </xf>
    <xf numFmtId="0" fontId="2" fillId="0" borderId="51"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0"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5" xfId="0" applyFont="1" applyBorder="1"/>
    <xf numFmtId="0" fontId="2" fillId="0" borderId="31" xfId="0"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5" xfId="0" applyFont="1" applyBorder="1" applyAlignment="1">
      <alignment horizontal="left"/>
    </xf>
    <xf numFmtId="0" fontId="2" fillId="0" borderId="35" xfId="0" applyFont="1" applyBorder="1" applyAlignment="1">
      <alignment horizontal="center"/>
    </xf>
    <xf numFmtId="0" fontId="2" fillId="0" borderId="41"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0" fontId="2" fillId="0" borderId="40"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48" xfId="0" applyNumberFormat="1" applyFont="1" applyBorder="1" applyAlignment="1">
      <alignment horizontal="right" wrapText="1"/>
    </xf>
    <xf numFmtId="0" fontId="2" fillId="0" borderId="29" xfId="0" applyFont="1" applyBorder="1"/>
    <xf numFmtId="3" fontId="2" fillId="0" borderId="30"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6"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43"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2" xfId="0" applyNumberFormat="1" applyFont="1" applyBorder="1" applyAlignment="1">
      <alignment horizontal="right" wrapText="1"/>
    </xf>
    <xf numFmtId="14" fontId="3" fillId="0" borderId="5" xfId="0" applyNumberFormat="1" applyFont="1" applyBorder="1" applyAlignment="1">
      <alignment horizontal="center" wrapText="1"/>
    </xf>
    <xf numFmtId="0" fontId="3" fillId="0" borderId="32"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3" xfId="0" applyFont="1" applyBorder="1" applyAlignment="1">
      <alignment horizontal="center" wrapText="1"/>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wrapText="1"/>
    </xf>
    <xf numFmtId="0" fontId="3" fillId="0" borderId="32" xfId="0" applyFont="1" applyBorder="1" applyAlignment="1">
      <alignment wrapText="1"/>
    </xf>
    <xf numFmtId="0" fontId="3" fillId="0" borderId="23" xfId="0" applyFont="1" applyBorder="1" applyAlignment="1">
      <alignment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3" fontId="3" fillId="0" borderId="52" xfId="0" applyNumberFormat="1" applyFont="1" applyBorder="1" applyAlignment="1">
      <alignment horizontal="right" wrapText="1"/>
    </xf>
    <xf numFmtId="0" fontId="3" fillId="0" borderId="2" xfId="0" applyFont="1" applyBorder="1" applyAlignment="1">
      <alignment horizontal="left" wrapText="1"/>
    </xf>
    <xf numFmtId="0" fontId="2" fillId="0" borderId="26" xfId="0" applyFont="1" applyBorder="1" applyAlignment="1">
      <alignment horizontal="center" wrapText="1"/>
    </xf>
    <xf numFmtId="0" fontId="2" fillId="0" borderId="27" xfId="0" applyFont="1" applyBorder="1" applyAlignment="1">
      <alignment wrapText="1"/>
    </xf>
    <xf numFmtId="3" fontId="2" fillId="0" borderId="29" xfId="0" applyNumberFormat="1" applyFont="1" applyBorder="1" applyAlignment="1">
      <alignment horizontal="right" wrapText="1"/>
    </xf>
    <xf numFmtId="0" fontId="2" fillId="0" borderId="25"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14" xfId="0" applyNumberFormat="1"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38"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3" fontId="2" fillId="0" borderId="2" xfId="0" applyNumberFormat="1" applyFont="1" applyBorder="1"/>
    <xf numFmtId="3" fontId="2" fillId="0" borderId="3" xfId="0" applyNumberFormat="1" applyFont="1" applyBorder="1"/>
    <xf numFmtId="3" fontId="2" fillId="0" borderId="1" xfId="0" applyNumberFormat="1" applyFont="1" applyBorder="1"/>
    <xf numFmtId="3" fontId="8" fillId="0" borderId="27" xfId="0" applyNumberFormat="1" applyFont="1" applyBorder="1"/>
    <xf numFmtId="3" fontId="8" fillId="0" borderId="26" xfId="0" applyNumberFormat="1" applyFont="1" applyBorder="1"/>
    <xf numFmtId="0" fontId="5" fillId="0" borderId="7" xfId="0" applyFont="1" applyBorder="1" applyAlignment="1">
      <alignment horizontal="center" textRotation="90" wrapText="1"/>
    </xf>
    <xf numFmtId="14" fontId="3" fillId="0" borderId="3" xfId="0" applyNumberFormat="1" applyFont="1" applyBorder="1" applyAlignment="1">
      <alignment horizontal="center"/>
    </xf>
    <xf numFmtId="0" fontId="3" fillId="0" borderId="3" xfId="0" applyFont="1" applyBorder="1" applyAlignment="1">
      <alignment horizontal="left" vertical="top" wrapText="1"/>
    </xf>
    <xf numFmtId="0" fontId="2" fillId="0" borderId="24" xfId="0" applyFont="1" applyBorder="1" applyAlignment="1">
      <alignment horizontal="left"/>
    </xf>
    <xf numFmtId="0" fontId="2" fillId="0" borderId="3" xfId="0" applyFont="1" applyBorder="1" applyAlignment="1">
      <alignment horizontal="left"/>
    </xf>
    <xf numFmtId="0" fontId="3" fillId="0" borderId="7" xfId="0" applyFont="1" applyBorder="1" applyAlignment="1">
      <alignment horizontal="left"/>
    </xf>
    <xf numFmtId="3" fontId="3" fillId="0" borderId="19" xfId="0" applyNumberFormat="1" applyFont="1" applyBorder="1"/>
    <xf numFmtId="3" fontId="3" fillId="0" borderId="20" xfId="0" applyNumberFormat="1" applyFont="1" applyBorder="1"/>
    <xf numFmtId="3" fontId="3" fillId="0" borderId="18" xfId="0" applyNumberFormat="1" applyFont="1" applyBorder="1"/>
    <xf numFmtId="3" fontId="3" fillId="0" borderId="16" xfId="0" applyNumberFormat="1" applyFont="1" applyBorder="1"/>
    <xf numFmtId="3" fontId="3" fillId="0" borderId="27" xfId="0" applyNumberFormat="1" applyFont="1" applyBorder="1"/>
    <xf numFmtId="3" fontId="3" fillId="0" borderId="26" xfId="0" applyNumberFormat="1" applyFont="1" applyBorder="1"/>
    <xf numFmtId="3" fontId="3" fillId="0" borderId="29" xfId="0" applyNumberFormat="1" applyFont="1" applyBorder="1"/>
    <xf numFmtId="3" fontId="2" fillId="0" borderId="16" xfId="0" applyNumberFormat="1" applyFont="1" applyBorder="1"/>
    <xf numFmtId="3" fontId="2" fillId="0" borderId="4" xfId="0" applyNumberFormat="1" applyFont="1" applyBorder="1"/>
    <xf numFmtId="3" fontId="8" fillId="0" borderId="29" xfId="0" applyNumberFormat="1" applyFont="1" applyBorder="1"/>
    <xf numFmtId="3" fontId="3" fillId="0" borderId="8" xfId="0" applyNumberFormat="1" applyFont="1" applyBorder="1"/>
    <xf numFmtId="0" fontId="7" fillId="0" borderId="0" xfId="0" applyFont="1"/>
    <xf numFmtId="0" fontId="3" fillId="0" borderId="16" xfId="0" applyFont="1" applyBorder="1" applyAlignment="1">
      <alignment horizontal="center"/>
    </xf>
    <xf numFmtId="14" fontId="3" fillId="0" borderId="4" xfId="0" applyNumberFormat="1" applyFont="1" applyBorder="1" applyAlignment="1">
      <alignment horizontal="center" wrapText="1"/>
    </xf>
    <xf numFmtId="0" fontId="3" fillId="0" borderId="4" xfId="0" applyFont="1" applyBorder="1" applyAlignment="1">
      <alignment horizontal="center"/>
    </xf>
    <xf numFmtId="0" fontId="3" fillId="0" borderId="4" xfId="0" applyFont="1" applyBorder="1" applyAlignment="1">
      <alignment horizontal="center" wrapText="1"/>
    </xf>
    <xf numFmtId="14" fontId="3" fillId="0" borderId="4" xfId="0" applyNumberFormat="1" applyFont="1" applyBorder="1" applyAlignment="1">
      <alignment horizontal="center"/>
    </xf>
    <xf numFmtId="0" fontId="2" fillId="0" borderId="28" xfId="0" applyFont="1" applyBorder="1" applyAlignment="1">
      <alignment horizontal="center"/>
    </xf>
    <xf numFmtId="164" fontId="3" fillId="0" borderId="3" xfId="0" applyNumberFormat="1" applyFont="1" applyBorder="1"/>
    <xf numFmtId="0" fontId="11" fillId="0" borderId="0" xfId="0" applyFont="1"/>
    <xf numFmtId="0" fontId="11" fillId="0" borderId="0" xfId="0" applyFont="1" applyAlignment="1">
      <alignment horizontal="right"/>
    </xf>
    <xf numFmtId="0" fontId="11" fillId="0" borderId="0" xfId="0" applyFont="1" applyAlignment="1">
      <alignment horizontal="right"/>
    </xf>
    <xf numFmtId="0" fontId="9" fillId="0" borderId="0" xfId="0" applyFont="1" applyAlignment="1">
      <alignment horizontal="right"/>
    </xf>
    <xf numFmtId="0" fontId="5" fillId="0" borderId="46"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7" xfId="0" applyFont="1" applyBorder="1" applyAlignment="1">
      <alignment textRotation="90" wrapText="1"/>
    </xf>
    <xf numFmtId="0" fontId="3" fillId="0" borderId="42" xfId="0" applyFont="1" applyBorder="1" applyAlignment="1">
      <alignment textRotation="90"/>
    </xf>
    <xf numFmtId="0" fontId="2" fillId="0" borderId="37" xfId="0" applyFont="1" applyBorder="1" applyAlignment="1">
      <alignment horizontal="center"/>
    </xf>
    <xf numFmtId="0" fontId="2" fillId="0" borderId="38" xfId="0" applyFont="1" applyBorder="1" applyAlignment="1">
      <alignment horizontal="center"/>
    </xf>
    <xf numFmtId="0" fontId="2" fillId="0" borderId="39" xfId="0" applyFont="1" applyBorder="1" applyAlignment="1">
      <alignment horizontal="center"/>
    </xf>
    <xf numFmtId="0" fontId="2" fillId="0" borderId="37" xfId="0" applyFont="1" applyBorder="1"/>
    <xf numFmtId="0" fontId="0" fillId="0" borderId="38" xfId="0" applyBorder="1"/>
    <xf numFmtId="0" fontId="0" fillId="0" borderId="39" xfId="0" applyBorder="1"/>
    <xf numFmtId="0" fontId="2" fillId="0" borderId="53" xfId="0" applyFont="1" applyBorder="1"/>
    <xf numFmtId="0" fontId="0" fillId="0" borderId="54" xfId="0" applyBorder="1"/>
    <xf numFmtId="0" fontId="0" fillId="0" borderId="55" xfId="0" applyBorder="1"/>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5"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4" xfId="0" applyFont="1" applyBorder="1" applyAlignment="1">
      <alignment horizontal="center" vertical="center" wrapText="1"/>
    </xf>
    <xf numFmtId="0" fontId="3" fillId="0" borderId="35" xfId="0" applyFont="1" applyBorder="1" applyAlignment="1">
      <alignment horizontal="center" vertical="center" wrapText="1"/>
    </xf>
    <xf numFmtId="0" fontId="2" fillId="0" borderId="46" xfId="0" applyFont="1" applyBorder="1" applyAlignment="1">
      <alignment horizontal="center" vertical="center" wrapText="1"/>
    </xf>
    <xf numFmtId="0" fontId="3" fillId="0" borderId="31" xfId="0" applyFont="1" applyBorder="1" applyAlignment="1">
      <alignment horizontal="center" vertical="center"/>
    </xf>
    <xf numFmtId="0" fontId="2" fillId="0" borderId="44" xfId="0" applyFont="1" applyBorder="1" applyAlignment="1">
      <alignment horizontal="center" vertical="center" wrapText="1"/>
    </xf>
    <xf numFmtId="0" fontId="3" fillId="0" borderId="35" xfId="0" applyFont="1" applyBorder="1" applyAlignment="1">
      <alignment horizontal="center" vertical="center"/>
    </xf>
    <xf numFmtId="0" fontId="3" fillId="0" borderId="38" xfId="0" applyFont="1" applyBorder="1"/>
    <xf numFmtId="0" fontId="3" fillId="0" borderId="39"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P94"/>
  <sheetViews>
    <sheetView tabSelected="1" zoomScale="70" zoomScaleNormal="70" workbookViewId="0">
      <selection activeCell="DQ1" sqref="DQ1"/>
    </sheetView>
  </sheetViews>
  <sheetFormatPr defaultColWidth="9.140625" defaultRowHeight="12.75" x14ac:dyDescent="0.2"/>
  <cols>
    <col min="1" max="1" width="12.28515625" style="1" customWidth="1"/>
    <col min="2" max="2" width="24.42578125" style="2" customWidth="1"/>
    <col min="3" max="3" width="11.85546875" style="3" customWidth="1"/>
    <col min="4" max="4" width="11" style="3" customWidth="1"/>
    <col min="5" max="5" width="17.5703125" style="72" customWidth="1"/>
    <col min="6" max="6" width="11" style="3" customWidth="1"/>
    <col min="7" max="7" width="7.85546875" style="73" customWidth="1"/>
    <col min="8" max="8" width="6.140625" style="4" customWidth="1"/>
    <col min="9" max="9" width="7.7109375" style="4" customWidth="1"/>
    <col min="10" max="10" width="6.85546875" style="4" customWidth="1"/>
    <col min="11" max="11" width="10.140625" style="4" customWidth="1"/>
    <col min="12" max="12" width="9.7109375" style="4" customWidth="1"/>
    <col min="13" max="13" width="9.28515625" style="4" customWidth="1"/>
    <col min="14" max="14" width="10.140625" style="4" customWidth="1"/>
    <col min="15" max="15" width="7.5703125" style="4" customWidth="1"/>
    <col min="16" max="16" width="9.140625" style="4" customWidth="1"/>
    <col min="17" max="17" width="9" style="4" customWidth="1"/>
    <col min="18" max="18" width="7.5703125" style="4" customWidth="1"/>
    <col min="19" max="19" width="9.28515625" style="4" customWidth="1"/>
    <col min="20" max="20" width="10" style="4" customWidth="1"/>
    <col min="21" max="21" width="7.5703125" style="4" customWidth="1"/>
    <col min="22" max="22" width="10.140625" style="4" customWidth="1"/>
    <col min="23" max="23" width="9.28515625" style="4" customWidth="1"/>
    <col min="24" max="24" width="7.5703125" style="4" customWidth="1"/>
    <col min="25" max="25" width="10.140625" style="4" customWidth="1"/>
    <col min="26" max="26" width="9.7109375" style="4" customWidth="1"/>
    <col min="27" max="27" width="7.5703125" style="4" customWidth="1"/>
    <col min="28" max="28" width="9" style="4" customWidth="1"/>
    <col min="29" max="29" width="10.140625" style="4" customWidth="1"/>
    <col min="30" max="30" width="7.5703125" style="4" customWidth="1"/>
    <col min="31" max="31" width="9" style="4" customWidth="1"/>
    <col min="32" max="32" width="10.140625" style="4" hidden="1" customWidth="1"/>
    <col min="33" max="33" width="7.5703125" style="4" hidden="1" customWidth="1"/>
    <col min="34" max="34" width="9.140625" style="4" hidden="1" customWidth="1"/>
    <col min="35" max="35" width="9.85546875" style="4" hidden="1" customWidth="1"/>
    <col min="36" max="36" width="8" style="4" hidden="1" customWidth="1"/>
    <col min="37" max="37" width="9.7109375" style="4" hidden="1" customWidth="1"/>
    <col min="38" max="38" width="9.28515625" style="4" hidden="1" customWidth="1"/>
    <col min="39" max="39" width="8.5703125" style="4" hidden="1" customWidth="1"/>
    <col min="40" max="40" width="10" style="4" hidden="1" customWidth="1"/>
    <col min="41" max="41" width="9.5703125" style="4" hidden="1" customWidth="1"/>
    <col min="42" max="42" width="8.5703125" style="4" hidden="1" customWidth="1"/>
    <col min="43" max="43" width="9.7109375" style="4" hidden="1" customWidth="1"/>
    <col min="44" max="45" width="8.5703125" style="4" hidden="1" customWidth="1"/>
    <col min="46" max="46" width="10.28515625" style="4" hidden="1" customWidth="1"/>
    <col min="47" max="48" width="8.5703125" style="4" hidden="1" customWidth="1"/>
    <col min="49" max="49" width="10.42578125" style="4" hidden="1" customWidth="1"/>
    <col min="50" max="51" width="8.5703125" style="4" hidden="1" customWidth="1"/>
    <col min="52" max="52" width="10.140625" style="4" hidden="1" customWidth="1"/>
    <col min="53" max="108" width="8.5703125" style="4" hidden="1" customWidth="1"/>
    <col min="109" max="112" width="10.7109375" style="4" hidden="1" customWidth="1"/>
    <col min="113" max="113" width="11" style="4" customWidth="1"/>
    <col min="114" max="114" width="11.140625" style="4" customWidth="1"/>
    <col min="115" max="115" width="10.7109375" style="4" customWidth="1"/>
    <col min="116" max="116" width="11.140625" style="4" customWidth="1"/>
    <col min="117" max="117" width="10.7109375" style="4" customWidth="1"/>
    <col min="118" max="118" width="11.85546875" style="4" customWidth="1"/>
    <col min="119" max="119" width="18.5703125" style="4" hidden="1" customWidth="1"/>
    <col min="120" max="16384" width="9.140625" style="4"/>
  </cols>
  <sheetData>
    <row r="1" spans="1:119" ht="15.75" x14ac:dyDescent="0.25">
      <c r="DI1" s="187"/>
      <c r="DJ1" s="187"/>
      <c r="DK1" s="187"/>
      <c r="DL1" s="187"/>
      <c r="DM1" s="187"/>
      <c r="DN1" s="188" t="s">
        <v>365</v>
      </c>
    </row>
    <row r="2" spans="1:119" ht="15.75" x14ac:dyDescent="0.25">
      <c r="B2" s="7" t="s">
        <v>35</v>
      </c>
      <c r="DI2" s="187"/>
      <c r="DJ2" s="187"/>
      <c r="DK2" s="187"/>
      <c r="DL2" s="187"/>
      <c r="DM2" s="187"/>
      <c r="DN2" s="188" t="s">
        <v>142</v>
      </c>
    </row>
    <row r="3" spans="1:119" ht="15.75" x14ac:dyDescent="0.25">
      <c r="B3" s="7" t="s">
        <v>349</v>
      </c>
      <c r="DI3" s="187"/>
      <c r="DJ3" s="187"/>
      <c r="DK3" s="187"/>
      <c r="DL3" s="187"/>
      <c r="DM3" s="187"/>
      <c r="DN3" s="188" t="s">
        <v>366</v>
      </c>
    </row>
    <row r="4" spans="1:119" ht="22.5" customHeight="1" thickBot="1" x14ac:dyDescent="0.3">
      <c r="A4" s="7"/>
      <c r="DM4" s="6"/>
    </row>
    <row r="5" spans="1:119" s="1" customFormat="1" ht="27.75" customHeight="1" thickBot="1" x14ac:dyDescent="0.25">
      <c r="A5" s="208" t="s">
        <v>36</v>
      </c>
      <c r="B5" s="210" t="s">
        <v>11</v>
      </c>
      <c r="C5" s="212" t="s">
        <v>10</v>
      </c>
      <c r="D5" s="212" t="s">
        <v>22</v>
      </c>
      <c r="E5" s="214" t="s">
        <v>46</v>
      </c>
      <c r="F5" s="206" t="s">
        <v>37</v>
      </c>
      <c r="G5" s="191" t="s">
        <v>23</v>
      </c>
      <c r="H5" s="193" t="s">
        <v>13</v>
      </c>
      <c r="I5" s="193" t="s">
        <v>20</v>
      </c>
      <c r="J5" s="195" t="s">
        <v>18</v>
      </c>
      <c r="K5" s="200" t="s">
        <v>47</v>
      </c>
      <c r="L5" s="201"/>
      <c r="M5" s="202"/>
      <c r="N5" s="203" t="s">
        <v>48</v>
      </c>
      <c r="O5" s="204"/>
      <c r="P5" s="205"/>
      <c r="Q5" s="10" t="s">
        <v>49</v>
      </c>
      <c r="R5" s="11"/>
      <c r="S5" s="12"/>
      <c r="T5" s="10" t="s">
        <v>50</v>
      </c>
      <c r="U5" s="11"/>
      <c r="V5" s="12"/>
      <c r="W5" s="10" t="s">
        <v>51</v>
      </c>
      <c r="X5" s="11"/>
      <c r="Y5" s="12"/>
      <c r="Z5" s="10" t="s">
        <v>52</v>
      </c>
      <c r="AA5" s="11"/>
      <c r="AB5" s="12"/>
      <c r="AC5" s="10" t="s">
        <v>53</v>
      </c>
      <c r="AD5" s="11"/>
      <c r="AE5" s="12"/>
      <c r="AF5" s="10" t="s">
        <v>56</v>
      </c>
      <c r="AG5" s="11"/>
      <c r="AH5" s="12"/>
      <c r="AI5" s="10" t="s">
        <v>61</v>
      </c>
      <c r="AJ5" s="11"/>
      <c r="AK5" s="12"/>
      <c r="AL5" s="10" t="s">
        <v>62</v>
      </c>
      <c r="AM5" s="11"/>
      <c r="AN5" s="12"/>
      <c r="AO5" s="10" t="s">
        <v>63</v>
      </c>
      <c r="AP5" s="11"/>
      <c r="AQ5" s="12"/>
      <c r="AR5" s="10" t="s">
        <v>64</v>
      </c>
      <c r="AS5" s="11"/>
      <c r="AT5" s="11"/>
      <c r="AU5" s="10" t="s">
        <v>71</v>
      </c>
      <c r="AV5" s="11"/>
      <c r="AW5" s="12"/>
      <c r="AX5" s="10" t="s">
        <v>72</v>
      </c>
      <c r="AY5" s="11"/>
      <c r="AZ5" s="12"/>
      <c r="BA5" s="10" t="s">
        <v>73</v>
      </c>
      <c r="BB5" s="11"/>
      <c r="BC5" s="12"/>
      <c r="BD5" s="10" t="s">
        <v>75</v>
      </c>
      <c r="BE5" s="11"/>
      <c r="BF5" s="12"/>
      <c r="BG5" s="10" t="s">
        <v>91</v>
      </c>
      <c r="BH5" s="11"/>
      <c r="BI5" s="12"/>
      <c r="BJ5" s="10" t="s">
        <v>92</v>
      </c>
      <c r="BK5" s="11"/>
      <c r="BL5" s="11"/>
      <c r="BM5" s="74" t="s">
        <v>93</v>
      </c>
      <c r="BN5" s="75"/>
      <c r="BO5" s="76"/>
      <c r="BP5" s="74" t="s">
        <v>94</v>
      </c>
      <c r="BQ5" s="75"/>
      <c r="BR5" s="76"/>
      <c r="BS5" s="74" t="s">
        <v>95</v>
      </c>
      <c r="BT5" s="75"/>
      <c r="BU5" s="77"/>
      <c r="BV5" s="11" t="s">
        <v>96</v>
      </c>
      <c r="BW5" s="11"/>
      <c r="BX5" s="12"/>
      <c r="BY5" s="10" t="s">
        <v>97</v>
      </c>
      <c r="BZ5" s="11"/>
      <c r="CA5" s="12"/>
      <c r="CB5" s="10" t="s">
        <v>98</v>
      </c>
      <c r="CC5" s="11"/>
      <c r="CD5" s="12"/>
      <c r="CE5" s="10" t="s">
        <v>99</v>
      </c>
      <c r="CF5" s="11"/>
      <c r="CG5" s="12"/>
      <c r="CH5" s="10" t="s">
        <v>100</v>
      </c>
      <c r="CI5" s="11"/>
      <c r="CJ5" s="12"/>
      <c r="CK5" s="10" t="s">
        <v>164</v>
      </c>
      <c r="CL5" s="11"/>
      <c r="CM5" s="12"/>
      <c r="CN5" s="10" t="s">
        <v>165</v>
      </c>
      <c r="CO5" s="11"/>
      <c r="CP5" s="12"/>
      <c r="CQ5" s="10" t="s">
        <v>166</v>
      </c>
      <c r="CR5" s="11"/>
      <c r="CS5" s="12"/>
      <c r="CT5" s="10" t="s">
        <v>167</v>
      </c>
      <c r="CU5" s="11"/>
      <c r="CV5" s="12"/>
      <c r="CW5" s="10" t="s">
        <v>168</v>
      </c>
      <c r="CX5" s="11"/>
      <c r="CY5" s="12"/>
      <c r="CZ5" s="10" t="s">
        <v>226</v>
      </c>
      <c r="DA5" s="11"/>
      <c r="DB5" s="12"/>
      <c r="DC5" s="10" t="s">
        <v>227</v>
      </c>
      <c r="DD5" s="11"/>
      <c r="DE5" s="12"/>
      <c r="DF5" s="10" t="s">
        <v>236</v>
      </c>
      <c r="DG5" s="11"/>
      <c r="DH5" s="12"/>
      <c r="DI5" s="200" t="s">
        <v>338</v>
      </c>
      <c r="DJ5" s="201"/>
      <c r="DK5" s="202"/>
      <c r="DL5" s="197" t="s">
        <v>12</v>
      </c>
      <c r="DM5" s="198"/>
      <c r="DN5" s="199"/>
    </row>
    <row r="6" spans="1:119" s="85" customFormat="1" ht="57.75" customHeight="1" thickBot="1" x14ac:dyDescent="0.25">
      <c r="A6" s="209"/>
      <c r="B6" s="211"/>
      <c r="C6" s="213"/>
      <c r="D6" s="213"/>
      <c r="E6" s="215"/>
      <c r="F6" s="207"/>
      <c r="G6" s="192"/>
      <c r="H6" s="194"/>
      <c r="I6" s="194"/>
      <c r="J6" s="196"/>
      <c r="K6" s="78" t="s">
        <v>31</v>
      </c>
      <c r="L6" s="162" t="s">
        <v>313</v>
      </c>
      <c r="M6" s="80" t="s">
        <v>9</v>
      </c>
      <c r="N6" s="81" t="s">
        <v>31</v>
      </c>
      <c r="O6" s="162" t="s">
        <v>313</v>
      </c>
      <c r="P6" s="82" t="s">
        <v>9</v>
      </c>
      <c r="Q6" s="83" t="s">
        <v>31</v>
      </c>
      <c r="R6" s="162" t="s">
        <v>313</v>
      </c>
      <c r="S6" s="80" t="s">
        <v>9</v>
      </c>
      <c r="T6" s="78" t="s">
        <v>31</v>
      </c>
      <c r="U6" s="162" t="s">
        <v>313</v>
      </c>
      <c r="V6" s="80" t="s">
        <v>9</v>
      </c>
      <c r="W6" s="78" t="s">
        <v>31</v>
      </c>
      <c r="X6" s="162" t="s">
        <v>313</v>
      </c>
      <c r="Y6" s="80" t="s">
        <v>9</v>
      </c>
      <c r="Z6" s="78" t="s">
        <v>31</v>
      </c>
      <c r="AA6" s="162" t="s">
        <v>313</v>
      </c>
      <c r="AB6" s="80" t="s">
        <v>9</v>
      </c>
      <c r="AC6" s="78" t="s">
        <v>31</v>
      </c>
      <c r="AD6" s="79" t="s">
        <v>32</v>
      </c>
      <c r="AE6" s="80" t="s">
        <v>9</v>
      </c>
      <c r="AF6" s="78" t="s">
        <v>31</v>
      </c>
      <c r="AG6" s="79" t="s">
        <v>32</v>
      </c>
      <c r="AH6" s="80" t="s">
        <v>9</v>
      </c>
      <c r="AI6" s="78" t="s">
        <v>31</v>
      </c>
      <c r="AJ6" s="79" t="s">
        <v>32</v>
      </c>
      <c r="AK6" s="80" t="s">
        <v>9</v>
      </c>
      <c r="AL6" s="78" t="s">
        <v>31</v>
      </c>
      <c r="AM6" s="79" t="s">
        <v>32</v>
      </c>
      <c r="AN6" s="80" t="s">
        <v>9</v>
      </c>
      <c r="AO6" s="78" t="s">
        <v>31</v>
      </c>
      <c r="AP6" s="79" t="s">
        <v>32</v>
      </c>
      <c r="AQ6" s="80" t="s">
        <v>9</v>
      </c>
      <c r="AR6" s="78" t="s">
        <v>31</v>
      </c>
      <c r="AS6" s="79" t="s">
        <v>32</v>
      </c>
      <c r="AT6" s="80" t="s">
        <v>9</v>
      </c>
      <c r="AU6" s="78" t="s">
        <v>31</v>
      </c>
      <c r="AV6" s="79" t="s">
        <v>32</v>
      </c>
      <c r="AW6" s="84" t="s">
        <v>9</v>
      </c>
      <c r="AX6" s="78" t="s">
        <v>31</v>
      </c>
      <c r="AY6" s="79" t="s">
        <v>32</v>
      </c>
      <c r="AZ6" s="80" t="s">
        <v>9</v>
      </c>
      <c r="BA6" s="78" t="s">
        <v>31</v>
      </c>
      <c r="BB6" s="79" t="s">
        <v>32</v>
      </c>
      <c r="BC6" s="80" t="s">
        <v>9</v>
      </c>
      <c r="BD6" s="78" t="s">
        <v>31</v>
      </c>
      <c r="BE6" s="79" t="s">
        <v>32</v>
      </c>
      <c r="BF6" s="80" t="s">
        <v>9</v>
      </c>
      <c r="BG6" s="78" t="s">
        <v>31</v>
      </c>
      <c r="BH6" s="79" t="s">
        <v>32</v>
      </c>
      <c r="BI6" s="80" t="s">
        <v>9</v>
      </c>
      <c r="BJ6" s="78" t="s">
        <v>31</v>
      </c>
      <c r="BK6" s="79" t="s">
        <v>32</v>
      </c>
      <c r="BL6" s="84" t="s">
        <v>9</v>
      </c>
      <c r="BM6" s="78" t="s">
        <v>31</v>
      </c>
      <c r="BN6" s="79" t="s">
        <v>32</v>
      </c>
      <c r="BO6" s="84" t="s">
        <v>9</v>
      </c>
      <c r="BP6" s="78" t="s">
        <v>31</v>
      </c>
      <c r="BQ6" s="79" t="s">
        <v>32</v>
      </c>
      <c r="BR6" s="84" t="s">
        <v>9</v>
      </c>
      <c r="BS6" s="78" t="s">
        <v>31</v>
      </c>
      <c r="BT6" s="79" t="s">
        <v>32</v>
      </c>
      <c r="BU6" s="80" t="s">
        <v>9</v>
      </c>
      <c r="BV6" s="83" t="s">
        <v>31</v>
      </c>
      <c r="BW6" s="79" t="s">
        <v>32</v>
      </c>
      <c r="BX6" s="80" t="s">
        <v>9</v>
      </c>
      <c r="BY6" s="78" t="s">
        <v>31</v>
      </c>
      <c r="BZ6" s="79" t="s">
        <v>32</v>
      </c>
      <c r="CA6" s="80" t="s">
        <v>9</v>
      </c>
      <c r="CB6" s="78" t="s">
        <v>31</v>
      </c>
      <c r="CC6" s="79" t="s">
        <v>32</v>
      </c>
      <c r="CD6" s="80" t="s">
        <v>9</v>
      </c>
      <c r="CE6" s="78" t="s">
        <v>31</v>
      </c>
      <c r="CF6" s="79" t="s">
        <v>32</v>
      </c>
      <c r="CG6" s="80" t="s">
        <v>9</v>
      </c>
      <c r="CH6" s="78" t="s">
        <v>31</v>
      </c>
      <c r="CI6" s="79" t="s">
        <v>32</v>
      </c>
      <c r="CJ6" s="80" t="s">
        <v>9</v>
      </c>
      <c r="CK6" s="78" t="s">
        <v>31</v>
      </c>
      <c r="CL6" s="79" t="s">
        <v>32</v>
      </c>
      <c r="CM6" s="80" t="s">
        <v>9</v>
      </c>
      <c r="CN6" s="78" t="s">
        <v>31</v>
      </c>
      <c r="CO6" s="79" t="s">
        <v>32</v>
      </c>
      <c r="CP6" s="80" t="s">
        <v>9</v>
      </c>
      <c r="CQ6" s="78" t="s">
        <v>31</v>
      </c>
      <c r="CR6" s="79" t="s">
        <v>32</v>
      </c>
      <c r="CS6" s="80" t="s">
        <v>9</v>
      </c>
      <c r="CT6" s="78" t="s">
        <v>31</v>
      </c>
      <c r="CU6" s="79" t="s">
        <v>32</v>
      </c>
      <c r="CV6" s="80" t="s">
        <v>9</v>
      </c>
      <c r="CW6" s="78" t="s">
        <v>31</v>
      </c>
      <c r="CX6" s="79" t="s">
        <v>32</v>
      </c>
      <c r="CY6" s="80" t="s">
        <v>9</v>
      </c>
      <c r="CZ6" s="78" t="s">
        <v>31</v>
      </c>
      <c r="DA6" s="79" t="s">
        <v>32</v>
      </c>
      <c r="DB6" s="80" t="s">
        <v>9</v>
      </c>
      <c r="DC6" s="78" t="s">
        <v>31</v>
      </c>
      <c r="DD6" s="79" t="s">
        <v>32</v>
      </c>
      <c r="DE6" s="80" t="s">
        <v>9</v>
      </c>
      <c r="DF6" s="78" t="s">
        <v>31</v>
      </c>
      <c r="DG6" s="79" t="s">
        <v>32</v>
      </c>
      <c r="DH6" s="80" t="s">
        <v>9</v>
      </c>
      <c r="DI6" s="78" t="s">
        <v>31</v>
      </c>
      <c r="DJ6" s="162" t="s">
        <v>313</v>
      </c>
      <c r="DK6" s="80" t="s">
        <v>9</v>
      </c>
      <c r="DL6" s="78" t="s">
        <v>31</v>
      </c>
      <c r="DM6" s="162" t="s">
        <v>313</v>
      </c>
      <c r="DN6" s="80" t="s">
        <v>9</v>
      </c>
      <c r="DO6" s="85" t="s">
        <v>171</v>
      </c>
    </row>
    <row r="7" spans="1:119" ht="52.5" customHeight="1" x14ac:dyDescent="0.2">
      <c r="A7" s="86" t="s">
        <v>0</v>
      </c>
      <c r="B7" s="31" t="s">
        <v>367</v>
      </c>
      <c r="C7" s="87" t="s">
        <v>106</v>
      </c>
      <c r="D7" s="87" t="s">
        <v>332</v>
      </c>
      <c r="E7" s="88" t="s">
        <v>108</v>
      </c>
      <c r="F7" s="180" t="s">
        <v>109</v>
      </c>
      <c r="G7" s="89" t="s">
        <v>24</v>
      </c>
      <c r="H7" s="90">
        <v>2.8279999999999998</v>
      </c>
      <c r="I7" s="90" t="s">
        <v>38</v>
      </c>
      <c r="J7" s="91" t="s">
        <v>19</v>
      </c>
      <c r="K7" s="93">
        <v>7500</v>
      </c>
      <c r="L7" s="94">
        <v>230</v>
      </c>
      <c r="M7" s="95">
        <f>K7+L7</f>
        <v>7730</v>
      </c>
      <c r="N7" s="61"/>
      <c r="O7" s="92">
        <v>12</v>
      </c>
      <c r="P7" s="38">
        <f t="shared" ref="P7:P17" si="0">N7+O7</f>
        <v>12</v>
      </c>
      <c r="Q7" s="62"/>
      <c r="R7" s="92"/>
      <c r="S7" s="38">
        <f t="shared" ref="S7:S17" si="1">Q7+R7</f>
        <v>0</v>
      </c>
      <c r="T7" s="62"/>
      <c r="U7" s="92"/>
      <c r="V7" s="38">
        <f t="shared" ref="V7:V17" si="2">T7+U7</f>
        <v>0</v>
      </c>
      <c r="W7" s="62"/>
      <c r="X7" s="92"/>
      <c r="Y7" s="38">
        <f t="shared" ref="Y7:Y17" si="3">W7+X7</f>
        <v>0</v>
      </c>
      <c r="Z7" s="62"/>
      <c r="AA7" s="92"/>
      <c r="AB7" s="38">
        <f>Z7+AA7</f>
        <v>0</v>
      </c>
      <c r="AC7" s="62"/>
      <c r="AD7" s="92"/>
      <c r="AE7" s="38"/>
      <c r="AF7" s="62"/>
      <c r="AG7" s="92"/>
      <c r="AH7" s="38"/>
      <c r="AI7" s="62"/>
      <c r="AJ7" s="92"/>
      <c r="AK7" s="38"/>
      <c r="AL7" s="62"/>
      <c r="AM7" s="92"/>
      <c r="AN7" s="38"/>
      <c r="AO7" s="62"/>
      <c r="AP7" s="92"/>
      <c r="AQ7" s="38"/>
      <c r="AR7" s="62"/>
      <c r="AS7" s="92"/>
      <c r="AT7" s="38"/>
      <c r="AU7" s="62"/>
      <c r="AV7" s="92"/>
      <c r="AW7" s="38"/>
      <c r="AX7" s="62"/>
      <c r="AY7" s="92"/>
      <c r="AZ7" s="38"/>
      <c r="BA7" s="62"/>
      <c r="BB7" s="92"/>
      <c r="BC7" s="38"/>
      <c r="BD7" s="62"/>
      <c r="BE7" s="92"/>
      <c r="BF7" s="38"/>
      <c r="BG7" s="62"/>
      <c r="BH7" s="92"/>
      <c r="BI7" s="38"/>
      <c r="BJ7" s="96"/>
      <c r="BK7" s="97"/>
      <c r="BL7" s="98"/>
      <c r="BM7" s="36"/>
      <c r="BN7" s="37"/>
      <c r="BO7" s="39"/>
      <c r="BP7" s="36"/>
      <c r="BQ7" s="37"/>
      <c r="BR7" s="39"/>
      <c r="BS7" s="36"/>
      <c r="BT7" s="37"/>
      <c r="BU7" s="39"/>
      <c r="BV7" s="36"/>
      <c r="BW7" s="37"/>
      <c r="BX7" s="38"/>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98"/>
      <c r="DA7" s="98"/>
      <c r="DB7" s="98"/>
      <c r="DC7" s="98"/>
      <c r="DD7" s="98"/>
      <c r="DE7" s="98"/>
      <c r="DF7" s="98"/>
      <c r="DG7" s="98"/>
      <c r="DH7" s="98"/>
      <c r="DI7" s="36">
        <f>AF7+AI7+AL7+AO7+AR7+AU7+AX7+BA7+BD7+BG7+BJ7+BM7+BP7+BS7+BV7+BY7+CB7+CE7+CH7+CK7+CN7+CQ7+CT7+CW7+CZ7+DC7+DF7</f>
        <v>0</v>
      </c>
      <c r="DJ7" s="37">
        <f>+AG7+AJ7+AM7+AP7+AS7+AV7+AY7+BB7+BE7+BH7+BK7+BN7+BQ7+BT7+BW7+BZ7+CC7+CF7+CI7+CL7+CO7+CR7+CU7+CX7+DA7+DD7+DG7</f>
        <v>0</v>
      </c>
      <c r="DK7" s="98">
        <f t="shared" ref="DK7:DK8" si="4">DI7+DJ7</f>
        <v>0</v>
      </c>
      <c r="DL7" s="159">
        <f t="shared" ref="DL7:DL11" si="5">+K7+N7+Q7+T7+W7+DI7+Z7+AC7</f>
        <v>7500</v>
      </c>
      <c r="DM7" s="125">
        <f t="shared" ref="DM7:DM11" si="6">+L7+O7+R7+U7+X7+DJ7+AA7+AD7</f>
        <v>242</v>
      </c>
      <c r="DN7" s="175">
        <f t="shared" ref="DN7:DN11" si="7">+M7+P7+S7+V7+Y7+DK7+AB7+AE7</f>
        <v>7742</v>
      </c>
      <c r="DO7" s="5">
        <v>45955</v>
      </c>
    </row>
    <row r="8" spans="1:119" ht="52.15" customHeight="1" x14ac:dyDescent="0.2">
      <c r="A8" s="30"/>
      <c r="B8" s="31" t="s">
        <v>368</v>
      </c>
      <c r="C8" s="87" t="s">
        <v>106</v>
      </c>
      <c r="D8" s="87" t="s">
        <v>332</v>
      </c>
      <c r="E8" s="88" t="s">
        <v>110</v>
      </c>
      <c r="F8" s="180" t="s">
        <v>111</v>
      </c>
      <c r="G8" s="89" t="s">
        <v>24</v>
      </c>
      <c r="H8" s="90">
        <v>2.8279999999999998</v>
      </c>
      <c r="I8" s="90" t="s">
        <v>38</v>
      </c>
      <c r="J8" s="91" t="s">
        <v>19</v>
      </c>
      <c r="K8" s="61">
        <v>7500</v>
      </c>
      <c r="L8" s="92">
        <v>230</v>
      </c>
      <c r="M8" s="38">
        <f>K8+L8</f>
        <v>7730</v>
      </c>
      <c r="N8" s="61"/>
      <c r="O8" s="92">
        <v>12</v>
      </c>
      <c r="P8" s="38">
        <f t="shared" si="0"/>
        <v>12</v>
      </c>
      <c r="Q8" s="62"/>
      <c r="R8" s="92"/>
      <c r="S8" s="38">
        <f t="shared" si="1"/>
        <v>0</v>
      </c>
      <c r="T8" s="62"/>
      <c r="U8" s="92"/>
      <c r="V8" s="38">
        <f t="shared" si="2"/>
        <v>0</v>
      </c>
      <c r="W8" s="62"/>
      <c r="X8" s="92"/>
      <c r="Y8" s="38">
        <f t="shared" si="3"/>
        <v>0</v>
      </c>
      <c r="Z8" s="62"/>
      <c r="AA8" s="92"/>
      <c r="AB8" s="38">
        <f>Z8+AA8</f>
        <v>0</v>
      </c>
      <c r="AC8" s="62"/>
      <c r="AD8" s="92"/>
      <c r="AE8" s="38"/>
      <c r="AF8" s="62"/>
      <c r="AG8" s="92"/>
      <c r="AH8" s="38"/>
      <c r="AI8" s="62"/>
      <c r="AJ8" s="92"/>
      <c r="AK8" s="38"/>
      <c r="AL8" s="62"/>
      <c r="AM8" s="92"/>
      <c r="AN8" s="38"/>
      <c r="AO8" s="62"/>
      <c r="AP8" s="92"/>
      <c r="AQ8" s="38"/>
      <c r="AR8" s="62"/>
      <c r="AS8" s="92"/>
      <c r="AT8" s="38"/>
      <c r="AU8" s="62"/>
      <c r="AV8" s="92"/>
      <c r="AW8" s="38"/>
      <c r="AX8" s="62"/>
      <c r="AY8" s="92"/>
      <c r="AZ8" s="38"/>
      <c r="BA8" s="62"/>
      <c r="BB8" s="92"/>
      <c r="BC8" s="38"/>
      <c r="BD8" s="62"/>
      <c r="BE8" s="92"/>
      <c r="BF8" s="38"/>
      <c r="BG8" s="62"/>
      <c r="BH8" s="92"/>
      <c r="BI8" s="38"/>
      <c r="BJ8" s="99"/>
      <c r="BK8" s="37"/>
      <c r="BL8" s="98"/>
      <c r="BM8" s="36"/>
      <c r="BN8" s="37"/>
      <c r="BO8" s="39"/>
      <c r="BP8" s="36"/>
      <c r="BQ8" s="37"/>
      <c r="BR8" s="39"/>
      <c r="BS8" s="36"/>
      <c r="BT8" s="37"/>
      <c r="BU8" s="39"/>
      <c r="BV8" s="36"/>
      <c r="BW8" s="37"/>
      <c r="BX8" s="38"/>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98"/>
      <c r="DA8" s="98"/>
      <c r="DB8" s="98"/>
      <c r="DC8" s="98"/>
      <c r="DD8" s="98"/>
      <c r="DE8" s="98"/>
      <c r="DF8" s="98"/>
      <c r="DG8" s="98"/>
      <c r="DH8" s="98"/>
      <c r="DI8" s="36">
        <f>+AF8+AI8+AL8+AO8+AR8+AU8+AX8+BA8+BD8+BG8+BJ8+BM8+BP8+BS8+BV8+BY8+CB8+CE8+CH8+CK8+CN8+CQ8+CT8+CW8+CZ8+DC8+DF8</f>
        <v>0</v>
      </c>
      <c r="DJ8" s="37">
        <f>+AG8+AJ8+AM8+AP8+AS8+AV8+AY8+BB8+BE8+BH8+BK8+BN8+BQ8+BT8+BW8+BZ8+CC8+CF8+CI8+CL8+CO8+CR8+CU8+CX8+DA8+DD8+DG8</f>
        <v>0</v>
      </c>
      <c r="DK8" s="98">
        <f t="shared" si="4"/>
        <v>0</v>
      </c>
      <c r="DL8" s="157">
        <f t="shared" si="5"/>
        <v>7500</v>
      </c>
      <c r="DM8" s="158">
        <f t="shared" si="6"/>
        <v>242</v>
      </c>
      <c r="DN8" s="176">
        <f t="shared" si="7"/>
        <v>7742</v>
      </c>
      <c r="DO8" s="5">
        <v>45955</v>
      </c>
    </row>
    <row r="9" spans="1:119" ht="28.5" customHeight="1" x14ac:dyDescent="0.2">
      <c r="A9" s="30" t="s">
        <v>1</v>
      </c>
      <c r="B9" s="31" t="s">
        <v>15</v>
      </c>
      <c r="C9" s="32">
        <v>39643</v>
      </c>
      <c r="D9" s="32">
        <v>47107</v>
      </c>
      <c r="E9" s="100" t="s">
        <v>65</v>
      </c>
      <c r="F9" s="181" t="s">
        <v>27</v>
      </c>
      <c r="G9" s="33" t="s">
        <v>24</v>
      </c>
      <c r="H9" s="35">
        <v>3.2559999999999998</v>
      </c>
      <c r="I9" s="35" t="s">
        <v>38</v>
      </c>
      <c r="J9" s="91" t="s">
        <v>19</v>
      </c>
      <c r="K9" s="36">
        <v>19550</v>
      </c>
      <c r="L9" s="37">
        <v>2509</v>
      </c>
      <c r="M9" s="38">
        <f t="shared" ref="M9:M17" si="8">K9+L9</f>
        <v>22059</v>
      </c>
      <c r="N9" s="36">
        <v>19550</v>
      </c>
      <c r="O9" s="37">
        <v>1369</v>
      </c>
      <c r="P9" s="38">
        <f t="shared" si="0"/>
        <v>20919</v>
      </c>
      <c r="Q9" s="99">
        <v>19550</v>
      </c>
      <c r="R9" s="37">
        <v>877</v>
      </c>
      <c r="S9" s="38">
        <f t="shared" si="1"/>
        <v>20427</v>
      </c>
      <c r="T9" s="36">
        <v>19476</v>
      </c>
      <c r="U9" s="37">
        <v>400</v>
      </c>
      <c r="V9" s="38">
        <f t="shared" si="2"/>
        <v>19876</v>
      </c>
      <c r="W9" s="36">
        <v>0</v>
      </c>
      <c r="X9" s="37">
        <v>26</v>
      </c>
      <c r="Y9" s="38">
        <f t="shared" si="3"/>
        <v>26</v>
      </c>
      <c r="Z9" s="36"/>
      <c r="AA9" s="37"/>
      <c r="AB9" s="38">
        <f t="shared" ref="AB9:AB11" si="9">Z9+AA9</f>
        <v>0</v>
      </c>
      <c r="AC9" s="36"/>
      <c r="AD9" s="37"/>
      <c r="AE9" s="38"/>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99"/>
      <c r="BK9" s="37"/>
      <c r="BL9" s="98"/>
      <c r="BM9" s="36"/>
      <c r="BN9" s="37"/>
      <c r="BO9" s="39"/>
      <c r="BP9" s="36"/>
      <c r="BQ9" s="37"/>
      <c r="BR9" s="39"/>
      <c r="BS9" s="36"/>
      <c r="BT9" s="37"/>
      <c r="BU9" s="39"/>
      <c r="BV9" s="36"/>
      <c r="BW9" s="37"/>
      <c r="BX9" s="38"/>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98"/>
      <c r="DA9" s="98"/>
      <c r="DB9" s="98"/>
      <c r="DC9" s="98"/>
      <c r="DD9" s="98"/>
      <c r="DE9" s="98"/>
      <c r="DF9" s="98"/>
      <c r="DG9" s="98"/>
      <c r="DH9" s="98"/>
      <c r="DI9" s="36">
        <f t="shared" ref="DI9:DI69" si="10">+AF9+AI9+AL9+AO9+AR9+AU9+AX9+BA9+BD9+BG9+BJ9+BM9+BP9+BS9+BV9+BY9+CB9+CE9+CH9+CK9+CN9+CQ9+CT9+CW9+CZ9+DC9+DF9</f>
        <v>0</v>
      </c>
      <c r="DJ9" s="37">
        <f t="shared" ref="DJ9:DJ69" si="11">+AG9+AJ9+AM9+AP9+AS9+AV9+AY9+BB9+BE9+BH9+BK9+BN9+BQ9+BT9+BW9+BZ9+CC9+CF9+CI9+CL9+CO9+CR9+CU9+CX9+DA9+DD9+DG9</f>
        <v>0</v>
      </c>
      <c r="DK9" s="98">
        <f t="shared" ref="DK9:DK69" si="12">DI9+DJ9</f>
        <v>0</v>
      </c>
      <c r="DL9" s="157">
        <f t="shared" si="5"/>
        <v>78126</v>
      </c>
      <c r="DM9" s="158">
        <f t="shared" si="6"/>
        <v>5181</v>
      </c>
      <c r="DN9" s="176">
        <f t="shared" si="7"/>
        <v>83307</v>
      </c>
      <c r="DO9" s="5">
        <v>194723</v>
      </c>
    </row>
    <row r="10" spans="1:119" ht="28.5" customHeight="1" x14ac:dyDescent="0.2">
      <c r="A10" s="30"/>
      <c r="B10" s="31" t="s">
        <v>16</v>
      </c>
      <c r="C10" s="32">
        <v>39643</v>
      </c>
      <c r="D10" s="32">
        <v>47107</v>
      </c>
      <c r="E10" s="100" t="s">
        <v>66</v>
      </c>
      <c r="F10" s="181" t="s">
        <v>26</v>
      </c>
      <c r="G10" s="33" t="s">
        <v>24</v>
      </c>
      <c r="H10" s="35">
        <v>3.2559999999999998</v>
      </c>
      <c r="I10" s="35" t="s">
        <v>38</v>
      </c>
      <c r="J10" s="91" t="s">
        <v>19</v>
      </c>
      <c r="K10" s="36">
        <v>7114</v>
      </c>
      <c r="L10" s="37">
        <v>914</v>
      </c>
      <c r="M10" s="38">
        <f t="shared" si="8"/>
        <v>8028</v>
      </c>
      <c r="N10" s="36">
        <v>7114</v>
      </c>
      <c r="O10" s="37">
        <v>499</v>
      </c>
      <c r="P10" s="38">
        <f t="shared" si="0"/>
        <v>7613</v>
      </c>
      <c r="Q10" s="99">
        <v>7115</v>
      </c>
      <c r="R10" s="37">
        <v>319</v>
      </c>
      <c r="S10" s="38">
        <f t="shared" si="1"/>
        <v>7434</v>
      </c>
      <c r="T10" s="36">
        <v>7115</v>
      </c>
      <c r="U10" s="37">
        <v>146</v>
      </c>
      <c r="V10" s="38">
        <f t="shared" si="2"/>
        <v>7261</v>
      </c>
      <c r="W10" s="36">
        <v>0</v>
      </c>
      <c r="X10" s="37">
        <v>10</v>
      </c>
      <c r="Y10" s="38">
        <f t="shared" si="3"/>
        <v>10</v>
      </c>
      <c r="Z10" s="36"/>
      <c r="AA10" s="37"/>
      <c r="AB10" s="38">
        <f t="shared" si="9"/>
        <v>0</v>
      </c>
      <c r="AC10" s="36"/>
      <c r="AD10" s="37"/>
      <c r="AE10" s="38"/>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99"/>
      <c r="BK10" s="37"/>
      <c r="BL10" s="98"/>
      <c r="BM10" s="36"/>
      <c r="BN10" s="37"/>
      <c r="BO10" s="39"/>
      <c r="BP10" s="36"/>
      <c r="BQ10" s="37"/>
      <c r="BR10" s="39"/>
      <c r="BS10" s="36"/>
      <c r="BT10" s="37"/>
      <c r="BU10" s="39"/>
      <c r="BV10" s="36"/>
      <c r="BW10" s="37"/>
      <c r="BX10" s="38"/>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98"/>
      <c r="DA10" s="98"/>
      <c r="DB10" s="98"/>
      <c r="DC10" s="98"/>
      <c r="DD10" s="98"/>
      <c r="DE10" s="98"/>
      <c r="DF10" s="98"/>
      <c r="DG10" s="98"/>
      <c r="DH10" s="98"/>
      <c r="DI10" s="36">
        <f t="shared" si="10"/>
        <v>0</v>
      </c>
      <c r="DJ10" s="37">
        <f t="shared" si="11"/>
        <v>0</v>
      </c>
      <c r="DK10" s="98">
        <f t="shared" si="12"/>
        <v>0</v>
      </c>
      <c r="DL10" s="157">
        <f t="shared" si="5"/>
        <v>28458</v>
      </c>
      <c r="DM10" s="158">
        <f t="shared" si="6"/>
        <v>1888</v>
      </c>
      <c r="DN10" s="176">
        <f t="shared" si="7"/>
        <v>30346</v>
      </c>
      <c r="DO10" s="5">
        <v>70893</v>
      </c>
    </row>
    <row r="11" spans="1:119" ht="80.25" customHeight="1" x14ac:dyDescent="0.2">
      <c r="A11" s="30"/>
      <c r="B11" s="31" t="s">
        <v>43</v>
      </c>
      <c r="C11" s="32" t="s">
        <v>150</v>
      </c>
      <c r="D11" s="32" t="s">
        <v>333</v>
      </c>
      <c r="E11" s="100" t="s">
        <v>151</v>
      </c>
      <c r="F11" s="181" t="s">
        <v>45</v>
      </c>
      <c r="G11" s="33" t="s">
        <v>24</v>
      </c>
      <c r="H11" s="35">
        <v>3.9830000000000001</v>
      </c>
      <c r="I11" s="35" t="s">
        <v>38</v>
      </c>
      <c r="J11" s="91" t="s">
        <v>19</v>
      </c>
      <c r="K11" s="36">
        <v>23996</v>
      </c>
      <c r="L11" s="37">
        <v>1958</v>
      </c>
      <c r="M11" s="38">
        <f t="shared" si="8"/>
        <v>25954</v>
      </c>
      <c r="N11" s="36">
        <v>23996</v>
      </c>
      <c r="O11" s="37">
        <v>785</v>
      </c>
      <c r="P11" s="38">
        <f t="shared" si="0"/>
        <v>24781</v>
      </c>
      <c r="Q11" s="99">
        <v>11945</v>
      </c>
      <c r="R11" s="37">
        <v>206</v>
      </c>
      <c r="S11" s="38">
        <f t="shared" si="1"/>
        <v>12151</v>
      </c>
      <c r="T11" s="36"/>
      <c r="U11" s="37"/>
      <c r="V11" s="38">
        <f t="shared" si="2"/>
        <v>0</v>
      </c>
      <c r="W11" s="36"/>
      <c r="X11" s="37">
        <v>0</v>
      </c>
      <c r="Y11" s="38">
        <f t="shared" si="3"/>
        <v>0</v>
      </c>
      <c r="Z11" s="36"/>
      <c r="AA11" s="37"/>
      <c r="AB11" s="38">
        <f t="shared" si="9"/>
        <v>0</v>
      </c>
      <c r="AC11" s="36"/>
      <c r="AD11" s="37"/>
      <c r="AE11" s="38"/>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99"/>
      <c r="BK11" s="37"/>
      <c r="BL11" s="98"/>
      <c r="BM11" s="36"/>
      <c r="BN11" s="37"/>
      <c r="BO11" s="39"/>
      <c r="BP11" s="36"/>
      <c r="BQ11" s="37"/>
      <c r="BR11" s="39"/>
      <c r="BS11" s="36"/>
      <c r="BT11" s="37"/>
      <c r="BU11" s="39"/>
      <c r="BV11" s="36"/>
      <c r="BW11" s="37"/>
      <c r="BX11" s="38"/>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98"/>
      <c r="DA11" s="98"/>
      <c r="DB11" s="98"/>
      <c r="DC11" s="98"/>
      <c r="DD11" s="98"/>
      <c r="DE11" s="98"/>
      <c r="DF11" s="98"/>
      <c r="DG11" s="98"/>
      <c r="DH11" s="98"/>
      <c r="DI11" s="36">
        <f t="shared" si="10"/>
        <v>0</v>
      </c>
      <c r="DJ11" s="37">
        <f t="shared" si="11"/>
        <v>0</v>
      </c>
      <c r="DK11" s="98">
        <f t="shared" si="12"/>
        <v>0</v>
      </c>
      <c r="DL11" s="157">
        <f t="shared" si="5"/>
        <v>59937</v>
      </c>
      <c r="DM11" s="158">
        <f t="shared" si="6"/>
        <v>2949</v>
      </c>
      <c r="DN11" s="176">
        <f t="shared" si="7"/>
        <v>62886</v>
      </c>
      <c r="DO11" s="5">
        <v>195132</v>
      </c>
    </row>
    <row r="12" spans="1:119" ht="55.5" customHeight="1" x14ac:dyDescent="0.2">
      <c r="A12" s="30"/>
      <c r="B12" s="31" t="s">
        <v>83</v>
      </c>
      <c r="C12" s="32" t="s">
        <v>67</v>
      </c>
      <c r="D12" s="32" t="s">
        <v>68</v>
      </c>
      <c r="E12" s="100" t="s">
        <v>69</v>
      </c>
      <c r="F12" s="181" t="s">
        <v>70</v>
      </c>
      <c r="G12" s="33" t="s">
        <v>24</v>
      </c>
      <c r="H12" s="35">
        <v>3.0750000000000002</v>
      </c>
      <c r="I12" s="35" t="s">
        <v>38</v>
      </c>
      <c r="J12" s="91" t="s">
        <v>19</v>
      </c>
      <c r="K12" s="41">
        <v>29823</v>
      </c>
      <c r="L12" s="35">
        <v>7523</v>
      </c>
      <c r="M12" s="38">
        <f t="shared" si="8"/>
        <v>37346</v>
      </c>
      <c r="N12" s="41">
        <v>29824</v>
      </c>
      <c r="O12" s="35">
        <v>5065</v>
      </c>
      <c r="P12" s="38">
        <f t="shared" si="0"/>
        <v>34889</v>
      </c>
      <c r="Q12" s="101">
        <v>29823</v>
      </c>
      <c r="R12" s="35">
        <v>4243</v>
      </c>
      <c r="S12" s="38">
        <f t="shared" si="1"/>
        <v>34066</v>
      </c>
      <c r="T12" s="41">
        <v>29823</v>
      </c>
      <c r="U12" s="35">
        <v>3525</v>
      </c>
      <c r="V12" s="38">
        <f t="shared" si="2"/>
        <v>33348</v>
      </c>
      <c r="W12" s="41">
        <v>29824</v>
      </c>
      <c r="X12" s="35">
        <v>2788</v>
      </c>
      <c r="Y12" s="38">
        <f t="shared" si="3"/>
        <v>32612</v>
      </c>
      <c r="Z12" s="41">
        <v>29823</v>
      </c>
      <c r="AA12" s="35">
        <v>2064</v>
      </c>
      <c r="AB12" s="38">
        <f>Z12+AA12</f>
        <v>31887</v>
      </c>
      <c r="AC12" s="41">
        <v>29823</v>
      </c>
      <c r="AD12" s="35">
        <v>1339</v>
      </c>
      <c r="AE12" s="38">
        <f>AC12+AD12</f>
        <v>31162</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99"/>
      <c r="BK12" s="37"/>
      <c r="BL12" s="98"/>
      <c r="BM12" s="36"/>
      <c r="BN12" s="37"/>
      <c r="BO12" s="39"/>
      <c r="BP12" s="36"/>
      <c r="BQ12" s="37"/>
      <c r="BR12" s="39"/>
      <c r="BS12" s="36"/>
      <c r="BT12" s="37"/>
      <c r="BU12" s="39"/>
      <c r="BV12" s="36"/>
      <c r="BW12" s="37"/>
      <c r="BX12" s="38"/>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98"/>
      <c r="DA12" s="98"/>
      <c r="DB12" s="98"/>
      <c r="DC12" s="98"/>
      <c r="DD12" s="98"/>
      <c r="DE12" s="98"/>
      <c r="DF12" s="98"/>
      <c r="DG12" s="98"/>
      <c r="DH12" s="98"/>
      <c r="DI12" s="36">
        <v>29823</v>
      </c>
      <c r="DJ12" s="37">
        <v>656</v>
      </c>
      <c r="DK12" s="98">
        <f t="shared" si="12"/>
        <v>30479</v>
      </c>
      <c r="DL12" s="157">
        <f>+K12+N12+Q12+T12+W12+DI12+Z12+AC12</f>
        <v>238586</v>
      </c>
      <c r="DM12" s="158">
        <f>+L12+O12+R12+U12+X12+DJ12+AA12+AD12</f>
        <v>27203</v>
      </c>
      <c r="DN12" s="176">
        <f>+M12+P12+S12+V12+Y12+DK12+AB12+AE12</f>
        <v>265789</v>
      </c>
      <c r="DO12" s="5">
        <v>443262</v>
      </c>
    </row>
    <row r="13" spans="1:119" ht="66" customHeight="1" x14ac:dyDescent="0.2">
      <c r="A13" s="30"/>
      <c r="B13" s="31" t="s">
        <v>80</v>
      </c>
      <c r="C13" s="32" t="s">
        <v>316</v>
      </c>
      <c r="D13" s="32" t="s">
        <v>334</v>
      </c>
      <c r="E13" s="100" t="s">
        <v>317</v>
      </c>
      <c r="F13" s="181" t="s">
        <v>78</v>
      </c>
      <c r="G13" s="33" t="s">
        <v>24</v>
      </c>
      <c r="H13" s="35">
        <v>3.16</v>
      </c>
      <c r="I13" s="35" t="s">
        <v>38</v>
      </c>
      <c r="J13" s="91" t="s">
        <v>19</v>
      </c>
      <c r="K13" s="41">
        <v>59752</v>
      </c>
      <c r="L13" s="35">
        <v>26177</v>
      </c>
      <c r="M13" s="38">
        <f t="shared" si="8"/>
        <v>85929</v>
      </c>
      <c r="N13" s="41">
        <v>59752</v>
      </c>
      <c r="O13" s="35">
        <v>18305</v>
      </c>
      <c r="P13" s="38">
        <f t="shared" si="0"/>
        <v>78057</v>
      </c>
      <c r="Q13" s="101">
        <v>59752</v>
      </c>
      <c r="R13" s="35">
        <v>16496</v>
      </c>
      <c r="S13" s="38">
        <f t="shared" si="1"/>
        <v>76248</v>
      </c>
      <c r="T13" s="41">
        <v>59752</v>
      </c>
      <c r="U13" s="35">
        <v>15080</v>
      </c>
      <c r="V13" s="38">
        <f t="shared" si="2"/>
        <v>74832</v>
      </c>
      <c r="W13" s="41">
        <v>59752</v>
      </c>
      <c r="X13" s="35">
        <v>13584</v>
      </c>
      <c r="Y13" s="38">
        <f t="shared" si="3"/>
        <v>73336</v>
      </c>
      <c r="Z13" s="41">
        <v>59752</v>
      </c>
      <c r="AA13" s="35">
        <v>12130</v>
      </c>
      <c r="AB13" s="38">
        <f t="shared" ref="AB13:AB19" si="13">Z13+AA13</f>
        <v>71882</v>
      </c>
      <c r="AC13" s="41">
        <v>59752</v>
      </c>
      <c r="AD13" s="35">
        <v>10678</v>
      </c>
      <c r="AE13" s="38">
        <f>AC13+AD13</f>
        <v>70430</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99"/>
      <c r="BK13" s="37"/>
      <c r="BL13" s="98"/>
      <c r="BM13" s="36"/>
      <c r="BN13" s="37"/>
      <c r="BO13" s="39"/>
      <c r="BP13" s="36"/>
      <c r="BQ13" s="37"/>
      <c r="BR13" s="39"/>
      <c r="BS13" s="36"/>
      <c r="BT13" s="37"/>
      <c r="BU13" s="39"/>
      <c r="BV13" s="36"/>
      <c r="BW13" s="37"/>
      <c r="BX13" s="38"/>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98"/>
      <c r="DA13" s="98"/>
      <c r="DB13" s="98"/>
      <c r="DC13" s="98"/>
      <c r="DD13" s="98"/>
      <c r="DE13" s="98"/>
      <c r="DF13" s="98"/>
      <c r="DG13" s="98"/>
      <c r="DH13" s="98"/>
      <c r="DI13" s="36">
        <v>388366</v>
      </c>
      <c r="DJ13" s="37">
        <v>34086</v>
      </c>
      <c r="DK13" s="98">
        <f t="shared" si="12"/>
        <v>422452</v>
      </c>
      <c r="DL13" s="157">
        <f t="shared" ref="DL13:DL70" si="14">+K13+N13+Q13+T13+W13+DI13+Z13+AC13</f>
        <v>806630</v>
      </c>
      <c r="DM13" s="158">
        <f t="shared" ref="DM13:DM70" si="15">+L13+O13+R13+U13+X13+DJ13+AA13+AD13</f>
        <v>146536</v>
      </c>
      <c r="DN13" s="176">
        <f t="shared" ref="DN13:DN70" si="16">+M13+P13+S13+V13+Y13+DK13+AB13+AE13</f>
        <v>953166</v>
      </c>
      <c r="DO13" s="5">
        <v>1184823</v>
      </c>
    </row>
    <row r="14" spans="1:119" ht="51.6" customHeight="1" x14ac:dyDescent="0.2">
      <c r="A14" s="30"/>
      <c r="B14" s="31" t="s">
        <v>87</v>
      </c>
      <c r="C14" s="32" t="s">
        <v>88</v>
      </c>
      <c r="D14" s="32" t="s">
        <v>74</v>
      </c>
      <c r="E14" s="100" t="s">
        <v>89</v>
      </c>
      <c r="F14" s="181" t="s">
        <v>90</v>
      </c>
      <c r="G14" s="33" t="s">
        <v>24</v>
      </c>
      <c r="H14" s="35">
        <v>3.077</v>
      </c>
      <c r="I14" s="35" t="s">
        <v>38</v>
      </c>
      <c r="J14" s="91" t="s">
        <v>19</v>
      </c>
      <c r="K14" s="41">
        <v>35458</v>
      </c>
      <c r="L14" s="35">
        <v>16137</v>
      </c>
      <c r="M14" s="38">
        <f t="shared" si="8"/>
        <v>51595</v>
      </c>
      <c r="N14" s="41">
        <v>35458</v>
      </c>
      <c r="O14" s="35">
        <v>11473</v>
      </c>
      <c r="P14" s="38">
        <f t="shared" si="0"/>
        <v>46931</v>
      </c>
      <c r="Q14" s="101">
        <v>35458</v>
      </c>
      <c r="R14" s="35">
        <v>10221</v>
      </c>
      <c r="S14" s="38">
        <f t="shared" si="1"/>
        <v>45679</v>
      </c>
      <c r="T14" s="41">
        <v>35458</v>
      </c>
      <c r="U14" s="35">
        <v>9382</v>
      </c>
      <c r="V14" s="38">
        <f t="shared" si="2"/>
        <v>44840</v>
      </c>
      <c r="W14" s="41">
        <v>35458</v>
      </c>
      <c r="X14" s="35">
        <v>8493</v>
      </c>
      <c r="Y14" s="38">
        <f t="shared" si="3"/>
        <v>43951</v>
      </c>
      <c r="Z14" s="41">
        <v>35458</v>
      </c>
      <c r="AA14" s="35">
        <v>7630</v>
      </c>
      <c r="AB14" s="38">
        <f t="shared" si="13"/>
        <v>43088</v>
      </c>
      <c r="AC14" s="41">
        <v>35458</v>
      </c>
      <c r="AD14" s="35">
        <v>6768</v>
      </c>
      <c r="AE14" s="38">
        <f>AC14+AD14</f>
        <v>42226</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99"/>
      <c r="BK14" s="37"/>
      <c r="BL14" s="98"/>
      <c r="BM14" s="36"/>
      <c r="BN14" s="37"/>
      <c r="BO14" s="39"/>
      <c r="BP14" s="36"/>
      <c r="BQ14" s="37"/>
      <c r="BR14" s="39"/>
      <c r="BS14" s="36"/>
      <c r="BT14" s="37"/>
      <c r="BU14" s="39"/>
      <c r="BV14" s="36"/>
      <c r="BW14" s="37"/>
      <c r="BX14" s="38"/>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98"/>
      <c r="DA14" s="98"/>
      <c r="DB14" s="98"/>
      <c r="DC14" s="98"/>
      <c r="DD14" s="98"/>
      <c r="DE14" s="98"/>
      <c r="DF14" s="98"/>
      <c r="DG14" s="98"/>
      <c r="DH14" s="98"/>
      <c r="DI14" s="36">
        <v>248206</v>
      </c>
      <c r="DJ14" s="37">
        <v>23292</v>
      </c>
      <c r="DK14" s="98">
        <f t="shared" si="12"/>
        <v>271498</v>
      </c>
      <c r="DL14" s="157">
        <f>+K14+N14+Q14+T14+W14+DI14+Z14+AC14</f>
        <v>496412</v>
      </c>
      <c r="DM14" s="158">
        <f t="shared" si="15"/>
        <v>93396</v>
      </c>
      <c r="DN14" s="176">
        <f t="shared" si="16"/>
        <v>589808</v>
      </c>
      <c r="DO14" s="5">
        <v>716411</v>
      </c>
    </row>
    <row r="15" spans="1:119" ht="67.150000000000006" customHeight="1" x14ac:dyDescent="0.2">
      <c r="A15" s="30"/>
      <c r="B15" s="31" t="s">
        <v>84</v>
      </c>
      <c r="C15" s="32" t="s">
        <v>85</v>
      </c>
      <c r="D15" s="32" t="s">
        <v>101</v>
      </c>
      <c r="E15" s="100" t="s">
        <v>123</v>
      </c>
      <c r="F15" s="181" t="s">
        <v>86</v>
      </c>
      <c r="G15" s="33" t="s">
        <v>24</v>
      </c>
      <c r="H15" s="35">
        <v>2.8719999999999999</v>
      </c>
      <c r="I15" s="35" t="s">
        <v>38</v>
      </c>
      <c r="J15" s="91" t="s">
        <v>19</v>
      </c>
      <c r="K15" s="41">
        <v>0</v>
      </c>
      <c r="L15" s="35">
        <v>89</v>
      </c>
      <c r="M15" s="38">
        <f t="shared" si="8"/>
        <v>89</v>
      </c>
      <c r="N15" s="41">
        <v>0</v>
      </c>
      <c r="O15" s="35">
        <v>0</v>
      </c>
      <c r="P15" s="38">
        <f t="shared" si="0"/>
        <v>0</v>
      </c>
      <c r="Q15" s="101">
        <v>0</v>
      </c>
      <c r="R15" s="35">
        <v>0</v>
      </c>
      <c r="S15" s="38">
        <f t="shared" si="1"/>
        <v>0</v>
      </c>
      <c r="T15" s="41">
        <v>0</v>
      </c>
      <c r="U15" s="35">
        <v>0</v>
      </c>
      <c r="V15" s="38">
        <f t="shared" si="2"/>
        <v>0</v>
      </c>
      <c r="W15" s="41">
        <v>0</v>
      </c>
      <c r="X15" s="35">
        <v>0</v>
      </c>
      <c r="Y15" s="38">
        <f t="shared" si="3"/>
        <v>0</v>
      </c>
      <c r="Z15" s="41"/>
      <c r="AA15" s="35"/>
      <c r="AB15" s="38">
        <f t="shared" si="13"/>
        <v>0</v>
      </c>
      <c r="AC15" s="41"/>
      <c r="AD15" s="35"/>
      <c r="AE15" s="38">
        <f t="shared" ref="AE15:AE70" si="17">AC15+AD15</f>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99"/>
      <c r="BK15" s="37"/>
      <c r="BL15" s="98"/>
      <c r="BM15" s="36"/>
      <c r="BN15" s="37"/>
      <c r="BO15" s="39"/>
      <c r="BP15" s="36"/>
      <c r="BQ15" s="37"/>
      <c r="BR15" s="39"/>
      <c r="BS15" s="36"/>
      <c r="BT15" s="37"/>
      <c r="BU15" s="39"/>
      <c r="BV15" s="36"/>
      <c r="BW15" s="37"/>
      <c r="BX15" s="38"/>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98"/>
      <c r="DA15" s="98"/>
      <c r="DB15" s="98"/>
      <c r="DC15" s="98"/>
      <c r="DD15" s="98"/>
      <c r="DE15" s="98"/>
      <c r="DF15" s="98"/>
      <c r="DG15" s="98"/>
      <c r="DH15" s="98"/>
      <c r="DI15" s="36">
        <f t="shared" si="10"/>
        <v>0</v>
      </c>
      <c r="DJ15" s="37">
        <f t="shared" si="11"/>
        <v>0</v>
      </c>
      <c r="DK15" s="98">
        <f t="shared" si="12"/>
        <v>0</v>
      </c>
      <c r="DL15" s="157">
        <f t="shared" si="14"/>
        <v>0</v>
      </c>
      <c r="DM15" s="158">
        <f t="shared" si="15"/>
        <v>89</v>
      </c>
      <c r="DN15" s="176">
        <f t="shared" si="16"/>
        <v>89</v>
      </c>
      <c r="DO15" s="5">
        <v>198432</v>
      </c>
    </row>
    <row r="16" spans="1:119" ht="55.5" customHeight="1" x14ac:dyDescent="0.2">
      <c r="A16" s="30"/>
      <c r="B16" s="31" t="s">
        <v>82</v>
      </c>
      <c r="C16" s="32" t="s">
        <v>129</v>
      </c>
      <c r="D16" s="32" t="s">
        <v>130</v>
      </c>
      <c r="E16" s="100" t="s">
        <v>131</v>
      </c>
      <c r="F16" s="181" t="s">
        <v>81</v>
      </c>
      <c r="G16" s="33" t="s">
        <v>24</v>
      </c>
      <c r="H16" s="35">
        <v>4.0030000000000001</v>
      </c>
      <c r="I16" s="35" t="s">
        <v>38</v>
      </c>
      <c r="J16" s="91" t="s">
        <v>19</v>
      </c>
      <c r="K16" s="36">
        <v>66492</v>
      </c>
      <c r="L16" s="37">
        <v>6300</v>
      </c>
      <c r="M16" s="38">
        <f>K16+L16</f>
        <v>72792</v>
      </c>
      <c r="N16" s="36">
        <v>66492</v>
      </c>
      <c r="O16" s="37">
        <v>2583</v>
      </c>
      <c r="P16" s="38">
        <f t="shared" si="0"/>
        <v>69075</v>
      </c>
      <c r="Q16" s="99">
        <v>49869</v>
      </c>
      <c r="R16" s="37">
        <v>964</v>
      </c>
      <c r="S16" s="38">
        <f t="shared" si="1"/>
        <v>50833</v>
      </c>
      <c r="T16" s="36">
        <v>0</v>
      </c>
      <c r="U16" s="37">
        <v>0</v>
      </c>
      <c r="V16" s="38">
        <f t="shared" si="2"/>
        <v>0</v>
      </c>
      <c r="W16" s="36">
        <v>0</v>
      </c>
      <c r="X16" s="37">
        <v>0</v>
      </c>
      <c r="Y16" s="38">
        <f t="shared" si="3"/>
        <v>0</v>
      </c>
      <c r="Z16" s="36">
        <v>0</v>
      </c>
      <c r="AA16" s="37">
        <v>0</v>
      </c>
      <c r="AB16" s="38">
        <f t="shared" si="13"/>
        <v>0</v>
      </c>
      <c r="AC16" s="36"/>
      <c r="AD16" s="37"/>
      <c r="AE16" s="38">
        <f t="shared" si="17"/>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99"/>
      <c r="BK16" s="37"/>
      <c r="BL16" s="98"/>
      <c r="BM16" s="36"/>
      <c r="BN16" s="37"/>
      <c r="BO16" s="39"/>
      <c r="BP16" s="36"/>
      <c r="BQ16" s="37"/>
      <c r="BR16" s="39"/>
      <c r="BS16" s="36"/>
      <c r="BT16" s="37"/>
      <c r="BU16" s="39"/>
      <c r="BV16" s="36"/>
      <c r="BW16" s="37"/>
      <c r="BX16" s="38"/>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98"/>
      <c r="DA16" s="98"/>
      <c r="DB16" s="98"/>
      <c r="DC16" s="98"/>
      <c r="DD16" s="98"/>
      <c r="DE16" s="98"/>
      <c r="DF16" s="98"/>
      <c r="DG16" s="98"/>
      <c r="DH16" s="98"/>
      <c r="DI16" s="36">
        <f t="shared" si="10"/>
        <v>0</v>
      </c>
      <c r="DJ16" s="37">
        <f t="shared" si="11"/>
        <v>0</v>
      </c>
      <c r="DK16" s="98">
        <f t="shared" si="12"/>
        <v>0</v>
      </c>
      <c r="DL16" s="157">
        <f t="shared" si="14"/>
        <v>182853</v>
      </c>
      <c r="DM16" s="158">
        <f t="shared" si="15"/>
        <v>9847</v>
      </c>
      <c r="DN16" s="176">
        <f t="shared" si="16"/>
        <v>192700</v>
      </c>
      <c r="DO16" s="5">
        <v>527554</v>
      </c>
    </row>
    <row r="17" spans="1:119" ht="63.75" x14ac:dyDescent="0.2">
      <c r="A17" s="30"/>
      <c r="B17" s="31" t="s">
        <v>112</v>
      </c>
      <c r="C17" s="102" t="s">
        <v>318</v>
      </c>
      <c r="D17" s="103" t="s">
        <v>128</v>
      </c>
      <c r="E17" s="104" t="s">
        <v>319</v>
      </c>
      <c r="F17" s="182" t="s">
        <v>113</v>
      </c>
      <c r="G17" s="33" t="s">
        <v>24</v>
      </c>
      <c r="H17" s="35">
        <v>2.7890000000000001</v>
      </c>
      <c r="I17" s="35" t="s">
        <v>38</v>
      </c>
      <c r="J17" s="91" t="s">
        <v>19</v>
      </c>
      <c r="K17" s="41">
        <v>62576</v>
      </c>
      <c r="L17" s="35">
        <v>36042</v>
      </c>
      <c r="M17" s="38">
        <f t="shared" si="8"/>
        <v>98618</v>
      </c>
      <c r="N17" s="41">
        <v>62576</v>
      </c>
      <c r="O17" s="35">
        <v>25905</v>
      </c>
      <c r="P17" s="38">
        <f t="shared" si="0"/>
        <v>88481</v>
      </c>
      <c r="Q17" s="101">
        <v>62576</v>
      </c>
      <c r="R17" s="35">
        <v>22604</v>
      </c>
      <c r="S17" s="38">
        <f t="shared" si="1"/>
        <v>85180</v>
      </c>
      <c r="T17" s="41">
        <v>62576</v>
      </c>
      <c r="U17" s="35">
        <v>21136</v>
      </c>
      <c r="V17" s="38">
        <f t="shared" si="2"/>
        <v>83712</v>
      </c>
      <c r="W17" s="41">
        <v>62576</v>
      </c>
      <c r="X17" s="35">
        <v>19555</v>
      </c>
      <c r="Y17" s="38">
        <f t="shared" si="3"/>
        <v>82131</v>
      </c>
      <c r="Z17" s="41">
        <v>62576</v>
      </c>
      <c r="AA17" s="35">
        <v>18032</v>
      </c>
      <c r="AB17" s="38">
        <f t="shared" si="13"/>
        <v>80608</v>
      </c>
      <c r="AC17" s="41">
        <v>62576</v>
      </c>
      <c r="AD17" s="35">
        <v>16511</v>
      </c>
      <c r="AE17" s="38">
        <f t="shared" si="17"/>
        <v>79087</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99"/>
      <c r="BK17" s="37"/>
      <c r="BL17" s="98"/>
      <c r="BM17" s="36"/>
      <c r="BN17" s="37"/>
      <c r="BO17" s="39"/>
      <c r="BP17" s="36"/>
      <c r="BQ17" s="37"/>
      <c r="BR17" s="39"/>
      <c r="BS17" s="36"/>
      <c r="BT17" s="37"/>
      <c r="BU17" s="39"/>
      <c r="BV17" s="36"/>
      <c r="BW17" s="37"/>
      <c r="BX17" s="38"/>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98"/>
      <c r="DA17" s="98"/>
      <c r="DB17" s="98"/>
      <c r="DC17" s="98"/>
      <c r="DD17" s="98"/>
      <c r="DE17" s="98"/>
      <c r="DF17" s="98"/>
      <c r="DG17" s="98"/>
      <c r="DH17" s="98"/>
      <c r="DI17" s="36">
        <v>625706</v>
      </c>
      <c r="DJ17" s="37">
        <v>81524</v>
      </c>
      <c r="DK17" s="98">
        <f t="shared" si="12"/>
        <v>707230</v>
      </c>
      <c r="DL17" s="157">
        <f t="shared" si="14"/>
        <v>1063738</v>
      </c>
      <c r="DM17" s="158">
        <f t="shared" si="15"/>
        <v>241309</v>
      </c>
      <c r="DN17" s="176">
        <f t="shared" si="16"/>
        <v>1305047</v>
      </c>
      <c r="DO17" s="5">
        <v>1453367</v>
      </c>
    </row>
    <row r="18" spans="1:119" ht="55.15" customHeight="1" x14ac:dyDescent="0.2">
      <c r="A18" s="30"/>
      <c r="B18" s="31" t="s">
        <v>197</v>
      </c>
      <c r="C18" s="103" t="s">
        <v>191</v>
      </c>
      <c r="D18" s="103" t="s">
        <v>41</v>
      </c>
      <c r="E18" s="104" t="s">
        <v>192</v>
      </c>
      <c r="F18" s="182" t="s">
        <v>193</v>
      </c>
      <c r="G18" s="33" t="s">
        <v>24</v>
      </c>
      <c r="H18" s="35">
        <v>3.8490000000000002</v>
      </c>
      <c r="I18" s="35" t="s">
        <v>38</v>
      </c>
      <c r="J18" s="91" t="s">
        <v>19</v>
      </c>
      <c r="K18" s="41">
        <v>27776</v>
      </c>
      <c r="L18" s="35">
        <v>3927</v>
      </c>
      <c r="M18" s="38">
        <f>K18+L18</f>
        <v>31703</v>
      </c>
      <c r="N18" s="41">
        <v>27776</v>
      </c>
      <c r="O18" s="35">
        <v>1924</v>
      </c>
      <c r="P18" s="38">
        <f>N18+O18</f>
        <v>29700</v>
      </c>
      <c r="Q18" s="101">
        <v>27776</v>
      </c>
      <c r="R18" s="35">
        <v>1248</v>
      </c>
      <c r="S18" s="38">
        <f>Q18+R18</f>
        <v>29024</v>
      </c>
      <c r="T18" s="41">
        <v>27776</v>
      </c>
      <c r="U18" s="35">
        <v>571</v>
      </c>
      <c r="V18" s="38">
        <f>T18+U18</f>
        <v>28347</v>
      </c>
      <c r="W18" s="41">
        <v>0</v>
      </c>
      <c r="X18" s="35">
        <v>37</v>
      </c>
      <c r="Y18" s="38">
        <f>W18+X18</f>
        <v>37</v>
      </c>
      <c r="Z18" s="41">
        <v>0</v>
      </c>
      <c r="AA18" s="35">
        <v>0</v>
      </c>
      <c r="AB18" s="38">
        <f>Z18+AA18</f>
        <v>0</v>
      </c>
      <c r="AC18" s="41"/>
      <c r="AD18" s="35"/>
      <c r="AE18" s="38">
        <f t="shared" si="17"/>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99"/>
      <c r="BK18" s="37"/>
      <c r="BL18" s="98"/>
      <c r="BM18" s="36"/>
      <c r="BN18" s="37"/>
      <c r="BO18" s="39"/>
      <c r="BP18" s="36"/>
      <c r="BQ18" s="37"/>
      <c r="BR18" s="39"/>
      <c r="BS18" s="36"/>
      <c r="BT18" s="37"/>
      <c r="BU18" s="39"/>
      <c r="BV18" s="36"/>
      <c r="BW18" s="37"/>
      <c r="BX18" s="38"/>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98"/>
      <c r="DA18" s="98"/>
      <c r="DB18" s="98"/>
      <c r="DC18" s="98"/>
      <c r="DD18" s="98"/>
      <c r="DE18" s="98"/>
      <c r="DF18" s="98"/>
      <c r="DG18" s="98"/>
      <c r="DH18" s="98"/>
      <c r="DI18" s="36">
        <f t="shared" si="10"/>
        <v>0</v>
      </c>
      <c r="DJ18" s="37">
        <f t="shared" si="11"/>
        <v>0</v>
      </c>
      <c r="DK18" s="98">
        <f t="shared" si="12"/>
        <v>0</v>
      </c>
      <c r="DL18" s="157">
        <f t="shared" si="14"/>
        <v>111104</v>
      </c>
      <c r="DM18" s="158">
        <f t="shared" si="15"/>
        <v>7707</v>
      </c>
      <c r="DN18" s="176">
        <f t="shared" si="16"/>
        <v>118811</v>
      </c>
      <c r="DO18" s="5">
        <v>253085</v>
      </c>
    </row>
    <row r="19" spans="1:119" ht="66.599999999999994" customHeight="1" x14ac:dyDescent="0.2">
      <c r="A19" s="30"/>
      <c r="B19" s="31" t="s">
        <v>196</v>
      </c>
      <c r="C19" s="105" t="s">
        <v>320</v>
      </c>
      <c r="D19" s="103" t="s">
        <v>194</v>
      </c>
      <c r="E19" s="104" t="s">
        <v>321</v>
      </c>
      <c r="F19" s="182" t="s">
        <v>195</v>
      </c>
      <c r="G19" s="33" t="s">
        <v>24</v>
      </c>
      <c r="H19" s="35">
        <v>3.8490000000000002</v>
      </c>
      <c r="I19" s="35" t="s">
        <v>38</v>
      </c>
      <c r="J19" s="91" t="s">
        <v>19</v>
      </c>
      <c r="K19" s="41">
        <v>46616</v>
      </c>
      <c r="L19" s="35">
        <v>25283</v>
      </c>
      <c r="M19" s="38">
        <f>K19+L19</f>
        <v>71899</v>
      </c>
      <c r="N19" s="41">
        <v>46616</v>
      </c>
      <c r="O19" s="35">
        <v>15705</v>
      </c>
      <c r="P19" s="38">
        <f>N19+O19</f>
        <v>62321</v>
      </c>
      <c r="Q19" s="101">
        <v>46616</v>
      </c>
      <c r="R19" s="35">
        <v>14570</v>
      </c>
      <c r="S19" s="38">
        <f>Q19+R19</f>
        <v>61186</v>
      </c>
      <c r="T19" s="41">
        <v>46616</v>
      </c>
      <c r="U19" s="35">
        <v>13470</v>
      </c>
      <c r="V19" s="38">
        <f>T19+U19</f>
        <v>60086</v>
      </c>
      <c r="W19" s="41">
        <v>46616</v>
      </c>
      <c r="X19" s="35">
        <v>12298</v>
      </c>
      <c r="Y19" s="38">
        <f>W19+X19</f>
        <v>58914</v>
      </c>
      <c r="Z19" s="41">
        <v>46616</v>
      </c>
      <c r="AA19" s="35">
        <v>11164</v>
      </c>
      <c r="AB19" s="38">
        <f t="shared" si="13"/>
        <v>57780</v>
      </c>
      <c r="AC19" s="41">
        <v>46616</v>
      </c>
      <c r="AD19" s="35">
        <v>10031</v>
      </c>
      <c r="AE19" s="38">
        <f t="shared" si="17"/>
        <v>56647</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99"/>
      <c r="BK19" s="37"/>
      <c r="BL19" s="98"/>
      <c r="BM19" s="36"/>
      <c r="BN19" s="37"/>
      <c r="BO19" s="39"/>
      <c r="BP19" s="36"/>
      <c r="BQ19" s="37"/>
      <c r="BR19" s="39"/>
      <c r="BS19" s="36"/>
      <c r="BT19" s="37"/>
      <c r="BU19" s="39"/>
      <c r="BV19" s="36"/>
      <c r="BW19" s="37"/>
      <c r="BX19" s="38"/>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98"/>
      <c r="DA19" s="98"/>
      <c r="DB19" s="98"/>
      <c r="DC19" s="98"/>
      <c r="DD19" s="98"/>
      <c r="DE19" s="98"/>
      <c r="DF19" s="98"/>
      <c r="DG19" s="98"/>
      <c r="DH19" s="98"/>
      <c r="DI19" s="36">
        <v>372874</v>
      </c>
      <c r="DJ19" s="37">
        <v>39515</v>
      </c>
      <c r="DK19" s="98">
        <f t="shared" si="12"/>
        <v>412389</v>
      </c>
      <c r="DL19" s="157">
        <f t="shared" si="14"/>
        <v>699186</v>
      </c>
      <c r="DM19" s="158">
        <f t="shared" si="15"/>
        <v>142036</v>
      </c>
      <c r="DN19" s="176">
        <f t="shared" si="16"/>
        <v>841222</v>
      </c>
      <c r="DO19" s="5">
        <v>934784</v>
      </c>
    </row>
    <row r="20" spans="1:119" ht="74.45" customHeight="1" x14ac:dyDescent="0.2">
      <c r="A20" s="30"/>
      <c r="B20" s="31" t="s">
        <v>169</v>
      </c>
      <c r="C20" s="105" t="s">
        <v>219</v>
      </c>
      <c r="D20" s="103" t="s">
        <v>74</v>
      </c>
      <c r="E20" s="104" t="s">
        <v>299</v>
      </c>
      <c r="F20" s="182" t="s">
        <v>237</v>
      </c>
      <c r="G20" s="33" t="s">
        <v>24</v>
      </c>
      <c r="H20" s="35">
        <v>2.8769999999999998</v>
      </c>
      <c r="I20" s="35" t="s">
        <v>38</v>
      </c>
      <c r="J20" s="91" t="s">
        <v>19</v>
      </c>
      <c r="K20" s="41">
        <v>48860</v>
      </c>
      <c r="L20" s="35">
        <v>17808</v>
      </c>
      <c r="M20" s="38">
        <f>K20+L20</f>
        <v>66668</v>
      </c>
      <c r="N20" s="41">
        <v>48860</v>
      </c>
      <c r="O20" s="35">
        <v>12865</v>
      </c>
      <c r="P20" s="38">
        <f>N20+O20</f>
        <v>61725</v>
      </c>
      <c r="Q20" s="101">
        <v>48860</v>
      </c>
      <c r="R20" s="35">
        <v>11254</v>
      </c>
      <c r="S20" s="38">
        <f>Q20+R20</f>
        <v>60114</v>
      </c>
      <c r="T20" s="41">
        <v>48860</v>
      </c>
      <c r="U20" s="35">
        <v>10089</v>
      </c>
      <c r="V20" s="38">
        <f>T20+U20</f>
        <v>58949</v>
      </c>
      <c r="W20" s="41">
        <v>48860</v>
      </c>
      <c r="X20" s="35">
        <v>8873</v>
      </c>
      <c r="Y20" s="38">
        <f>W20+X20</f>
        <v>57733</v>
      </c>
      <c r="Z20" s="41">
        <v>48860</v>
      </c>
      <c r="AA20" s="35">
        <v>7683</v>
      </c>
      <c r="AB20" s="38">
        <f>Z20+AA20</f>
        <v>56543</v>
      </c>
      <c r="AC20" s="41">
        <v>48860</v>
      </c>
      <c r="AD20" s="35">
        <v>6496</v>
      </c>
      <c r="AE20" s="38">
        <f t="shared" si="17"/>
        <v>55356</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98"/>
      <c r="BM20" s="41"/>
      <c r="BN20" s="35"/>
      <c r="BO20" s="39"/>
      <c r="BP20" s="41"/>
      <c r="BQ20" s="35"/>
      <c r="BR20" s="39"/>
      <c r="BS20" s="41"/>
      <c r="BT20" s="35"/>
      <c r="BU20" s="39"/>
      <c r="BV20" s="41"/>
      <c r="BW20" s="35"/>
      <c r="BX20" s="38"/>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98"/>
      <c r="DA20" s="98"/>
      <c r="DB20" s="98"/>
      <c r="DC20" s="98"/>
      <c r="DD20" s="98"/>
      <c r="DE20" s="98"/>
      <c r="DF20" s="98"/>
      <c r="DG20" s="98"/>
      <c r="DH20" s="98"/>
      <c r="DI20" s="36">
        <v>225702</v>
      </c>
      <c r="DJ20" s="37">
        <v>14666</v>
      </c>
      <c r="DK20" s="98">
        <f t="shared" si="12"/>
        <v>240368</v>
      </c>
      <c r="DL20" s="157">
        <f t="shared" si="14"/>
        <v>567722</v>
      </c>
      <c r="DM20" s="158">
        <f t="shared" si="15"/>
        <v>89734</v>
      </c>
      <c r="DN20" s="176">
        <f t="shared" si="16"/>
        <v>657456</v>
      </c>
      <c r="DO20" s="5">
        <v>857581</v>
      </c>
    </row>
    <row r="21" spans="1:119" ht="78.75" customHeight="1" x14ac:dyDescent="0.2">
      <c r="A21" s="30"/>
      <c r="B21" s="31" t="s">
        <v>137</v>
      </c>
      <c r="C21" s="103" t="s">
        <v>138</v>
      </c>
      <c r="D21" s="103" t="s">
        <v>139</v>
      </c>
      <c r="E21" s="104" t="s">
        <v>140</v>
      </c>
      <c r="F21" s="182" t="s">
        <v>141</v>
      </c>
      <c r="G21" s="33" t="s">
        <v>54</v>
      </c>
      <c r="H21" s="35">
        <v>2.8719999999999999</v>
      </c>
      <c r="I21" s="35" t="s">
        <v>38</v>
      </c>
      <c r="J21" s="91" t="s">
        <v>19</v>
      </c>
      <c r="K21" s="41">
        <v>32144</v>
      </c>
      <c r="L21" s="35">
        <v>2964</v>
      </c>
      <c r="M21" s="38">
        <f>K21+L21</f>
        <v>35108</v>
      </c>
      <c r="N21" s="41">
        <v>32144</v>
      </c>
      <c r="O21" s="35">
        <v>1516</v>
      </c>
      <c r="P21" s="38">
        <f t="shared" ref="P21:P58" si="18">N21+O21</f>
        <v>33660</v>
      </c>
      <c r="Q21" s="101">
        <v>32144</v>
      </c>
      <c r="R21" s="35">
        <v>662</v>
      </c>
      <c r="S21" s="38">
        <f t="shared" ref="S21:S58" si="19">Q21+R21</f>
        <v>32806</v>
      </c>
      <c r="T21" s="41"/>
      <c r="U21" s="35">
        <v>43</v>
      </c>
      <c r="V21" s="38">
        <f>T21+U21</f>
        <v>43</v>
      </c>
      <c r="W21" s="41"/>
      <c r="X21" s="35"/>
      <c r="Y21" s="38"/>
      <c r="Z21" s="41"/>
      <c r="AA21" s="35"/>
      <c r="AB21" s="38"/>
      <c r="AC21" s="41"/>
      <c r="AD21" s="35"/>
      <c r="AE21" s="38">
        <f t="shared" si="17"/>
        <v>0</v>
      </c>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101"/>
      <c r="BK21" s="35"/>
      <c r="BL21" s="98"/>
      <c r="BM21" s="41"/>
      <c r="BN21" s="35"/>
      <c r="BO21" s="39"/>
      <c r="BP21" s="41"/>
      <c r="BQ21" s="35"/>
      <c r="BR21" s="39"/>
      <c r="BS21" s="41"/>
      <c r="BT21" s="35"/>
      <c r="BU21" s="39"/>
      <c r="BV21" s="41"/>
      <c r="BW21" s="35"/>
      <c r="BX21" s="38"/>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98"/>
      <c r="DA21" s="98"/>
      <c r="DB21" s="98"/>
      <c r="DC21" s="98"/>
      <c r="DD21" s="98"/>
      <c r="DE21" s="98"/>
      <c r="DF21" s="98"/>
      <c r="DG21" s="98"/>
      <c r="DH21" s="98"/>
      <c r="DI21" s="36">
        <f t="shared" si="10"/>
        <v>0</v>
      </c>
      <c r="DJ21" s="37">
        <f t="shared" si="11"/>
        <v>0</v>
      </c>
      <c r="DK21" s="98">
        <f t="shared" si="12"/>
        <v>0</v>
      </c>
      <c r="DL21" s="157">
        <f t="shared" si="14"/>
        <v>96432</v>
      </c>
      <c r="DM21" s="158">
        <f t="shared" si="15"/>
        <v>5185</v>
      </c>
      <c r="DN21" s="176">
        <f t="shared" si="16"/>
        <v>101617</v>
      </c>
      <c r="DO21" s="5">
        <v>260010</v>
      </c>
    </row>
    <row r="22" spans="1:119" ht="63.75" x14ac:dyDescent="0.2">
      <c r="A22" s="30"/>
      <c r="B22" s="31" t="s">
        <v>186</v>
      </c>
      <c r="C22" s="105" t="s">
        <v>201</v>
      </c>
      <c r="D22" s="103" t="s">
        <v>187</v>
      </c>
      <c r="E22" s="104" t="s">
        <v>200</v>
      </c>
      <c r="F22" s="182" t="s">
        <v>188</v>
      </c>
      <c r="G22" s="33" t="s">
        <v>54</v>
      </c>
      <c r="H22" s="35">
        <v>2.4</v>
      </c>
      <c r="I22" s="35" t="s">
        <v>38</v>
      </c>
      <c r="J22" s="91" t="s">
        <v>19</v>
      </c>
      <c r="K22" s="41">
        <v>24016</v>
      </c>
      <c r="L22" s="35">
        <v>7392</v>
      </c>
      <c r="M22" s="38">
        <f t="shared" ref="M22:M32" si="20">K22+L22</f>
        <v>31408</v>
      </c>
      <c r="N22" s="41">
        <v>24016</v>
      </c>
      <c r="O22" s="35">
        <v>4732</v>
      </c>
      <c r="P22" s="38">
        <f t="shared" si="18"/>
        <v>28748</v>
      </c>
      <c r="Q22" s="101">
        <v>24016</v>
      </c>
      <c r="R22" s="35">
        <v>4147</v>
      </c>
      <c r="S22" s="38">
        <f t="shared" si="19"/>
        <v>28163</v>
      </c>
      <c r="T22" s="41">
        <v>24016</v>
      </c>
      <c r="U22" s="35">
        <v>3571</v>
      </c>
      <c r="V22" s="38">
        <f t="shared" ref="V22:V58" si="21">T22+U22</f>
        <v>27587</v>
      </c>
      <c r="W22" s="41">
        <v>24016</v>
      </c>
      <c r="X22" s="35">
        <v>2976</v>
      </c>
      <c r="Y22" s="38">
        <f t="shared" ref="Y22:Y70" si="22">W22+X22</f>
        <v>26992</v>
      </c>
      <c r="Z22" s="41">
        <v>24016</v>
      </c>
      <c r="AA22" s="35">
        <v>2392</v>
      </c>
      <c r="AB22" s="38">
        <f t="shared" ref="AB22:AB30" si="23">Z22+AA22</f>
        <v>26408</v>
      </c>
      <c r="AC22" s="41">
        <v>24016</v>
      </c>
      <c r="AD22" s="35">
        <v>1808</v>
      </c>
      <c r="AE22" s="38">
        <f t="shared" si="17"/>
        <v>25824</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101"/>
      <c r="BK22" s="35"/>
      <c r="BL22" s="98"/>
      <c r="BM22" s="41"/>
      <c r="BN22" s="35"/>
      <c r="BO22" s="39"/>
      <c r="BP22" s="41"/>
      <c r="BQ22" s="35"/>
      <c r="BR22" s="39"/>
      <c r="BS22" s="41"/>
      <c r="BT22" s="35"/>
      <c r="BU22" s="39"/>
      <c r="BV22" s="41"/>
      <c r="BW22" s="35"/>
      <c r="BX22" s="38"/>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98"/>
      <c r="DA22" s="98"/>
      <c r="DB22" s="98"/>
      <c r="DC22" s="98"/>
      <c r="DD22" s="98"/>
      <c r="DE22" s="98"/>
      <c r="DF22" s="98"/>
      <c r="DG22" s="98"/>
      <c r="DH22" s="98"/>
      <c r="DI22" s="36">
        <v>54036</v>
      </c>
      <c r="DJ22" s="37">
        <v>1968</v>
      </c>
      <c r="DK22" s="98">
        <f t="shared" si="12"/>
        <v>56004</v>
      </c>
      <c r="DL22" s="157">
        <f t="shared" si="14"/>
        <v>222148</v>
      </c>
      <c r="DM22" s="158">
        <f t="shared" si="15"/>
        <v>28986</v>
      </c>
      <c r="DN22" s="176">
        <f t="shared" si="16"/>
        <v>251134</v>
      </c>
      <c r="DO22" s="5">
        <v>348793</v>
      </c>
    </row>
    <row r="23" spans="1:119" ht="51" x14ac:dyDescent="0.2">
      <c r="A23" s="30"/>
      <c r="B23" s="31" t="s">
        <v>144</v>
      </c>
      <c r="C23" s="105" t="s">
        <v>182</v>
      </c>
      <c r="D23" s="103" t="s">
        <v>39</v>
      </c>
      <c r="E23" s="104" t="s">
        <v>183</v>
      </c>
      <c r="F23" s="182" t="s">
        <v>145</v>
      </c>
      <c r="G23" s="33" t="s">
        <v>54</v>
      </c>
      <c r="H23" s="35">
        <v>3.403</v>
      </c>
      <c r="I23" s="44" t="s">
        <v>267</v>
      </c>
      <c r="J23" s="91" t="s">
        <v>19</v>
      </c>
      <c r="K23" s="41">
        <v>51552</v>
      </c>
      <c r="L23" s="35">
        <v>8977</v>
      </c>
      <c r="M23" s="38">
        <f t="shared" si="20"/>
        <v>60529</v>
      </c>
      <c r="N23" s="41">
        <v>51552</v>
      </c>
      <c r="O23" s="35">
        <v>5562</v>
      </c>
      <c r="P23" s="38">
        <f t="shared" si="18"/>
        <v>57114</v>
      </c>
      <c r="Q23" s="101">
        <v>51552</v>
      </c>
      <c r="R23" s="35">
        <v>3678</v>
      </c>
      <c r="S23" s="38">
        <f t="shared" si="19"/>
        <v>55230</v>
      </c>
      <c r="T23" s="41">
        <v>51552</v>
      </c>
      <c r="U23" s="35">
        <v>2113</v>
      </c>
      <c r="V23" s="38">
        <f t="shared" si="21"/>
        <v>53665</v>
      </c>
      <c r="W23" s="41">
        <v>25776</v>
      </c>
      <c r="X23" s="35">
        <v>550</v>
      </c>
      <c r="Y23" s="38">
        <f t="shared" si="22"/>
        <v>26326</v>
      </c>
      <c r="Z23" s="41">
        <v>0</v>
      </c>
      <c r="AA23" s="35">
        <v>0</v>
      </c>
      <c r="AB23" s="38">
        <f t="shared" si="23"/>
        <v>0</v>
      </c>
      <c r="AC23" s="41"/>
      <c r="AD23" s="35"/>
      <c r="AE23" s="38">
        <f t="shared" si="17"/>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101"/>
      <c r="BK23" s="35"/>
      <c r="BL23" s="98"/>
      <c r="BM23" s="41"/>
      <c r="BN23" s="35"/>
      <c r="BO23" s="39"/>
      <c r="BP23" s="41"/>
      <c r="BQ23" s="35"/>
      <c r="BR23" s="39"/>
      <c r="BS23" s="41"/>
      <c r="BT23" s="35"/>
      <c r="BU23" s="39"/>
      <c r="BV23" s="41"/>
      <c r="BW23" s="35"/>
      <c r="BX23" s="38"/>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98"/>
      <c r="DA23" s="98"/>
      <c r="DB23" s="98"/>
      <c r="DC23" s="98"/>
      <c r="DD23" s="98"/>
      <c r="DE23" s="98"/>
      <c r="DF23" s="98"/>
      <c r="DG23" s="98"/>
      <c r="DH23" s="98"/>
      <c r="DI23" s="36">
        <f t="shared" si="10"/>
        <v>0</v>
      </c>
      <c r="DJ23" s="37">
        <f t="shared" si="11"/>
        <v>0</v>
      </c>
      <c r="DK23" s="98">
        <f t="shared" si="12"/>
        <v>0</v>
      </c>
      <c r="DL23" s="157">
        <f t="shared" si="14"/>
        <v>231984</v>
      </c>
      <c r="DM23" s="158">
        <f t="shared" si="15"/>
        <v>20880</v>
      </c>
      <c r="DN23" s="176">
        <f t="shared" si="16"/>
        <v>252864</v>
      </c>
      <c r="DO23" s="5">
        <v>511481</v>
      </c>
    </row>
    <row r="24" spans="1:119" ht="63.75" x14ac:dyDescent="0.2">
      <c r="A24" s="30"/>
      <c r="B24" s="31" t="s">
        <v>148</v>
      </c>
      <c r="C24" s="105" t="s">
        <v>184</v>
      </c>
      <c r="D24" s="103" t="s">
        <v>332</v>
      </c>
      <c r="E24" s="104" t="s">
        <v>185</v>
      </c>
      <c r="F24" s="182" t="s">
        <v>149</v>
      </c>
      <c r="G24" s="33" t="s">
        <v>54</v>
      </c>
      <c r="H24" s="35">
        <v>4.0149999999999997</v>
      </c>
      <c r="I24" s="35" t="s">
        <v>38</v>
      </c>
      <c r="J24" s="91" t="s">
        <v>19</v>
      </c>
      <c r="K24" s="41">
        <v>54728</v>
      </c>
      <c r="L24" s="35">
        <v>1714</v>
      </c>
      <c r="M24" s="38">
        <f t="shared" si="20"/>
        <v>56442</v>
      </c>
      <c r="N24" s="41">
        <v>0</v>
      </c>
      <c r="O24" s="35">
        <v>75</v>
      </c>
      <c r="P24" s="38">
        <f t="shared" si="18"/>
        <v>75</v>
      </c>
      <c r="Q24" s="101">
        <v>0</v>
      </c>
      <c r="R24" s="35">
        <v>0</v>
      </c>
      <c r="S24" s="38">
        <f t="shared" si="19"/>
        <v>0</v>
      </c>
      <c r="T24" s="41">
        <v>0</v>
      </c>
      <c r="U24" s="35">
        <v>0</v>
      </c>
      <c r="V24" s="38">
        <f t="shared" si="21"/>
        <v>0</v>
      </c>
      <c r="W24" s="41">
        <v>0</v>
      </c>
      <c r="X24" s="35">
        <v>0</v>
      </c>
      <c r="Y24" s="38">
        <f t="shared" si="22"/>
        <v>0</v>
      </c>
      <c r="Z24" s="41">
        <v>0</v>
      </c>
      <c r="AA24" s="35">
        <v>0</v>
      </c>
      <c r="AB24" s="38">
        <f t="shared" si="23"/>
        <v>0</v>
      </c>
      <c r="AC24" s="41"/>
      <c r="AD24" s="35"/>
      <c r="AE24" s="38">
        <f t="shared" si="17"/>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98"/>
      <c r="BM24" s="41"/>
      <c r="BN24" s="35"/>
      <c r="BO24" s="39"/>
      <c r="BP24" s="41"/>
      <c r="BQ24" s="35"/>
      <c r="BR24" s="39"/>
      <c r="BS24" s="41"/>
      <c r="BT24" s="35"/>
      <c r="BU24" s="39"/>
      <c r="BV24" s="41"/>
      <c r="BW24" s="35"/>
      <c r="BX24" s="38"/>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98"/>
      <c r="DA24" s="98"/>
      <c r="DB24" s="98"/>
      <c r="DC24" s="98"/>
      <c r="DD24" s="98"/>
      <c r="DE24" s="98"/>
      <c r="DF24" s="98"/>
      <c r="DG24" s="98"/>
      <c r="DH24" s="98"/>
      <c r="DI24" s="36">
        <f t="shared" si="10"/>
        <v>0</v>
      </c>
      <c r="DJ24" s="37">
        <f t="shared" si="11"/>
        <v>0</v>
      </c>
      <c r="DK24" s="98">
        <f t="shared" si="12"/>
        <v>0</v>
      </c>
      <c r="DL24" s="157">
        <f t="shared" si="14"/>
        <v>54728</v>
      </c>
      <c r="DM24" s="158">
        <f t="shared" si="15"/>
        <v>1789</v>
      </c>
      <c r="DN24" s="176">
        <f t="shared" si="16"/>
        <v>56517</v>
      </c>
      <c r="DO24" s="5">
        <v>331171</v>
      </c>
    </row>
    <row r="25" spans="1:119" ht="65.45" customHeight="1" x14ac:dyDescent="0.2">
      <c r="A25" s="30"/>
      <c r="B25" s="31" t="s">
        <v>202</v>
      </c>
      <c r="C25" s="105" t="s">
        <v>322</v>
      </c>
      <c r="D25" s="163" t="s">
        <v>335</v>
      </c>
      <c r="E25" s="104" t="s">
        <v>323</v>
      </c>
      <c r="F25" s="182" t="s">
        <v>203</v>
      </c>
      <c r="G25" s="33" t="s">
        <v>54</v>
      </c>
      <c r="H25" s="35">
        <v>2.8769999999999998</v>
      </c>
      <c r="I25" s="35" t="s">
        <v>38</v>
      </c>
      <c r="J25" s="91" t="s">
        <v>19</v>
      </c>
      <c r="K25" s="41">
        <v>72724</v>
      </c>
      <c r="L25" s="35">
        <v>53763</v>
      </c>
      <c r="M25" s="38">
        <f t="shared" si="20"/>
        <v>126487</v>
      </c>
      <c r="N25" s="41">
        <v>72724</v>
      </c>
      <c r="O25" s="35">
        <v>40837</v>
      </c>
      <c r="P25" s="38">
        <f t="shared" si="18"/>
        <v>113561</v>
      </c>
      <c r="Q25" s="101">
        <v>72724</v>
      </c>
      <c r="R25" s="35">
        <v>37773</v>
      </c>
      <c r="S25" s="38">
        <f t="shared" si="19"/>
        <v>110497</v>
      </c>
      <c r="T25" s="41">
        <v>72724</v>
      </c>
      <c r="U25" s="35">
        <v>36097</v>
      </c>
      <c r="V25" s="38">
        <f t="shared" si="21"/>
        <v>108821</v>
      </c>
      <c r="W25" s="41">
        <v>72724</v>
      </c>
      <c r="X25" s="35">
        <v>34228</v>
      </c>
      <c r="Y25" s="38">
        <f t="shared" si="22"/>
        <v>106952</v>
      </c>
      <c r="Z25" s="41">
        <v>72724</v>
      </c>
      <c r="AA25" s="35">
        <v>32459</v>
      </c>
      <c r="AB25" s="38">
        <f t="shared" si="23"/>
        <v>105183</v>
      </c>
      <c r="AC25" s="41">
        <v>72724</v>
      </c>
      <c r="AD25" s="35">
        <v>30691</v>
      </c>
      <c r="AE25" s="38">
        <f t="shared" si="17"/>
        <v>103415</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98"/>
      <c r="BM25" s="41"/>
      <c r="BN25" s="35"/>
      <c r="BO25" s="39"/>
      <c r="BP25" s="41"/>
      <c r="BQ25" s="35"/>
      <c r="BR25" s="39"/>
      <c r="BS25" s="41"/>
      <c r="BT25" s="35"/>
      <c r="BU25" s="39"/>
      <c r="BV25" s="41"/>
      <c r="BW25" s="35"/>
      <c r="BX25" s="39"/>
      <c r="BY25" s="41"/>
      <c r="BZ25" s="35"/>
      <c r="CA25" s="38"/>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98"/>
      <c r="DA25" s="98"/>
      <c r="DB25" s="98"/>
      <c r="DC25" s="98"/>
      <c r="DD25" s="98"/>
      <c r="DE25" s="98"/>
      <c r="DF25" s="98"/>
      <c r="DG25" s="98"/>
      <c r="DH25" s="98"/>
      <c r="DI25" s="36">
        <v>1199881</v>
      </c>
      <c r="DJ25" s="37">
        <v>251219</v>
      </c>
      <c r="DK25" s="98">
        <f t="shared" si="12"/>
        <v>1451100</v>
      </c>
      <c r="DL25" s="157">
        <f t="shared" si="14"/>
        <v>1708949</v>
      </c>
      <c r="DM25" s="158">
        <f t="shared" si="15"/>
        <v>517067</v>
      </c>
      <c r="DN25" s="176">
        <f t="shared" si="16"/>
        <v>2226016</v>
      </c>
      <c r="DO25" s="5">
        <v>2090839</v>
      </c>
    </row>
    <row r="26" spans="1:119" ht="65.45" customHeight="1" x14ac:dyDescent="0.2">
      <c r="A26" s="30"/>
      <c r="B26" s="31" t="s">
        <v>202</v>
      </c>
      <c r="C26" s="103" t="s">
        <v>241</v>
      </c>
      <c r="D26" s="103" t="s">
        <v>336</v>
      </c>
      <c r="E26" s="104" t="s">
        <v>242</v>
      </c>
      <c r="F26" s="182" t="s">
        <v>243</v>
      </c>
      <c r="G26" s="33" t="s">
        <v>54</v>
      </c>
      <c r="H26" s="35">
        <v>2.8</v>
      </c>
      <c r="I26" s="35" t="s">
        <v>38</v>
      </c>
      <c r="J26" s="91" t="s">
        <v>19</v>
      </c>
      <c r="K26" s="41">
        <v>11744</v>
      </c>
      <c r="L26" s="35">
        <v>9126</v>
      </c>
      <c r="M26" s="38">
        <f t="shared" si="20"/>
        <v>20870</v>
      </c>
      <c r="N26" s="41">
        <v>11744</v>
      </c>
      <c r="O26" s="35">
        <v>7039</v>
      </c>
      <c r="P26" s="38">
        <f t="shared" si="18"/>
        <v>18783</v>
      </c>
      <c r="Q26" s="101">
        <v>11744</v>
      </c>
      <c r="R26" s="35">
        <v>6529</v>
      </c>
      <c r="S26" s="38">
        <f t="shared" si="19"/>
        <v>18273</v>
      </c>
      <c r="T26" s="41">
        <v>11744</v>
      </c>
      <c r="U26" s="35">
        <v>6260</v>
      </c>
      <c r="V26" s="38">
        <f>T26+U26</f>
        <v>18004</v>
      </c>
      <c r="W26" s="41">
        <v>11744</v>
      </c>
      <c r="X26" s="35">
        <v>5956</v>
      </c>
      <c r="Y26" s="38">
        <f t="shared" si="22"/>
        <v>17700</v>
      </c>
      <c r="Z26" s="41">
        <v>11744</v>
      </c>
      <c r="AA26" s="35">
        <v>5671</v>
      </c>
      <c r="AB26" s="38">
        <f t="shared" si="23"/>
        <v>17415</v>
      </c>
      <c r="AC26" s="41">
        <v>11744</v>
      </c>
      <c r="AD26" s="35">
        <v>5385</v>
      </c>
      <c r="AE26" s="38">
        <f t="shared" si="17"/>
        <v>17129</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98"/>
      <c r="BM26" s="41"/>
      <c r="BN26" s="35"/>
      <c r="BO26" s="39"/>
      <c r="BP26" s="41"/>
      <c r="BQ26" s="35"/>
      <c r="BR26" s="39"/>
      <c r="BS26" s="41"/>
      <c r="BT26" s="35"/>
      <c r="BU26" s="39"/>
      <c r="BV26" s="41"/>
      <c r="BW26" s="35"/>
      <c r="BX26" s="39"/>
      <c r="BY26" s="41"/>
      <c r="BZ26" s="35"/>
      <c r="CA26" s="38"/>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98"/>
      <c r="DA26" s="98"/>
      <c r="DB26" s="98"/>
      <c r="DC26" s="98"/>
      <c r="DD26" s="98"/>
      <c r="DE26" s="98"/>
      <c r="DF26" s="98"/>
      <c r="DG26" s="98"/>
      <c r="DH26" s="98"/>
      <c r="DI26" s="36">
        <v>211392</v>
      </c>
      <c r="DJ26" s="37">
        <v>48116</v>
      </c>
      <c r="DK26" s="98">
        <f t="shared" si="12"/>
        <v>259508</v>
      </c>
      <c r="DL26" s="157">
        <f t="shared" si="14"/>
        <v>293600</v>
      </c>
      <c r="DM26" s="158">
        <f t="shared" si="15"/>
        <v>94082</v>
      </c>
      <c r="DN26" s="176">
        <f t="shared" si="16"/>
        <v>387682</v>
      </c>
      <c r="DO26" s="5">
        <v>354323</v>
      </c>
    </row>
    <row r="27" spans="1:119" ht="51" x14ac:dyDescent="0.2">
      <c r="A27" s="30"/>
      <c r="B27" s="31" t="s">
        <v>213</v>
      </c>
      <c r="C27" s="105" t="s">
        <v>155</v>
      </c>
      <c r="D27" s="103" t="s">
        <v>139</v>
      </c>
      <c r="E27" s="104" t="s">
        <v>154</v>
      </c>
      <c r="F27" s="182" t="s">
        <v>146</v>
      </c>
      <c r="G27" s="33" t="s">
        <v>54</v>
      </c>
      <c r="H27" s="35">
        <v>4.0149999999999997</v>
      </c>
      <c r="I27" s="35" t="s">
        <v>38</v>
      </c>
      <c r="J27" s="91" t="s">
        <v>19</v>
      </c>
      <c r="K27" s="41">
        <v>23972</v>
      </c>
      <c r="L27" s="35">
        <v>2428</v>
      </c>
      <c r="M27" s="38">
        <f t="shared" si="20"/>
        <v>26400</v>
      </c>
      <c r="N27" s="41">
        <v>23972</v>
      </c>
      <c r="O27" s="35">
        <v>1077</v>
      </c>
      <c r="P27" s="38">
        <f t="shared" si="18"/>
        <v>25049</v>
      </c>
      <c r="Q27" s="101">
        <v>23972</v>
      </c>
      <c r="R27" s="35">
        <v>493</v>
      </c>
      <c r="S27" s="38">
        <f t="shared" si="19"/>
        <v>24465</v>
      </c>
      <c r="T27" s="41"/>
      <c r="U27" s="35">
        <v>32</v>
      </c>
      <c r="V27" s="38">
        <f t="shared" si="21"/>
        <v>32</v>
      </c>
      <c r="W27" s="41"/>
      <c r="X27" s="35"/>
      <c r="Y27" s="38">
        <f t="shared" si="22"/>
        <v>0</v>
      </c>
      <c r="Z27" s="41"/>
      <c r="AA27" s="35"/>
      <c r="AB27" s="38">
        <f t="shared" si="23"/>
        <v>0</v>
      </c>
      <c r="AC27" s="41"/>
      <c r="AD27" s="35"/>
      <c r="AE27" s="38">
        <f t="shared" si="17"/>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98"/>
      <c r="BM27" s="41"/>
      <c r="BN27" s="35"/>
      <c r="BO27" s="39"/>
      <c r="BP27" s="41"/>
      <c r="BQ27" s="35"/>
      <c r="BR27" s="39"/>
      <c r="BS27" s="41"/>
      <c r="BT27" s="35"/>
      <c r="BU27" s="39"/>
      <c r="BV27" s="41"/>
      <c r="BW27" s="35"/>
      <c r="BX27" s="38"/>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98"/>
      <c r="DA27" s="98"/>
      <c r="DB27" s="98"/>
      <c r="DC27" s="98"/>
      <c r="DD27" s="98"/>
      <c r="DE27" s="98"/>
      <c r="DF27" s="98"/>
      <c r="DG27" s="98"/>
      <c r="DH27" s="98"/>
      <c r="DI27" s="36">
        <f t="shared" si="10"/>
        <v>0</v>
      </c>
      <c r="DJ27" s="37">
        <f t="shared" si="11"/>
        <v>0</v>
      </c>
      <c r="DK27" s="98">
        <f t="shared" si="12"/>
        <v>0</v>
      </c>
      <c r="DL27" s="157">
        <f t="shared" si="14"/>
        <v>71916</v>
      </c>
      <c r="DM27" s="158">
        <f t="shared" si="15"/>
        <v>4030</v>
      </c>
      <c r="DN27" s="176">
        <f t="shared" si="16"/>
        <v>75946</v>
      </c>
      <c r="DO27" s="5">
        <v>193908</v>
      </c>
    </row>
    <row r="28" spans="1:119" ht="79.150000000000006" customHeight="1" x14ac:dyDescent="0.2">
      <c r="A28" s="30"/>
      <c r="B28" s="31" t="s">
        <v>247</v>
      </c>
      <c r="C28" s="105" t="s">
        <v>347</v>
      </c>
      <c r="D28" s="103" t="s">
        <v>278</v>
      </c>
      <c r="E28" s="104" t="s">
        <v>348</v>
      </c>
      <c r="F28" s="182" t="s">
        <v>246</v>
      </c>
      <c r="G28" s="33" t="s">
        <v>54</v>
      </c>
      <c r="H28" s="35">
        <v>3.0339999999999998</v>
      </c>
      <c r="I28" s="35" t="s">
        <v>38</v>
      </c>
      <c r="J28" s="91" t="s">
        <v>19</v>
      </c>
      <c r="K28" s="41">
        <v>0</v>
      </c>
      <c r="L28" s="35">
        <v>48382</v>
      </c>
      <c r="M28" s="38">
        <f t="shared" si="20"/>
        <v>48382</v>
      </c>
      <c r="N28" s="41">
        <v>124188</v>
      </c>
      <c r="O28" s="35">
        <v>38340</v>
      </c>
      <c r="P28" s="38">
        <f t="shared" si="18"/>
        <v>162528</v>
      </c>
      <c r="Q28" s="101">
        <v>124188</v>
      </c>
      <c r="R28" s="35">
        <v>33521</v>
      </c>
      <c r="S28" s="38">
        <f t="shared" si="19"/>
        <v>157709</v>
      </c>
      <c r="T28" s="41">
        <v>124188</v>
      </c>
      <c r="U28" s="35">
        <v>30191</v>
      </c>
      <c r="V28" s="38">
        <f t="shared" si="21"/>
        <v>154379</v>
      </c>
      <c r="W28" s="41">
        <v>124188</v>
      </c>
      <c r="X28" s="35">
        <v>26702</v>
      </c>
      <c r="Y28" s="38">
        <f t="shared" si="22"/>
        <v>150890</v>
      </c>
      <c r="Z28" s="41">
        <v>124188</v>
      </c>
      <c r="AA28" s="35">
        <v>23298</v>
      </c>
      <c r="AB28" s="38">
        <f t="shared" si="23"/>
        <v>147486</v>
      </c>
      <c r="AC28" s="41">
        <v>124188</v>
      </c>
      <c r="AD28" s="35">
        <v>19898</v>
      </c>
      <c r="AE28" s="38">
        <f t="shared" si="17"/>
        <v>144086</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98"/>
      <c r="BM28" s="41"/>
      <c r="BN28" s="35"/>
      <c r="BO28" s="39"/>
      <c r="BP28" s="41"/>
      <c r="BQ28" s="35"/>
      <c r="BR28" s="39"/>
      <c r="BS28" s="41"/>
      <c r="BT28" s="35"/>
      <c r="BU28" s="39"/>
      <c r="BV28" s="41"/>
      <c r="BW28" s="35"/>
      <c r="BX28" s="39"/>
      <c r="BY28" s="41"/>
      <c r="BZ28" s="35"/>
      <c r="CA28" s="38"/>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98"/>
      <c r="DA28" s="98"/>
      <c r="DB28" s="98"/>
      <c r="DC28" s="98"/>
      <c r="DD28" s="98"/>
      <c r="DE28" s="98"/>
      <c r="DF28" s="98"/>
      <c r="DG28" s="98"/>
      <c r="DH28" s="98"/>
      <c r="DI28" s="36">
        <v>620904</v>
      </c>
      <c r="DJ28" s="37">
        <v>48660</v>
      </c>
      <c r="DK28" s="98">
        <f t="shared" si="12"/>
        <v>669564</v>
      </c>
      <c r="DL28" s="157">
        <f t="shared" si="14"/>
        <v>1366032</v>
      </c>
      <c r="DM28" s="158">
        <f t="shared" si="15"/>
        <v>268992</v>
      </c>
      <c r="DN28" s="176">
        <f t="shared" si="16"/>
        <v>1635024</v>
      </c>
      <c r="DO28" s="5">
        <v>1666951</v>
      </c>
    </row>
    <row r="29" spans="1:119" ht="79.5" customHeight="1" x14ac:dyDescent="0.2">
      <c r="A29" s="30"/>
      <c r="B29" s="31" t="s">
        <v>210</v>
      </c>
      <c r="C29" s="103" t="s">
        <v>204</v>
      </c>
      <c r="D29" s="103" t="s">
        <v>41</v>
      </c>
      <c r="E29" s="104" t="s">
        <v>211</v>
      </c>
      <c r="F29" s="182" t="s">
        <v>212</v>
      </c>
      <c r="G29" s="33" t="s">
        <v>54</v>
      </c>
      <c r="H29" s="35">
        <v>2.8769999999999998</v>
      </c>
      <c r="I29" s="35" t="s">
        <v>38</v>
      </c>
      <c r="J29" s="91" t="s">
        <v>19</v>
      </c>
      <c r="K29" s="41">
        <v>36488</v>
      </c>
      <c r="L29" s="35">
        <v>4478</v>
      </c>
      <c r="M29" s="38">
        <f t="shared" si="20"/>
        <v>40966</v>
      </c>
      <c r="N29" s="41">
        <v>36488</v>
      </c>
      <c r="O29" s="35">
        <v>2620</v>
      </c>
      <c r="P29" s="38">
        <f t="shared" si="18"/>
        <v>39108</v>
      </c>
      <c r="Q29" s="101">
        <v>36488</v>
      </c>
      <c r="R29" s="35">
        <v>1639</v>
      </c>
      <c r="S29" s="38">
        <f t="shared" si="19"/>
        <v>38127</v>
      </c>
      <c r="T29" s="41">
        <v>36488</v>
      </c>
      <c r="U29" s="35">
        <v>751</v>
      </c>
      <c r="V29" s="38">
        <f t="shared" si="21"/>
        <v>37239</v>
      </c>
      <c r="W29" s="41">
        <v>0</v>
      </c>
      <c r="X29" s="35">
        <v>49</v>
      </c>
      <c r="Y29" s="38">
        <f t="shared" si="22"/>
        <v>49</v>
      </c>
      <c r="Z29" s="41">
        <v>0</v>
      </c>
      <c r="AA29" s="35">
        <v>0</v>
      </c>
      <c r="AB29" s="38">
        <f t="shared" si="23"/>
        <v>0</v>
      </c>
      <c r="AC29" s="41"/>
      <c r="AD29" s="35"/>
      <c r="AE29" s="38">
        <f t="shared" si="17"/>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98"/>
      <c r="BM29" s="41"/>
      <c r="BN29" s="35"/>
      <c r="BO29" s="39"/>
      <c r="BP29" s="41"/>
      <c r="BQ29" s="35"/>
      <c r="BR29" s="39"/>
      <c r="BS29" s="41"/>
      <c r="BT29" s="35"/>
      <c r="BU29" s="39"/>
      <c r="BV29" s="41"/>
      <c r="BW29" s="35"/>
      <c r="BX29" s="38"/>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98"/>
      <c r="DA29" s="98"/>
      <c r="DB29" s="98"/>
      <c r="DC29" s="98"/>
      <c r="DD29" s="98"/>
      <c r="DE29" s="98"/>
      <c r="DF29" s="98"/>
      <c r="DG29" s="98"/>
      <c r="DH29" s="98"/>
      <c r="DI29" s="36">
        <f t="shared" si="10"/>
        <v>0</v>
      </c>
      <c r="DJ29" s="37">
        <f t="shared" si="11"/>
        <v>0</v>
      </c>
      <c r="DK29" s="98">
        <f t="shared" si="12"/>
        <v>0</v>
      </c>
      <c r="DL29" s="157">
        <f t="shared" si="14"/>
        <v>145952</v>
      </c>
      <c r="DM29" s="158">
        <f t="shared" si="15"/>
        <v>9537</v>
      </c>
      <c r="DN29" s="176">
        <f t="shared" si="16"/>
        <v>155489</v>
      </c>
      <c r="DO29" s="5">
        <v>332466</v>
      </c>
    </row>
    <row r="30" spans="1:119" ht="53.25" customHeight="1" x14ac:dyDescent="0.2">
      <c r="A30" s="30"/>
      <c r="B30" s="31" t="s">
        <v>231</v>
      </c>
      <c r="C30" s="103" t="s">
        <v>232</v>
      </c>
      <c r="D30" s="103" t="s">
        <v>233</v>
      </c>
      <c r="E30" s="104" t="s">
        <v>234</v>
      </c>
      <c r="F30" s="182" t="s">
        <v>235</v>
      </c>
      <c r="G30" s="33" t="s">
        <v>54</v>
      </c>
      <c r="H30" s="35">
        <v>3.9729999999999999</v>
      </c>
      <c r="I30" s="35" t="s">
        <v>38</v>
      </c>
      <c r="J30" s="91" t="s">
        <v>19</v>
      </c>
      <c r="K30" s="41">
        <v>44292</v>
      </c>
      <c r="L30" s="35">
        <v>7438</v>
      </c>
      <c r="M30" s="38">
        <f t="shared" si="20"/>
        <v>51730</v>
      </c>
      <c r="N30" s="41">
        <v>44292</v>
      </c>
      <c r="O30" s="35">
        <v>4146</v>
      </c>
      <c r="P30" s="38">
        <f t="shared" si="18"/>
        <v>48438</v>
      </c>
      <c r="Q30" s="101">
        <v>44292</v>
      </c>
      <c r="R30" s="35">
        <v>3067</v>
      </c>
      <c r="S30" s="38">
        <f t="shared" si="19"/>
        <v>47359</v>
      </c>
      <c r="T30" s="41">
        <v>44292</v>
      </c>
      <c r="U30" s="35">
        <v>1992</v>
      </c>
      <c r="V30" s="38">
        <f t="shared" si="21"/>
        <v>46284</v>
      </c>
      <c r="W30" s="41">
        <v>44292</v>
      </c>
      <c r="X30" s="35">
        <v>909</v>
      </c>
      <c r="Y30" s="38">
        <f t="shared" si="22"/>
        <v>45201</v>
      </c>
      <c r="Z30" s="41">
        <v>0</v>
      </c>
      <c r="AA30" s="35">
        <v>59</v>
      </c>
      <c r="AB30" s="38">
        <f t="shared" si="23"/>
        <v>59</v>
      </c>
      <c r="AC30" s="41"/>
      <c r="AD30" s="35"/>
      <c r="AE30" s="38">
        <f t="shared" si="17"/>
        <v>0</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98"/>
      <c r="BM30" s="41"/>
      <c r="BN30" s="35"/>
      <c r="BO30" s="39"/>
      <c r="BP30" s="41"/>
      <c r="BQ30" s="35"/>
      <c r="BR30" s="39"/>
      <c r="BS30" s="41"/>
      <c r="BT30" s="35"/>
      <c r="BU30" s="39"/>
      <c r="BV30" s="41"/>
      <c r="BW30" s="35"/>
      <c r="BX30" s="38"/>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98"/>
      <c r="DA30" s="98"/>
      <c r="DB30" s="98"/>
      <c r="DC30" s="98"/>
      <c r="DD30" s="98"/>
      <c r="DE30" s="98"/>
      <c r="DF30" s="98"/>
      <c r="DG30" s="98"/>
      <c r="DH30" s="98"/>
      <c r="DI30" s="36">
        <f t="shared" si="10"/>
        <v>0</v>
      </c>
      <c r="DJ30" s="37">
        <f t="shared" si="11"/>
        <v>0</v>
      </c>
      <c r="DK30" s="98">
        <f t="shared" si="12"/>
        <v>0</v>
      </c>
      <c r="DL30" s="157">
        <f t="shared" si="14"/>
        <v>221460</v>
      </c>
      <c r="DM30" s="158">
        <f t="shared" si="15"/>
        <v>17611</v>
      </c>
      <c r="DN30" s="176">
        <f t="shared" si="16"/>
        <v>239071</v>
      </c>
      <c r="DO30" s="5">
        <v>448984</v>
      </c>
    </row>
    <row r="31" spans="1:119" ht="38.25" x14ac:dyDescent="0.2">
      <c r="A31" s="30"/>
      <c r="B31" s="31" t="s">
        <v>156</v>
      </c>
      <c r="C31" s="105" t="s">
        <v>222</v>
      </c>
      <c r="D31" s="103" t="s">
        <v>139</v>
      </c>
      <c r="E31" s="104" t="s">
        <v>223</v>
      </c>
      <c r="F31" s="182" t="s">
        <v>157</v>
      </c>
      <c r="G31" s="33" t="s">
        <v>54</v>
      </c>
      <c r="H31" s="35">
        <v>3.774</v>
      </c>
      <c r="I31" s="35" t="s">
        <v>38</v>
      </c>
      <c r="J31" s="91" t="s">
        <v>19</v>
      </c>
      <c r="K31" s="41">
        <v>24904</v>
      </c>
      <c r="L31" s="35">
        <v>2573</v>
      </c>
      <c r="M31" s="38">
        <f t="shared" si="20"/>
        <v>27477</v>
      </c>
      <c r="N31" s="41">
        <v>24904</v>
      </c>
      <c r="O31" s="35">
        <v>1119</v>
      </c>
      <c r="P31" s="38">
        <f t="shared" si="18"/>
        <v>26023</v>
      </c>
      <c r="Q31" s="101">
        <v>24904</v>
      </c>
      <c r="R31" s="35">
        <v>513</v>
      </c>
      <c r="S31" s="38">
        <f t="shared" si="19"/>
        <v>25417</v>
      </c>
      <c r="T31" s="41"/>
      <c r="U31" s="35">
        <v>33</v>
      </c>
      <c r="V31" s="38">
        <f t="shared" si="21"/>
        <v>33</v>
      </c>
      <c r="W31" s="41"/>
      <c r="X31" s="35"/>
      <c r="Y31" s="38"/>
      <c r="Z31" s="41"/>
      <c r="AA31" s="35"/>
      <c r="AB31" s="38"/>
      <c r="AC31" s="41"/>
      <c r="AD31" s="35"/>
      <c r="AE31" s="38">
        <f t="shared" si="17"/>
        <v>0</v>
      </c>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101"/>
      <c r="BK31" s="35"/>
      <c r="BL31" s="98"/>
      <c r="BM31" s="41"/>
      <c r="BN31" s="35"/>
      <c r="BO31" s="39"/>
      <c r="BP31" s="41"/>
      <c r="BQ31" s="35"/>
      <c r="BR31" s="39"/>
      <c r="BS31" s="41"/>
      <c r="BT31" s="35"/>
      <c r="BU31" s="39"/>
      <c r="BV31" s="41"/>
      <c r="BW31" s="35"/>
      <c r="BX31" s="38"/>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98"/>
      <c r="DA31" s="98"/>
      <c r="DB31" s="98"/>
      <c r="DC31" s="98"/>
      <c r="DD31" s="98"/>
      <c r="DE31" s="98"/>
      <c r="DF31" s="98"/>
      <c r="DG31" s="98"/>
      <c r="DH31" s="98"/>
      <c r="DI31" s="36">
        <f t="shared" si="10"/>
        <v>0</v>
      </c>
      <c r="DJ31" s="37">
        <f t="shared" si="11"/>
        <v>0</v>
      </c>
      <c r="DK31" s="98">
        <f t="shared" si="12"/>
        <v>0</v>
      </c>
      <c r="DL31" s="157">
        <f t="shared" si="14"/>
        <v>74712</v>
      </c>
      <c r="DM31" s="158">
        <f t="shared" si="15"/>
        <v>4238</v>
      </c>
      <c r="DN31" s="176">
        <f t="shared" si="16"/>
        <v>78950</v>
      </c>
      <c r="DO31" s="5">
        <v>201446</v>
      </c>
    </row>
    <row r="32" spans="1:119" ht="63.75" x14ac:dyDescent="0.2">
      <c r="A32" s="30"/>
      <c r="B32" s="31" t="s">
        <v>163</v>
      </c>
      <c r="C32" s="103" t="s">
        <v>158</v>
      </c>
      <c r="D32" s="103" t="s">
        <v>101</v>
      </c>
      <c r="E32" s="104" t="s">
        <v>159</v>
      </c>
      <c r="F32" s="182" t="s">
        <v>160</v>
      </c>
      <c r="G32" s="33" t="s">
        <v>54</v>
      </c>
      <c r="H32" s="35">
        <v>3.5819999999999999</v>
      </c>
      <c r="I32" s="35" t="s">
        <v>38</v>
      </c>
      <c r="J32" s="91" t="s">
        <v>19</v>
      </c>
      <c r="K32" s="41"/>
      <c r="L32" s="35">
        <v>73</v>
      </c>
      <c r="M32" s="38">
        <f t="shared" si="20"/>
        <v>73</v>
      </c>
      <c r="N32" s="41"/>
      <c r="O32" s="35"/>
      <c r="P32" s="38"/>
      <c r="Q32" s="101"/>
      <c r="R32" s="35"/>
      <c r="S32" s="38"/>
      <c r="T32" s="41"/>
      <c r="U32" s="35"/>
      <c r="V32" s="38"/>
      <c r="W32" s="41"/>
      <c r="X32" s="35"/>
      <c r="Y32" s="38"/>
      <c r="Z32" s="41"/>
      <c r="AA32" s="35"/>
      <c r="AB32" s="38"/>
      <c r="AC32" s="41"/>
      <c r="AD32" s="35"/>
      <c r="AE32" s="38">
        <f t="shared" si="17"/>
        <v>0</v>
      </c>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101"/>
      <c r="BK32" s="35"/>
      <c r="BL32" s="98"/>
      <c r="BM32" s="41"/>
      <c r="BN32" s="35"/>
      <c r="BO32" s="39"/>
      <c r="BP32" s="41"/>
      <c r="BQ32" s="35"/>
      <c r="BR32" s="39"/>
      <c r="BS32" s="41"/>
      <c r="BT32" s="35"/>
      <c r="BU32" s="39"/>
      <c r="BV32" s="41"/>
      <c r="BW32" s="35"/>
      <c r="BX32" s="38"/>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98"/>
      <c r="DA32" s="98"/>
      <c r="DB32" s="98"/>
      <c r="DC32" s="98"/>
      <c r="DD32" s="98"/>
      <c r="DE32" s="98"/>
      <c r="DF32" s="98"/>
      <c r="DG32" s="98"/>
      <c r="DH32" s="98"/>
      <c r="DI32" s="36">
        <f t="shared" si="10"/>
        <v>0</v>
      </c>
      <c r="DJ32" s="37">
        <f t="shared" si="11"/>
        <v>0</v>
      </c>
      <c r="DK32" s="98">
        <f t="shared" si="12"/>
        <v>0</v>
      </c>
      <c r="DL32" s="157">
        <f t="shared" si="14"/>
        <v>0</v>
      </c>
      <c r="DM32" s="158">
        <f t="shared" si="15"/>
        <v>73</v>
      </c>
      <c r="DN32" s="176">
        <f t="shared" si="16"/>
        <v>73</v>
      </c>
      <c r="DO32" s="5">
        <v>185292</v>
      </c>
    </row>
    <row r="33" spans="1:119" ht="66" customHeight="1" x14ac:dyDescent="0.2">
      <c r="A33" s="30"/>
      <c r="B33" s="31" t="s">
        <v>161</v>
      </c>
      <c r="C33" s="105" t="s">
        <v>220</v>
      </c>
      <c r="D33" s="103" t="s">
        <v>41</v>
      </c>
      <c r="E33" s="104" t="s">
        <v>221</v>
      </c>
      <c r="F33" s="182" t="s">
        <v>162</v>
      </c>
      <c r="G33" s="33" t="s">
        <v>54</v>
      </c>
      <c r="H33" s="35">
        <v>3.2189999999999999</v>
      </c>
      <c r="I33" s="35" t="s">
        <v>38</v>
      </c>
      <c r="J33" s="91" t="s">
        <v>19</v>
      </c>
      <c r="K33" s="41">
        <v>60620</v>
      </c>
      <c r="L33" s="35">
        <v>7641</v>
      </c>
      <c r="M33" s="38">
        <f t="shared" ref="M33:M58" si="24">K33+L33</f>
        <v>68261</v>
      </c>
      <c r="N33" s="41">
        <v>60620</v>
      </c>
      <c r="O33" s="35">
        <v>4217</v>
      </c>
      <c r="P33" s="38">
        <f t="shared" si="18"/>
        <v>64837</v>
      </c>
      <c r="Q33" s="101">
        <v>60620</v>
      </c>
      <c r="R33" s="35">
        <v>2723</v>
      </c>
      <c r="S33" s="38">
        <f t="shared" si="19"/>
        <v>63343</v>
      </c>
      <c r="T33" s="41">
        <v>60620</v>
      </c>
      <c r="U33" s="35">
        <v>1248</v>
      </c>
      <c r="V33" s="38">
        <f t="shared" si="21"/>
        <v>61868</v>
      </c>
      <c r="W33" s="41"/>
      <c r="X33" s="35">
        <v>81</v>
      </c>
      <c r="Y33" s="38">
        <f>W33+X33</f>
        <v>81</v>
      </c>
      <c r="Z33" s="41"/>
      <c r="AA33" s="35"/>
      <c r="AB33" s="38"/>
      <c r="AC33" s="41"/>
      <c r="AD33" s="35"/>
      <c r="AE33" s="38">
        <f t="shared" si="17"/>
        <v>0</v>
      </c>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101"/>
      <c r="BK33" s="35"/>
      <c r="BL33" s="98"/>
      <c r="BM33" s="41"/>
      <c r="BN33" s="35"/>
      <c r="BO33" s="39"/>
      <c r="BP33" s="41"/>
      <c r="BQ33" s="35"/>
      <c r="BR33" s="39"/>
      <c r="BS33" s="41"/>
      <c r="BT33" s="35"/>
      <c r="BU33" s="39"/>
      <c r="BV33" s="41"/>
      <c r="BW33" s="35"/>
      <c r="BX33" s="38"/>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98"/>
      <c r="DA33" s="98"/>
      <c r="DB33" s="98"/>
      <c r="DC33" s="98"/>
      <c r="DD33" s="98"/>
      <c r="DE33" s="98"/>
      <c r="DF33" s="98"/>
      <c r="DG33" s="98"/>
      <c r="DH33" s="98"/>
      <c r="DI33" s="36">
        <f t="shared" si="10"/>
        <v>0</v>
      </c>
      <c r="DJ33" s="37">
        <f t="shared" si="11"/>
        <v>0</v>
      </c>
      <c r="DK33" s="98">
        <f t="shared" si="12"/>
        <v>0</v>
      </c>
      <c r="DL33" s="157">
        <f t="shared" si="14"/>
        <v>242480</v>
      </c>
      <c r="DM33" s="158">
        <f t="shared" si="15"/>
        <v>15910</v>
      </c>
      <c r="DN33" s="176">
        <f t="shared" si="16"/>
        <v>258390</v>
      </c>
      <c r="DO33" s="5">
        <v>552349</v>
      </c>
    </row>
    <row r="34" spans="1:119" ht="102" customHeight="1" x14ac:dyDescent="0.2">
      <c r="A34" s="30"/>
      <c r="B34" s="31" t="s">
        <v>214</v>
      </c>
      <c r="C34" s="105" t="s">
        <v>345</v>
      </c>
      <c r="D34" s="163">
        <v>52220</v>
      </c>
      <c r="E34" s="104" t="s">
        <v>346</v>
      </c>
      <c r="F34" s="182" t="s">
        <v>205</v>
      </c>
      <c r="G34" s="33" t="s">
        <v>24</v>
      </c>
      <c r="H34" s="35">
        <v>2.8769999999999998</v>
      </c>
      <c r="I34" s="35" t="s">
        <v>38</v>
      </c>
      <c r="J34" s="91" t="s">
        <v>19</v>
      </c>
      <c r="K34" s="41">
        <v>30003</v>
      </c>
      <c r="L34" s="35">
        <v>31764</v>
      </c>
      <c r="M34" s="38">
        <f t="shared" si="24"/>
        <v>61767</v>
      </c>
      <c r="N34" s="41">
        <v>96816</v>
      </c>
      <c r="O34" s="35">
        <v>23962</v>
      </c>
      <c r="P34" s="38">
        <f>N34+O34</f>
        <v>120778</v>
      </c>
      <c r="Q34" s="101">
        <v>96816</v>
      </c>
      <c r="R34" s="35">
        <v>20838</v>
      </c>
      <c r="S34" s="38">
        <f>Q34+R34</f>
        <v>117654</v>
      </c>
      <c r="T34" s="41">
        <v>96816</v>
      </c>
      <c r="U34" s="35">
        <v>18528</v>
      </c>
      <c r="V34" s="38">
        <f>T34+U34</f>
        <v>115344</v>
      </c>
      <c r="W34" s="41">
        <v>96816</v>
      </c>
      <c r="X34" s="35">
        <v>16120</v>
      </c>
      <c r="Y34" s="38">
        <f>W34+X34</f>
        <v>112936</v>
      </c>
      <c r="Z34" s="41">
        <v>96816</v>
      </c>
      <c r="AA34" s="35">
        <v>13764</v>
      </c>
      <c r="AB34" s="38">
        <f>Z34+AA34</f>
        <v>110580</v>
      </c>
      <c r="AC34" s="41">
        <v>96816</v>
      </c>
      <c r="AD34" s="35">
        <v>11411</v>
      </c>
      <c r="AE34" s="38">
        <f t="shared" si="17"/>
        <v>108227</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101"/>
      <c r="BK34" s="35"/>
      <c r="BL34" s="106"/>
      <c r="BM34" s="41"/>
      <c r="BN34" s="107"/>
      <c r="BO34" s="39"/>
      <c r="BP34" s="41"/>
      <c r="BQ34" s="35"/>
      <c r="BR34" s="39"/>
      <c r="BS34" s="41"/>
      <c r="BT34" s="35"/>
      <c r="BU34" s="39"/>
      <c r="BV34" s="41"/>
      <c r="BW34" s="35"/>
      <c r="BX34" s="39"/>
      <c r="BY34" s="41"/>
      <c r="BZ34" s="35"/>
      <c r="CA34" s="38"/>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98"/>
      <c r="DA34" s="98"/>
      <c r="DB34" s="98"/>
      <c r="DC34" s="98"/>
      <c r="DD34" s="98"/>
      <c r="DE34" s="98"/>
      <c r="DF34" s="98"/>
      <c r="DG34" s="98"/>
      <c r="DH34" s="98"/>
      <c r="DI34" s="36">
        <v>387202</v>
      </c>
      <c r="DJ34" s="37">
        <v>22239</v>
      </c>
      <c r="DK34" s="98">
        <f t="shared" si="12"/>
        <v>409441</v>
      </c>
      <c r="DL34" s="157">
        <f t="shared" si="14"/>
        <v>998101</v>
      </c>
      <c r="DM34" s="158">
        <f t="shared" si="15"/>
        <v>158626</v>
      </c>
      <c r="DN34" s="176">
        <f t="shared" si="16"/>
        <v>1156727</v>
      </c>
      <c r="DO34" s="5">
        <v>1466883</v>
      </c>
    </row>
    <row r="35" spans="1:119" s="73" customFormat="1" ht="76.5" x14ac:dyDescent="0.2">
      <c r="A35" s="30"/>
      <c r="B35" s="31" t="s">
        <v>286</v>
      </c>
      <c r="C35" s="105" t="s">
        <v>330</v>
      </c>
      <c r="D35" s="105" t="s">
        <v>287</v>
      </c>
      <c r="E35" s="104" t="s">
        <v>331</v>
      </c>
      <c r="F35" s="183" t="s">
        <v>288</v>
      </c>
      <c r="G35" s="33" t="s">
        <v>54</v>
      </c>
      <c r="H35" s="44">
        <v>3.016</v>
      </c>
      <c r="I35" s="44" t="s">
        <v>38</v>
      </c>
      <c r="J35" s="108" t="s">
        <v>19</v>
      </c>
      <c r="K35" s="33">
        <v>71796</v>
      </c>
      <c r="L35" s="44">
        <v>28928</v>
      </c>
      <c r="M35" s="38">
        <f t="shared" si="24"/>
        <v>100724</v>
      </c>
      <c r="N35" s="33">
        <v>71796</v>
      </c>
      <c r="O35" s="44">
        <v>21140</v>
      </c>
      <c r="P35" s="38">
        <f t="shared" ref="P35:P39" si="25">N35+O35</f>
        <v>92936</v>
      </c>
      <c r="Q35" s="33">
        <v>71796</v>
      </c>
      <c r="R35" s="44">
        <v>18009</v>
      </c>
      <c r="S35" s="38">
        <f t="shared" ref="S35:S39" si="26">Q35+R35</f>
        <v>89805</v>
      </c>
      <c r="T35" s="33">
        <v>71796</v>
      </c>
      <c r="U35" s="44">
        <v>16209</v>
      </c>
      <c r="V35" s="38">
        <f t="shared" ref="V35:V39" si="27">T35+U35</f>
        <v>88005</v>
      </c>
      <c r="W35" s="33">
        <v>71796</v>
      </c>
      <c r="X35" s="44">
        <v>14325</v>
      </c>
      <c r="Y35" s="38">
        <f t="shared" ref="Y35:Y36" si="28">W35+X35</f>
        <v>86121</v>
      </c>
      <c r="Z35" s="33">
        <v>71796</v>
      </c>
      <c r="AA35" s="44">
        <v>12485</v>
      </c>
      <c r="AB35" s="38">
        <f t="shared" ref="AB35" si="29">Z35+AA35</f>
        <v>84281</v>
      </c>
      <c r="AC35" s="33">
        <v>71796</v>
      </c>
      <c r="AD35" s="44">
        <v>10649</v>
      </c>
      <c r="AE35" s="38">
        <f t="shared" si="17"/>
        <v>82445</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109"/>
      <c r="BK35" s="44"/>
      <c r="BL35" s="98"/>
      <c r="BM35" s="33"/>
      <c r="BN35" s="110"/>
      <c r="BO35" s="39"/>
      <c r="BP35" s="33"/>
      <c r="BQ35" s="44"/>
      <c r="BR35" s="39"/>
      <c r="BS35" s="33"/>
      <c r="BT35" s="44"/>
      <c r="BU35" s="39"/>
      <c r="BV35" s="33"/>
      <c r="BW35" s="44"/>
      <c r="BX35" s="39"/>
      <c r="BY35" s="33"/>
      <c r="BZ35" s="44"/>
      <c r="CA35" s="38"/>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98"/>
      <c r="DA35" s="98"/>
      <c r="DB35" s="98"/>
      <c r="DC35" s="98"/>
      <c r="DD35" s="98"/>
      <c r="DE35" s="98"/>
      <c r="DF35" s="98"/>
      <c r="DG35" s="98"/>
      <c r="DH35" s="98"/>
      <c r="DI35" s="36">
        <v>354985</v>
      </c>
      <c r="DJ35" s="37">
        <v>26788</v>
      </c>
      <c r="DK35" s="98">
        <f t="shared" si="12"/>
        <v>381773</v>
      </c>
      <c r="DL35" s="157">
        <f t="shared" si="14"/>
        <v>857557</v>
      </c>
      <c r="DM35" s="158">
        <f t="shared" si="15"/>
        <v>148533</v>
      </c>
      <c r="DN35" s="176">
        <f t="shared" si="16"/>
        <v>1006090</v>
      </c>
      <c r="DO35" s="5"/>
    </row>
    <row r="36" spans="1:119" s="73" customFormat="1" ht="63.75" x14ac:dyDescent="0.2">
      <c r="A36" s="30"/>
      <c r="B36" s="31" t="s">
        <v>369</v>
      </c>
      <c r="C36" s="105" t="s">
        <v>215</v>
      </c>
      <c r="D36" s="105" t="s">
        <v>41</v>
      </c>
      <c r="E36" s="104" t="s">
        <v>216</v>
      </c>
      <c r="F36" s="183" t="s">
        <v>209</v>
      </c>
      <c r="G36" s="33" t="s">
        <v>24</v>
      </c>
      <c r="H36" s="44">
        <v>3.0750000000000002</v>
      </c>
      <c r="I36" s="44" t="s">
        <v>38</v>
      </c>
      <c r="J36" s="108" t="s">
        <v>19</v>
      </c>
      <c r="K36" s="33">
        <v>17772</v>
      </c>
      <c r="L36" s="44">
        <v>2203</v>
      </c>
      <c r="M36" s="38">
        <f t="shared" si="24"/>
        <v>19975</v>
      </c>
      <c r="N36" s="33">
        <v>17772</v>
      </c>
      <c r="O36" s="44">
        <v>1258</v>
      </c>
      <c r="P36" s="38">
        <f t="shared" si="25"/>
        <v>19030</v>
      </c>
      <c r="Q36" s="109">
        <v>17772</v>
      </c>
      <c r="R36" s="44">
        <v>798</v>
      </c>
      <c r="S36" s="38">
        <f t="shared" si="26"/>
        <v>18570</v>
      </c>
      <c r="T36" s="33">
        <v>17772</v>
      </c>
      <c r="U36" s="44">
        <v>366</v>
      </c>
      <c r="V36" s="38">
        <f t="shared" si="27"/>
        <v>18138</v>
      </c>
      <c r="W36" s="33"/>
      <c r="X36" s="44">
        <v>24</v>
      </c>
      <c r="Y36" s="38">
        <f t="shared" si="28"/>
        <v>24</v>
      </c>
      <c r="Z36" s="33"/>
      <c r="AA36" s="44"/>
      <c r="AB36" s="38"/>
      <c r="AC36" s="33"/>
      <c r="AD36" s="44"/>
      <c r="AE36" s="38">
        <f t="shared" si="17"/>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109"/>
      <c r="BK36" s="44"/>
      <c r="BL36" s="98"/>
      <c r="BM36" s="33"/>
      <c r="BN36" s="110"/>
      <c r="BO36" s="39"/>
      <c r="BP36" s="33"/>
      <c r="BQ36" s="44"/>
      <c r="BR36" s="39"/>
      <c r="BS36" s="33"/>
      <c r="BT36" s="44"/>
      <c r="BU36" s="39"/>
      <c r="BV36" s="33"/>
      <c r="BW36" s="44"/>
      <c r="BX36" s="39"/>
      <c r="BY36" s="33"/>
      <c r="BZ36" s="44"/>
      <c r="CA36" s="38"/>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98"/>
      <c r="DA36" s="98"/>
      <c r="DB36" s="98"/>
      <c r="DC36" s="98"/>
      <c r="DD36" s="98"/>
      <c r="DE36" s="98"/>
      <c r="DF36" s="98"/>
      <c r="DG36" s="98"/>
      <c r="DH36" s="98"/>
      <c r="DI36" s="36">
        <f t="shared" si="10"/>
        <v>0</v>
      </c>
      <c r="DJ36" s="37">
        <f t="shared" si="11"/>
        <v>0</v>
      </c>
      <c r="DK36" s="98">
        <f t="shared" si="12"/>
        <v>0</v>
      </c>
      <c r="DL36" s="157">
        <f t="shared" si="14"/>
        <v>71088</v>
      </c>
      <c r="DM36" s="158">
        <f t="shared" si="15"/>
        <v>4649</v>
      </c>
      <c r="DN36" s="176">
        <f t="shared" si="16"/>
        <v>75737</v>
      </c>
      <c r="DO36" s="5">
        <v>161932</v>
      </c>
    </row>
    <row r="37" spans="1:119" s="73" customFormat="1" ht="63.75" x14ac:dyDescent="0.2">
      <c r="A37" s="30"/>
      <c r="B37" s="31" t="s">
        <v>206</v>
      </c>
      <c r="C37" s="105" t="s">
        <v>207</v>
      </c>
      <c r="D37" s="105" t="s">
        <v>41</v>
      </c>
      <c r="E37" s="104" t="s">
        <v>300</v>
      </c>
      <c r="F37" s="183" t="s">
        <v>208</v>
      </c>
      <c r="G37" s="33" t="s">
        <v>24</v>
      </c>
      <c r="H37" s="35">
        <v>3.077</v>
      </c>
      <c r="I37" s="35" t="s">
        <v>38</v>
      </c>
      <c r="J37" s="91" t="s">
        <v>19</v>
      </c>
      <c r="K37" s="33">
        <v>13000</v>
      </c>
      <c r="L37" s="44">
        <v>1649</v>
      </c>
      <c r="M37" s="38">
        <f t="shared" si="24"/>
        <v>14649</v>
      </c>
      <c r="N37" s="33">
        <v>13000</v>
      </c>
      <c r="O37" s="44">
        <v>935</v>
      </c>
      <c r="P37" s="38">
        <f t="shared" si="25"/>
        <v>13935</v>
      </c>
      <c r="Q37" s="109">
        <v>13000</v>
      </c>
      <c r="R37" s="44">
        <v>584</v>
      </c>
      <c r="S37" s="38">
        <f t="shared" si="26"/>
        <v>13584</v>
      </c>
      <c r="T37" s="33">
        <v>13000</v>
      </c>
      <c r="U37" s="44">
        <v>268</v>
      </c>
      <c r="V37" s="38">
        <f t="shared" si="27"/>
        <v>13268</v>
      </c>
      <c r="W37" s="33"/>
      <c r="X37" s="44">
        <v>17</v>
      </c>
      <c r="Y37" s="38">
        <f t="shared" ref="Y37:Y39" si="30">W37+X37</f>
        <v>17</v>
      </c>
      <c r="Z37" s="33"/>
      <c r="AA37" s="44"/>
      <c r="AB37" s="38">
        <f t="shared" ref="AB37:AB58" si="31">Z37+AA37</f>
        <v>0</v>
      </c>
      <c r="AC37" s="33"/>
      <c r="AD37" s="44"/>
      <c r="AE37" s="38">
        <f t="shared" si="17"/>
        <v>0</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109"/>
      <c r="BK37" s="44"/>
      <c r="BL37" s="98"/>
      <c r="BM37" s="33"/>
      <c r="BN37" s="110"/>
      <c r="BO37" s="39"/>
      <c r="BP37" s="33"/>
      <c r="BQ37" s="44"/>
      <c r="BR37" s="39"/>
      <c r="BS37" s="33"/>
      <c r="BT37" s="44"/>
      <c r="BU37" s="39"/>
      <c r="BV37" s="33"/>
      <c r="BW37" s="44"/>
      <c r="BX37" s="39"/>
      <c r="BY37" s="33"/>
      <c r="BZ37" s="44"/>
      <c r="CA37" s="38"/>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98"/>
      <c r="DA37" s="98"/>
      <c r="DB37" s="98"/>
      <c r="DC37" s="98"/>
      <c r="DD37" s="98"/>
      <c r="DE37" s="98"/>
      <c r="DF37" s="98"/>
      <c r="DG37" s="98"/>
      <c r="DH37" s="98"/>
      <c r="DI37" s="36">
        <f t="shared" si="10"/>
        <v>0</v>
      </c>
      <c r="DJ37" s="37">
        <f t="shared" si="11"/>
        <v>0</v>
      </c>
      <c r="DK37" s="98">
        <f t="shared" si="12"/>
        <v>0</v>
      </c>
      <c r="DL37" s="157">
        <f t="shared" si="14"/>
        <v>52000</v>
      </c>
      <c r="DM37" s="158">
        <f t="shared" si="15"/>
        <v>3453</v>
      </c>
      <c r="DN37" s="176">
        <f t="shared" si="16"/>
        <v>55453</v>
      </c>
      <c r="DO37" s="5">
        <v>118451</v>
      </c>
    </row>
    <row r="38" spans="1:119" s="73" customFormat="1" ht="77.25" customHeight="1" x14ac:dyDescent="0.2">
      <c r="A38" s="30"/>
      <c r="B38" s="164" t="s">
        <v>370</v>
      </c>
      <c r="C38" s="105" t="s">
        <v>249</v>
      </c>
      <c r="D38" s="105" t="s">
        <v>248</v>
      </c>
      <c r="E38" s="104" t="s">
        <v>250</v>
      </c>
      <c r="F38" s="183" t="s">
        <v>251</v>
      </c>
      <c r="G38" s="33" t="s">
        <v>24</v>
      </c>
      <c r="H38" s="35">
        <v>4.8479999999999999</v>
      </c>
      <c r="I38" s="35" t="s">
        <v>38</v>
      </c>
      <c r="J38" s="91" t="s">
        <v>19</v>
      </c>
      <c r="K38" s="33">
        <v>14048</v>
      </c>
      <c r="L38" s="44">
        <v>4207</v>
      </c>
      <c r="M38" s="38">
        <f t="shared" si="24"/>
        <v>18255</v>
      </c>
      <c r="N38" s="33">
        <v>14048</v>
      </c>
      <c r="O38" s="44">
        <v>2645</v>
      </c>
      <c r="P38" s="38">
        <f t="shared" si="25"/>
        <v>16693</v>
      </c>
      <c r="Q38" s="109">
        <v>14048</v>
      </c>
      <c r="R38" s="44">
        <v>2192</v>
      </c>
      <c r="S38" s="38">
        <f t="shared" si="26"/>
        <v>16240</v>
      </c>
      <c r="T38" s="33">
        <v>14048</v>
      </c>
      <c r="U38" s="44">
        <v>1743</v>
      </c>
      <c r="V38" s="38">
        <f t="shared" si="27"/>
        <v>15791</v>
      </c>
      <c r="W38" s="33">
        <v>14048</v>
      </c>
      <c r="X38" s="44">
        <v>1286</v>
      </c>
      <c r="Y38" s="38">
        <f t="shared" si="30"/>
        <v>15334</v>
      </c>
      <c r="Z38" s="33">
        <v>14048</v>
      </c>
      <c r="AA38" s="44">
        <v>834</v>
      </c>
      <c r="AB38" s="38">
        <f t="shared" si="31"/>
        <v>14882</v>
      </c>
      <c r="AC38" s="33">
        <v>14048</v>
      </c>
      <c r="AD38" s="44">
        <v>382</v>
      </c>
      <c r="AE38" s="38">
        <f t="shared" si="17"/>
        <v>14430</v>
      </c>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109"/>
      <c r="BK38" s="44"/>
      <c r="BL38" s="98"/>
      <c r="BM38" s="33"/>
      <c r="BN38" s="110"/>
      <c r="BO38" s="39"/>
      <c r="BP38" s="33"/>
      <c r="BQ38" s="44"/>
      <c r="BR38" s="39"/>
      <c r="BS38" s="33"/>
      <c r="BT38" s="44"/>
      <c r="BU38" s="39"/>
      <c r="BV38" s="33"/>
      <c r="BW38" s="44"/>
      <c r="BX38" s="39"/>
      <c r="BY38" s="33"/>
      <c r="BZ38" s="44"/>
      <c r="CA38" s="38"/>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98"/>
      <c r="DA38" s="98"/>
      <c r="DB38" s="98"/>
      <c r="DC38" s="98"/>
      <c r="DD38" s="98"/>
      <c r="DE38" s="98"/>
      <c r="DF38" s="98"/>
      <c r="DG38" s="98"/>
      <c r="DH38" s="98"/>
      <c r="DI38" s="36">
        <f t="shared" si="10"/>
        <v>0</v>
      </c>
      <c r="DJ38" s="37">
        <v>25</v>
      </c>
      <c r="DK38" s="98">
        <f t="shared" si="12"/>
        <v>25</v>
      </c>
      <c r="DL38" s="157">
        <f t="shared" si="14"/>
        <v>98336</v>
      </c>
      <c r="DM38" s="158">
        <f t="shared" si="15"/>
        <v>13314</v>
      </c>
      <c r="DN38" s="176">
        <f t="shared" si="16"/>
        <v>111650</v>
      </c>
      <c r="DO38" s="5">
        <v>151364</v>
      </c>
    </row>
    <row r="39" spans="1:119" s="73" customFormat="1" ht="38.25" x14ac:dyDescent="0.2">
      <c r="A39" s="30"/>
      <c r="B39" s="31" t="s">
        <v>238</v>
      </c>
      <c r="C39" s="105" t="s">
        <v>268</v>
      </c>
      <c r="D39" s="105" t="s">
        <v>25</v>
      </c>
      <c r="E39" s="104" t="s">
        <v>239</v>
      </c>
      <c r="F39" s="183" t="s">
        <v>240</v>
      </c>
      <c r="G39" s="33" t="s">
        <v>24</v>
      </c>
      <c r="H39" s="35">
        <v>2.9670000000000001</v>
      </c>
      <c r="I39" s="35" t="s">
        <v>38</v>
      </c>
      <c r="J39" s="91" t="s">
        <v>19</v>
      </c>
      <c r="K39" s="33">
        <v>21480</v>
      </c>
      <c r="L39" s="44">
        <v>4080</v>
      </c>
      <c r="M39" s="38">
        <f>K39+L39</f>
        <v>25560</v>
      </c>
      <c r="N39" s="33">
        <v>21480</v>
      </c>
      <c r="O39" s="44">
        <v>2635</v>
      </c>
      <c r="P39" s="38">
        <f t="shared" si="25"/>
        <v>24115</v>
      </c>
      <c r="Q39" s="109">
        <v>21480</v>
      </c>
      <c r="R39" s="44">
        <v>2010</v>
      </c>
      <c r="S39" s="38">
        <f t="shared" si="26"/>
        <v>23490</v>
      </c>
      <c r="T39" s="33">
        <v>21480</v>
      </c>
      <c r="U39" s="44">
        <v>1490</v>
      </c>
      <c r="V39" s="38">
        <f t="shared" si="27"/>
        <v>22970</v>
      </c>
      <c r="W39" s="33">
        <v>21480</v>
      </c>
      <c r="X39" s="44">
        <v>963</v>
      </c>
      <c r="Y39" s="38">
        <f t="shared" si="30"/>
        <v>22443</v>
      </c>
      <c r="Z39" s="33">
        <v>21480</v>
      </c>
      <c r="AA39" s="44">
        <v>441</v>
      </c>
      <c r="AB39" s="38">
        <f t="shared" si="31"/>
        <v>21921</v>
      </c>
      <c r="AC39" s="33"/>
      <c r="AD39" s="44">
        <v>29</v>
      </c>
      <c r="AE39" s="38">
        <f t="shared" si="17"/>
        <v>29</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109"/>
      <c r="BK39" s="44"/>
      <c r="BL39" s="98"/>
      <c r="BM39" s="33"/>
      <c r="BN39" s="110"/>
      <c r="BO39" s="39"/>
      <c r="BP39" s="33"/>
      <c r="BQ39" s="44"/>
      <c r="BR39" s="39"/>
      <c r="BS39" s="33"/>
      <c r="BT39" s="44"/>
      <c r="BU39" s="39"/>
      <c r="BV39" s="33"/>
      <c r="BW39" s="44"/>
      <c r="BX39" s="39"/>
      <c r="BY39" s="33"/>
      <c r="BZ39" s="44"/>
      <c r="CA39" s="38"/>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98"/>
      <c r="DA39" s="98"/>
      <c r="DB39" s="98"/>
      <c r="DC39" s="98"/>
      <c r="DD39" s="98"/>
      <c r="DE39" s="98"/>
      <c r="DF39" s="98"/>
      <c r="DG39" s="98"/>
      <c r="DH39" s="98"/>
      <c r="DI39" s="36">
        <f t="shared" si="10"/>
        <v>0</v>
      </c>
      <c r="DJ39" s="37">
        <f t="shared" si="11"/>
        <v>0</v>
      </c>
      <c r="DK39" s="98">
        <f t="shared" si="12"/>
        <v>0</v>
      </c>
      <c r="DL39" s="157">
        <f t="shared" si="14"/>
        <v>128880</v>
      </c>
      <c r="DM39" s="158">
        <f t="shared" si="15"/>
        <v>11648</v>
      </c>
      <c r="DN39" s="176">
        <f t="shared" si="16"/>
        <v>140528</v>
      </c>
      <c r="DO39" s="5">
        <v>218155</v>
      </c>
    </row>
    <row r="40" spans="1:119" ht="54.6" customHeight="1" x14ac:dyDescent="0.2">
      <c r="A40" s="30"/>
      <c r="B40" s="31" t="s">
        <v>253</v>
      </c>
      <c r="C40" s="32" t="s">
        <v>256</v>
      </c>
      <c r="D40" s="32" t="s">
        <v>248</v>
      </c>
      <c r="E40" s="100" t="s">
        <v>254</v>
      </c>
      <c r="F40" s="181" t="s">
        <v>255</v>
      </c>
      <c r="G40" s="33" t="s">
        <v>24</v>
      </c>
      <c r="H40" s="35">
        <v>4.2030000000000003</v>
      </c>
      <c r="I40" s="35" t="s">
        <v>38</v>
      </c>
      <c r="J40" s="91" t="s">
        <v>19</v>
      </c>
      <c r="K40" s="111">
        <v>11520</v>
      </c>
      <c r="L40" s="112">
        <v>3178</v>
      </c>
      <c r="M40" s="38">
        <f t="shared" si="24"/>
        <v>14698</v>
      </c>
      <c r="N40" s="111">
        <v>11520</v>
      </c>
      <c r="O40" s="112">
        <v>2065</v>
      </c>
      <c r="P40" s="38">
        <f t="shared" si="18"/>
        <v>13585</v>
      </c>
      <c r="Q40" s="113">
        <v>11520</v>
      </c>
      <c r="R40" s="112">
        <v>1697</v>
      </c>
      <c r="S40" s="38">
        <f t="shared" si="19"/>
        <v>13217</v>
      </c>
      <c r="T40" s="111">
        <v>11520</v>
      </c>
      <c r="U40" s="112">
        <v>1331</v>
      </c>
      <c r="V40" s="38">
        <f t="shared" si="21"/>
        <v>12851</v>
      </c>
      <c r="W40" s="111">
        <v>11520</v>
      </c>
      <c r="X40" s="112">
        <v>959</v>
      </c>
      <c r="Y40" s="38">
        <f t="shared" si="22"/>
        <v>12479</v>
      </c>
      <c r="Z40" s="111">
        <v>11520</v>
      </c>
      <c r="AA40" s="112">
        <v>591</v>
      </c>
      <c r="AB40" s="38">
        <f t="shared" si="31"/>
        <v>12111</v>
      </c>
      <c r="AC40" s="111">
        <v>8758</v>
      </c>
      <c r="AD40" s="112">
        <v>223</v>
      </c>
      <c r="AE40" s="38">
        <f t="shared" si="17"/>
        <v>8981</v>
      </c>
      <c r="AF40" s="111"/>
      <c r="AG40" s="112"/>
      <c r="AH40" s="38"/>
      <c r="AI40" s="111"/>
      <c r="AJ40" s="112"/>
      <c r="AK40" s="38"/>
      <c r="AL40" s="111"/>
      <c r="AM40" s="112"/>
      <c r="AN40" s="38"/>
      <c r="AO40" s="111"/>
      <c r="AP40" s="112"/>
      <c r="AQ40" s="38"/>
      <c r="AR40" s="111"/>
      <c r="AS40" s="112"/>
      <c r="AT40" s="38"/>
      <c r="AU40" s="111"/>
      <c r="AV40" s="112"/>
      <c r="AW40" s="38"/>
      <c r="AX40" s="111"/>
      <c r="AY40" s="112"/>
      <c r="AZ40" s="38"/>
      <c r="BA40" s="111"/>
      <c r="BB40" s="112"/>
      <c r="BC40" s="38"/>
      <c r="BD40" s="111"/>
      <c r="BE40" s="112"/>
      <c r="BF40" s="38"/>
      <c r="BG40" s="111"/>
      <c r="BH40" s="112"/>
      <c r="BI40" s="38"/>
      <c r="BJ40" s="99"/>
      <c r="BK40" s="37"/>
      <c r="BL40" s="98"/>
      <c r="BM40" s="36"/>
      <c r="BN40" s="37"/>
      <c r="BO40" s="39"/>
      <c r="BP40" s="36"/>
      <c r="BQ40" s="37"/>
      <c r="BR40" s="39"/>
      <c r="BS40" s="36"/>
      <c r="BT40" s="37"/>
      <c r="BU40" s="39"/>
      <c r="BV40" s="36"/>
      <c r="BW40" s="37"/>
      <c r="BX40" s="38"/>
      <c r="BY40" s="36"/>
      <c r="BZ40" s="37"/>
      <c r="CA40" s="38"/>
      <c r="CB40" s="36"/>
      <c r="CC40" s="37"/>
      <c r="CD40" s="38"/>
      <c r="CE40" s="36"/>
      <c r="CF40" s="37"/>
      <c r="CG40" s="38"/>
      <c r="CH40" s="36"/>
      <c r="CI40" s="37"/>
      <c r="CJ40" s="38"/>
      <c r="CK40" s="36"/>
      <c r="CL40" s="37"/>
      <c r="CM40" s="38"/>
      <c r="CN40" s="36"/>
      <c r="CO40" s="37"/>
      <c r="CP40" s="38"/>
      <c r="CQ40" s="36"/>
      <c r="CR40" s="37"/>
      <c r="CS40" s="38"/>
      <c r="CT40" s="36"/>
      <c r="CU40" s="37"/>
      <c r="CV40" s="38"/>
      <c r="CW40" s="36"/>
      <c r="CX40" s="37"/>
      <c r="CY40" s="38"/>
      <c r="CZ40" s="98"/>
      <c r="DA40" s="98"/>
      <c r="DB40" s="98"/>
      <c r="DC40" s="98"/>
      <c r="DD40" s="98"/>
      <c r="DE40" s="98"/>
      <c r="DF40" s="98"/>
      <c r="DG40" s="98"/>
      <c r="DH40" s="98"/>
      <c r="DI40" s="36">
        <f t="shared" si="10"/>
        <v>0</v>
      </c>
      <c r="DJ40" s="37">
        <v>1</v>
      </c>
      <c r="DK40" s="98">
        <f t="shared" si="12"/>
        <v>1</v>
      </c>
      <c r="DL40" s="157">
        <f t="shared" si="14"/>
        <v>77878</v>
      </c>
      <c r="DM40" s="158">
        <f t="shared" si="15"/>
        <v>10045</v>
      </c>
      <c r="DN40" s="176">
        <f t="shared" si="16"/>
        <v>87923</v>
      </c>
      <c r="DO40" s="5">
        <v>123255</v>
      </c>
    </row>
    <row r="41" spans="1:119" ht="54.6" customHeight="1" x14ac:dyDescent="0.2">
      <c r="A41" s="30"/>
      <c r="B41" s="31" t="s">
        <v>253</v>
      </c>
      <c r="C41" s="32" t="s">
        <v>256</v>
      </c>
      <c r="D41" s="32" t="s">
        <v>248</v>
      </c>
      <c r="E41" s="100" t="s">
        <v>257</v>
      </c>
      <c r="F41" s="181" t="s">
        <v>258</v>
      </c>
      <c r="G41" s="33" t="s">
        <v>24</v>
      </c>
      <c r="H41" s="35">
        <v>3.6030000000000002</v>
      </c>
      <c r="I41" s="35" t="s">
        <v>259</v>
      </c>
      <c r="J41" s="91" t="s">
        <v>19</v>
      </c>
      <c r="K41" s="111">
        <v>3428</v>
      </c>
      <c r="L41" s="112">
        <v>218</v>
      </c>
      <c r="M41" s="38">
        <f t="shared" si="24"/>
        <v>3646</v>
      </c>
      <c r="N41" s="111">
        <v>3195</v>
      </c>
      <c r="O41" s="112">
        <v>69</v>
      </c>
      <c r="P41" s="38">
        <f t="shared" si="18"/>
        <v>3264</v>
      </c>
      <c r="Q41" s="113">
        <v>0</v>
      </c>
      <c r="R41" s="112">
        <v>4</v>
      </c>
      <c r="S41" s="38">
        <f t="shared" si="19"/>
        <v>4</v>
      </c>
      <c r="T41" s="111">
        <v>0</v>
      </c>
      <c r="U41" s="112">
        <v>0</v>
      </c>
      <c r="V41" s="38">
        <f t="shared" si="21"/>
        <v>0</v>
      </c>
      <c r="W41" s="111">
        <v>0</v>
      </c>
      <c r="X41" s="112">
        <v>0</v>
      </c>
      <c r="Y41" s="38">
        <f t="shared" si="22"/>
        <v>0</v>
      </c>
      <c r="Z41" s="111">
        <v>0</v>
      </c>
      <c r="AA41" s="112">
        <v>0</v>
      </c>
      <c r="AB41" s="38">
        <f t="shared" si="31"/>
        <v>0</v>
      </c>
      <c r="AC41" s="111"/>
      <c r="AD41" s="112"/>
      <c r="AE41" s="38">
        <f t="shared" si="17"/>
        <v>0</v>
      </c>
      <c r="AF41" s="111"/>
      <c r="AG41" s="112"/>
      <c r="AH41" s="38"/>
      <c r="AI41" s="111"/>
      <c r="AJ41" s="112"/>
      <c r="AK41" s="38"/>
      <c r="AL41" s="111"/>
      <c r="AM41" s="112"/>
      <c r="AN41" s="38"/>
      <c r="AO41" s="111"/>
      <c r="AP41" s="112"/>
      <c r="AQ41" s="38"/>
      <c r="AR41" s="111"/>
      <c r="AS41" s="112"/>
      <c r="AT41" s="38"/>
      <c r="AU41" s="111"/>
      <c r="AV41" s="112"/>
      <c r="AW41" s="38"/>
      <c r="AX41" s="111"/>
      <c r="AY41" s="112"/>
      <c r="AZ41" s="38"/>
      <c r="BA41" s="111"/>
      <c r="BB41" s="112"/>
      <c r="BC41" s="38"/>
      <c r="BD41" s="111"/>
      <c r="BE41" s="112"/>
      <c r="BF41" s="38"/>
      <c r="BG41" s="111"/>
      <c r="BH41" s="112"/>
      <c r="BI41" s="38"/>
      <c r="BJ41" s="99"/>
      <c r="BK41" s="98"/>
      <c r="BL41" s="39"/>
      <c r="BM41" s="36"/>
      <c r="BN41" s="37"/>
      <c r="BO41" s="39"/>
      <c r="BP41" s="36"/>
      <c r="BQ41" s="37"/>
      <c r="BR41" s="39"/>
      <c r="BS41" s="36"/>
      <c r="BT41" s="37"/>
      <c r="BU41" s="39"/>
      <c r="BV41" s="36"/>
      <c r="BW41" s="37"/>
      <c r="BX41" s="38"/>
      <c r="BY41" s="36"/>
      <c r="BZ41" s="37"/>
      <c r="CA41" s="38"/>
      <c r="CB41" s="36"/>
      <c r="CC41" s="37"/>
      <c r="CD41" s="38"/>
      <c r="CE41" s="36"/>
      <c r="CF41" s="37"/>
      <c r="CG41" s="38"/>
      <c r="CH41" s="36"/>
      <c r="CI41" s="37"/>
      <c r="CJ41" s="38"/>
      <c r="CK41" s="36"/>
      <c r="CL41" s="37"/>
      <c r="CM41" s="38"/>
      <c r="CN41" s="36"/>
      <c r="CO41" s="37"/>
      <c r="CP41" s="38"/>
      <c r="CQ41" s="36"/>
      <c r="CR41" s="37"/>
      <c r="CS41" s="38"/>
      <c r="CT41" s="36"/>
      <c r="CU41" s="37"/>
      <c r="CV41" s="38"/>
      <c r="CW41" s="36"/>
      <c r="CX41" s="37"/>
      <c r="CY41" s="38"/>
      <c r="CZ41" s="98"/>
      <c r="DA41" s="98"/>
      <c r="DB41" s="98"/>
      <c r="DC41" s="98"/>
      <c r="DD41" s="98"/>
      <c r="DE41" s="98"/>
      <c r="DF41" s="98"/>
      <c r="DG41" s="98"/>
      <c r="DH41" s="98"/>
      <c r="DI41" s="36">
        <f t="shared" si="10"/>
        <v>0</v>
      </c>
      <c r="DJ41" s="37">
        <f t="shared" si="11"/>
        <v>0</v>
      </c>
      <c r="DK41" s="98">
        <f t="shared" si="12"/>
        <v>0</v>
      </c>
      <c r="DL41" s="157">
        <f t="shared" si="14"/>
        <v>6623</v>
      </c>
      <c r="DM41" s="158">
        <f t="shared" si="15"/>
        <v>291</v>
      </c>
      <c r="DN41" s="176">
        <f t="shared" si="16"/>
        <v>6914</v>
      </c>
      <c r="DO41" s="5">
        <v>35350</v>
      </c>
    </row>
    <row r="42" spans="1:119" ht="65.25" customHeight="1" x14ac:dyDescent="0.2">
      <c r="A42" s="30"/>
      <c r="B42" s="31" t="s">
        <v>260</v>
      </c>
      <c r="C42" s="32" t="s">
        <v>256</v>
      </c>
      <c r="D42" s="32" t="s">
        <v>248</v>
      </c>
      <c r="E42" s="100" t="s">
        <v>261</v>
      </c>
      <c r="F42" s="181" t="s">
        <v>262</v>
      </c>
      <c r="G42" s="33" t="s">
        <v>24</v>
      </c>
      <c r="H42" s="35">
        <v>3.6030000000000002</v>
      </c>
      <c r="I42" s="35" t="s">
        <v>38</v>
      </c>
      <c r="J42" s="91" t="s">
        <v>19</v>
      </c>
      <c r="K42" s="36">
        <v>12664</v>
      </c>
      <c r="L42" s="37">
        <v>3093</v>
      </c>
      <c r="M42" s="38">
        <f t="shared" si="24"/>
        <v>15757</v>
      </c>
      <c r="N42" s="36">
        <v>12664</v>
      </c>
      <c r="O42" s="37">
        <v>1917</v>
      </c>
      <c r="P42" s="38">
        <f t="shared" si="18"/>
        <v>14581</v>
      </c>
      <c r="Q42" s="99">
        <v>12664</v>
      </c>
      <c r="R42" s="37">
        <v>1589</v>
      </c>
      <c r="S42" s="38">
        <f t="shared" si="19"/>
        <v>14253</v>
      </c>
      <c r="T42" s="36">
        <v>12664</v>
      </c>
      <c r="U42" s="37">
        <v>1264</v>
      </c>
      <c r="V42" s="38">
        <f t="shared" si="21"/>
        <v>13928</v>
      </c>
      <c r="W42" s="36">
        <v>12664</v>
      </c>
      <c r="X42" s="37">
        <v>932</v>
      </c>
      <c r="Y42" s="38">
        <f t="shared" si="22"/>
        <v>13596</v>
      </c>
      <c r="Z42" s="36">
        <v>12664</v>
      </c>
      <c r="AA42" s="37">
        <v>605</v>
      </c>
      <c r="AB42" s="38">
        <f t="shared" si="31"/>
        <v>13269</v>
      </c>
      <c r="AC42" s="36">
        <v>12664</v>
      </c>
      <c r="AD42" s="37">
        <v>277</v>
      </c>
      <c r="AE42" s="38">
        <f t="shared" si="17"/>
        <v>12941</v>
      </c>
      <c r="AF42" s="36"/>
      <c r="AG42" s="37"/>
      <c r="AH42" s="38"/>
      <c r="AI42" s="36"/>
      <c r="AJ42" s="37"/>
      <c r="AK42" s="38"/>
      <c r="AL42" s="36"/>
      <c r="AM42" s="37"/>
      <c r="AN42" s="38"/>
      <c r="AO42" s="36"/>
      <c r="AP42" s="37"/>
      <c r="AQ42" s="38"/>
      <c r="AR42" s="36"/>
      <c r="AS42" s="37"/>
      <c r="AT42" s="38"/>
      <c r="AU42" s="36"/>
      <c r="AV42" s="37"/>
      <c r="AW42" s="38"/>
      <c r="AX42" s="36"/>
      <c r="AY42" s="37"/>
      <c r="AZ42" s="38"/>
      <c r="BA42" s="36"/>
      <c r="BB42" s="37"/>
      <c r="BC42" s="38"/>
      <c r="BD42" s="36"/>
      <c r="BE42" s="37"/>
      <c r="BF42" s="38"/>
      <c r="BG42" s="36"/>
      <c r="BH42" s="37"/>
      <c r="BI42" s="38"/>
      <c r="BJ42" s="99"/>
      <c r="BK42" s="98"/>
      <c r="BL42" s="39"/>
      <c r="BM42" s="36"/>
      <c r="BN42" s="37"/>
      <c r="BO42" s="39"/>
      <c r="BP42" s="36"/>
      <c r="BQ42" s="37"/>
      <c r="BR42" s="39"/>
      <c r="BS42" s="36"/>
      <c r="BT42" s="37"/>
      <c r="BU42" s="39"/>
      <c r="BV42" s="36"/>
      <c r="BW42" s="37"/>
      <c r="BX42" s="38"/>
      <c r="BY42" s="36"/>
      <c r="BZ42" s="37"/>
      <c r="CA42" s="38"/>
      <c r="CB42" s="36"/>
      <c r="CC42" s="37"/>
      <c r="CD42" s="38"/>
      <c r="CE42" s="36"/>
      <c r="CF42" s="37"/>
      <c r="CG42" s="38"/>
      <c r="CH42" s="36"/>
      <c r="CI42" s="37"/>
      <c r="CJ42" s="38"/>
      <c r="CK42" s="36"/>
      <c r="CL42" s="37"/>
      <c r="CM42" s="38"/>
      <c r="CN42" s="36"/>
      <c r="CO42" s="37"/>
      <c r="CP42" s="38"/>
      <c r="CQ42" s="36"/>
      <c r="CR42" s="37"/>
      <c r="CS42" s="38"/>
      <c r="CT42" s="36"/>
      <c r="CU42" s="37"/>
      <c r="CV42" s="38"/>
      <c r="CW42" s="36"/>
      <c r="CX42" s="37"/>
      <c r="CY42" s="38"/>
      <c r="CZ42" s="98"/>
      <c r="DA42" s="98"/>
      <c r="DB42" s="98"/>
      <c r="DC42" s="98"/>
      <c r="DD42" s="98"/>
      <c r="DE42" s="98"/>
      <c r="DF42" s="98"/>
      <c r="DG42" s="98"/>
      <c r="DH42" s="98"/>
      <c r="DI42" s="36">
        <f t="shared" si="10"/>
        <v>0</v>
      </c>
      <c r="DJ42" s="37">
        <v>18</v>
      </c>
      <c r="DK42" s="98">
        <f t="shared" si="12"/>
        <v>18</v>
      </c>
      <c r="DL42" s="157">
        <f t="shared" si="14"/>
        <v>88648</v>
      </c>
      <c r="DM42" s="158">
        <f t="shared" si="15"/>
        <v>9695</v>
      </c>
      <c r="DN42" s="176">
        <f t="shared" si="16"/>
        <v>98343</v>
      </c>
      <c r="DO42" s="5">
        <v>130661</v>
      </c>
    </row>
    <row r="43" spans="1:119" ht="52.9" customHeight="1" x14ac:dyDescent="0.2">
      <c r="A43" s="30"/>
      <c r="B43" s="31" t="s">
        <v>273</v>
      </c>
      <c r="C43" s="32" t="s">
        <v>283</v>
      </c>
      <c r="D43" s="32" t="s">
        <v>25</v>
      </c>
      <c r="E43" s="100" t="s">
        <v>284</v>
      </c>
      <c r="F43" s="181" t="s">
        <v>272</v>
      </c>
      <c r="G43" s="33" t="s">
        <v>24</v>
      </c>
      <c r="H43" s="35">
        <v>3.423</v>
      </c>
      <c r="I43" s="35" t="s">
        <v>38</v>
      </c>
      <c r="J43" s="91" t="s">
        <v>19</v>
      </c>
      <c r="K43" s="36">
        <v>16724</v>
      </c>
      <c r="L43" s="37">
        <v>3520</v>
      </c>
      <c r="M43" s="38">
        <f t="shared" si="24"/>
        <v>20244</v>
      </c>
      <c r="N43" s="36">
        <v>16724</v>
      </c>
      <c r="O43" s="37">
        <v>2288</v>
      </c>
      <c r="P43" s="38">
        <f t="shared" si="18"/>
        <v>19012</v>
      </c>
      <c r="Q43" s="99">
        <v>16724</v>
      </c>
      <c r="R43" s="37">
        <v>1648</v>
      </c>
      <c r="S43" s="38">
        <f t="shared" si="19"/>
        <v>18372</v>
      </c>
      <c r="T43" s="36">
        <v>16724</v>
      </c>
      <c r="U43" s="37">
        <v>1142</v>
      </c>
      <c r="V43" s="38">
        <f t="shared" ref="V43:V49" si="32">T43+U43</f>
        <v>17866</v>
      </c>
      <c r="W43" s="36">
        <v>16724</v>
      </c>
      <c r="X43" s="37">
        <v>630</v>
      </c>
      <c r="Y43" s="38">
        <f t="shared" si="22"/>
        <v>17354</v>
      </c>
      <c r="Z43" s="36">
        <v>6619</v>
      </c>
      <c r="AA43" s="37">
        <v>140</v>
      </c>
      <c r="AB43" s="38">
        <f t="shared" si="31"/>
        <v>6759</v>
      </c>
      <c r="AC43" s="36"/>
      <c r="AD43" s="37"/>
      <c r="AE43" s="38">
        <f t="shared" si="17"/>
        <v>0</v>
      </c>
      <c r="AF43" s="36"/>
      <c r="AG43" s="37"/>
      <c r="AH43" s="38"/>
      <c r="AI43" s="36"/>
      <c r="AJ43" s="37"/>
      <c r="AK43" s="38"/>
      <c r="AL43" s="36"/>
      <c r="AM43" s="37"/>
      <c r="AN43" s="38"/>
      <c r="AO43" s="36"/>
      <c r="AP43" s="37"/>
      <c r="AQ43" s="38"/>
      <c r="AR43" s="36"/>
      <c r="AS43" s="37"/>
      <c r="AT43" s="38"/>
      <c r="AU43" s="36"/>
      <c r="AV43" s="37"/>
      <c r="AW43" s="38"/>
      <c r="AX43" s="36"/>
      <c r="AY43" s="37"/>
      <c r="AZ43" s="38"/>
      <c r="BA43" s="36"/>
      <c r="BB43" s="37"/>
      <c r="BC43" s="38"/>
      <c r="BD43" s="36"/>
      <c r="BE43" s="37"/>
      <c r="BF43" s="38"/>
      <c r="BG43" s="36"/>
      <c r="BH43" s="37"/>
      <c r="BI43" s="38"/>
      <c r="BJ43" s="99"/>
      <c r="BK43" s="98"/>
      <c r="BL43" s="39"/>
      <c r="BM43" s="36"/>
      <c r="BN43" s="37"/>
      <c r="BO43" s="39"/>
      <c r="BP43" s="36"/>
      <c r="BQ43" s="37"/>
      <c r="BR43" s="39"/>
      <c r="BS43" s="36"/>
      <c r="BT43" s="37"/>
      <c r="BU43" s="39"/>
      <c r="BV43" s="36"/>
      <c r="BW43" s="37"/>
      <c r="BX43" s="38"/>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98"/>
      <c r="DA43" s="98"/>
      <c r="DB43" s="98"/>
      <c r="DC43" s="98"/>
      <c r="DD43" s="98"/>
      <c r="DE43" s="98"/>
      <c r="DF43" s="98"/>
      <c r="DG43" s="98"/>
      <c r="DH43" s="98"/>
      <c r="DI43" s="36">
        <f t="shared" si="10"/>
        <v>0</v>
      </c>
      <c r="DJ43" s="37">
        <f t="shared" si="11"/>
        <v>0</v>
      </c>
      <c r="DK43" s="98">
        <f t="shared" si="12"/>
        <v>0</v>
      </c>
      <c r="DL43" s="157">
        <f t="shared" si="14"/>
        <v>90239</v>
      </c>
      <c r="DM43" s="158">
        <f t="shared" si="15"/>
        <v>9368</v>
      </c>
      <c r="DN43" s="176">
        <f t="shared" si="16"/>
        <v>99607</v>
      </c>
      <c r="DO43" s="5"/>
    </row>
    <row r="44" spans="1:119" ht="54.75" customHeight="1" x14ac:dyDescent="0.2">
      <c r="A44" s="30"/>
      <c r="B44" s="31" t="s">
        <v>280</v>
      </c>
      <c r="C44" s="32" t="s">
        <v>343</v>
      </c>
      <c r="D44" s="32" t="s">
        <v>281</v>
      </c>
      <c r="E44" s="100" t="s">
        <v>344</v>
      </c>
      <c r="F44" s="181" t="s">
        <v>282</v>
      </c>
      <c r="G44" s="33" t="s">
        <v>24</v>
      </c>
      <c r="H44" s="35">
        <v>4.2460000000000004</v>
      </c>
      <c r="I44" s="35" t="s">
        <v>38</v>
      </c>
      <c r="J44" s="91" t="s">
        <v>19</v>
      </c>
      <c r="K44" s="36">
        <v>0</v>
      </c>
      <c r="L44" s="37">
        <v>223618</v>
      </c>
      <c r="M44" s="38">
        <f t="shared" si="24"/>
        <v>223618</v>
      </c>
      <c r="N44" s="36">
        <v>220260</v>
      </c>
      <c r="O44" s="37">
        <v>158277</v>
      </c>
      <c r="P44" s="38">
        <f t="shared" si="18"/>
        <v>378537</v>
      </c>
      <c r="Q44" s="99">
        <v>220260</v>
      </c>
      <c r="R44" s="37">
        <v>152246</v>
      </c>
      <c r="S44" s="38">
        <f t="shared" si="19"/>
        <v>372506</v>
      </c>
      <c r="T44" s="36">
        <v>220260</v>
      </c>
      <c r="U44" s="37">
        <v>146246</v>
      </c>
      <c r="V44" s="38">
        <f t="shared" si="32"/>
        <v>366506</v>
      </c>
      <c r="W44" s="36">
        <v>220260</v>
      </c>
      <c r="X44" s="37">
        <v>139459</v>
      </c>
      <c r="Y44" s="38">
        <f t="shared" si="22"/>
        <v>359719</v>
      </c>
      <c r="Z44" s="36">
        <v>220260</v>
      </c>
      <c r="AA44" s="37">
        <v>133075</v>
      </c>
      <c r="AB44" s="38">
        <f t="shared" si="31"/>
        <v>353335</v>
      </c>
      <c r="AC44" s="36">
        <v>220260</v>
      </c>
      <c r="AD44" s="37">
        <v>126699</v>
      </c>
      <c r="AE44" s="38">
        <f t="shared" si="17"/>
        <v>346959</v>
      </c>
      <c r="AF44" s="36"/>
      <c r="AG44" s="37"/>
      <c r="AH44" s="38"/>
      <c r="AI44" s="36"/>
      <c r="AJ44" s="37"/>
      <c r="AK44" s="38"/>
      <c r="AL44" s="36"/>
      <c r="AM44" s="37"/>
      <c r="AN44" s="38"/>
      <c r="AO44" s="36"/>
      <c r="AP44" s="37"/>
      <c r="AQ44" s="38"/>
      <c r="AR44" s="36"/>
      <c r="AS44" s="37"/>
      <c r="AT44" s="38"/>
      <c r="AU44" s="36"/>
      <c r="AV44" s="37"/>
      <c r="AW44" s="38"/>
      <c r="AX44" s="36"/>
      <c r="AY44" s="37"/>
      <c r="AZ44" s="38"/>
      <c r="BA44" s="36"/>
      <c r="BB44" s="37"/>
      <c r="BC44" s="38"/>
      <c r="BD44" s="36"/>
      <c r="BE44" s="37"/>
      <c r="BF44" s="38"/>
      <c r="BG44" s="36"/>
      <c r="BH44" s="37"/>
      <c r="BI44" s="38"/>
      <c r="BJ44" s="99"/>
      <c r="BK44" s="98"/>
      <c r="BL44" s="39"/>
      <c r="BM44" s="36"/>
      <c r="BN44" s="37"/>
      <c r="BO44" s="39"/>
      <c r="BP44" s="36"/>
      <c r="BQ44" s="37"/>
      <c r="BR44" s="39"/>
      <c r="BS44" s="36"/>
      <c r="BT44" s="37"/>
      <c r="BU44" s="39"/>
      <c r="BV44" s="36"/>
      <c r="BW44" s="37"/>
      <c r="BX44" s="38"/>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98"/>
      <c r="DA44" s="98"/>
      <c r="DB44" s="98"/>
      <c r="DC44" s="98"/>
      <c r="DD44" s="98"/>
      <c r="DE44" s="98"/>
      <c r="DF44" s="98"/>
      <c r="DG44" s="98"/>
      <c r="DH44" s="98"/>
      <c r="DI44" s="36">
        <v>4184857</v>
      </c>
      <c r="DJ44" s="37">
        <v>1195484</v>
      </c>
      <c r="DK44" s="98">
        <f t="shared" si="12"/>
        <v>5380341</v>
      </c>
      <c r="DL44" s="157">
        <f t="shared" si="14"/>
        <v>5506417</v>
      </c>
      <c r="DM44" s="158">
        <f t="shared" si="15"/>
        <v>2275104</v>
      </c>
      <c r="DN44" s="176">
        <f t="shared" si="16"/>
        <v>7781521</v>
      </c>
      <c r="DO44" s="5"/>
    </row>
    <row r="45" spans="1:119" ht="54.75" customHeight="1" x14ac:dyDescent="0.2">
      <c r="A45" s="30"/>
      <c r="B45" s="31" t="s">
        <v>306</v>
      </c>
      <c r="C45" s="32" t="s">
        <v>328</v>
      </c>
      <c r="D45" s="32" t="s">
        <v>307</v>
      </c>
      <c r="E45" s="100" t="s">
        <v>329</v>
      </c>
      <c r="F45" s="181" t="s">
        <v>308</v>
      </c>
      <c r="G45" s="33" t="s">
        <v>24</v>
      </c>
      <c r="H45" s="35">
        <v>4.5979999999999999</v>
      </c>
      <c r="I45" s="35" t="s">
        <v>38</v>
      </c>
      <c r="J45" s="91" t="s">
        <v>19</v>
      </c>
      <c r="K45" s="36">
        <v>15092</v>
      </c>
      <c r="L45" s="37">
        <v>18752</v>
      </c>
      <c r="M45" s="38">
        <f t="shared" si="24"/>
        <v>33844</v>
      </c>
      <c r="N45" s="36">
        <v>15092</v>
      </c>
      <c r="O45" s="37">
        <v>15494</v>
      </c>
      <c r="P45" s="38">
        <f t="shared" si="18"/>
        <v>30586</v>
      </c>
      <c r="Q45" s="99">
        <v>15092</v>
      </c>
      <c r="R45" s="37">
        <v>14861</v>
      </c>
      <c r="S45" s="38">
        <f t="shared" si="19"/>
        <v>29953</v>
      </c>
      <c r="T45" s="36">
        <v>15092</v>
      </c>
      <c r="U45" s="37">
        <v>14294</v>
      </c>
      <c r="V45" s="38">
        <f t="shared" si="32"/>
        <v>29386</v>
      </c>
      <c r="W45" s="36">
        <v>15092</v>
      </c>
      <c r="X45" s="37">
        <v>13651</v>
      </c>
      <c r="Y45" s="38">
        <f t="shared" si="22"/>
        <v>28743</v>
      </c>
      <c r="Z45" s="36">
        <v>15092</v>
      </c>
      <c r="AA45" s="37">
        <v>13046</v>
      </c>
      <c r="AB45" s="38">
        <f t="shared" si="31"/>
        <v>28138</v>
      </c>
      <c r="AC45" s="36">
        <v>15092</v>
      </c>
      <c r="AD45" s="37">
        <v>12443</v>
      </c>
      <c r="AE45" s="38">
        <f t="shared" si="17"/>
        <v>27535</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36"/>
      <c r="BN45" s="37"/>
      <c r="BO45" s="38"/>
      <c r="BP45" s="36"/>
      <c r="BQ45" s="37"/>
      <c r="BR45" s="38"/>
      <c r="BS45" s="36"/>
      <c r="BT45" s="37"/>
      <c r="BU45" s="38"/>
      <c r="BV45" s="36"/>
      <c r="BW45" s="37"/>
      <c r="BX45" s="38"/>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36"/>
      <c r="DD45" s="37"/>
      <c r="DE45" s="38"/>
      <c r="DF45" s="36"/>
      <c r="DG45" s="37"/>
      <c r="DH45" s="38"/>
      <c r="DI45" s="36">
        <v>298027</v>
      </c>
      <c r="DJ45" s="37">
        <v>122057</v>
      </c>
      <c r="DK45" s="98">
        <f t="shared" si="12"/>
        <v>420084</v>
      </c>
      <c r="DL45" s="157">
        <f t="shared" si="14"/>
        <v>403671</v>
      </c>
      <c r="DM45" s="158">
        <f t="shared" si="15"/>
        <v>224598</v>
      </c>
      <c r="DN45" s="176">
        <f t="shared" si="16"/>
        <v>628269</v>
      </c>
      <c r="DO45" s="5"/>
    </row>
    <row r="46" spans="1:119" ht="54" customHeight="1" x14ac:dyDescent="0.2">
      <c r="A46" s="30"/>
      <c r="B46" s="31" t="s">
        <v>274</v>
      </c>
      <c r="C46" s="32" t="s">
        <v>275</v>
      </c>
      <c r="D46" s="32" t="s">
        <v>25</v>
      </c>
      <c r="E46" s="100" t="s">
        <v>276</v>
      </c>
      <c r="F46" s="181" t="s">
        <v>277</v>
      </c>
      <c r="G46" s="33" t="s">
        <v>24</v>
      </c>
      <c r="H46" s="35">
        <v>4.0389999999999997</v>
      </c>
      <c r="I46" s="35" t="s">
        <v>38</v>
      </c>
      <c r="J46" s="91" t="s">
        <v>19</v>
      </c>
      <c r="K46" s="36">
        <v>397</v>
      </c>
      <c r="L46" s="37">
        <v>12</v>
      </c>
      <c r="M46" s="38">
        <f t="shared" si="24"/>
        <v>409</v>
      </c>
      <c r="N46" s="36">
        <v>0</v>
      </c>
      <c r="O46" s="37">
        <v>0</v>
      </c>
      <c r="P46" s="38">
        <f t="shared" si="18"/>
        <v>0</v>
      </c>
      <c r="Q46" s="99">
        <v>0</v>
      </c>
      <c r="R46" s="37">
        <v>0</v>
      </c>
      <c r="S46" s="38">
        <f t="shared" si="19"/>
        <v>0</v>
      </c>
      <c r="T46" s="36">
        <v>0</v>
      </c>
      <c r="U46" s="37">
        <v>0</v>
      </c>
      <c r="V46" s="38">
        <f t="shared" si="32"/>
        <v>0</v>
      </c>
      <c r="W46" s="36">
        <v>0</v>
      </c>
      <c r="X46" s="37">
        <v>0</v>
      </c>
      <c r="Y46" s="38">
        <f t="shared" si="22"/>
        <v>0</v>
      </c>
      <c r="Z46" s="36">
        <v>0</v>
      </c>
      <c r="AA46" s="37">
        <v>0</v>
      </c>
      <c r="AB46" s="38">
        <f t="shared" si="31"/>
        <v>0</v>
      </c>
      <c r="AC46" s="36"/>
      <c r="AD46" s="37"/>
      <c r="AE46" s="38">
        <f t="shared" si="17"/>
        <v>0</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99"/>
      <c r="BK46" s="98"/>
      <c r="BL46" s="39"/>
      <c r="BM46" s="36"/>
      <c r="BN46" s="37"/>
      <c r="BO46" s="39"/>
      <c r="BP46" s="36"/>
      <c r="BQ46" s="37"/>
      <c r="BR46" s="39"/>
      <c r="BS46" s="36"/>
      <c r="BT46" s="37"/>
      <c r="BU46" s="39"/>
      <c r="BV46" s="36"/>
      <c r="BW46" s="37"/>
      <c r="BX46" s="38"/>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98"/>
      <c r="DA46" s="98"/>
      <c r="DB46" s="98"/>
      <c r="DC46" s="98"/>
      <c r="DD46" s="98"/>
      <c r="DE46" s="98"/>
      <c r="DF46" s="98"/>
      <c r="DG46" s="98"/>
      <c r="DH46" s="98"/>
      <c r="DI46" s="36">
        <f t="shared" si="10"/>
        <v>0</v>
      </c>
      <c r="DJ46" s="37">
        <f t="shared" si="11"/>
        <v>0</v>
      </c>
      <c r="DK46" s="98">
        <f t="shared" si="12"/>
        <v>0</v>
      </c>
      <c r="DL46" s="157">
        <f t="shared" si="14"/>
        <v>397</v>
      </c>
      <c r="DM46" s="158">
        <f t="shared" si="15"/>
        <v>12</v>
      </c>
      <c r="DN46" s="176">
        <f t="shared" si="16"/>
        <v>409</v>
      </c>
      <c r="DO46" s="5"/>
    </row>
    <row r="47" spans="1:119" ht="54" customHeight="1" x14ac:dyDescent="0.2">
      <c r="A47" s="30"/>
      <c r="B47" s="31" t="s">
        <v>289</v>
      </c>
      <c r="C47" s="32" t="s">
        <v>324</v>
      </c>
      <c r="D47" s="32" t="s">
        <v>68</v>
      </c>
      <c r="E47" s="100" t="s">
        <v>325</v>
      </c>
      <c r="F47" s="181" t="s">
        <v>294</v>
      </c>
      <c r="G47" s="33" t="s">
        <v>24</v>
      </c>
      <c r="H47" s="35">
        <v>4.7729999999999997</v>
      </c>
      <c r="I47" s="35" t="s">
        <v>38</v>
      </c>
      <c r="J47" s="91" t="s">
        <v>19</v>
      </c>
      <c r="K47" s="36">
        <v>64548</v>
      </c>
      <c r="L47" s="37">
        <v>22630</v>
      </c>
      <c r="M47" s="38">
        <f t="shared" si="24"/>
        <v>87178</v>
      </c>
      <c r="N47" s="36">
        <v>64548</v>
      </c>
      <c r="O47" s="37">
        <v>14428</v>
      </c>
      <c r="P47" s="38">
        <f t="shared" si="18"/>
        <v>78976</v>
      </c>
      <c r="Q47" s="99">
        <v>64548</v>
      </c>
      <c r="R47" s="37">
        <v>12319</v>
      </c>
      <c r="S47" s="38">
        <f t="shared" si="19"/>
        <v>76867</v>
      </c>
      <c r="T47" s="36">
        <v>64548</v>
      </c>
      <c r="U47" s="37">
        <v>10235</v>
      </c>
      <c r="V47" s="38">
        <f t="shared" si="32"/>
        <v>74783</v>
      </c>
      <c r="W47" s="36">
        <v>64548</v>
      </c>
      <c r="X47" s="37">
        <v>8098</v>
      </c>
      <c r="Y47" s="38">
        <f t="shared" si="22"/>
        <v>72646</v>
      </c>
      <c r="Z47" s="36">
        <v>64548</v>
      </c>
      <c r="AA47" s="37">
        <v>5991</v>
      </c>
      <c r="AB47" s="38">
        <f t="shared" si="31"/>
        <v>70539</v>
      </c>
      <c r="AC47" s="36">
        <v>64548</v>
      </c>
      <c r="AD47" s="37">
        <v>3887</v>
      </c>
      <c r="AE47" s="38">
        <f t="shared" si="17"/>
        <v>68435</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99"/>
      <c r="BK47" s="98"/>
      <c r="BL47" s="39"/>
      <c r="BM47" s="36"/>
      <c r="BN47" s="37"/>
      <c r="BO47" s="39"/>
      <c r="BP47" s="36"/>
      <c r="BQ47" s="37"/>
      <c r="BR47" s="39"/>
      <c r="BS47" s="36"/>
      <c r="BT47" s="37"/>
      <c r="BU47" s="39"/>
      <c r="BV47" s="36"/>
      <c r="BW47" s="37"/>
      <c r="BX47" s="38"/>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98"/>
      <c r="DA47" s="98"/>
      <c r="DB47" s="98"/>
      <c r="DC47" s="98"/>
      <c r="DD47" s="98"/>
      <c r="DE47" s="98"/>
      <c r="DF47" s="98"/>
      <c r="DG47" s="98"/>
      <c r="DH47" s="98"/>
      <c r="DI47" s="36">
        <v>64539</v>
      </c>
      <c r="DJ47" s="37">
        <v>1905</v>
      </c>
      <c r="DK47" s="98">
        <f t="shared" si="12"/>
        <v>66444</v>
      </c>
      <c r="DL47" s="157">
        <f t="shared" si="14"/>
        <v>516375</v>
      </c>
      <c r="DM47" s="158">
        <f t="shared" si="15"/>
        <v>79493</v>
      </c>
      <c r="DN47" s="176">
        <f t="shared" si="16"/>
        <v>595868</v>
      </c>
      <c r="DO47" s="5"/>
    </row>
    <row r="48" spans="1:119" ht="54" customHeight="1" x14ac:dyDescent="0.2">
      <c r="A48" s="30"/>
      <c r="B48" s="31" t="s">
        <v>290</v>
      </c>
      <c r="C48" s="32" t="s">
        <v>291</v>
      </c>
      <c r="D48" s="32" t="s">
        <v>68</v>
      </c>
      <c r="E48" s="100" t="s">
        <v>292</v>
      </c>
      <c r="F48" s="181" t="s">
        <v>293</v>
      </c>
      <c r="G48" s="33" t="s">
        <v>24</v>
      </c>
      <c r="H48" s="186">
        <v>5.3689999999999998</v>
      </c>
      <c r="I48" s="35" t="s">
        <v>38</v>
      </c>
      <c r="J48" s="91" t="s">
        <v>19</v>
      </c>
      <c r="K48" s="36">
        <v>23156</v>
      </c>
      <c r="L48" s="37">
        <v>9240</v>
      </c>
      <c r="M48" s="38">
        <f t="shared" si="24"/>
        <v>32396</v>
      </c>
      <c r="N48" s="36">
        <v>23156</v>
      </c>
      <c r="O48" s="37">
        <v>6140</v>
      </c>
      <c r="P48" s="38">
        <f t="shared" si="18"/>
        <v>29296</v>
      </c>
      <c r="Q48" s="99">
        <v>23156</v>
      </c>
      <c r="R48" s="37">
        <v>5243</v>
      </c>
      <c r="S48" s="38">
        <f t="shared" si="19"/>
        <v>28399</v>
      </c>
      <c r="T48" s="36">
        <v>23156</v>
      </c>
      <c r="U48" s="37">
        <v>4356</v>
      </c>
      <c r="V48" s="38">
        <f t="shared" si="32"/>
        <v>27512</v>
      </c>
      <c r="W48" s="36">
        <v>23156</v>
      </c>
      <c r="X48" s="37">
        <v>3447</v>
      </c>
      <c r="Y48" s="38">
        <f t="shared" si="22"/>
        <v>26603</v>
      </c>
      <c r="Z48" s="36">
        <v>23156</v>
      </c>
      <c r="AA48" s="37">
        <v>2550</v>
      </c>
      <c r="AB48" s="38">
        <f t="shared" si="31"/>
        <v>25706</v>
      </c>
      <c r="AC48" s="36">
        <v>23156</v>
      </c>
      <c r="AD48" s="37">
        <v>1654</v>
      </c>
      <c r="AE48" s="38">
        <f t="shared" si="17"/>
        <v>24810</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99"/>
      <c r="BK48" s="98"/>
      <c r="BL48" s="39"/>
      <c r="BM48" s="36"/>
      <c r="BN48" s="37"/>
      <c r="BO48" s="39"/>
      <c r="BP48" s="36"/>
      <c r="BQ48" s="37"/>
      <c r="BR48" s="39"/>
      <c r="BS48" s="36"/>
      <c r="BT48" s="37"/>
      <c r="BU48" s="39"/>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98"/>
      <c r="DA48" s="98"/>
      <c r="DB48" s="98"/>
      <c r="DC48" s="98"/>
      <c r="DD48" s="98"/>
      <c r="DE48" s="98"/>
      <c r="DF48" s="98"/>
      <c r="DG48" s="98"/>
      <c r="DH48" s="98"/>
      <c r="DI48" s="36">
        <v>23156</v>
      </c>
      <c r="DJ48" s="37">
        <v>811</v>
      </c>
      <c r="DK48" s="98">
        <f t="shared" si="12"/>
        <v>23967</v>
      </c>
      <c r="DL48" s="157">
        <f t="shared" si="14"/>
        <v>185248</v>
      </c>
      <c r="DM48" s="158">
        <f t="shared" si="15"/>
        <v>33441</v>
      </c>
      <c r="DN48" s="176">
        <f t="shared" si="16"/>
        <v>218689</v>
      </c>
      <c r="DO48" s="5"/>
    </row>
    <row r="49" spans="1:119" ht="81.75" customHeight="1" x14ac:dyDescent="0.2">
      <c r="A49" s="30"/>
      <c r="B49" s="31" t="s">
        <v>304</v>
      </c>
      <c r="C49" s="32" t="s">
        <v>326</v>
      </c>
      <c r="D49" s="32" t="s">
        <v>301</v>
      </c>
      <c r="E49" s="100" t="s">
        <v>327</v>
      </c>
      <c r="F49" s="181" t="s">
        <v>302</v>
      </c>
      <c r="G49" s="33" t="s">
        <v>24</v>
      </c>
      <c r="H49" s="35">
        <v>5.3479999999999999</v>
      </c>
      <c r="I49" s="35" t="s">
        <v>38</v>
      </c>
      <c r="J49" s="91" t="s">
        <v>19</v>
      </c>
      <c r="K49" s="36">
        <v>27500</v>
      </c>
      <c r="L49" s="37">
        <v>40745</v>
      </c>
      <c r="M49" s="38">
        <f t="shared" si="24"/>
        <v>68245</v>
      </c>
      <c r="N49" s="36">
        <v>27500</v>
      </c>
      <c r="O49" s="37">
        <v>32917</v>
      </c>
      <c r="P49" s="38">
        <f t="shared" si="18"/>
        <v>60417</v>
      </c>
      <c r="Q49" s="99">
        <v>27500</v>
      </c>
      <c r="R49" s="37">
        <v>31679</v>
      </c>
      <c r="S49" s="38">
        <f t="shared" si="19"/>
        <v>59179</v>
      </c>
      <c r="T49" s="36">
        <v>27500</v>
      </c>
      <c r="U49" s="37">
        <v>30522</v>
      </c>
      <c r="V49" s="38">
        <f t="shared" si="32"/>
        <v>58022</v>
      </c>
      <c r="W49" s="36">
        <v>27500</v>
      </c>
      <c r="X49" s="37">
        <v>29200</v>
      </c>
      <c r="Y49" s="38">
        <f t="shared" si="22"/>
        <v>56700</v>
      </c>
      <c r="Z49" s="36">
        <v>27500</v>
      </c>
      <c r="AA49" s="37">
        <v>27963</v>
      </c>
      <c r="AB49" s="38">
        <f t="shared" si="31"/>
        <v>55463</v>
      </c>
      <c r="AC49" s="36">
        <v>27500</v>
      </c>
      <c r="AD49" s="37">
        <v>26727</v>
      </c>
      <c r="AE49" s="38">
        <f t="shared" si="17"/>
        <v>54227</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99"/>
      <c r="BK49" s="98"/>
      <c r="BL49" s="39"/>
      <c r="BM49" s="36"/>
      <c r="BN49" s="37"/>
      <c r="BO49" s="39"/>
      <c r="BP49" s="36"/>
      <c r="BQ49" s="37"/>
      <c r="BR49" s="39"/>
      <c r="BS49" s="36"/>
      <c r="BT49" s="37"/>
      <c r="BU49" s="39"/>
      <c r="BV49" s="36"/>
      <c r="BW49" s="37"/>
      <c r="BX49" s="38"/>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98"/>
      <c r="DA49" s="98"/>
      <c r="DB49" s="106"/>
      <c r="DC49" s="98"/>
      <c r="DD49" s="98"/>
      <c r="DE49" s="98"/>
      <c r="DF49" s="114"/>
      <c r="DG49" s="98"/>
      <c r="DH49" s="98"/>
      <c r="DI49" s="36">
        <v>570615</v>
      </c>
      <c r="DJ49" s="37">
        <v>275543</v>
      </c>
      <c r="DK49" s="98">
        <f t="shared" si="12"/>
        <v>846158</v>
      </c>
      <c r="DL49" s="157">
        <f t="shared" si="14"/>
        <v>763115</v>
      </c>
      <c r="DM49" s="158">
        <f t="shared" si="15"/>
        <v>495296</v>
      </c>
      <c r="DN49" s="176">
        <f t="shared" si="16"/>
        <v>1258411</v>
      </c>
      <c r="DO49" s="5"/>
    </row>
    <row r="50" spans="1:119" ht="67.5" customHeight="1" x14ac:dyDescent="0.2">
      <c r="A50" s="30"/>
      <c r="B50" s="31" t="s">
        <v>305</v>
      </c>
      <c r="C50" s="32" t="s">
        <v>315</v>
      </c>
      <c r="D50" s="32" t="s">
        <v>301</v>
      </c>
      <c r="E50" s="100" t="s">
        <v>314</v>
      </c>
      <c r="F50" s="181" t="s">
        <v>303</v>
      </c>
      <c r="G50" s="33" t="s">
        <v>24</v>
      </c>
      <c r="H50" s="35">
        <v>4.7480000000000002</v>
      </c>
      <c r="I50" s="35" t="s">
        <v>38</v>
      </c>
      <c r="J50" s="91" t="s">
        <v>19</v>
      </c>
      <c r="K50" s="36">
        <v>26048</v>
      </c>
      <c r="L50" s="37">
        <v>34247</v>
      </c>
      <c r="M50" s="38">
        <f t="shared" si="24"/>
        <v>60295</v>
      </c>
      <c r="N50" s="36">
        <v>26048</v>
      </c>
      <c r="O50" s="37">
        <v>26962</v>
      </c>
      <c r="P50" s="38">
        <f t="shared" si="18"/>
        <v>53010</v>
      </c>
      <c r="Q50" s="99">
        <v>26048</v>
      </c>
      <c r="R50" s="37">
        <v>25947</v>
      </c>
      <c r="S50" s="38">
        <f t="shared" si="19"/>
        <v>51995</v>
      </c>
      <c r="T50" s="36">
        <v>26048</v>
      </c>
      <c r="U50" s="37">
        <v>24999</v>
      </c>
      <c r="V50" s="38">
        <f t="shared" ref="V50:V55" si="33">T50+U50</f>
        <v>51047</v>
      </c>
      <c r="W50" s="36">
        <v>26048</v>
      </c>
      <c r="X50" s="37">
        <v>23917</v>
      </c>
      <c r="Y50" s="38">
        <f t="shared" si="22"/>
        <v>49965</v>
      </c>
      <c r="Z50" s="36">
        <v>26048</v>
      </c>
      <c r="AA50" s="37">
        <v>22903</v>
      </c>
      <c r="AB50" s="38">
        <f t="shared" si="31"/>
        <v>48951</v>
      </c>
      <c r="AC50" s="36">
        <v>26048</v>
      </c>
      <c r="AD50" s="37">
        <v>21890</v>
      </c>
      <c r="AE50" s="38">
        <f t="shared" si="17"/>
        <v>47938</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99"/>
      <c r="BK50" s="98"/>
      <c r="BL50" s="39"/>
      <c r="BM50" s="36"/>
      <c r="BN50" s="37"/>
      <c r="BO50" s="39"/>
      <c r="BP50" s="36"/>
      <c r="BQ50" s="37"/>
      <c r="BR50" s="39"/>
      <c r="BS50" s="36"/>
      <c r="BT50" s="37"/>
      <c r="BU50" s="39"/>
      <c r="BV50" s="36"/>
      <c r="BW50" s="37"/>
      <c r="BX50" s="38"/>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98"/>
      <c r="DA50" s="98"/>
      <c r="DB50" s="106"/>
      <c r="DC50" s="98"/>
      <c r="DD50" s="98"/>
      <c r="DE50" s="106"/>
      <c r="DF50" s="98"/>
      <c r="DG50" s="98"/>
      <c r="DH50" s="98"/>
      <c r="DI50" s="36">
        <v>540401</v>
      </c>
      <c r="DJ50" s="37">
        <v>225646</v>
      </c>
      <c r="DK50" s="98">
        <f t="shared" si="12"/>
        <v>766047</v>
      </c>
      <c r="DL50" s="157">
        <f t="shared" si="14"/>
        <v>722737</v>
      </c>
      <c r="DM50" s="158">
        <f t="shared" si="15"/>
        <v>406511</v>
      </c>
      <c r="DN50" s="176">
        <f t="shared" si="16"/>
        <v>1129248</v>
      </c>
      <c r="DO50" s="5"/>
    </row>
    <row r="51" spans="1:119" ht="42.75" customHeight="1" x14ac:dyDescent="0.2">
      <c r="A51" s="30"/>
      <c r="B51" s="31" t="s">
        <v>311</v>
      </c>
      <c r="C51" s="32" t="s">
        <v>341</v>
      </c>
      <c r="D51" s="32" t="s">
        <v>309</v>
      </c>
      <c r="E51" s="100" t="s">
        <v>342</v>
      </c>
      <c r="F51" s="181" t="s">
        <v>310</v>
      </c>
      <c r="G51" s="33" t="s">
        <v>24</v>
      </c>
      <c r="H51" s="35">
        <v>4.8440000000000003</v>
      </c>
      <c r="I51" s="35" t="s">
        <v>38</v>
      </c>
      <c r="J51" s="91" t="s">
        <v>19</v>
      </c>
      <c r="K51" s="36">
        <v>0</v>
      </c>
      <c r="L51" s="37">
        <v>113741</v>
      </c>
      <c r="M51" s="38">
        <f t="shared" si="24"/>
        <v>113741</v>
      </c>
      <c r="N51" s="36">
        <v>118744</v>
      </c>
      <c r="O51" s="37">
        <v>97450</v>
      </c>
      <c r="P51" s="38">
        <f t="shared" si="18"/>
        <v>216194</v>
      </c>
      <c r="Q51" s="99">
        <v>118744</v>
      </c>
      <c r="R51" s="37">
        <v>91393</v>
      </c>
      <c r="S51" s="38">
        <f t="shared" si="19"/>
        <v>210137</v>
      </c>
      <c r="T51" s="36">
        <v>118744</v>
      </c>
      <c r="U51" s="37">
        <v>86496</v>
      </c>
      <c r="V51" s="38">
        <f t="shared" si="33"/>
        <v>205240</v>
      </c>
      <c r="W51" s="36">
        <v>118744</v>
      </c>
      <c r="X51" s="37">
        <v>81136</v>
      </c>
      <c r="Y51" s="38">
        <f t="shared" si="22"/>
        <v>199880</v>
      </c>
      <c r="Z51" s="36">
        <v>118744</v>
      </c>
      <c r="AA51" s="37">
        <v>76014</v>
      </c>
      <c r="AB51" s="38">
        <f t="shared" si="31"/>
        <v>194758</v>
      </c>
      <c r="AC51" s="36">
        <v>118744</v>
      </c>
      <c r="AD51" s="37">
        <v>70900</v>
      </c>
      <c r="AE51" s="38">
        <f t="shared" si="17"/>
        <v>189644</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99"/>
      <c r="BK51" s="98"/>
      <c r="BL51" s="38"/>
      <c r="BM51" s="99"/>
      <c r="BN51" s="98"/>
      <c r="BO51" s="38"/>
      <c r="BP51" s="99"/>
      <c r="BQ51" s="98"/>
      <c r="BR51" s="38"/>
      <c r="BS51" s="99"/>
      <c r="BT51" s="98"/>
      <c r="BU51" s="38"/>
      <c r="BV51" s="99"/>
      <c r="BW51" s="98"/>
      <c r="BX51" s="38"/>
      <c r="BY51" s="99"/>
      <c r="BZ51" s="98"/>
      <c r="CA51" s="38"/>
      <c r="CB51" s="99"/>
      <c r="CC51" s="98"/>
      <c r="CD51" s="38"/>
      <c r="CE51" s="99"/>
      <c r="CF51" s="98"/>
      <c r="CG51" s="38"/>
      <c r="CH51" s="99"/>
      <c r="CI51" s="98"/>
      <c r="CJ51" s="38"/>
      <c r="CK51" s="99"/>
      <c r="CL51" s="98"/>
      <c r="CM51" s="38"/>
      <c r="CN51" s="99"/>
      <c r="CO51" s="98"/>
      <c r="CP51" s="38"/>
      <c r="CQ51" s="99"/>
      <c r="CR51" s="98"/>
      <c r="CS51" s="38"/>
      <c r="CT51" s="99"/>
      <c r="CU51" s="98"/>
      <c r="CV51" s="38"/>
      <c r="CW51" s="99"/>
      <c r="CX51" s="98"/>
      <c r="CY51" s="38"/>
      <c r="CZ51" s="99"/>
      <c r="DA51" s="98"/>
      <c r="DB51" s="39"/>
      <c r="DC51" s="36"/>
      <c r="DD51" s="98"/>
      <c r="DE51" s="38"/>
      <c r="DF51" s="99"/>
      <c r="DG51" s="98"/>
      <c r="DH51" s="39"/>
      <c r="DI51" s="36">
        <v>1543550</v>
      </c>
      <c r="DJ51" s="37">
        <v>456101</v>
      </c>
      <c r="DK51" s="98">
        <f t="shared" si="12"/>
        <v>1999651</v>
      </c>
      <c r="DL51" s="157">
        <f t="shared" si="14"/>
        <v>2256014</v>
      </c>
      <c r="DM51" s="158">
        <f t="shared" si="15"/>
        <v>1073231</v>
      </c>
      <c r="DN51" s="176">
        <f t="shared" si="16"/>
        <v>3329245</v>
      </c>
      <c r="DO51" s="5"/>
    </row>
    <row r="52" spans="1:119" ht="54" customHeight="1" x14ac:dyDescent="0.2">
      <c r="A52" s="30"/>
      <c r="B52" s="31" t="s">
        <v>295</v>
      </c>
      <c r="C52" s="32" t="s">
        <v>291</v>
      </c>
      <c r="D52" s="32" t="s">
        <v>296</v>
      </c>
      <c r="E52" s="100" t="s">
        <v>297</v>
      </c>
      <c r="F52" s="181" t="s">
        <v>298</v>
      </c>
      <c r="G52" s="33" t="s">
        <v>24</v>
      </c>
      <c r="H52" s="35">
        <v>4.4880000000000004</v>
      </c>
      <c r="I52" s="35" t="s">
        <v>38</v>
      </c>
      <c r="J52" s="91" t="s">
        <v>19</v>
      </c>
      <c r="K52" s="36">
        <v>8580</v>
      </c>
      <c r="L52" s="37">
        <v>341</v>
      </c>
      <c r="M52" s="38">
        <f t="shared" si="24"/>
        <v>8921</v>
      </c>
      <c r="N52" s="36">
        <v>625</v>
      </c>
      <c r="O52" s="37">
        <v>23</v>
      </c>
      <c r="P52" s="38">
        <f t="shared" si="18"/>
        <v>648</v>
      </c>
      <c r="Q52" s="99"/>
      <c r="R52" s="37"/>
      <c r="S52" s="38">
        <f t="shared" si="19"/>
        <v>0</v>
      </c>
      <c r="T52" s="36"/>
      <c r="U52" s="37"/>
      <c r="V52" s="38">
        <f t="shared" si="33"/>
        <v>0</v>
      </c>
      <c r="W52" s="36"/>
      <c r="X52" s="37"/>
      <c r="Y52" s="38">
        <f t="shared" si="22"/>
        <v>0</v>
      </c>
      <c r="Z52" s="36"/>
      <c r="AA52" s="37"/>
      <c r="AB52" s="38">
        <f t="shared" si="31"/>
        <v>0</v>
      </c>
      <c r="AC52" s="36"/>
      <c r="AD52" s="37"/>
      <c r="AE52" s="38">
        <f t="shared" si="17"/>
        <v>0</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99"/>
      <c r="BK52" s="98"/>
      <c r="BL52" s="39"/>
      <c r="BM52" s="36"/>
      <c r="BN52" s="37"/>
      <c r="BO52" s="39"/>
      <c r="BP52" s="36"/>
      <c r="BQ52" s="37"/>
      <c r="BR52" s="39"/>
      <c r="BS52" s="36"/>
      <c r="BT52" s="37"/>
      <c r="BU52" s="39"/>
      <c r="BV52" s="36"/>
      <c r="BW52" s="37"/>
      <c r="BX52" s="38"/>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98"/>
      <c r="DA52" s="98"/>
      <c r="DB52" s="98"/>
      <c r="DC52" s="98"/>
      <c r="DD52" s="98"/>
      <c r="DE52" s="98"/>
      <c r="DF52" s="98"/>
      <c r="DG52" s="98"/>
      <c r="DH52" s="98"/>
      <c r="DI52" s="36">
        <f t="shared" si="10"/>
        <v>0</v>
      </c>
      <c r="DJ52" s="37">
        <f t="shared" si="11"/>
        <v>0</v>
      </c>
      <c r="DK52" s="98">
        <f t="shared" si="12"/>
        <v>0</v>
      </c>
      <c r="DL52" s="157">
        <f t="shared" si="14"/>
        <v>9205</v>
      </c>
      <c r="DM52" s="158">
        <f t="shared" si="15"/>
        <v>364</v>
      </c>
      <c r="DN52" s="176">
        <f t="shared" si="16"/>
        <v>9569</v>
      </c>
      <c r="DO52" s="5"/>
    </row>
    <row r="53" spans="1:119" ht="54" customHeight="1" x14ac:dyDescent="0.2">
      <c r="A53" s="30"/>
      <c r="B53" s="31" t="s">
        <v>351</v>
      </c>
      <c r="C53" s="32" t="s">
        <v>352</v>
      </c>
      <c r="D53" s="32" t="s">
        <v>353</v>
      </c>
      <c r="E53" s="100" t="s">
        <v>354</v>
      </c>
      <c r="F53" s="181" t="s">
        <v>355</v>
      </c>
      <c r="G53" s="33" t="s">
        <v>24</v>
      </c>
      <c r="H53" s="35">
        <v>3.7410000000000001</v>
      </c>
      <c r="I53" s="35" t="s">
        <v>38</v>
      </c>
      <c r="J53" s="91" t="s">
        <v>19</v>
      </c>
      <c r="K53" s="36">
        <v>0</v>
      </c>
      <c r="L53" s="37">
        <v>6889</v>
      </c>
      <c r="M53" s="38">
        <f t="shared" si="24"/>
        <v>6889</v>
      </c>
      <c r="N53" s="36">
        <v>7392</v>
      </c>
      <c r="O53" s="37">
        <v>10616</v>
      </c>
      <c r="P53" s="38">
        <f t="shared" si="18"/>
        <v>18008</v>
      </c>
      <c r="Q53" s="99">
        <v>14784</v>
      </c>
      <c r="R53" s="37">
        <v>10160</v>
      </c>
      <c r="S53" s="38">
        <f t="shared" si="19"/>
        <v>24944</v>
      </c>
      <c r="T53" s="36">
        <v>14784</v>
      </c>
      <c r="U53" s="37">
        <v>9599</v>
      </c>
      <c r="V53" s="38">
        <f t="shared" si="33"/>
        <v>24383</v>
      </c>
      <c r="W53" s="36">
        <v>14784</v>
      </c>
      <c r="X53" s="37">
        <v>9038</v>
      </c>
      <c r="Y53" s="38">
        <f t="shared" si="22"/>
        <v>23822</v>
      </c>
      <c r="Z53" s="36">
        <v>14784</v>
      </c>
      <c r="AA53" s="37">
        <v>8478</v>
      </c>
      <c r="AB53" s="38">
        <f t="shared" si="31"/>
        <v>23262</v>
      </c>
      <c r="AC53" s="36">
        <v>14784</v>
      </c>
      <c r="AD53" s="37">
        <v>7917</v>
      </c>
      <c r="AE53" s="38">
        <f t="shared" si="17"/>
        <v>22701</v>
      </c>
      <c r="AF53" s="36"/>
      <c r="AG53" s="37"/>
      <c r="AH53" s="38"/>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99"/>
      <c r="BK53" s="98"/>
      <c r="BL53" s="39"/>
      <c r="BM53" s="36"/>
      <c r="BN53" s="37"/>
      <c r="BO53" s="39"/>
      <c r="BP53" s="36"/>
      <c r="BQ53" s="37"/>
      <c r="BR53" s="39"/>
      <c r="BS53" s="36"/>
      <c r="BT53" s="37"/>
      <c r="BU53" s="39"/>
      <c r="BV53" s="36"/>
      <c r="BW53" s="37"/>
      <c r="BX53" s="38"/>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98"/>
      <c r="DA53" s="98"/>
      <c r="DB53" s="98"/>
      <c r="DC53" s="98"/>
      <c r="DD53" s="98"/>
      <c r="DE53" s="98"/>
      <c r="DF53" s="98"/>
      <c r="DG53" s="98"/>
      <c r="DH53" s="98"/>
      <c r="DI53" s="36">
        <v>199519</v>
      </c>
      <c r="DJ53" s="37">
        <v>51993</v>
      </c>
      <c r="DK53" s="98">
        <f t="shared" si="12"/>
        <v>251512</v>
      </c>
      <c r="DL53" s="157">
        <f t="shared" ref="DL53:DL55" si="34">+K53+N53+Q53+T53+W53+DI53+Z53+AC53</f>
        <v>280831</v>
      </c>
      <c r="DM53" s="158">
        <f t="shared" ref="DM53:DM55" si="35">+L53+O53+R53+U53+X53+DJ53+AA53+AD53</f>
        <v>114690</v>
      </c>
      <c r="DN53" s="176">
        <f t="shared" ref="DN53:DN55" si="36">+M53+P53+S53+V53+Y53+DK53+AB53+AE53</f>
        <v>395521</v>
      </c>
      <c r="DO53" s="5"/>
    </row>
    <row r="54" spans="1:119" ht="66" customHeight="1" x14ac:dyDescent="0.2">
      <c r="A54" s="30"/>
      <c r="B54" s="31" t="s">
        <v>356</v>
      </c>
      <c r="C54" s="32" t="s">
        <v>352</v>
      </c>
      <c r="D54" s="32" t="s">
        <v>357</v>
      </c>
      <c r="E54" s="100" t="s">
        <v>358</v>
      </c>
      <c r="F54" s="181" t="s">
        <v>359</v>
      </c>
      <c r="G54" s="33" t="s">
        <v>24</v>
      </c>
      <c r="H54" s="35">
        <v>3.2410000000000001</v>
      </c>
      <c r="I54" s="35" t="s">
        <v>38</v>
      </c>
      <c r="J54" s="91" t="s">
        <v>19</v>
      </c>
      <c r="K54" s="36">
        <v>0</v>
      </c>
      <c r="L54" s="37">
        <v>2675</v>
      </c>
      <c r="M54" s="38">
        <f t="shared" si="24"/>
        <v>2675</v>
      </c>
      <c r="N54" s="36">
        <v>6910</v>
      </c>
      <c r="O54" s="37">
        <v>4058</v>
      </c>
      <c r="P54" s="38">
        <f t="shared" si="18"/>
        <v>10968</v>
      </c>
      <c r="Q54" s="99">
        <v>13820</v>
      </c>
      <c r="R54" s="37">
        <v>3689</v>
      </c>
      <c r="S54" s="38">
        <f t="shared" si="19"/>
        <v>17509</v>
      </c>
      <c r="T54" s="36">
        <v>13820</v>
      </c>
      <c r="U54" s="37">
        <v>3234</v>
      </c>
      <c r="V54" s="38">
        <f t="shared" si="33"/>
        <v>17054</v>
      </c>
      <c r="W54" s="36">
        <v>13820</v>
      </c>
      <c r="X54" s="37">
        <v>2780</v>
      </c>
      <c r="Y54" s="38">
        <f t="shared" si="22"/>
        <v>16600</v>
      </c>
      <c r="Z54" s="36">
        <v>13820</v>
      </c>
      <c r="AA54" s="37">
        <v>2326</v>
      </c>
      <c r="AB54" s="38">
        <f t="shared" si="31"/>
        <v>16146</v>
      </c>
      <c r="AC54" s="36">
        <v>13820</v>
      </c>
      <c r="AD54" s="37">
        <v>1872</v>
      </c>
      <c r="AE54" s="38">
        <f t="shared" si="17"/>
        <v>15692</v>
      </c>
      <c r="AF54" s="36"/>
      <c r="AG54" s="37"/>
      <c r="AH54" s="38"/>
      <c r="AI54" s="36"/>
      <c r="AJ54" s="37"/>
      <c r="AK54" s="38"/>
      <c r="AL54" s="36"/>
      <c r="AM54" s="37"/>
      <c r="AN54" s="38"/>
      <c r="AO54" s="36"/>
      <c r="AP54" s="37"/>
      <c r="AQ54" s="38"/>
      <c r="AR54" s="36"/>
      <c r="AS54" s="37"/>
      <c r="AT54" s="38"/>
      <c r="AU54" s="36"/>
      <c r="AV54" s="37"/>
      <c r="AW54" s="38"/>
      <c r="AX54" s="36"/>
      <c r="AY54" s="37"/>
      <c r="AZ54" s="38"/>
      <c r="BA54" s="36"/>
      <c r="BB54" s="37"/>
      <c r="BC54" s="38"/>
      <c r="BD54" s="36"/>
      <c r="BE54" s="37"/>
      <c r="BF54" s="38"/>
      <c r="BG54" s="36"/>
      <c r="BH54" s="37"/>
      <c r="BI54" s="38"/>
      <c r="BJ54" s="99"/>
      <c r="BK54" s="98"/>
      <c r="BL54" s="39"/>
      <c r="BM54" s="36"/>
      <c r="BN54" s="37"/>
      <c r="BO54" s="39"/>
      <c r="BP54" s="36"/>
      <c r="BQ54" s="37"/>
      <c r="BR54" s="39"/>
      <c r="BS54" s="36"/>
      <c r="BT54" s="37"/>
      <c r="BU54" s="39"/>
      <c r="BV54" s="36"/>
      <c r="BW54" s="37"/>
      <c r="BX54" s="38"/>
      <c r="BY54" s="36"/>
      <c r="BZ54" s="37"/>
      <c r="CA54" s="38"/>
      <c r="CB54" s="36"/>
      <c r="CC54" s="37"/>
      <c r="CD54" s="38"/>
      <c r="CE54" s="36"/>
      <c r="CF54" s="37"/>
      <c r="CG54" s="38"/>
      <c r="CH54" s="36"/>
      <c r="CI54" s="37"/>
      <c r="CJ54" s="38"/>
      <c r="CK54" s="36"/>
      <c r="CL54" s="37"/>
      <c r="CM54" s="38"/>
      <c r="CN54" s="36"/>
      <c r="CO54" s="37"/>
      <c r="CP54" s="38"/>
      <c r="CQ54" s="36"/>
      <c r="CR54" s="37"/>
      <c r="CS54" s="38"/>
      <c r="CT54" s="36"/>
      <c r="CU54" s="37"/>
      <c r="CV54" s="38"/>
      <c r="CW54" s="36"/>
      <c r="CX54" s="37"/>
      <c r="CY54" s="38"/>
      <c r="CZ54" s="98"/>
      <c r="DA54" s="98"/>
      <c r="DB54" s="98"/>
      <c r="DC54" s="98"/>
      <c r="DD54" s="98"/>
      <c r="DE54" s="98"/>
      <c r="DF54" s="98"/>
      <c r="DG54" s="98"/>
      <c r="DH54" s="98"/>
      <c r="DI54" s="36">
        <v>48368</v>
      </c>
      <c r="DJ54" s="37">
        <v>2978</v>
      </c>
      <c r="DK54" s="98">
        <f t="shared" si="12"/>
        <v>51346</v>
      </c>
      <c r="DL54" s="157">
        <f t="shared" si="34"/>
        <v>124378</v>
      </c>
      <c r="DM54" s="158">
        <f t="shared" si="35"/>
        <v>23612</v>
      </c>
      <c r="DN54" s="176">
        <f t="shared" si="36"/>
        <v>147990</v>
      </c>
      <c r="DO54" s="5"/>
    </row>
    <row r="55" spans="1:119" ht="69" customHeight="1" x14ac:dyDescent="0.2">
      <c r="A55" s="30"/>
      <c r="B55" s="31" t="s">
        <v>360</v>
      </c>
      <c r="C55" s="32" t="s">
        <v>352</v>
      </c>
      <c r="D55" s="32" t="s">
        <v>362</v>
      </c>
      <c r="E55" s="100" t="s">
        <v>361</v>
      </c>
      <c r="F55" s="181" t="s">
        <v>363</v>
      </c>
      <c r="G55" s="33" t="s">
        <v>24</v>
      </c>
      <c r="H55" s="35">
        <v>3.0910000000000002</v>
      </c>
      <c r="I55" s="35" t="s">
        <v>38</v>
      </c>
      <c r="J55" s="91" t="s">
        <v>19</v>
      </c>
      <c r="K55" s="36">
        <v>0</v>
      </c>
      <c r="L55" s="37">
        <v>1637</v>
      </c>
      <c r="M55" s="38">
        <f t="shared" si="24"/>
        <v>1637</v>
      </c>
      <c r="N55" s="36">
        <v>19168</v>
      </c>
      <c r="O55" s="37">
        <v>3677</v>
      </c>
      <c r="P55" s="38">
        <f t="shared" si="18"/>
        <v>22845</v>
      </c>
      <c r="Q55" s="99">
        <v>19168</v>
      </c>
      <c r="R55" s="37">
        <v>3077</v>
      </c>
      <c r="S55" s="38">
        <f t="shared" si="19"/>
        <v>22245</v>
      </c>
      <c r="T55" s="36">
        <v>19168</v>
      </c>
      <c r="U55" s="37">
        <v>2476</v>
      </c>
      <c r="V55" s="38">
        <f t="shared" si="33"/>
        <v>21644</v>
      </c>
      <c r="W55" s="36">
        <v>19168</v>
      </c>
      <c r="X55" s="37">
        <v>1875</v>
      </c>
      <c r="Y55" s="38">
        <f t="shared" si="22"/>
        <v>21043</v>
      </c>
      <c r="Z55" s="36">
        <v>19168</v>
      </c>
      <c r="AA55" s="37">
        <v>1275</v>
      </c>
      <c r="AB55" s="38">
        <f t="shared" si="31"/>
        <v>20443</v>
      </c>
      <c r="AC55" s="36">
        <v>19168</v>
      </c>
      <c r="AD55" s="37">
        <v>674</v>
      </c>
      <c r="AE55" s="38">
        <f t="shared" si="17"/>
        <v>19842</v>
      </c>
      <c r="AF55" s="36"/>
      <c r="AG55" s="37"/>
      <c r="AH55" s="38"/>
      <c r="AI55" s="36"/>
      <c r="AJ55" s="37"/>
      <c r="AK55" s="38"/>
      <c r="AL55" s="36"/>
      <c r="AM55" s="37"/>
      <c r="AN55" s="38"/>
      <c r="AO55" s="36"/>
      <c r="AP55" s="37"/>
      <c r="AQ55" s="38"/>
      <c r="AR55" s="36"/>
      <c r="AS55" s="37"/>
      <c r="AT55" s="38"/>
      <c r="AU55" s="36"/>
      <c r="AV55" s="37"/>
      <c r="AW55" s="38"/>
      <c r="AX55" s="36"/>
      <c r="AY55" s="37"/>
      <c r="AZ55" s="38"/>
      <c r="BA55" s="36"/>
      <c r="BB55" s="37"/>
      <c r="BC55" s="38"/>
      <c r="BD55" s="36"/>
      <c r="BE55" s="37"/>
      <c r="BF55" s="38"/>
      <c r="BG55" s="36"/>
      <c r="BH55" s="37"/>
      <c r="BI55" s="38"/>
      <c r="BJ55" s="99"/>
      <c r="BK55" s="98"/>
      <c r="BL55" s="39"/>
      <c r="BM55" s="36"/>
      <c r="BN55" s="37"/>
      <c r="BO55" s="39"/>
      <c r="BP55" s="36"/>
      <c r="BQ55" s="37"/>
      <c r="BR55" s="39"/>
      <c r="BS55" s="36"/>
      <c r="BT55" s="37"/>
      <c r="BU55" s="39"/>
      <c r="BV55" s="36"/>
      <c r="BW55" s="37"/>
      <c r="BX55" s="38"/>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98"/>
      <c r="DA55" s="98"/>
      <c r="DB55" s="98"/>
      <c r="DC55" s="98"/>
      <c r="DD55" s="98"/>
      <c r="DE55" s="98"/>
      <c r="DF55" s="98"/>
      <c r="DG55" s="98"/>
      <c r="DH55" s="98"/>
      <c r="DI55" s="36">
        <v>9569</v>
      </c>
      <c r="DJ55" s="37">
        <v>111</v>
      </c>
      <c r="DK55" s="98">
        <f t="shared" si="12"/>
        <v>9680</v>
      </c>
      <c r="DL55" s="157">
        <f t="shared" si="34"/>
        <v>124577</v>
      </c>
      <c r="DM55" s="158">
        <f t="shared" si="35"/>
        <v>14802</v>
      </c>
      <c r="DN55" s="176">
        <f t="shared" si="36"/>
        <v>139379</v>
      </c>
      <c r="DO55" s="5"/>
    </row>
    <row r="56" spans="1:119" ht="54" customHeight="1" x14ac:dyDescent="0.2">
      <c r="A56" s="30" t="s">
        <v>2</v>
      </c>
      <c r="B56" s="31" t="s">
        <v>285</v>
      </c>
      <c r="C56" s="32" t="s">
        <v>339</v>
      </c>
      <c r="D56" s="32">
        <v>47442</v>
      </c>
      <c r="E56" s="100" t="s">
        <v>132</v>
      </c>
      <c r="F56" s="181" t="s">
        <v>340</v>
      </c>
      <c r="G56" s="33" t="s">
        <v>24</v>
      </c>
      <c r="H56" s="35">
        <v>3.9790000000000001</v>
      </c>
      <c r="I56" s="35" t="s">
        <v>38</v>
      </c>
      <c r="J56" s="91" t="s">
        <v>19</v>
      </c>
      <c r="K56" s="36">
        <v>8996</v>
      </c>
      <c r="L56" s="37">
        <v>1605</v>
      </c>
      <c r="M56" s="38">
        <f t="shared" si="24"/>
        <v>10601</v>
      </c>
      <c r="N56" s="36">
        <v>8996</v>
      </c>
      <c r="O56" s="37">
        <v>841</v>
      </c>
      <c r="P56" s="38">
        <f t="shared" si="18"/>
        <v>9837</v>
      </c>
      <c r="Q56" s="99">
        <v>8996</v>
      </c>
      <c r="R56" s="37">
        <v>622</v>
      </c>
      <c r="S56" s="38">
        <f t="shared" si="19"/>
        <v>9618</v>
      </c>
      <c r="T56" s="36">
        <v>8996</v>
      </c>
      <c r="U56" s="37">
        <v>404</v>
      </c>
      <c r="V56" s="38">
        <f t="shared" si="21"/>
        <v>9400</v>
      </c>
      <c r="W56" s="36">
        <v>8955</v>
      </c>
      <c r="X56" s="37">
        <v>183</v>
      </c>
      <c r="Y56" s="38">
        <f t="shared" si="22"/>
        <v>9138</v>
      </c>
      <c r="Z56" s="36"/>
      <c r="AA56" s="37">
        <v>7</v>
      </c>
      <c r="AB56" s="38">
        <f t="shared" si="31"/>
        <v>7</v>
      </c>
      <c r="AC56" s="36"/>
      <c r="AD56" s="37"/>
      <c r="AE56" s="38">
        <f t="shared" si="17"/>
        <v>0</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99"/>
      <c r="BK56" s="98"/>
      <c r="BL56" s="39"/>
      <c r="BM56" s="36"/>
      <c r="BN56" s="37"/>
      <c r="BO56" s="39"/>
      <c r="BP56" s="36"/>
      <c r="BQ56" s="37"/>
      <c r="BR56" s="39"/>
      <c r="BS56" s="36"/>
      <c r="BT56" s="37"/>
      <c r="BU56" s="39"/>
      <c r="BV56" s="36"/>
      <c r="BW56" s="37"/>
      <c r="BX56" s="38"/>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98"/>
      <c r="DA56" s="98"/>
      <c r="DB56" s="98"/>
      <c r="DC56" s="98"/>
      <c r="DD56" s="98"/>
      <c r="DE56" s="98"/>
      <c r="DF56" s="98"/>
      <c r="DG56" s="98"/>
      <c r="DH56" s="98"/>
      <c r="DI56" s="36">
        <f t="shared" si="10"/>
        <v>0</v>
      </c>
      <c r="DJ56" s="37">
        <f t="shared" si="11"/>
        <v>0</v>
      </c>
      <c r="DK56" s="98">
        <f t="shared" si="12"/>
        <v>0</v>
      </c>
      <c r="DL56" s="157">
        <f t="shared" si="14"/>
        <v>44939</v>
      </c>
      <c r="DM56" s="158">
        <f t="shared" si="15"/>
        <v>3662</v>
      </c>
      <c r="DN56" s="176">
        <f t="shared" si="16"/>
        <v>48601</v>
      </c>
      <c r="DO56" s="5">
        <v>91151</v>
      </c>
    </row>
    <row r="57" spans="1:119" ht="52.9" customHeight="1" x14ac:dyDescent="0.2">
      <c r="A57" s="30"/>
      <c r="B57" s="31" t="s">
        <v>17</v>
      </c>
      <c r="C57" s="105" t="s">
        <v>134</v>
      </c>
      <c r="D57" s="103" t="s">
        <v>25</v>
      </c>
      <c r="E57" s="104" t="s">
        <v>133</v>
      </c>
      <c r="F57" s="182" t="s">
        <v>33</v>
      </c>
      <c r="G57" s="33" t="s">
        <v>24</v>
      </c>
      <c r="H57" s="35">
        <v>3.9790000000000001</v>
      </c>
      <c r="I57" s="35" t="s">
        <v>38</v>
      </c>
      <c r="J57" s="91" t="s">
        <v>19</v>
      </c>
      <c r="K57" s="41">
        <v>2644</v>
      </c>
      <c r="L57" s="35">
        <v>568</v>
      </c>
      <c r="M57" s="38">
        <f t="shared" si="24"/>
        <v>3212</v>
      </c>
      <c r="N57" s="41">
        <v>2644</v>
      </c>
      <c r="O57" s="35">
        <v>311</v>
      </c>
      <c r="P57" s="38">
        <f t="shared" si="18"/>
        <v>2955</v>
      </c>
      <c r="Q57" s="101">
        <v>2644</v>
      </c>
      <c r="R57" s="35">
        <v>247</v>
      </c>
      <c r="S57" s="38">
        <f t="shared" si="19"/>
        <v>2891</v>
      </c>
      <c r="T57" s="41">
        <v>2644</v>
      </c>
      <c r="U57" s="35">
        <v>182</v>
      </c>
      <c r="V57" s="38">
        <f t="shared" si="21"/>
        <v>2826</v>
      </c>
      <c r="W57" s="41">
        <v>2644</v>
      </c>
      <c r="X57" s="35">
        <v>118</v>
      </c>
      <c r="Y57" s="38">
        <f t="shared" si="22"/>
        <v>2762</v>
      </c>
      <c r="Z57" s="41">
        <v>2612</v>
      </c>
      <c r="AA57" s="35">
        <v>54</v>
      </c>
      <c r="AB57" s="38">
        <f t="shared" si="31"/>
        <v>2666</v>
      </c>
      <c r="AC57" s="41"/>
      <c r="AD57" s="35">
        <v>3</v>
      </c>
      <c r="AE57" s="38">
        <f t="shared" si="17"/>
        <v>3</v>
      </c>
      <c r="AF57" s="41"/>
      <c r="AG57" s="35"/>
      <c r="AH57" s="38"/>
      <c r="AI57" s="41"/>
      <c r="AJ57" s="35"/>
      <c r="AK57" s="38"/>
      <c r="AL57" s="41"/>
      <c r="AM57" s="35"/>
      <c r="AN57" s="38"/>
      <c r="AO57" s="41"/>
      <c r="AP57" s="35"/>
      <c r="AQ57" s="38"/>
      <c r="AR57" s="41"/>
      <c r="AS57" s="35"/>
      <c r="AT57" s="38"/>
      <c r="AU57" s="41"/>
      <c r="AV57" s="35"/>
      <c r="AW57" s="38"/>
      <c r="AX57" s="41"/>
      <c r="AY57" s="35"/>
      <c r="AZ57" s="38"/>
      <c r="BA57" s="41"/>
      <c r="BB57" s="35"/>
      <c r="BC57" s="38"/>
      <c r="BD57" s="41"/>
      <c r="BE57" s="35"/>
      <c r="BF57" s="38"/>
      <c r="BG57" s="41"/>
      <c r="BH57" s="35"/>
      <c r="BI57" s="38"/>
      <c r="BJ57" s="99"/>
      <c r="BK57" s="98"/>
      <c r="BL57" s="39"/>
      <c r="BM57" s="36"/>
      <c r="BN57" s="37"/>
      <c r="BO57" s="39"/>
      <c r="BP57" s="36"/>
      <c r="BQ57" s="37"/>
      <c r="BR57" s="39"/>
      <c r="BS57" s="36"/>
      <c r="BT57" s="37"/>
      <c r="BU57" s="39"/>
      <c r="BV57" s="36"/>
      <c r="BW57" s="37"/>
      <c r="BX57" s="38"/>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98"/>
      <c r="DA57" s="98"/>
      <c r="DB57" s="98"/>
      <c r="DC57" s="98"/>
      <c r="DD57" s="98"/>
      <c r="DE57" s="98"/>
      <c r="DF57" s="98"/>
      <c r="DG57" s="98"/>
      <c r="DH57" s="98"/>
      <c r="DI57" s="36">
        <f t="shared" si="10"/>
        <v>0</v>
      </c>
      <c r="DJ57" s="37">
        <f t="shared" si="11"/>
        <v>0</v>
      </c>
      <c r="DK57" s="98">
        <f t="shared" si="12"/>
        <v>0</v>
      </c>
      <c r="DL57" s="157">
        <f t="shared" si="14"/>
        <v>15832</v>
      </c>
      <c r="DM57" s="158">
        <f t="shared" si="15"/>
        <v>1483</v>
      </c>
      <c r="DN57" s="176">
        <f t="shared" si="16"/>
        <v>17315</v>
      </c>
      <c r="DO57" s="5">
        <v>29487</v>
      </c>
    </row>
    <row r="58" spans="1:119" ht="66.75" customHeight="1" x14ac:dyDescent="0.2">
      <c r="A58" s="30"/>
      <c r="B58" s="31" t="s">
        <v>114</v>
      </c>
      <c r="C58" s="32" t="s">
        <v>106</v>
      </c>
      <c r="D58" s="32" t="s">
        <v>332</v>
      </c>
      <c r="E58" s="100" t="s">
        <v>115</v>
      </c>
      <c r="F58" s="181" t="s">
        <v>116</v>
      </c>
      <c r="G58" s="33" t="s">
        <v>24</v>
      </c>
      <c r="H58" s="35">
        <v>2.8279999999999998</v>
      </c>
      <c r="I58" s="35" t="s">
        <v>38</v>
      </c>
      <c r="J58" s="91" t="s">
        <v>19</v>
      </c>
      <c r="K58" s="111">
        <v>7392</v>
      </c>
      <c r="L58" s="112">
        <v>227</v>
      </c>
      <c r="M58" s="38">
        <f t="shared" si="24"/>
        <v>7619</v>
      </c>
      <c r="N58" s="111"/>
      <c r="O58" s="112">
        <v>12</v>
      </c>
      <c r="P58" s="38">
        <f t="shared" si="18"/>
        <v>12</v>
      </c>
      <c r="Q58" s="113"/>
      <c r="R58" s="112"/>
      <c r="S58" s="38">
        <f t="shared" si="19"/>
        <v>0</v>
      </c>
      <c r="T58" s="111"/>
      <c r="U58" s="112"/>
      <c r="V58" s="38">
        <f t="shared" si="21"/>
        <v>0</v>
      </c>
      <c r="W58" s="111"/>
      <c r="X58" s="112"/>
      <c r="Y58" s="38">
        <f t="shared" si="22"/>
        <v>0</v>
      </c>
      <c r="Z58" s="111"/>
      <c r="AA58" s="112"/>
      <c r="AB58" s="38">
        <f t="shared" si="31"/>
        <v>0</v>
      </c>
      <c r="AC58" s="111"/>
      <c r="AD58" s="112"/>
      <c r="AE58" s="38">
        <f t="shared" si="17"/>
        <v>0</v>
      </c>
      <c r="AF58" s="111"/>
      <c r="AG58" s="112"/>
      <c r="AH58" s="38"/>
      <c r="AI58" s="111"/>
      <c r="AJ58" s="112"/>
      <c r="AK58" s="38"/>
      <c r="AL58" s="111"/>
      <c r="AM58" s="112"/>
      <c r="AN58" s="38"/>
      <c r="AO58" s="111"/>
      <c r="AP58" s="112"/>
      <c r="AQ58" s="38"/>
      <c r="AR58" s="111"/>
      <c r="AS58" s="112"/>
      <c r="AT58" s="38"/>
      <c r="AU58" s="111"/>
      <c r="AV58" s="112"/>
      <c r="AW58" s="38"/>
      <c r="AX58" s="111"/>
      <c r="AY58" s="112"/>
      <c r="AZ58" s="38"/>
      <c r="BA58" s="111"/>
      <c r="BB58" s="112"/>
      <c r="BC58" s="38"/>
      <c r="BD58" s="111"/>
      <c r="BE58" s="112"/>
      <c r="BF58" s="38"/>
      <c r="BG58" s="111"/>
      <c r="BH58" s="112"/>
      <c r="BI58" s="38"/>
      <c r="BJ58" s="99"/>
      <c r="BK58" s="98"/>
      <c r="BL58" s="98"/>
      <c r="BM58" s="36"/>
      <c r="BN58" s="37"/>
      <c r="BO58" s="39"/>
      <c r="BP58" s="36"/>
      <c r="BQ58" s="37"/>
      <c r="BR58" s="39"/>
      <c r="BS58" s="36"/>
      <c r="BT58" s="37"/>
      <c r="BU58" s="39"/>
      <c r="BV58" s="36"/>
      <c r="BW58" s="37"/>
      <c r="BX58" s="38"/>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98"/>
      <c r="DA58" s="98"/>
      <c r="DB58" s="98"/>
      <c r="DC58" s="98"/>
      <c r="DD58" s="98"/>
      <c r="DE58" s="98"/>
      <c r="DF58" s="98"/>
      <c r="DG58" s="98"/>
      <c r="DH58" s="98"/>
      <c r="DI58" s="36">
        <f t="shared" si="10"/>
        <v>0</v>
      </c>
      <c r="DJ58" s="37">
        <f t="shared" si="11"/>
        <v>0</v>
      </c>
      <c r="DK58" s="98">
        <f t="shared" si="12"/>
        <v>0</v>
      </c>
      <c r="DL58" s="157">
        <f t="shared" si="14"/>
        <v>7392</v>
      </c>
      <c r="DM58" s="158">
        <f t="shared" si="15"/>
        <v>239</v>
      </c>
      <c r="DN58" s="176">
        <f t="shared" si="16"/>
        <v>7631</v>
      </c>
      <c r="DO58" s="5">
        <v>45294</v>
      </c>
    </row>
    <row r="59" spans="1:119" ht="56.25" customHeight="1" x14ac:dyDescent="0.2">
      <c r="A59" s="30" t="s">
        <v>3</v>
      </c>
      <c r="B59" s="31" t="s">
        <v>40</v>
      </c>
      <c r="C59" s="32" t="s">
        <v>152</v>
      </c>
      <c r="D59" s="32" t="s">
        <v>41</v>
      </c>
      <c r="E59" s="100" t="s">
        <v>153</v>
      </c>
      <c r="F59" s="181" t="s">
        <v>42</v>
      </c>
      <c r="G59" s="33" t="s">
        <v>24</v>
      </c>
      <c r="H59" s="35">
        <v>3.9830000000000001</v>
      </c>
      <c r="I59" s="35" t="s">
        <v>38</v>
      </c>
      <c r="J59" s="91" t="s">
        <v>19</v>
      </c>
      <c r="K59" s="36">
        <v>5208</v>
      </c>
      <c r="L59" s="37">
        <v>691</v>
      </c>
      <c r="M59" s="38">
        <f>K59+L59</f>
        <v>5899</v>
      </c>
      <c r="N59" s="36">
        <v>5208</v>
      </c>
      <c r="O59" s="37">
        <v>361</v>
      </c>
      <c r="P59" s="38">
        <f>N59+O59</f>
        <v>5569</v>
      </c>
      <c r="Q59" s="99">
        <v>5208</v>
      </c>
      <c r="R59" s="37">
        <v>234</v>
      </c>
      <c r="S59" s="38">
        <f>Q59+R59</f>
        <v>5442</v>
      </c>
      <c r="T59" s="36">
        <v>5208</v>
      </c>
      <c r="U59" s="37">
        <v>107</v>
      </c>
      <c r="V59" s="38">
        <f>T59+U59</f>
        <v>5315</v>
      </c>
      <c r="W59" s="36"/>
      <c r="X59" s="37">
        <v>7</v>
      </c>
      <c r="Y59" s="38">
        <f t="shared" si="22"/>
        <v>7</v>
      </c>
      <c r="Z59" s="36"/>
      <c r="AA59" s="37"/>
      <c r="AB59" s="38">
        <f>Z59+AA59</f>
        <v>0</v>
      </c>
      <c r="AC59" s="36"/>
      <c r="AD59" s="37"/>
      <c r="AE59" s="38">
        <f t="shared" si="17"/>
        <v>0</v>
      </c>
      <c r="AF59" s="36"/>
      <c r="AG59" s="37"/>
      <c r="AH59" s="38"/>
      <c r="AI59" s="36"/>
      <c r="AJ59" s="37"/>
      <c r="AK59" s="38"/>
      <c r="AL59" s="36"/>
      <c r="AM59" s="37"/>
      <c r="AN59" s="38"/>
      <c r="AO59" s="36"/>
      <c r="AP59" s="37"/>
      <c r="AQ59" s="38"/>
      <c r="AR59" s="36"/>
      <c r="AS59" s="37"/>
      <c r="AT59" s="38"/>
      <c r="AU59" s="36"/>
      <c r="AV59" s="37"/>
      <c r="AW59" s="38"/>
      <c r="AX59" s="36"/>
      <c r="AY59" s="37"/>
      <c r="AZ59" s="38"/>
      <c r="BA59" s="36"/>
      <c r="BB59" s="37"/>
      <c r="BC59" s="38"/>
      <c r="BD59" s="36"/>
      <c r="BE59" s="37"/>
      <c r="BF59" s="38"/>
      <c r="BG59" s="36"/>
      <c r="BH59" s="37"/>
      <c r="BI59" s="38"/>
      <c r="BJ59" s="99"/>
      <c r="BK59" s="98"/>
      <c r="BL59" s="98"/>
      <c r="BM59" s="36"/>
      <c r="BN59" s="37"/>
      <c r="BO59" s="39"/>
      <c r="BP59" s="36"/>
      <c r="BQ59" s="37"/>
      <c r="BR59" s="39"/>
      <c r="BS59" s="36"/>
      <c r="BT59" s="37"/>
      <c r="BU59" s="39"/>
      <c r="BV59" s="36"/>
      <c r="BW59" s="37"/>
      <c r="BX59" s="38"/>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98"/>
      <c r="DA59" s="98"/>
      <c r="DB59" s="98"/>
      <c r="DC59" s="98"/>
      <c r="DD59" s="98"/>
      <c r="DE59" s="98"/>
      <c r="DF59" s="98"/>
      <c r="DG59" s="98"/>
      <c r="DH59" s="98"/>
      <c r="DI59" s="36">
        <f t="shared" si="10"/>
        <v>0</v>
      </c>
      <c r="DJ59" s="37">
        <f t="shared" si="11"/>
        <v>0</v>
      </c>
      <c r="DK59" s="98">
        <f t="shared" si="12"/>
        <v>0</v>
      </c>
      <c r="DL59" s="157">
        <f t="shared" si="14"/>
        <v>20832</v>
      </c>
      <c r="DM59" s="158">
        <f t="shared" si="15"/>
        <v>1400</v>
      </c>
      <c r="DN59" s="176">
        <f t="shared" si="16"/>
        <v>22232</v>
      </c>
      <c r="DO59" s="5">
        <v>56356</v>
      </c>
    </row>
    <row r="60" spans="1:119" ht="51" x14ac:dyDescent="0.2">
      <c r="A60" s="30" t="s">
        <v>4</v>
      </c>
      <c r="B60" s="31" t="s">
        <v>102</v>
      </c>
      <c r="C60" s="32" t="s">
        <v>103</v>
      </c>
      <c r="D60" s="163" t="s">
        <v>101</v>
      </c>
      <c r="E60" s="100" t="s">
        <v>104</v>
      </c>
      <c r="F60" s="184" t="s">
        <v>105</v>
      </c>
      <c r="G60" s="33" t="s">
        <v>24</v>
      </c>
      <c r="H60" s="35">
        <v>2.9039999999999999</v>
      </c>
      <c r="I60" s="35" t="s">
        <v>38</v>
      </c>
      <c r="J60" s="91" t="s">
        <v>19</v>
      </c>
      <c r="K60" s="36"/>
      <c r="L60" s="37">
        <v>10</v>
      </c>
      <c r="M60" s="38">
        <f>K60+L60</f>
        <v>10</v>
      </c>
      <c r="N60" s="36"/>
      <c r="O60" s="37"/>
      <c r="P60" s="38"/>
      <c r="Q60" s="99"/>
      <c r="R60" s="37"/>
      <c r="S60" s="38"/>
      <c r="T60" s="36"/>
      <c r="U60" s="37"/>
      <c r="V60" s="38"/>
      <c r="W60" s="36"/>
      <c r="X60" s="37"/>
      <c r="Y60" s="38">
        <f t="shared" si="22"/>
        <v>0</v>
      </c>
      <c r="Z60" s="36"/>
      <c r="AA60" s="37"/>
      <c r="AB60" s="38"/>
      <c r="AC60" s="36"/>
      <c r="AD60" s="37"/>
      <c r="AE60" s="38">
        <f t="shared" si="17"/>
        <v>0</v>
      </c>
      <c r="AF60" s="36"/>
      <c r="AG60" s="37"/>
      <c r="AH60" s="38"/>
      <c r="AI60" s="36"/>
      <c r="AJ60" s="37"/>
      <c r="AK60" s="38"/>
      <c r="AL60" s="36"/>
      <c r="AM60" s="37"/>
      <c r="AN60" s="38"/>
      <c r="AO60" s="36"/>
      <c r="AP60" s="37"/>
      <c r="AQ60" s="38"/>
      <c r="AR60" s="36"/>
      <c r="AS60" s="37"/>
      <c r="AT60" s="38"/>
      <c r="AU60" s="36"/>
      <c r="AV60" s="37"/>
      <c r="AW60" s="38"/>
      <c r="AX60" s="36"/>
      <c r="AY60" s="37"/>
      <c r="AZ60" s="38"/>
      <c r="BA60" s="36"/>
      <c r="BB60" s="37"/>
      <c r="BC60" s="38"/>
      <c r="BD60" s="36"/>
      <c r="BE60" s="37"/>
      <c r="BF60" s="38"/>
      <c r="BG60" s="36"/>
      <c r="BH60" s="37"/>
      <c r="BI60" s="38"/>
      <c r="BJ60" s="99"/>
      <c r="BK60" s="98"/>
      <c r="BL60" s="98"/>
      <c r="BM60" s="36"/>
      <c r="BN60" s="37"/>
      <c r="BO60" s="39"/>
      <c r="BP60" s="36"/>
      <c r="BQ60" s="37"/>
      <c r="BR60" s="39"/>
      <c r="BS60" s="36"/>
      <c r="BT60" s="37"/>
      <c r="BU60" s="39"/>
      <c r="BV60" s="36"/>
      <c r="BW60" s="37"/>
      <c r="BX60" s="38"/>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98"/>
      <c r="DA60" s="98"/>
      <c r="DB60" s="98"/>
      <c r="DC60" s="98"/>
      <c r="DD60" s="98"/>
      <c r="DE60" s="98"/>
      <c r="DF60" s="98"/>
      <c r="DG60" s="98"/>
      <c r="DH60" s="98"/>
      <c r="DI60" s="36">
        <f t="shared" si="10"/>
        <v>0</v>
      </c>
      <c r="DJ60" s="37">
        <f t="shared" si="11"/>
        <v>0</v>
      </c>
      <c r="DK60" s="98">
        <f t="shared" si="12"/>
        <v>0</v>
      </c>
      <c r="DL60" s="157">
        <f t="shared" si="14"/>
        <v>0</v>
      </c>
      <c r="DM60" s="158">
        <f t="shared" si="15"/>
        <v>10</v>
      </c>
      <c r="DN60" s="176">
        <f t="shared" si="16"/>
        <v>10</v>
      </c>
      <c r="DO60" s="5">
        <v>24626</v>
      </c>
    </row>
    <row r="61" spans="1:119" ht="57.6" customHeight="1" x14ac:dyDescent="0.2">
      <c r="A61" s="30"/>
      <c r="B61" s="31" t="s">
        <v>117</v>
      </c>
      <c r="C61" s="32" t="s">
        <v>106</v>
      </c>
      <c r="D61" s="103" t="s">
        <v>101</v>
      </c>
      <c r="E61" s="104" t="s">
        <v>118</v>
      </c>
      <c r="F61" s="182" t="s">
        <v>119</v>
      </c>
      <c r="G61" s="33" t="s">
        <v>24</v>
      </c>
      <c r="H61" s="35">
        <v>4.0780000000000003</v>
      </c>
      <c r="I61" s="35" t="s">
        <v>38</v>
      </c>
      <c r="J61" s="91" t="s">
        <v>19</v>
      </c>
      <c r="K61" s="36"/>
      <c r="L61" s="37">
        <v>6</v>
      </c>
      <c r="M61" s="38">
        <f t="shared" ref="M61:M66" si="37">K61+L61</f>
        <v>6</v>
      </c>
      <c r="N61" s="36"/>
      <c r="O61" s="37"/>
      <c r="P61" s="38"/>
      <c r="Q61" s="99"/>
      <c r="R61" s="37"/>
      <c r="S61" s="38"/>
      <c r="T61" s="36"/>
      <c r="U61" s="37"/>
      <c r="V61" s="38"/>
      <c r="W61" s="36"/>
      <c r="X61" s="37"/>
      <c r="Y61" s="38">
        <f t="shared" si="22"/>
        <v>0</v>
      </c>
      <c r="Z61" s="36"/>
      <c r="AA61" s="37"/>
      <c r="AB61" s="38"/>
      <c r="AC61" s="36"/>
      <c r="AD61" s="37"/>
      <c r="AE61" s="38">
        <f t="shared" si="17"/>
        <v>0</v>
      </c>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99"/>
      <c r="BK61" s="98"/>
      <c r="BL61" s="98"/>
      <c r="BM61" s="36"/>
      <c r="BN61" s="37"/>
      <c r="BO61" s="39"/>
      <c r="BP61" s="36"/>
      <c r="BQ61" s="37"/>
      <c r="BR61" s="39"/>
      <c r="BS61" s="36"/>
      <c r="BT61" s="37"/>
      <c r="BU61" s="39"/>
      <c r="BV61" s="36"/>
      <c r="BW61" s="37"/>
      <c r="BX61" s="38"/>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98"/>
      <c r="DA61" s="98"/>
      <c r="DB61" s="98"/>
      <c r="DC61" s="98"/>
      <c r="DD61" s="98"/>
      <c r="DE61" s="98"/>
      <c r="DF61" s="98"/>
      <c r="DG61" s="98"/>
      <c r="DH61" s="98"/>
      <c r="DI61" s="36">
        <f t="shared" si="10"/>
        <v>0</v>
      </c>
      <c r="DJ61" s="37">
        <f t="shared" si="11"/>
        <v>0</v>
      </c>
      <c r="DK61" s="98">
        <f t="shared" si="12"/>
        <v>0</v>
      </c>
      <c r="DL61" s="157">
        <f t="shared" si="14"/>
        <v>0</v>
      </c>
      <c r="DM61" s="158">
        <f t="shared" si="15"/>
        <v>6</v>
      </c>
      <c r="DN61" s="176">
        <f t="shared" si="16"/>
        <v>6</v>
      </c>
      <c r="DO61" s="5">
        <v>12908</v>
      </c>
    </row>
    <row r="62" spans="1:119" ht="93" customHeight="1" x14ac:dyDescent="0.2">
      <c r="A62" s="30"/>
      <c r="B62" s="31" t="s">
        <v>190</v>
      </c>
      <c r="C62" s="32" t="s">
        <v>228</v>
      </c>
      <c r="D62" s="103" t="s">
        <v>230</v>
      </c>
      <c r="E62" s="104" t="s">
        <v>229</v>
      </c>
      <c r="F62" s="182" t="s">
        <v>147</v>
      </c>
      <c r="G62" s="33" t="s">
        <v>24</v>
      </c>
      <c r="H62" s="35">
        <v>4.6150000000000002</v>
      </c>
      <c r="I62" s="35" t="s">
        <v>38</v>
      </c>
      <c r="J62" s="91" t="s">
        <v>19</v>
      </c>
      <c r="K62" s="36">
        <v>17844</v>
      </c>
      <c r="L62" s="37">
        <v>1383</v>
      </c>
      <c r="M62" s="38">
        <f t="shared" si="37"/>
        <v>19227</v>
      </c>
      <c r="N62" s="36">
        <v>17844</v>
      </c>
      <c r="O62" s="37">
        <v>460</v>
      </c>
      <c r="P62" s="38">
        <f t="shared" ref="P62:P68" si="38">N62+O62</f>
        <v>18304</v>
      </c>
      <c r="Q62" s="99">
        <v>0</v>
      </c>
      <c r="R62" s="37">
        <v>30</v>
      </c>
      <c r="S62" s="38">
        <f>Q62+R62</f>
        <v>30</v>
      </c>
      <c r="T62" s="36">
        <v>0</v>
      </c>
      <c r="U62" s="37">
        <v>0</v>
      </c>
      <c r="V62" s="38">
        <f>T62+U62</f>
        <v>0</v>
      </c>
      <c r="W62" s="36">
        <v>0</v>
      </c>
      <c r="X62" s="37">
        <v>0</v>
      </c>
      <c r="Y62" s="38">
        <f t="shared" si="22"/>
        <v>0</v>
      </c>
      <c r="Z62" s="36">
        <v>0</v>
      </c>
      <c r="AA62" s="37">
        <v>0</v>
      </c>
      <c r="AB62" s="38">
        <f>Z62+AA62</f>
        <v>0</v>
      </c>
      <c r="AC62" s="36"/>
      <c r="AD62" s="37"/>
      <c r="AE62" s="38">
        <f t="shared" si="17"/>
        <v>0</v>
      </c>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99"/>
      <c r="BK62" s="98"/>
      <c r="BL62" s="98"/>
      <c r="BM62" s="36"/>
      <c r="BN62" s="37"/>
      <c r="BO62" s="39"/>
      <c r="BP62" s="36"/>
      <c r="BQ62" s="37"/>
      <c r="BR62" s="39"/>
      <c r="BS62" s="36"/>
      <c r="BT62" s="37"/>
      <c r="BU62" s="39"/>
      <c r="BV62" s="36"/>
      <c r="BW62" s="37"/>
      <c r="BX62" s="38"/>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98"/>
      <c r="DA62" s="98"/>
      <c r="DB62" s="98"/>
      <c r="DC62" s="98"/>
      <c r="DD62" s="98"/>
      <c r="DE62" s="98"/>
      <c r="DF62" s="98"/>
      <c r="DG62" s="98"/>
      <c r="DH62" s="98"/>
      <c r="DI62" s="36">
        <f t="shared" si="10"/>
        <v>0</v>
      </c>
      <c r="DJ62" s="37">
        <f t="shared" si="11"/>
        <v>0</v>
      </c>
      <c r="DK62" s="98">
        <f t="shared" si="12"/>
        <v>0</v>
      </c>
      <c r="DL62" s="157">
        <f t="shared" si="14"/>
        <v>35688</v>
      </c>
      <c r="DM62" s="158">
        <f t="shared" si="15"/>
        <v>1873</v>
      </c>
      <c r="DN62" s="176">
        <f t="shared" si="16"/>
        <v>37561</v>
      </c>
      <c r="DO62" s="5">
        <v>129107</v>
      </c>
    </row>
    <row r="63" spans="1:119" ht="66.599999999999994" customHeight="1" x14ac:dyDescent="0.2">
      <c r="A63" s="30" t="s">
        <v>5</v>
      </c>
      <c r="B63" s="31" t="s">
        <v>371</v>
      </c>
      <c r="C63" s="32" t="s">
        <v>244</v>
      </c>
      <c r="D63" s="163" t="s">
        <v>44</v>
      </c>
      <c r="E63" s="100" t="s">
        <v>245</v>
      </c>
      <c r="F63" s="182" t="s">
        <v>189</v>
      </c>
      <c r="G63" s="33" t="s">
        <v>24</v>
      </c>
      <c r="H63" s="35">
        <v>3.9889999999999999</v>
      </c>
      <c r="I63" s="35" t="s">
        <v>38</v>
      </c>
      <c r="J63" s="91" t="s">
        <v>19</v>
      </c>
      <c r="K63" s="111">
        <v>7984</v>
      </c>
      <c r="L63" s="112">
        <v>669</v>
      </c>
      <c r="M63" s="38">
        <f t="shared" si="37"/>
        <v>8653</v>
      </c>
      <c r="N63" s="111">
        <v>7984</v>
      </c>
      <c r="O63" s="112">
        <v>262</v>
      </c>
      <c r="P63" s="38">
        <f t="shared" si="38"/>
        <v>8246</v>
      </c>
      <c r="Q63" s="113">
        <v>3992</v>
      </c>
      <c r="R63" s="112">
        <v>69</v>
      </c>
      <c r="S63" s="38">
        <f t="shared" ref="S63:S68" si="39">Q63+R63</f>
        <v>4061</v>
      </c>
      <c r="T63" s="111"/>
      <c r="U63" s="112"/>
      <c r="V63" s="38"/>
      <c r="W63" s="111"/>
      <c r="X63" s="112"/>
      <c r="Y63" s="38">
        <f t="shared" si="22"/>
        <v>0</v>
      </c>
      <c r="Z63" s="111"/>
      <c r="AA63" s="112"/>
      <c r="AB63" s="38"/>
      <c r="AC63" s="111"/>
      <c r="AD63" s="112"/>
      <c r="AE63" s="38">
        <f t="shared" si="17"/>
        <v>0</v>
      </c>
      <c r="AF63" s="111"/>
      <c r="AG63" s="112"/>
      <c r="AH63" s="38"/>
      <c r="AI63" s="111"/>
      <c r="AJ63" s="112"/>
      <c r="AK63" s="38"/>
      <c r="AL63" s="111"/>
      <c r="AM63" s="112"/>
      <c r="AN63" s="38"/>
      <c r="AO63" s="111"/>
      <c r="AP63" s="112"/>
      <c r="AQ63" s="38"/>
      <c r="AR63" s="111"/>
      <c r="AS63" s="112"/>
      <c r="AT63" s="38"/>
      <c r="AU63" s="111"/>
      <c r="AV63" s="112"/>
      <c r="AW63" s="38"/>
      <c r="AX63" s="111"/>
      <c r="AY63" s="112"/>
      <c r="AZ63" s="38"/>
      <c r="BA63" s="111"/>
      <c r="BB63" s="112"/>
      <c r="BC63" s="38"/>
      <c r="BD63" s="111"/>
      <c r="BE63" s="112"/>
      <c r="BF63" s="38"/>
      <c r="BG63" s="111"/>
      <c r="BH63" s="112"/>
      <c r="BI63" s="38"/>
      <c r="BJ63" s="99"/>
      <c r="BK63" s="98"/>
      <c r="BL63" s="98"/>
      <c r="BM63" s="36"/>
      <c r="BN63" s="37"/>
      <c r="BO63" s="39"/>
      <c r="BP63" s="36"/>
      <c r="BQ63" s="37"/>
      <c r="BR63" s="39"/>
      <c r="BS63" s="36"/>
      <c r="BT63" s="37"/>
      <c r="BU63" s="39"/>
      <c r="BV63" s="36"/>
      <c r="BW63" s="37"/>
      <c r="BX63" s="38"/>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98"/>
      <c r="DA63" s="98"/>
      <c r="DB63" s="98"/>
      <c r="DC63" s="98"/>
      <c r="DD63" s="98"/>
      <c r="DE63" s="98"/>
      <c r="DF63" s="98"/>
      <c r="DG63" s="98"/>
      <c r="DH63" s="98"/>
      <c r="DI63" s="36">
        <f t="shared" si="10"/>
        <v>0</v>
      </c>
      <c r="DJ63" s="37">
        <f t="shared" si="11"/>
        <v>0</v>
      </c>
      <c r="DK63" s="98">
        <f t="shared" si="12"/>
        <v>0</v>
      </c>
      <c r="DL63" s="157">
        <f t="shared" si="14"/>
        <v>19960</v>
      </c>
      <c r="DM63" s="158">
        <f t="shared" si="15"/>
        <v>1000</v>
      </c>
      <c r="DN63" s="176">
        <f t="shared" si="16"/>
        <v>20960</v>
      </c>
      <c r="DO63" s="5">
        <v>60536</v>
      </c>
    </row>
    <row r="64" spans="1:119" ht="62.45" customHeight="1" x14ac:dyDescent="0.2">
      <c r="A64" s="30" t="s">
        <v>6</v>
      </c>
      <c r="B64" s="31" t="s">
        <v>29</v>
      </c>
      <c r="C64" s="32" t="s">
        <v>136</v>
      </c>
      <c r="D64" s="103" t="s">
        <v>28</v>
      </c>
      <c r="E64" s="104" t="s">
        <v>135</v>
      </c>
      <c r="F64" s="182" t="s">
        <v>30</v>
      </c>
      <c r="G64" s="33" t="s">
        <v>24</v>
      </c>
      <c r="H64" s="35">
        <v>3.9790000000000001</v>
      </c>
      <c r="I64" s="35" t="s">
        <v>38</v>
      </c>
      <c r="J64" s="91" t="s">
        <v>19</v>
      </c>
      <c r="K64" s="36">
        <v>13044</v>
      </c>
      <c r="L64" s="37">
        <v>2450</v>
      </c>
      <c r="M64" s="38">
        <f t="shared" si="37"/>
        <v>15494</v>
      </c>
      <c r="N64" s="36">
        <v>13044</v>
      </c>
      <c r="O64" s="37">
        <v>1301</v>
      </c>
      <c r="P64" s="38">
        <f t="shared" si="38"/>
        <v>14345</v>
      </c>
      <c r="Q64" s="99">
        <v>13044</v>
      </c>
      <c r="R64" s="37">
        <v>984</v>
      </c>
      <c r="S64" s="38">
        <f t="shared" si="39"/>
        <v>14028</v>
      </c>
      <c r="T64" s="36">
        <v>13044</v>
      </c>
      <c r="U64" s="37">
        <v>667</v>
      </c>
      <c r="V64" s="38">
        <f>T64+U64</f>
        <v>13711</v>
      </c>
      <c r="W64" s="36">
        <v>13044</v>
      </c>
      <c r="X64" s="37">
        <v>348</v>
      </c>
      <c r="Y64" s="38">
        <f t="shared" si="22"/>
        <v>13392</v>
      </c>
      <c r="Z64" s="36">
        <v>3298</v>
      </c>
      <c r="AA64" s="37">
        <v>42</v>
      </c>
      <c r="AB64" s="38">
        <f t="shared" ref="AB64:AB66" si="40">Z64+AA64</f>
        <v>3340</v>
      </c>
      <c r="AC64" s="36"/>
      <c r="AD64" s="37"/>
      <c r="AE64" s="38">
        <f t="shared" si="17"/>
        <v>0</v>
      </c>
      <c r="AF64" s="36"/>
      <c r="AG64" s="37"/>
      <c r="AH64" s="38"/>
      <c r="AI64" s="36"/>
      <c r="AJ64" s="37"/>
      <c r="AK64" s="38"/>
      <c r="AL64" s="36"/>
      <c r="AM64" s="37"/>
      <c r="AN64" s="38"/>
      <c r="AO64" s="36"/>
      <c r="AP64" s="37"/>
      <c r="AQ64" s="38"/>
      <c r="AR64" s="36"/>
      <c r="AS64" s="37"/>
      <c r="AT64" s="38"/>
      <c r="AU64" s="36"/>
      <c r="AV64" s="37"/>
      <c r="AW64" s="38"/>
      <c r="AX64" s="36"/>
      <c r="AY64" s="37"/>
      <c r="AZ64" s="38"/>
      <c r="BA64" s="36"/>
      <c r="BB64" s="37"/>
      <c r="BC64" s="38"/>
      <c r="BD64" s="36"/>
      <c r="BE64" s="37"/>
      <c r="BF64" s="38"/>
      <c r="BG64" s="36"/>
      <c r="BH64" s="37"/>
      <c r="BI64" s="38"/>
      <c r="BJ64" s="99"/>
      <c r="BK64" s="98"/>
      <c r="BL64" s="98"/>
      <c r="BM64" s="36"/>
      <c r="BN64" s="37"/>
      <c r="BO64" s="39"/>
      <c r="BP64" s="36"/>
      <c r="BQ64" s="37"/>
      <c r="BR64" s="39"/>
      <c r="BS64" s="36"/>
      <c r="BT64" s="37"/>
      <c r="BU64" s="39"/>
      <c r="BV64" s="36"/>
      <c r="BW64" s="37"/>
      <c r="BX64" s="38"/>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98"/>
      <c r="DA64" s="98"/>
      <c r="DB64" s="98"/>
      <c r="DC64" s="98"/>
      <c r="DD64" s="98"/>
      <c r="DE64" s="98"/>
      <c r="DF64" s="98"/>
      <c r="DG64" s="98"/>
      <c r="DH64" s="98"/>
      <c r="DI64" s="36">
        <f t="shared" si="10"/>
        <v>0</v>
      </c>
      <c r="DJ64" s="37">
        <f t="shared" si="11"/>
        <v>0</v>
      </c>
      <c r="DK64" s="98">
        <f t="shared" si="12"/>
        <v>0</v>
      </c>
      <c r="DL64" s="157">
        <f t="shared" si="14"/>
        <v>68518</v>
      </c>
      <c r="DM64" s="158">
        <f t="shared" si="15"/>
        <v>5792</v>
      </c>
      <c r="DN64" s="176">
        <f t="shared" si="16"/>
        <v>74310</v>
      </c>
      <c r="DO64" s="5">
        <v>135614</v>
      </c>
    </row>
    <row r="65" spans="1:120" ht="67.5" customHeight="1" x14ac:dyDescent="0.2">
      <c r="A65" s="30"/>
      <c r="B65" s="31" t="s">
        <v>177</v>
      </c>
      <c r="C65" s="32" t="s">
        <v>224</v>
      </c>
      <c r="D65" s="103" t="s">
        <v>74</v>
      </c>
      <c r="E65" s="104" t="s">
        <v>225</v>
      </c>
      <c r="F65" s="182" t="s">
        <v>176</v>
      </c>
      <c r="G65" s="33" t="s">
        <v>24</v>
      </c>
      <c r="H65" s="35">
        <v>2.6040000000000001</v>
      </c>
      <c r="I65" s="35" t="s">
        <v>38</v>
      </c>
      <c r="J65" s="91" t="s">
        <v>19</v>
      </c>
      <c r="K65" s="36">
        <v>39828</v>
      </c>
      <c r="L65" s="37">
        <v>18660</v>
      </c>
      <c r="M65" s="38">
        <f t="shared" si="37"/>
        <v>58488</v>
      </c>
      <c r="N65" s="36">
        <v>39828</v>
      </c>
      <c r="O65" s="37">
        <v>13014</v>
      </c>
      <c r="P65" s="38">
        <f t="shared" si="38"/>
        <v>52842</v>
      </c>
      <c r="Q65" s="99">
        <v>39828</v>
      </c>
      <c r="R65" s="37">
        <v>11481</v>
      </c>
      <c r="S65" s="38">
        <f t="shared" si="39"/>
        <v>51309</v>
      </c>
      <c r="T65" s="36">
        <v>39828</v>
      </c>
      <c r="U65" s="37">
        <v>10538</v>
      </c>
      <c r="V65" s="38">
        <f t="shared" ref="V65:V66" si="41">T65+U65</f>
        <v>50366</v>
      </c>
      <c r="W65" s="36">
        <v>39828</v>
      </c>
      <c r="X65" s="37">
        <v>9539</v>
      </c>
      <c r="Y65" s="38">
        <f t="shared" si="22"/>
        <v>49367</v>
      </c>
      <c r="Z65" s="36">
        <v>39828</v>
      </c>
      <c r="AA65" s="37">
        <v>8570</v>
      </c>
      <c r="AB65" s="38">
        <f t="shared" si="40"/>
        <v>48398</v>
      </c>
      <c r="AC65" s="36">
        <v>39828</v>
      </c>
      <c r="AD65" s="37">
        <v>7603</v>
      </c>
      <c r="AE65" s="38">
        <f t="shared" si="17"/>
        <v>47431</v>
      </c>
      <c r="AF65" s="36"/>
      <c r="AG65" s="37"/>
      <c r="AH65" s="38"/>
      <c r="AI65" s="36"/>
      <c r="AJ65" s="37"/>
      <c r="AK65" s="38"/>
      <c r="AL65" s="36"/>
      <c r="AM65" s="37"/>
      <c r="AN65" s="38"/>
      <c r="AO65" s="36"/>
      <c r="AP65" s="37"/>
      <c r="AQ65" s="38"/>
      <c r="AR65" s="36"/>
      <c r="AS65" s="37"/>
      <c r="AT65" s="38"/>
      <c r="AU65" s="36"/>
      <c r="AV65" s="37"/>
      <c r="AW65" s="38"/>
      <c r="AX65" s="36"/>
      <c r="AY65" s="37"/>
      <c r="AZ65" s="38"/>
      <c r="BA65" s="36"/>
      <c r="BB65" s="37"/>
      <c r="BC65" s="38"/>
      <c r="BD65" s="36"/>
      <c r="BE65" s="37"/>
      <c r="BF65" s="38"/>
      <c r="BG65" s="36"/>
      <c r="BH65" s="37"/>
      <c r="BI65" s="38"/>
      <c r="BJ65" s="99"/>
      <c r="BK65" s="98"/>
      <c r="BL65" s="98"/>
      <c r="BM65" s="36"/>
      <c r="BN65" s="37"/>
      <c r="BO65" s="39"/>
      <c r="BP65" s="36"/>
      <c r="BQ65" s="37"/>
      <c r="BR65" s="39"/>
      <c r="BS65" s="36"/>
      <c r="BT65" s="37"/>
      <c r="BU65" s="39"/>
      <c r="BV65" s="36"/>
      <c r="BW65" s="37"/>
      <c r="BX65" s="38"/>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98"/>
      <c r="DA65" s="98"/>
      <c r="DB65" s="98"/>
      <c r="DC65" s="98"/>
      <c r="DD65" s="98"/>
      <c r="DE65" s="98"/>
      <c r="DF65" s="98"/>
      <c r="DG65" s="98"/>
      <c r="DH65" s="98"/>
      <c r="DI65" s="36">
        <v>278796</v>
      </c>
      <c r="DJ65" s="37">
        <v>26163</v>
      </c>
      <c r="DK65" s="98">
        <f t="shared" si="12"/>
        <v>304959</v>
      </c>
      <c r="DL65" s="157">
        <f t="shared" si="14"/>
        <v>557592</v>
      </c>
      <c r="DM65" s="158">
        <f t="shared" si="15"/>
        <v>105568</v>
      </c>
      <c r="DN65" s="176">
        <f t="shared" si="16"/>
        <v>663160</v>
      </c>
      <c r="DO65" s="5">
        <v>804554</v>
      </c>
    </row>
    <row r="66" spans="1:120" ht="78" customHeight="1" x14ac:dyDescent="0.2">
      <c r="A66" s="30"/>
      <c r="B66" s="31" t="s">
        <v>372</v>
      </c>
      <c r="C66" s="32" t="s">
        <v>256</v>
      </c>
      <c r="D66" s="103" t="s">
        <v>248</v>
      </c>
      <c r="E66" s="104" t="s">
        <v>263</v>
      </c>
      <c r="F66" s="182" t="s">
        <v>264</v>
      </c>
      <c r="G66" s="33" t="s">
        <v>24</v>
      </c>
      <c r="H66" s="35">
        <v>3.6030000000000002</v>
      </c>
      <c r="I66" s="35" t="s">
        <v>38</v>
      </c>
      <c r="J66" s="91" t="s">
        <v>19</v>
      </c>
      <c r="K66" s="36">
        <v>7260</v>
      </c>
      <c r="L66" s="37">
        <v>1773</v>
      </c>
      <c r="M66" s="38">
        <f t="shared" si="37"/>
        <v>9033</v>
      </c>
      <c r="N66" s="36">
        <v>7260</v>
      </c>
      <c r="O66" s="37">
        <v>1099</v>
      </c>
      <c r="P66" s="38">
        <f t="shared" si="38"/>
        <v>8359</v>
      </c>
      <c r="Q66" s="99">
        <v>7260</v>
      </c>
      <c r="R66" s="37">
        <v>911</v>
      </c>
      <c r="S66" s="38">
        <f t="shared" si="39"/>
        <v>8171</v>
      </c>
      <c r="T66" s="36">
        <v>7260</v>
      </c>
      <c r="U66" s="37">
        <v>725</v>
      </c>
      <c r="V66" s="38">
        <f t="shared" si="41"/>
        <v>7985</v>
      </c>
      <c r="W66" s="36">
        <v>7260</v>
      </c>
      <c r="X66" s="37">
        <v>535</v>
      </c>
      <c r="Y66" s="38">
        <f t="shared" si="22"/>
        <v>7795</v>
      </c>
      <c r="Z66" s="36">
        <v>7260</v>
      </c>
      <c r="AA66" s="37">
        <v>347</v>
      </c>
      <c r="AB66" s="38">
        <f t="shared" si="40"/>
        <v>7607</v>
      </c>
      <c r="AC66" s="36">
        <v>7260</v>
      </c>
      <c r="AD66" s="37">
        <v>158</v>
      </c>
      <c r="AE66" s="38">
        <f t="shared" si="17"/>
        <v>7418</v>
      </c>
      <c r="AF66" s="36"/>
      <c r="AG66" s="37"/>
      <c r="AH66" s="38"/>
      <c r="AI66" s="36"/>
      <c r="AJ66" s="37"/>
      <c r="AK66" s="38"/>
      <c r="AL66" s="36"/>
      <c r="AM66" s="37"/>
      <c r="AN66" s="38"/>
      <c r="AO66" s="36"/>
      <c r="AP66" s="37"/>
      <c r="AQ66" s="38"/>
      <c r="AR66" s="36"/>
      <c r="AS66" s="37"/>
      <c r="AT66" s="38"/>
      <c r="AU66" s="36"/>
      <c r="AV66" s="37"/>
      <c r="AW66" s="38"/>
      <c r="AX66" s="36"/>
      <c r="AY66" s="37"/>
      <c r="AZ66" s="38"/>
      <c r="BA66" s="36"/>
      <c r="BB66" s="37"/>
      <c r="BC66" s="38"/>
      <c r="BD66" s="36"/>
      <c r="BE66" s="37"/>
      <c r="BF66" s="38"/>
      <c r="BG66" s="36"/>
      <c r="BH66" s="37"/>
      <c r="BI66" s="38"/>
      <c r="BJ66" s="99"/>
      <c r="BK66" s="98"/>
      <c r="BL66" s="98"/>
      <c r="BM66" s="36"/>
      <c r="BN66" s="37"/>
      <c r="BO66" s="39"/>
      <c r="BP66" s="36"/>
      <c r="BQ66" s="37"/>
      <c r="BR66" s="39"/>
      <c r="BS66" s="36"/>
      <c r="BT66" s="37"/>
      <c r="BU66" s="39"/>
      <c r="BV66" s="36"/>
      <c r="BW66" s="37"/>
      <c r="BX66" s="38"/>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98"/>
      <c r="DA66" s="98"/>
      <c r="DB66" s="98"/>
      <c r="DC66" s="98"/>
      <c r="DD66" s="98"/>
      <c r="DE66" s="98"/>
      <c r="DF66" s="98"/>
      <c r="DG66" s="98"/>
      <c r="DH66" s="98"/>
      <c r="DI66" s="36">
        <f t="shared" si="10"/>
        <v>0</v>
      </c>
      <c r="DJ66" s="37">
        <v>10</v>
      </c>
      <c r="DK66" s="98">
        <f t="shared" si="12"/>
        <v>10</v>
      </c>
      <c r="DL66" s="157">
        <f t="shared" si="14"/>
        <v>50820</v>
      </c>
      <c r="DM66" s="158">
        <f t="shared" si="15"/>
        <v>5558</v>
      </c>
      <c r="DN66" s="176">
        <f t="shared" si="16"/>
        <v>56378</v>
      </c>
      <c r="DO66" s="5">
        <v>74881</v>
      </c>
    </row>
    <row r="67" spans="1:120" ht="98.45" customHeight="1" x14ac:dyDescent="0.2">
      <c r="A67" s="30" t="s">
        <v>7</v>
      </c>
      <c r="B67" s="31" t="s">
        <v>252</v>
      </c>
      <c r="C67" s="32" t="s">
        <v>198</v>
      </c>
      <c r="D67" s="163" t="s">
        <v>337</v>
      </c>
      <c r="E67" s="100" t="s">
        <v>199</v>
      </c>
      <c r="F67" s="184" t="s">
        <v>172</v>
      </c>
      <c r="G67" s="33" t="s">
        <v>54</v>
      </c>
      <c r="H67" s="35">
        <v>2.8769999999999998</v>
      </c>
      <c r="I67" s="35" t="s">
        <v>38</v>
      </c>
      <c r="J67" s="91" t="s">
        <v>19</v>
      </c>
      <c r="K67" s="111">
        <v>40960</v>
      </c>
      <c r="L67" s="112">
        <v>15423</v>
      </c>
      <c r="M67" s="38">
        <f t="shared" ref="M67:M68" si="42">K67+L67</f>
        <v>56383</v>
      </c>
      <c r="N67" s="111">
        <v>40960</v>
      </c>
      <c r="O67" s="112">
        <v>11177</v>
      </c>
      <c r="P67" s="38">
        <f t="shared" si="38"/>
        <v>52137</v>
      </c>
      <c r="Q67" s="113">
        <v>40960</v>
      </c>
      <c r="R67" s="112">
        <v>9813</v>
      </c>
      <c r="S67" s="38">
        <f t="shared" si="39"/>
        <v>50773</v>
      </c>
      <c r="T67" s="111">
        <v>40960</v>
      </c>
      <c r="U67" s="112">
        <v>8838</v>
      </c>
      <c r="V67" s="38">
        <f t="shared" ref="V67:V70" si="43">T67+U67</f>
        <v>49798</v>
      </c>
      <c r="W67" s="111">
        <v>40960</v>
      </c>
      <c r="X67" s="112">
        <v>7817</v>
      </c>
      <c r="Y67" s="38">
        <f t="shared" si="22"/>
        <v>48777</v>
      </c>
      <c r="Z67" s="111">
        <v>40960</v>
      </c>
      <c r="AA67" s="112">
        <v>6821</v>
      </c>
      <c r="AB67" s="38">
        <f>Z67+AA67</f>
        <v>47781</v>
      </c>
      <c r="AC67" s="111">
        <v>40960</v>
      </c>
      <c r="AD67" s="112">
        <v>5825</v>
      </c>
      <c r="AE67" s="38">
        <f t="shared" si="17"/>
        <v>46785</v>
      </c>
      <c r="AF67" s="111"/>
      <c r="AG67" s="112"/>
      <c r="AH67" s="38"/>
      <c r="AI67" s="111"/>
      <c r="AJ67" s="112"/>
      <c r="AK67" s="38"/>
      <c r="AL67" s="111"/>
      <c r="AM67" s="112"/>
      <c r="AN67" s="38"/>
      <c r="AO67" s="111"/>
      <c r="AP67" s="112"/>
      <c r="AQ67" s="38"/>
      <c r="AR67" s="111"/>
      <c r="AS67" s="112"/>
      <c r="AT67" s="38"/>
      <c r="AU67" s="111"/>
      <c r="AV67" s="112"/>
      <c r="AW67" s="38"/>
      <c r="AX67" s="111"/>
      <c r="AY67" s="112"/>
      <c r="AZ67" s="38"/>
      <c r="BA67" s="111"/>
      <c r="BB67" s="112"/>
      <c r="BC67" s="38"/>
      <c r="BD67" s="111"/>
      <c r="BE67" s="112"/>
      <c r="BF67" s="38"/>
      <c r="BG67" s="111"/>
      <c r="BH67" s="112"/>
      <c r="BI67" s="38"/>
      <c r="BJ67" s="99"/>
      <c r="BK67" s="98"/>
      <c r="BL67" s="98"/>
      <c r="BM67" s="36"/>
      <c r="BN67" s="37"/>
      <c r="BO67" s="39"/>
      <c r="BP67" s="36"/>
      <c r="BQ67" s="37"/>
      <c r="BR67" s="39"/>
      <c r="BS67" s="36"/>
      <c r="BT67" s="37"/>
      <c r="BU67" s="39"/>
      <c r="BV67" s="36"/>
      <c r="BW67" s="37"/>
      <c r="BX67" s="38"/>
      <c r="BY67" s="36"/>
      <c r="BZ67" s="37"/>
      <c r="CA67" s="38"/>
      <c r="CB67" s="36"/>
      <c r="CC67" s="37"/>
      <c r="CD67" s="38"/>
      <c r="CE67" s="36"/>
      <c r="CF67" s="37"/>
      <c r="CG67" s="38"/>
      <c r="CH67" s="36"/>
      <c r="CI67" s="37"/>
      <c r="CJ67" s="38"/>
      <c r="CK67" s="36"/>
      <c r="CL67" s="37"/>
      <c r="CM67" s="38"/>
      <c r="CN67" s="36"/>
      <c r="CO67" s="37"/>
      <c r="CP67" s="38"/>
      <c r="CQ67" s="36"/>
      <c r="CR67" s="37"/>
      <c r="CS67" s="38"/>
      <c r="CT67" s="36"/>
      <c r="CU67" s="37"/>
      <c r="CV67" s="38"/>
      <c r="CW67" s="36"/>
      <c r="CX67" s="37"/>
      <c r="CY67" s="38"/>
      <c r="CZ67" s="98"/>
      <c r="DA67" s="98"/>
      <c r="DB67" s="98"/>
      <c r="DC67" s="98"/>
      <c r="DD67" s="98"/>
      <c r="DE67" s="98"/>
      <c r="DF67" s="98"/>
      <c r="DG67" s="98"/>
      <c r="DH67" s="98"/>
      <c r="DI67" s="36">
        <v>204800</v>
      </c>
      <c r="DJ67" s="37">
        <v>14247</v>
      </c>
      <c r="DK67" s="98">
        <f t="shared" si="12"/>
        <v>219047</v>
      </c>
      <c r="DL67" s="157">
        <f t="shared" si="14"/>
        <v>491520</v>
      </c>
      <c r="DM67" s="158">
        <f t="shared" si="15"/>
        <v>79961</v>
      </c>
      <c r="DN67" s="176">
        <f t="shared" si="16"/>
        <v>571481</v>
      </c>
      <c r="DO67" s="5">
        <v>863296</v>
      </c>
    </row>
    <row r="68" spans="1:120" ht="66.599999999999994" customHeight="1" x14ac:dyDescent="0.2">
      <c r="A68" s="30" t="s">
        <v>8</v>
      </c>
      <c r="B68" s="31" t="s">
        <v>120</v>
      </c>
      <c r="C68" s="103" t="s">
        <v>106</v>
      </c>
      <c r="D68" s="103" t="s">
        <v>107</v>
      </c>
      <c r="E68" s="104" t="s">
        <v>121</v>
      </c>
      <c r="F68" s="182" t="s">
        <v>122</v>
      </c>
      <c r="G68" s="33" t="s">
        <v>54</v>
      </c>
      <c r="H68" s="35">
        <v>2.8279999999999998</v>
      </c>
      <c r="I68" s="35" t="s">
        <v>38</v>
      </c>
      <c r="J68" s="91" t="s">
        <v>19</v>
      </c>
      <c r="K68" s="41">
        <v>6396</v>
      </c>
      <c r="L68" s="35">
        <v>197</v>
      </c>
      <c r="M68" s="38">
        <f t="shared" si="42"/>
        <v>6593</v>
      </c>
      <c r="N68" s="41"/>
      <c r="O68" s="35">
        <v>10</v>
      </c>
      <c r="P68" s="38">
        <f t="shared" si="38"/>
        <v>10</v>
      </c>
      <c r="Q68" s="101"/>
      <c r="R68" s="35"/>
      <c r="S68" s="38">
        <f t="shared" si="39"/>
        <v>0</v>
      </c>
      <c r="T68" s="41"/>
      <c r="U68" s="35"/>
      <c r="V68" s="38">
        <f t="shared" si="43"/>
        <v>0</v>
      </c>
      <c r="W68" s="41"/>
      <c r="X68" s="35"/>
      <c r="Y68" s="38">
        <f t="shared" si="22"/>
        <v>0</v>
      </c>
      <c r="Z68" s="41"/>
      <c r="AA68" s="35"/>
      <c r="AB68" s="38">
        <f t="shared" ref="AB68:AB70" si="44">Z68+AA68</f>
        <v>0</v>
      </c>
      <c r="AC68" s="41"/>
      <c r="AD68" s="35"/>
      <c r="AE68" s="38">
        <f t="shared" si="17"/>
        <v>0</v>
      </c>
      <c r="AF68" s="41"/>
      <c r="AG68" s="35"/>
      <c r="AH68" s="38"/>
      <c r="AI68" s="41"/>
      <c r="AJ68" s="35"/>
      <c r="AK68" s="38"/>
      <c r="AL68" s="41"/>
      <c r="AM68" s="35"/>
      <c r="AN68" s="38"/>
      <c r="AO68" s="41"/>
      <c r="AP68" s="35"/>
      <c r="AQ68" s="38"/>
      <c r="AR68" s="41"/>
      <c r="AS68" s="35"/>
      <c r="AT68" s="38"/>
      <c r="AU68" s="41"/>
      <c r="AV68" s="35"/>
      <c r="AW68" s="38"/>
      <c r="AX68" s="41"/>
      <c r="AY68" s="35"/>
      <c r="AZ68" s="38"/>
      <c r="BA68" s="41"/>
      <c r="BB68" s="35"/>
      <c r="BC68" s="38"/>
      <c r="BD68" s="41"/>
      <c r="BE68" s="35"/>
      <c r="BF68" s="38"/>
      <c r="BG68" s="41"/>
      <c r="BH68" s="35"/>
      <c r="BI68" s="38"/>
      <c r="BJ68" s="99"/>
      <c r="BK68" s="98"/>
      <c r="BL68" s="98"/>
      <c r="BM68" s="36"/>
      <c r="BN68" s="37"/>
      <c r="BO68" s="39"/>
      <c r="BP68" s="36"/>
      <c r="BQ68" s="37"/>
      <c r="BR68" s="39"/>
      <c r="BS68" s="36"/>
      <c r="BT68" s="37"/>
      <c r="BU68" s="39"/>
      <c r="BV68" s="36"/>
      <c r="BW68" s="37"/>
      <c r="BX68" s="38"/>
      <c r="BY68" s="36"/>
      <c r="BZ68" s="37"/>
      <c r="CA68" s="38"/>
      <c r="CB68" s="36"/>
      <c r="CC68" s="37"/>
      <c r="CD68" s="38"/>
      <c r="CE68" s="36"/>
      <c r="CF68" s="37"/>
      <c r="CG68" s="38"/>
      <c r="CH68" s="36"/>
      <c r="CI68" s="37"/>
      <c r="CJ68" s="38"/>
      <c r="CK68" s="36"/>
      <c r="CL68" s="37"/>
      <c r="CM68" s="38"/>
      <c r="CN68" s="36"/>
      <c r="CO68" s="37"/>
      <c r="CP68" s="38"/>
      <c r="CQ68" s="36"/>
      <c r="CR68" s="37"/>
      <c r="CS68" s="38"/>
      <c r="CT68" s="36"/>
      <c r="CU68" s="37"/>
      <c r="CV68" s="38"/>
      <c r="CW68" s="36"/>
      <c r="CX68" s="37"/>
      <c r="CY68" s="38"/>
      <c r="CZ68" s="98"/>
      <c r="DA68" s="98"/>
      <c r="DB68" s="98"/>
      <c r="DC68" s="98"/>
      <c r="DD68" s="98"/>
      <c r="DE68" s="98"/>
      <c r="DF68" s="98"/>
      <c r="DG68" s="98"/>
      <c r="DH68" s="98"/>
      <c r="DI68" s="36">
        <f t="shared" si="10"/>
        <v>0</v>
      </c>
      <c r="DJ68" s="37">
        <f t="shared" si="11"/>
        <v>0</v>
      </c>
      <c r="DK68" s="98">
        <f t="shared" si="12"/>
        <v>0</v>
      </c>
      <c r="DL68" s="157">
        <f t="shared" si="14"/>
        <v>6396</v>
      </c>
      <c r="DM68" s="158">
        <f t="shared" si="15"/>
        <v>207</v>
      </c>
      <c r="DN68" s="176">
        <f t="shared" si="16"/>
        <v>6603</v>
      </c>
      <c r="DO68" s="5">
        <v>39190</v>
      </c>
    </row>
    <row r="69" spans="1:120" ht="37.15" customHeight="1" x14ac:dyDescent="0.2">
      <c r="A69" s="30" t="s">
        <v>170</v>
      </c>
      <c r="B69" s="31" t="s">
        <v>179</v>
      </c>
      <c r="C69" s="105" t="s">
        <v>217</v>
      </c>
      <c r="D69" s="103" t="s">
        <v>44</v>
      </c>
      <c r="E69" s="104" t="s">
        <v>218</v>
      </c>
      <c r="F69" s="182" t="s">
        <v>180</v>
      </c>
      <c r="G69" s="115" t="s">
        <v>24</v>
      </c>
      <c r="H69" s="35">
        <v>2.6040000000000001</v>
      </c>
      <c r="I69" s="44" t="s">
        <v>38</v>
      </c>
      <c r="J69" s="91" t="s">
        <v>19</v>
      </c>
      <c r="K69" s="111">
        <v>47340</v>
      </c>
      <c r="L69" s="112">
        <v>3823</v>
      </c>
      <c r="M69" s="38">
        <f>K69+L69</f>
        <v>51163</v>
      </c>
      <c r="N69" s="111">
        <v>47340</v>
      </c>
      <c r="O69" s="112">
        <v>1632</v>
      </c>
      <c r="P69" s="38">
        <f>N69+O69</f>
        <v>48972</v>
      </c>
      <c r="Q69" s="113">
        <v>23670</v>
      </c>
      <c r="R69" s="112">
        <v>407</v>
      </c>
      <c r="S69" s="38">
        <f>Q69+R69</f>
        <v>24077</v>
      </c>
      <c r="T69" s="111"/>
      <c r="U69" s="112"/>
      <c r="V69" s="38">
        <f t="shared" si="43"/>
        <v>0</v>
      </c>
      <c r="W69" s="111"/>
      <c r="X69" s="112"/>
      <c r="Y69" s="38">
        <f t="shared" si="22"/>
        <v>0</v>
      </c>
      <c r="Z69" s="111"/>
      <c r="AA69" s="112"/>
      <c r="AB69" s="38">
        <f t="shared" si="44"/>
        <v>0</v>
      </c>
      <c r="AC69" s="111"/>
      <c r="AD69" s="112"/>
      <c r="AE69" s="38">
        <f t="shared" si="17"/>
        <v>0</v>
      </c>
      <c r="AF69" s="111"/>
      <c r="AG69" s="112"/>
      <c r="AH69" s="38"/>
      <c r="AI69" s="111"/>
      <c r="AJ69" s="112"/>
      <c r="AK69" s="38"/>
      <c r="AL69" s="111"/>
      <c r="AM69" s="112"/>
      <c r="AN69" s="38"/>
      <c r="AO69" s="111"/>
      <c r="AP69" s="112"/>
      <c r="AQ69" s="38"/>
      <c r="AR69" s="111"/>
      <c r="AS69" s="112"/>
      <c r="AT69" s="38"/>
      <c r="AU69" s="111"/>
      <c r="AV69" s="112"/>
      <c r="AW69" s="38"/>
      <c r="AX69" s="111"/>
      <c r="AY69" s="112"/>
      <c r="AZ69" s="38"/>
      <c r="BA69" s="111"/>
      <c r="BB69" s="112"/>
      <c r="BC69" s="38"/>
      <c r="BD69" s="111"/>
      <c r="BE69" s="112"/>
      <c r="BF69" s="38"/>
      <c r="BG69" s="111"/>
      <c r="BH69" s="112"/>
      <c r="BI69" s="38"/>
      <c r="BJ69" s="99"/>
      <c r="BK69" s="98"/>
      <c r="BL69" s="98"/>
      <c r="BM69" s="36"/>
      <c r="BN69" s="37"/>
      <c r="BO69" s="39"/>
      <c r="BP69" s="36"/>
      <c r="BQ69" s="37"/>
      <c r="BR69" s="39"/>
      <c r="BS69" s="36"/>
      <c r="BT69" s="37"/>
      <c r="BU69" s="39"/>
      <c r="BV69" s="36"/>
      <c r="BW69" s="37"/>
      <c r="BX69" s="38"/>
      <c r="BY69" s="36"/>
      <c r="BZ69" s="37"/>
      <c r="CA69" s="38"/>
      <c r="CB69" s="36"/>
      <c r="CC69" s="37"/>
      <c r="CD69" s="38"/>
      <c r="CE69" s="36"/>
      <c r="CF69" s="37"/>
      <c r="CG69" s="38"/>
      <c r="CH69" s="36"/>
      <c r="CI69" s="37"/>
      <c r="CJ69" s="38"/>
      <c r="CK69" s="36"/>
      <c r="CL69" s="37"/>
      <c r="CM69" s="38"/>
      <c r="CN69" s="36"/>
      <c r="CO69" s="37"/>
      <c r="CP69" s="38"/>
      <c r="CQ69" s="36"/>
      <c r="CR69" s="37"/>
      <c r="CS69" s="38"/>
      <c r="CT69" s="36"/>
      <c r="CU69" s="37"/>
      <c r="CV69" s="38"/>
      <c r="CW69" s="36"/>
      <c r="CX69" s="37"/>
      <c r="CY69" s="38"/>
      <c r="CZ69" s="98"/>
      <c r="DA69" s="98"/>
      <c r="DB69" s="98"/>
      <c r="DC69" s="98"/>
      <c r="DD69" s="98"/>
      <c r="DE69" s="98"/>
      <c r="DF69" s="98"/>
      <c r="DG69" s="98"/>
      <c r="DH69" s="98"/>
      <c r="DI69" s="36">
        <f t="shared" si="10"/>
        <v>0</v>
      </c>
      <c r="DJ69" s="37">
        <f t="shared" si="11"/>
        <v>0</v>
      </c>
      <c r="DK69" s="98">
        <f t="shared" si="12"/>
        <v>0</v>
      </c>
      <c r="DL69" s="157">
        <f t="shared" si="14"/>
        <v>118350</v>
      </c>
      <c r="DM69" s="158">
        <f t="shared" si="15"/>
        <v>5862</v>
      </c>
      <c r="DN69" s="176">
        <f t="shared" si="16"/>
        <v>124212</v>
      </c>
      <c r="DO69" s="5">
        <v>358866</v>
      </c>
    </row>
    <row r="70" spans="1:120" ht="70.150000000000006" customHeight="1" thickBot="1" x14ac:dyDescent="0.25">
      <c r="A70" s="30" t="s">
        <v>181</v>
      </c>
      <c r="B70" s="31" t="s">
        <v>265</v>
      </c>
      <c r="C70" s="32" t="s">
        <v>266</v>
      </c>
      <c r="D70" s="163" t="s">
        <v>101</v>
      </c>
      <c r="E70" s="100" t="s">
        <v>269</v>
      </c>
      <c r="F70" s="181" t="s">
        <v>270</v>
      </c>
      <c r="G70" s="115" t="s">
        <v>24</v>
      </c>
      <c r="H70" s="35">
        <v>0.25</v>
      </c>
      <c r="I70" s="44" t="s">
        <v>38</v>
      </c>
      <c r="J70" s="91" t="s">
        <v>19</v>
      </c>
      <c r="K70" s="111"/>
      <c r="L70" s="112">
        <v>3</v>
      </c>
      <c r="M70" s="38">
        <f>K70+L70</f>
        <v>3</v>
      </c>
      <c r="N70" s="111"/>
      <c r="O70" s="112"/>
      <c r="P70" s="38"/>
      <c r="Q70" s="113"/>
      <c r="R70" s="112"/>
      <c r="S70" s="38">
        <f t="shared" ref="S70" si="45">Q70+R70</f>
        <v>0</v>
      </c>
      <c r="T70" s="113"/>
      <c r="U70" s="112"/>
      <c r="V70" s="38">
        <f t="shared" si="43"/>
        <v>0</v>
      </c>
      <c r="W70" s="113"/>
      <c r="X70" s="112"/>
      <c r="Y70" s="38">
        <f t="shared" si="22"/>
        <v>0</v>
      </c>
      <c r="Z70" s="113"/>
      <c r="AA70" s="112"/>
      <c r="AB70" s="38">
        <f t="shared" si="44"/>
        <v>0</v>
      </c>
      <c r="AC70" s="113"/>
      <c r="AD70" s="112"/>
      <c r="AE70" s="38">
        <f t="shared" si="17"/>
        <v>0</v>
      </c>
      <c r="AF70" s="113"/>
      <c r="AG70" s="112"/>
      <c r="AH70" s="38"/>
      <c r="AI70" s="113"/>
      <c r="AJ70" s="112"/>
      <c r="AK70" s="38"/>
      <c r="AL70" s="113"/>
      <c r="AM70" s="112"/>
      <c r="AN70" s="38"/>
      <c r="AO70" s="113"/>
      <c r="AP70" s="112"/>
      <c r="AQ70" s="38"/>
      <c r="AR70" s="113"/>
      <c r="AS70" s="112"/>
      <c r="AT70" s="38"/>
      <c r="AU70" s="113"/>
      <c r="AV70" s="112"/>
      <c r="AW70" s="38"/>
      <c r="AX70" s="113"/>
      <c r="AY70" s="112"/>
      <c r="AZ70" s="38"/>
      <c r="BA70" s="113"/>
      <c r="BB70" s="112"/>
      <c r="BC70" s="38"/>
      <c r="BD70" s="113"/>
      <c r="BE70" s="112"/>
      <c r="BF70" s="38"/>
      <c r="BG70" s="113"/>
      <c r="BH70" s="112"/>
      <c r="BI70" s="38"/>
      <c r="BJ70" s="99"/>
      <c r="BK70" s="98"/>
      <c r="BL70" s="38"/>
      <c r="BM70" s="36"/>
      <c r="BN70" s="37"/>
      <c r="BO70" s="38"/>
      <c r="BP70" s="99"/>
      <c r="BQ70" s="37"/>
      <c r="BR70" s="38"/>
      <c r="BS70" s="36"/>
      <c r="BT70" s="37"/>
      <c r="BU70" s="38"/>
      <c r="BV70" s="99"/>
      <c r="BW70" s="37"/>
      <c r="BX70" s="38"/>
      <c r="BY70" s="99"/>
      <c r="BZ70" s="37"/>
      <c r="CA70" s="38"/>
      <c r="CB70" s="99"/>
      <c r="CC70" s="37"/>
      <c r="CD70" s="38"/>
      <c r="CE70" s="99"/>
      <c r="CF70" s="37"/>
      <c r="CG70" s="38"/>
      <c r="CH70" s="99"/>
      <c r="CI70" s="37"/>
      <c r="CJ70" s="38"/>
      <c r="CK70" s="99"/>
      <c r="CL70" s="37"/>
      <c r="CM70" s="38"/>
      <c r="CN70" s="99"/>
      <c r="CO70" s="37"/>
      <c r="CP70" s="38"/>
      <c r="CQ70" s="99"/>
      <c r="CR70" s="37"/>
      <c r="CS70" s="38"/>
      <c r="CT70" s="99"/>
      <c r="CU70" s="37"/>
      <c r="CV70" s="38"/>
      <c r="CW70" s="99"/>
      <c r="CX70" s="37"/>
      <c r="CY70" s="38"/>
      <c r="CZ70" s="98"/>
      <c r="DA70" s="98"/>
      <c r="DB70" s="98"/>
      <c r="DC70" s="98"/>
      <c r="DD70" s="98"/>
      <c r="DE70" s="98"/>
      <c r="DF70" s="98"/>
      <c r="DG70" s="98"/>
      <c r="DH70" s="98"/>
      <c r="DI70" s="36">
        <f t="shared" ref="DI70" si="46">+AF70+AI70+AL70+AO70+AR70+AU70+AX70+BA70+BD70+BG70+BJ70+BM70+BP70+BS70+BV70+BY70+CB70+CE70+CH70+CK70+CN70+CQ70+CT70+CW70+CZ70+DC70+DF70</f>
        <v>0</v>
      </c>
      <c r="DJ70" s="37">
        <f t="shared" ref="DJ70" si="47">+AG70+AJ70+AM70+AP70+AS70+AV70+AY70+BB70+BE70+BH70+BK70+BN70+BQ70+BT70+BW70+BZ70+CC70+CF70+CI70+CL70+CO70+CR70+CU70+CX70+DA70+DD70+DG70</f>
        <v>0</v>
      </c>
      <c r="DK70" s="98">
        <f t="shared" ref="DK70" si="48">DI70+DJ70</f>
        <v>0</v>
      </c>
      <c r="DL70" s="157">
        <f t="shared" si="14"/>
        <v>0</v>
      </c>
      <c r="DM70" s="158">
        <f t="shared" si="15"/>
        <v>3</v>
      </c>
      <c r="DN70" s="176">
        <f t="shared" si="16"/>
        <v>3</v>
      </c>
    </row>
    <row r="71" spans="1:120" s="1" customFormat="1" ht="22.5" customHeight="1" thickBot="1" x14ac:dyDescent="0.25">
      <c r="A71" s="46" t="s">
        <v>9</v>
      </c>
      <c r="B71" s="47"/>
      <c r="C71" s="48"/>
      <c r="D71" s="48"/>
      <c r="E71" s="116"/>
      <c r="F71" s="185"/>
      <c r="G71" s="117"/>
      <c r="H71" s="51"/>
      <c r="I71" s="51"/>
      <c r="J71" s="70"/>
      <c r="K71" s="52">
        <f>SUM(K7:K70)</f>
        <v>1462849</v>
      </c>
      <c r="L71" s="50">
        <f>SUM(L7:L70)</f>
        <v>906931</v>
      </c>
      <c r="M71" s="118">
        <f>K71+L71</f>
        <v>2369780</v>
      </c>
      <c r="N71" s="52">
        <f>SUM(N7:N70)</f>
        <v>1934224</v>
      </c>
      <c r="O71" s="50">
        <f>SUM(O7:O70)</f>
        <v>667218</v>
      </c>
      <c r="P71" s="118">
        <f>N71+O71</f>
        <v>2601442</v>
      </c>
      <c r="Q71" s="52">
        <f>SUM(Q7:Q70)</f>
        <v>1870526</v>
      </c>
      <c r="R71" s="50">
        <f>SUM(R7:R70)</f>
        <v>602528</v>
      </c>
      <c r="S71" s="118">
        <f>Q71+R71</f>
        <v>2473054</v>
      </c>
      <c r="T71" s="52">
        <f>SUM(T7:T70)</f>
        <v>1699956</v>
      </c>
      <c r="U71" s="50">
        <f>SUM(U7:U70)</f>
        <v>552389</v>
      </c>
      <c r="V71" s="118">
        <f>T71+U71</f>
        <v>2252345</v>
      </c>
      <c r="W71" s="52">
        <f>SUM(W7:W70)</f>
        <v>1486685</v>
      </c>
      <c r="X71" s="50">
        <f>SUM(X7:X70)</f>
        <v>503519</v>
      </c>
      <c r="Y71" s="118">
        <f>W71+X71</f>
        <v>1990204</v>
      </c>
      <c r="Z71" s="52">
        <f>SUM(Z7:Z70)</f>
        <v>1387778</v>
      </c>
      <c r="AA71" s="50">
        <f>SUM(AA7:AA70)</f>
        <v>460904</v>
      </c>
      <c r="AB71" s="118">
        <f>Z71+AA71</f>
        <v>1848682</v>
      </c>
      <c r="AC71" s="52">
        <f>SUM(AC7:AC70)</f>
        <v>1351007</v>
      </c>
      <c r="AD71" s="50">
        <f>SUM(AD7:AD70)</f>
        <v>420828</v>
      </c>
      <c r="AE71" s="118">
        <f>AC71+AD71</f>
        <v>1771835</v>
      </c>
      <c r="AF71" s="50">
        <f t="shared" ref="AF71:BK71" si="49">SUM(AF7:AF70)</f>
        <v>0</v>
      </c>
      <c r="AG71" s="50">
        <f t="shared" si="49"/>
        <v>0</v>
      </c>
      <c r="AH71" s="50">
        <f t="shared" si="49"/>
        <v>0</v>
      </c>
      <c r="AI71" s="50">
        <f t="shared" si="49"/>
        <v>0</v>
      </c>
      <c r="AJ71" s="50">
        <f t="shared" si="49"/>
        <v>0</v>
      </c>
      <c r="AK71" s="50">
        <f t="shared" si="49"/>
        <v>0</v>
      </c>
      <c r="AL71" s="50">
        <f t="shared" si="49"/>
        <v>0</v>
      </c>
      <c r="AM71" s="50">
        <f t="shared" si="49"/>
        <v>0</v>
      </c>
      <c r="AN71" s="50">
        <f t="shared" si="49"/>
        <v>0</v>
      </c>
      <c r="AO71" s="50">
        <f t="shared" si="49"/>
        <v>0</v>
      </c>
      <c r="AP71" s="50">
        <f t="shared" si="49"/>
        <v>0</v>
      </c>
      <c r="AQ71" s="50">
        <f t="shared" si="49"/>
        <v>0</v>
      </c>
      <c r="AR71" s="50">
        <f t="shared" si="49"/>
        <v>0</v>
      </c>
      <c r="AS71" s="50">
        <f t="shared" si="49"/>
        <v>0</v>
      </c>
      <c r="AT71" s="50">
        <f t="shared" si="49"/>
        <v>0</v>
      </c>
      <c r="AU71" s="50">
        <f t="shared" si="49"/>
        <v>0</v>
      </c>
      <c r="AV71" s="50">
        <f t="shared" si="49"/>
        <v>0</v>
      </c>
      <c r="AW71" s="50">
        <f t="shared" si="49"/>
        <v>0</v>
      </c>
      <c r="AX71" s="50">
        <f t="shared" si="49"/>
        <v>0</v>
      </c>
      <c r="AY71" s="50">
        <f t="shared" si="49"/>
        <v>0</v>
      </c>
      <c r="AZ71" s="50">
        <f t="shared" si="49"/>
        <v>0</v>
      </c>
      <c r="BA71" s="50">
        <f t="shared" si="49"/>
        <v>0</v>
      </c>
      <c r="BB71" s="50">
        <f t="shared" si="49"/>
        <v>0</v>
      </c>
      <c r="BC71" s="50">
        <f t="shared" si="49"/>
        <v>0</v>
      </c>
      <c r="BD71" s="50">
        <f t="shared" si="49"/>
        <v>0</v>
      </c>
      <c r="BE71" s="50">
        <f t="shared" si="49"/>
        <v>0</v>
      </c>
      <c r="BF71" s="50">
        <f t="shared" si="49"/>
        <v>0</v>
      </c>
      <c r="BG71" s="50">
        <f t="shared" si="49"/>
        <v>0</v>
      </c>
      <c r="BH71" s="50">
        <f t="shared" si="49"/>
        <v>0</v>
      </c>
      <c r="BI71" s="50">
        <f t="shared" si="49"/>
        <v>0</v>
      </c>
      <c r="BJ71" s="50">
        <f t="shared" si="49"/>
        <v>0</v>
      </c>
      <c r="BK71" s="50">
        <f t="shared" si="49"/>
        <v>0</v>
      </c>
      <c r="BL71" s="50">
        <f t="shared" ref="BL71:CQ71" si="50">SUM(BL7:BL70)</f>
        <v>0</v>
      </c>
      <c r="BM71" s="50">
        <f t="shared" si="50"/>
        <v>0</v>
      </c>
      <c r="BN71" s="50">
        <f t="shared" si="50"/>
        <v>0</v>
      </c>
      <c r="BO71" s="50">
        <f t="shared" si="50"/>
        <v>0</v>
      </c>
      <c r="BP71" s="50">
        <f t="shared" si="50"/>
        <v>0</v>
      </c>
      <c r="BQ71" s="50">
        <f t="shared" si="50"/>
        <v>0</v>
      </c>
      <c r="BR71" s="50">
        <f t="shared" si="50"/>
        <v>0</v>
      </c>
      <c r="BS71" s="50">
        <f t="shared" si="50"/>
        <v>0</v>
      </c>
      <c r="BT71" s="50">
        <f t="shared" si="50"/>
        <v>0</v>
      </c>
      <c r="BU71" s="50">
        <f t="shared" si="50"/>
        <v>0</v>
      </c>
      <c r="BV71" s="50">
        <f t="shared" si="50"/>
        <v>0</v>
      </c>
      <c r="BW71" s="50">
        <f t="shared" si="50"/>
        <v>0</v>
      </c>
      <c r="BX71" s="50">
        <f t="shared" si="50"/>
        <v>0</v>
      </c>
      <c r="BY71" s="50">
        <f t="shared" si="50"/>
        <v>0</v>
      </c>
      <c r="BZ71" s="50">
        <f t="shared" si="50"/>
        <v>0</v>
      </c>
      <c r="CA71" s="50">
        <f t="shared" si="50"/>
        <v>0</v>
      </c>
      <c r="CB71" s="50">
        <f t="shared" si="50"/>
        <v>0</v>
      </c>
      <c r="CC71" s="50">
        <f t="shared" si="50"/>
        <v>0</v>
      </c>
      <c r="CD71" s="50">
        <f t="shared" si="50"/>
        <v>0</v>
      </c>
      <c r="CE71" s="50">
        <f t="shared" si="50"/>
        <v>0</v>
      </c>
      <c r="CF71" s="50">
        <f t="shared" si="50"/>
        <v>0</v>
      </c>
      <c r="CG71" s="50">
        <f t="shared" si="50"/>
        <v>0</v>
      </c>
      <c r="CH71" s="50">
        <f t="shared" si="50"/>
        <v>0</v>
      </c>
      <c r="CI71" s="50">
        <f t="shared" si="50"/>
        <v>0</v>
      </c>
      <c r="CJ71" s="50">
        <f t="shared" si="50"/>
        <v>0</v>
      </c>
      <c r="CK71" s="50">
        <f t="shared" si="50"/>
        <v>0</v>
      </c>
      <c r="CL71" s="50">
        <f t="shared" si="50"/>
        <v>0</v>
      </c>
      <c r="CM71" s="50">
        <f t="shared" si="50"/>
        <v>0</v>
      </c>
      <c r="CN71" s="50">
        <f t="shared" si="50"/>
        <v>0</v>
      </c>
      <c r="CO71" s="50">
        <f t="shared" si="50"/>
        <v>0</v>
      </c>
      <c r="CP71" s="50">
        <f t="shared" si="50"/>
        <v>0</v>
      </c>
      <c r="CQ71" s="50">
        <f t="shared" si="50"/>
        <v>0</v>
      </c>
      <c r="CR71" s="50">
        <f t="shared" ref="CR71:DJ71" si="51">SUM(CR7:CR70)</f>
        <v>0</v>
      </c>
      <c r="CS71" s="50">
        <f t="shared" si="51"/>
        <v>0</v>
      </c>
      <c r="CT71" s="50">
        <f t="shared" si="51"/>
        <v>0</v>
      </c>
      <c r="CU71" s="50">
        <f t="shared" si="51"/>
        <v>0</v>
      </c>
      <c r="CV71" s="50">
        <f t="shared" si="51"/>
        <v>0</v>
      </c>
      <c r="CW71" s="50">
        <f t="shared" si="51"/>
        <v>0</v>
      </c>
      <c r="CX71" s="50">
        <f t="shared" si="51"/>
        <v>0</v>
      </c>
      <c r="CY71" s="50">
        <f t="shared" si="51"/>
        <v>0</v>
      </c>
      <c r="CZ71" s="50">
        <f t="shared" si="51"/>
        <v>0</v>
      </c>
      <c r="DA71" s="50">
        <f t="shared" si="51"/>
        <v>0</v>
      </c>
      <c r="DB71" s="50">
        <f t="shared" si="51"/>
        <v>0</v>
      </c>
      <c r="DC71" s="50">
        <f t="shared" si="51"/>
        <v>0</v>
      </c>
      <c r="DD71" s="50">
        <f t="shared" si="51"/>
        <v>0</v>
      </c>
      <c r="DE71" s="50">
        <f t="shared" si="51"/>
        <v>0</v>
      </c>
      <c r="DF71" s="50">
        <f t="shared" si="51"/>
        <v>0</v>
      </c>
      <c r="DG71" s="50">
        <f t="shared" si="51"/>
        <v>0</v>
      </c>
      <c r="DH71" s="50">
        <f t="shared" si="51"/>
        <v>0</v>
      </c>
      <c r="DI71" s="52">
        <f t="shared" si="51"/>
        <v>12685274</v>
      </c>
      <c r="DJ71" s="50">
        <f t="shared" si="51"/>
        <v>2965822</v>
      </c>
      <c r="DK71" s="118">
        <f>DI71+DJ71</f>
        <v>15651096</v>
      </c>
      <c r="DL71" s="160">
        <f>+K71+N71+Q71+T71+W71+DI71+Z71+AC71</f>
        <v>23878299</v>
      </c>
      <c r="DM71" s="161">
        <f>+L71+O71+R71+U71+X71+DJ71+AA71+AD71</f>
        <v>7080139</v>
      </c>
      <c r="DN71" s="177">
        <f>+M71+P71+S71+V71+Y71+DK71+AB71+AE71</f>
        <v>30958438</v>
      </c>
      <c r="DO71" s="56"/>
    </row>
    <row r="72" spans="1:120" s="1" customFormat="1" ht="26.25" customHeight="1" x14ac:dyDescent="0.2">
      <c r="A72" s="119" t="s">
        <v>57</v>
      </c>
      <c r="B72" s="165"/>
      <c r="C72" s="120"/>
      <c r="D72" s="120"/>
      <c r="E72" s="121"/>
      <c r="F72" s="120"/>
      <c r="G72" s="122"/>
      <c r="H72" s="75"/>
      <c r="I72" s="75"/>
      <c r="J72" s="76"/>
      <c r="K72" s="74">
        <f>'GALVOJUMI (paredzamie)'!H15</f>
        <v>124538</v>
      </c>
      <c r="L72" s="75">
        <f>'GALVOJUMI (paredzamie)'!I15</f>
        <v>0</v>
      </c>
      <c r="M72" s="77">
        <f>'GALVOJUMI (paredzamie)'!J15</f>
        <v>124538</v>
      </c>
      <c r="N72" s="74">
        <f>'GALVOJUMI (paredzamie)'!K15</f>
        <v>114247</v>
      </c>
      <c r="O72" s="75">
        <f>'GALVOJUMI (paredzamie)'!L15</f>
        <v>0</v>
      </c>
      <c r="P72" s="77">
        <f>'GALVOJUMI (paredzamie)'!M15</f>
        <v>114247</v>
      </c>
      <c r="Q72" s="74">
        <f>'GALVOJUMI (paredzamie)'!N15</f>
        <v>109905</v>
      </c>
      <c r="R72" s="75">
        <f>'GALVOJUMI (paredzamie)'!O15</f>
        <v>0</v>
      </c>
      <c r="S72" s="77">
        <f>'GALVOJUMI (paredzamie)'!P15</f>
        <v>109905</v>
      </c>
      <c r="T72" s="74">
        <f>'GALVOJUMI (paredzamie)'!Q15</f>
        <v>74194</v>
      </c>
      <c r="U72" s="75">
        <f>'GALVOJUMI (paredzamie)'!R15</f>
        <v>0</v>
      </c>
      <c r="V72" s="77">
        <f>'GALVOJUMI (paredzamie)'!S15</f>
        <v>74194</v>
      </c>
      <c r="W72" s="74">
        <f>'GALVOJUMI (paredzamie)'!T15</f>
        <v>10284</v>
      </c>
      <c r="X72" s="75">
        <f>'GALVOJUMI (paredzamie)'!U15</f>
        <v>0</v>
      </c>
      <c r="Y72" s="77">
        <f>'GALVOJUMI (paredzamie)'!V15</f>
        <v>10284</v>
      </c>
      <c r="Z72" s="74">
        <f>'GALVOJUMI (paredzamie)'!W15</f>
        <v>0</v>
      </c>
      <c r="AA72" s="75">
        <f>'GALVOJUMI (paredzamie)'!X15</f>
        <v>0</v>
      </c>
      <c r="AB72" s="77">
        <f>'GALVOJUMI (paredzamie)'!Y15</f>
        <v>0</v>
      </c>
      <c r="AC72" s="74">
        <f>'GALVOJUMI (paredzamie)'!Z15</f>
        <v>0</v>
      </c>
      <c r="AD72" s="75">
        <f>'GALVOJUMI (paredzamie)'!AA15</f>
        <v>0</v>
      </c>
      <c r="AE72" s="77">
        <f>'GALVOJUMI (paredzamie)'!AB15</f>
        <v>0</v>
      </c>
      <c r="AF72" s="123">
        <f>'GALVOJUMI (paredzamie)'!AC15</f>
        <v>0</v>
      </c>
      <c r="AG72" s="124">
        <f>'GALVOJUMI (paredzamie)'!AD15</f>
        <v>0</v>
      </c>
      <c r="AH72" s="124">
        <f>'GALVOJUMI (paredzamie)'!AE15</f>
        <v>0</v>
      </c>
      <c r="AI72" s="124">
        <f>'GALVOJUMI (paredzamie)'!AF15</f>
        <v>0</v>
      </c>
      <c r="AJ72" s="124">
        <f>'GALVOJUMI (paredzamie)'!AG15</f>
        <v>0</v>
      </c>
      <c r="AK72" s="124">
        <f>'GALVOJUMI (paredzamie)'!AH15</f>
        <v>0</v>
      </c>
      <c r="AL72" s="125">
        <v>0</v>
      </c>
      <c r="AM72" s="124">
        <v>0</v>
      </c>
      <c r="AN72" s="124">
        <v>0</v>
      </c>
      <c r="AO72" s="124">
        <v>0</v>
      </c>
      <c r="AP72" s="124">
        <v>0</v>
      </c>
      <c r="AQ72" s="124">
        <v>0</v>
      </c>
      <c r="AR72" s="124">
        <v>0</v>
      </c>
      <c r="AS72" s="124">
        <v>0</v>
      </c>
      <c r="AT72" s="124">
        <v>0</v>
      </c>
      <c r="AU72" s="124">
        <v>0</v>
      </c>
      <c r="AV72" s="124">
        <v>0</v>
      </c>
      <c r="AW72" s="124">
        <v>0</v>
      </c>
      <c r="AX72" s="124">
        <v>0</v>
      </c>
      <c r="AY72" s="124">
        <v>0</v>
      </c>
      <c r="AZ72" s="124">
        <v>0</v>
      </c>
      <c r="BA72" s="124">
        <v>0</v>
      </c>
      <c r="BB72" s="124">
        <v>0</v>
      </c>
      <c r="BC72" s="124">
        <v>0</v>
      </c>
      <c r="BD72" s="124">
        <v>0</v>
      </c>
      <c r="BE72" s="124">
        <v>0</v>
      </c>
      <c r="BF72" s="124">
        <v>0</v>
      </c>
      <c r="BG72" s="124">
        <v>0</v>
      </c>
      <c r="BH72" s="124">
        <v>0</v>
      </c>
      <c r="BI72" s="124">
        <v>0</v>
      </c>
      <c r="BJ72" s="124">
        <v>0</v>
      </c>
      <c r="BK72" s="124">
        <v>0</v>
      </c>
      <c r="BL72" s="124">
        <v>0</v>
      </c>
      <c r="BM72" s="124">
        <v>0</v>
      </c>
      <c r="BN72" s="124">
        <v>0</v>
      </c>
      <c r="BO72" s="124">
        <v>0</v>
      </c>
      <c r="BP72" s="124">
        <v>0</v>
      </c>
      <c r="BQ72" s="124">
        <v>0</v>
      </c>
      <c r="BR72" s="124">
        <v>0</v>
      </c>
      <c r="BS72" s="124">
        <v>0</v>
      </c>
      <c r="BT72" s="124">
        <v>0</v>
      </c>
      <c r="BU72" s="124">
        <v>0</v>
      </c>
      <c r="BV72" s="124">
        <v>0</v>
      </c>
      <c r="BW72" s="124">
        <v>0</v>
      </c>
      <c r="BX72" s="124">
        <v>0</v>
      </c>
      <c r="BY72" s="124">
        <v>0</v>
      </c>
      <c r="BZ72" s="124">
        <v>0</v>
      </c>
      <c r="CA72" s="124">
        <v>0</v>
      </c>
      <c r="CB72" s="124">
        <v>0</v>
      </c>
      <c r="CC72" s="124">
        <v>0</v>
      </c>
      <c r="CD72" s="124">
        <v>0</v>
      </c>
      <c r="CE72" s="124">
        <v>0</v>
      </c>
      <c r="CF72" s="124">
        <v>0</v>
      </c>
      <c r="CG72" s="124">
        <v>0</v>
      </c>
      <c r="CH72" s="124">
        <v>0</v>
      </c>
      <c r="CI72" s="124">
        <v>0</v>
      </c>
      <c r="CJ72" s="124">
        <v>0</v>
      </c>
      <c r="CK72" s="124">
        <v>0</v>
      </c>
      <c r="CL72" s="124">
        <v>0</v>
      </c>
      <c r="CM72" s="124">
        <v>0</v>
      </c>
      <c r="CN72" s="124">
        <v>0</v>
      </c>
      <c r="CO72" s="124">
        <v>0</v>
      </c>
      <c r="CP72" s="124">
        <v>0</v>
      </c>
      <c r="CQ72" s="124">
        <v>0</v>
      </c>
      <c r="CR72" s="124">
        <v>0</v>
      </c>
      <c r="CS72" s="124">
        <v>0</v>
      </c>
      <c r="CT72" s="124">
        <v>0</v>
      </c>
      <c r="CU72" s="124">
        <v>0</v>
      </c>
      <c r="CV72" s="124">
        <v>0</v>
      </c>
      <c r="CW72" s="124">
        <v>0</v>
      </c>
      <c r="CX72" s="124">
        <v>0</v>
      </c>
      <c r="CY72" s="124">
        <v>0</v>
      </c>
      <c r="CZ72" s="123"/>
      <c r="DA72" s="123"/>
      <c r="DB72" s="123"/>
      <c r="DC72" s="123"/>
      <c r="DD72" s="123"/>
      <c r="DE72" s="123"/>
      <c r="DF72" s="123"/>
      <c r="DG72" s="123"/>
      <c r="DH72" s="123"/>
      <c r="DI72" s="126">
        <v>0</v>
      </c>
      <c r="DJ72" s="127">
        <v>0</v>
      </c>
      <c r="DK72" s="128">
        <v>0</v>
      </c>
      <c r="DL72" s="159">
        <f t="shared" ref="DL72:DN73" si="52">+AC72+K72+N72+Q72+T72+W72+DI72+Z72</f>
        <v>433168</v>
      </c>
      <c r="DM72" s="125">
        <f t="shared" si="52"/>
        <v>0</v>
      </c>
      <c r="DN72" s="175">
        <f t="shared" si="52"/>
        <v>433168</v>
      </c>
    </row>
    <row r="73" spans="1:120" s="1" customFormat="1" ht="26.25" customHeight="1" x14ac:dyDescent="0.2">
      <c r="A73" s="129" t="s">
        <v>58</v>
      </c>
      <c r="B73" s="166"/>
      <c r="C73" s="130"/>
      <c r="D73" s="130"/>
      <c r="E73" s="131"/>
      <c r="F73" s="130"/>
      <c r="G73" s="132"/>
      <c r="H73" s="133"/>
      <c r="I73" s="133"/>
      <c r="J73" s="134"/>
      <c r="K73" s="135">
        <f t="shared" ref="K73:AP73" si="53">K71+K72</f>
        <v>1587387</v>
      </c>
      <c r="L73" s="133">
        <f t="shared" si="53"/>
        <v>906931</v>
      </c>
      <c r="M73" s="136">
        <f t="shared" si="53"/>
        <v>2494318</v>
      </c>
      <c r="N73" s="135">
        <f t="shared" si="53"/>
        <v>2048471</v>
      </c>
      <c r="O73" s="133">
        <f t="shared" si="53"/>
        <v>667218</v>
      </c>
      <c r="P73" s="136">
        <f t="shared" si="53"/>
        <v>2715689</v>
      </c>
      <c r="Q73" s="135">
        <f t="shared" si="53"/>
        <v>1980431</v>
      </c>
      <c r="R73" s="133">
        <f t="shared" si="53"/>
        <v>602528</v>
      </c>
      <c r="S73" s="136">
        <f t="shared" si="53"/>
        <v>2582959</v>
      </c>
      <c r="T73" s="135">
        <f t="shared" si="53"/>
        <v>1774150</v>
      </c>
      <c r="U73" s="133">
        <f t="shared" si="53"/>
        <v>552389</v>
      </c>
      <c r="V73" s="136">
        <f t="shared" si="53"/>
        <v>2326539</v>
      </c>
      <c r="W73" s="135">
        <f t="shared" si="53"/>
        <v>1496969</v>
      </c>
      <c r="X73" s="133">
        <f t="shared" si="53"/>
        <v>503519</v>
      </c>
      <c r="Y73" s="136">
        <f t="shared" si="53"/>
        <v>2000488</v>
      </c>
      <c r="Z73" s="135">
        <f t="shared" si="53"/>
        <v>1387778</v>
      </c>
      <c r="AA73" s="133">
        <f t="shared" si="53"/>
        <v>460904</v>
      </c>
      <c r="AB73" s="136">
        <f t="shared" si="53"/>
        <v>1848682</v>
      </c>
      <c r="AC73" s="135">
        <f t="shared" si="53"/>
        <v>1351007</v>
      </c>
      <c r="AD73" s="133">
        <f t="shared" si="53"/>
        <v>420828</v>
      </c>
      <c r="AE73" s="136">
        <f t="shared" si="53"/>
        <v>1771835</v>
      </c>
      <c r="AF73" s="137">
        <f t="shared" si="53"/>
        <v>0</v>
      </c>
      <c r="AG73" s="133">
        <f t="shared" si="53"/>
        <v>0</v>
      </c>
      <c r="AH73" s="133">
        <f t="shared" si="53"/>
        <v>0</v>
      </c>
      <c r="AI73" s="133">
        <f t="shared" si="53"/>
        <v>0</v>
      </c>
      <c r="AJ73" s="133">
        <f t="shared" si="53"/>
        <v>0</v>
      </c>
      <c r="AK73" s="133">
        <f t="shared" si="53"/>
        <v>0</v>
      </c>
      <c r="AL73" s="133">
        <f t="shared" si="53"/>
        <v>0</v>
      </c>
      <c r="AM73" s="133">
        <f t="shared" si="53"/>
        <v>0</v>
      </c>
      <c r="AN73" s="133">
        <f t="shared" si="53"/>
        <v>0</v>
      </c>
      <c r="AO73" s="133">
        <f t="shared" si="53"/>
        <v>0</v>
      </c>
      <c r="AP73" s="133">
        <f t="shared" si="53"/>
        <v>0</v>
      </c>
      <c r="AQ73" s="133">
        <f t="shared" ref="AQ73:BV73" si="54">AQ71+AQ72</f>
        <v>0</v>
      </c>
      <c r="AR73" s="133">
        <f t="shared" si="54"/>
        <v>0</v>
      </c>
      <c r="AS73" s="133">
        <f t="shared" si="54"/>
        <v>0</v>
      </c>
      <c r="AT73" s="133">
        <f t="shared" si="54"/>
        <v>0</v>
      </c>
      <c r="AU73" s="133">
        <f t="shared" si="54"/>
        <v>0</v>
      </c>
      <c r="AV73" s="133">
        <f t="shared" si="54"/>
        <v>0</v>
      </c>
      <c r="AW73" s="134">
        <f t="shared" si="54"/>
        <v>0</v>
      </c>
      <c r="AX73" s="133">
        <f t="shared" si="54"/>
        <v>0</v>
      </c>
      <c r="AY73" s="133">
        <f t="shared" si="54"/>
        <v>0</v>
      </c>
      <c r="AZ73" s="134">
        <f t="shared" si="54"/>
        <v>0</v>
      </c>
      <c r="BA73" s="133">
        <f t="shared" si="54"/>
        <v>0</v>
      </c>
      <c r="BB73" s="133">
        <f t="shared" si="54"/>
        <v>0</v>
      </c>
      <c r="BC73" s="134">
        <f t="shared" si="54"/>
        <v>0</v>
      </c>
      <c r="BD73" s="133">
        <f t="shared" si="54"/>
        <v>0</v>
      </c>
      <c r="BE73" s="133">
        <f t="shared" si="54"/>
        <v>0</v>
      </c>
      <c r="BF73" s="134">
        <f t="shared" si="54"/>
        <v>0</v>
      </c>
      <c r="BG73" s="133">
        <f t="shared" si="54"/>
        <v>0</v>
      </c>
      <c r="BH73" s="133">
        <f t="shared" si="54"/>
        <v>0</v>
      </c>
      <c r="BI73" s="134">
        <f t="shared" si="54"/>
        <v>0</v>
      </c>
      <c r="BJ73" s="133">
        <f t="shared" si="54"/>
        <v>0</v>
      </c>
      <c r="BK73" s="133">
        <f t="shared" si="54"/>
        <v>0</v>
      </c>
      <c r="BL73" s="134">
        <f t="shared" si="54"/>
        <v>0</v>
      </c>
      <c r="BM73" s="133">
        <f t="shared" si="54"/>
        <v>0</v>
      </c>
      <c r="BN73" s="133">
        <f t="shared" si="54"/>
        <v>0</v>
      </c>
      <c r="BO73" s="134">
        <f t="shared" si="54"/>
        <v>0</v>
      </c>
      <c r="BP73" s="133">
        <f t="shared" si="54"/>
        <v>0</v>
      </c>
      <c r="BQ73" s="133">
        <f t="shared" si="54"/>
        <v>0</v>
      </c>
      <c r="BR73" s="134">
        <f t="shared" si="54"/>
        <v>0</v>
      </c>
      <c r="BS73" s="133">
        <f t="shared" si="54"/>
        <v>0</v>
      </c>
      <c r="BT73" s="133">
        <f t="shared" si="54"/>
        <v>0</v>
      </c>
      <c r="BU73" s="134">
        <f t="shared" si="54"/>
        <v>0</v>
      </c>
      <c r="BV73" s="133">
        <f t="shared" si="54"/>
        <v>0</v>
      </c>
      <c r="BW73" s="133">
        <f t="shared" ref="BW73:DB73" si="55">BW71+BW72</f>
        <v>0</v>
      </c>
      <c r="BX73" s="134">
        <f t="shared" si="55"/>
        <v>0</v>
      </c>
      <c r="BY73" s="133">
        <f t="shared" si="55"/>
        <v>0</v>
      </c>
      <c r="BZ73" s="133">
        <f t="shared" si="55"/>
        <v>0</v>
      </c>
      <c r="CA73" s="134">
        <f t="shared" si="55"/>
        <v>0</v>
      </c>
      <c r="CB73" s="133">
        <f t="shared" si="55"/>
        <v>0</v>
      </c>
      <c r="CC73" s="133">
        <f t="shared" si="55"/>
        <v>0</v>
      </c>
      <c r="CD73" s="134">
        <f t="shared" si="55"/>
        <v>0</v>
      </c>
      <c r="CE73" s="133">
        <f t="shared" si="55"/>
        <v>0</v>
      </c>
      <c r="CF73" s="133">
        <f t="shared" si="55"/>
        <v>0</v>
      </c>
      <c r="CG73" s="134">
        <f t="shared" si="55"/>
        <v>0</v>
      </c>
      <c r="CH73" s="133">
        <f t="shared" si="55"/>
        <v>0</v>
      </c>
      <c r="CI73" s="133">
        <f t="shared" si="55"/>
        <v>0</v>
      </c>
      <c r="CJ73" s="134">
        <f t="shared" si="55"/>
        <v>0</v>
      </c>
      <c r="CK73" s="133">
        <f t="shared" si="55"/>
        <v>0</v>
      </c>
      <c r="CL73" s="133">
        <f t="shared" si="55"/>
        <v>0</v>
      </c>
      <c r="CM73" s="134">
        <f t="shared" si="55"/>
        <v>0</v>
      </c>
      <c r="CN73" s="133">
        <f t="shared" si="55"/>
        <v>0</v>
      </c>
      <c r="CO73" s="133">
        <f t="shared" si="55"/>
        <v>0</v>
      </c>
      <c r="CP73" s="134">
        <f t="shared" si="55"/>
        <v>0</v>
      </c>
      <c r="CQ73" s="133">
        <f t="shared" si="55"/>
        <v>0</v>
      </c>
      <c r="CR73" s="133">
        <f t="shared" si="55"/>
        <v>0</v>
      </c>
      <c r="CS73" s="134">
        <f t="shared" si="55"/>
        <v>0</v>
      </c>
      <c r="CT73" s="133">
        <f t="shared" si="55"/>
        <v>0</v>
      </c>
      <c r="CU73" s="133">
        <f t="shared" si="55"/>
        <v>0</v>
      </c>
      <c r="CV73" s="134">
        <f t="shared" si="55"/>
        <v>0</v>
      </c>
      <c r="CW73" s="133">
        <f t="shared" si="55"/>
        <v>0</v>
      </c>
      <c r="CX73" s="133">
        <f t="shared" si="55"/>
        <v>0</v>
      </c>
      <c r="CY73" s="134">
        <f t="shared" si="55"/>
        <v>0</v>
      </c>
      <c r="CZ73" s="133">
        <f t="shared" si="55"/>
        <v>0</v>
      </c>
      <c r="DA73" s="133">
        <f t="shared" si="55"/>
        <v>0</v>
      </c>
      <c r="DB73" s="134">
        <f t="shared" si="55"/>
        <v>0</v>
      </c>
      <c r="DC73" s="133">
        <f t="shared" ref="DC73:DJ73" si="56">DC71+DC72</f>
        <v>0</v>
      </c>
      <c r="DD73" s="133">
        <f t="shared" si="56"/>
        <v>0</v>
      </c>
      <c r="DE73" s="134">
        <f t="shared" si="56"/>
        <v>0</v>
      </c>
      <c r="DF73" s="133">
        <f t="shared" si="56"/>
        <v>0</v>
      </c>
      <c r="DG73" s="133">
        <f t="shared" si="56"/>
        <v>0</v>
      </c>
      <c r="DH73" s="134">
        <f t="shared" si="56"/>
        <v>0</v>
      </c>
      <c r="DI73" s="138">
        <f t="shared" si="56"/>
        <v>12685274</v>
      </c>
      <c r="DJ73" s="139">
        <f t="shared" si="56"/>
        <v>2965822</v>
      </c>
      <c r="DK73" s="140">
        <f t="shared" ref="DK73" si="57">DI73+DJ73</f>
        <v>15651096</v>
      </c>
      <c r="DL73" s="157">
        <f t="shared" si="52"/>
        <v>24311467</v>
      </c>
      <c r="DM73" s="158">
        <f t="shared" si="52"/>
        <v>7080139</v>
      </c>
      <c r="DN73" s="176">
        <f t="shared" si="52"/>
        <v>31391606</v>
      </c>
    </row>
    <row r="74" spans="1:120" ht="13.5" thickBot="1" x14ac:dyDescent="0.25">
      <c r="A74" s="141" t="s">
        <v>59</v>
      </c>
      <c r="B74" s="167"/>
      <c r="C74" s="142"/>
      <c r="D74" s="142"/>
      <c r="E74" s="143"/>
      <c r="F74" s="142"/>
      <c r="G74" s="144"/>
      <c r="H74" s="145"/>
      <c r="I74" s="145"/>
      <c r="J74" s="146"/>
      <c r="K74" s="147"/>
      <c r="L74" s="145"/>
      <c r="M74" s="148">
        <f>M73/$E$76%</f>
        <v>13.581476400319989</v>
      </c>
      <c r="N74" s="147"/>
      <c r="O74" s="145"/>
      <c r="P74" s="148">
        <f>P73/$E$76%</f>
        <v>14.786833941826419</v>
      </c>
      <c r="Q74" s="147"/>
      <c r="R74" s="145"/>
      <c r="S74" s="148">
        <f>S73/$E$76%</f>
        <v>14.064123620762917</v>
      </c>
      <c r="T74" s="147"/>
      <c r="U74" s="145"/>
      <c r="V74" s="148">
        <f>V73/$E$76%</f>
        <v>12.667925470178249</v>
      </c>
      <c r="W74" s="147"/>
      <c r="X74" s="145"/>
      <c r="Y74" s="148">
        <f>Y73/$E$76%</f>
        <v>10.892588900502396</v>
      </c>
      <c r="Z74" s="147"/>
      <c r="AA74" s="145"/>
      <c r="AB74" s="148">
        <f>AB73/$E$76%</f>
        <v>10.066010410339162</v>
      </c>
      <c r="AC74" s="147"/>
      <c r="AD74" s="145"/>
      <c r="AE74" s="148">
        <f>AE73/$E$76%</f>
        <v>9.6475811174681692</v>
      </c>
      <c r="AF74" s="101"/>
      <c r="AG74" s="35"/>
      <c r="AH74" s="35">
        <f>AH73/$E$76%</f>
        <v>0</v>
      </c>
      <c r="AI74" s="35"/>
      <c r="AJ74" s="35"/>
      <c r="AK74" s="35">
        <f>AK73/$E$76%</f>
        <v>0</v>
      </c>
      <c r="AL74" s="35"/>
      <c r="AM74" s="35"/>
      <c r="AN74" s="35">
        <f>AN73/$E$76%</f>
        <v>0</v>
      </c>
      <c r="AO74" s="35"/>
      <c r="AP74" s="35"/>
      <c r="AQ74" s="35">
        <f>AQ73/$E$76%</f>
        <v>0</v>
      </c>
      <c r="AR74" s="35"/>
      <c r="AS74" s="35"/>
      <c r="AT74" s="35">
        <f>AT73/$E$76%</f>
        <v>0</v>
      </c>
      <c r="AU74" s="35"/>
      <c r="AV74" s="35"/>
      <c r="AW74" s="35">
        <f>AW73/$E$76%</f>
        <v>0</v>
      </c>
      <c r="AX74" s="35"/>
      <c r="AY74" s="35"/>
      <c r="AZ74" s="35">
        <f>AZ73/$E$76%</f>
        <v>0</v>
      </c>
      <c r="BA74" s="35"/>
      <c r="BB74" s="35"/>
      <c r="BC74" s="35">
        <f>BC73/$E$76%</f>
        <v>0</v>
      </c>
      <c r="BD74" s="35"/>
      <c r="BE74" s="35"/>
      <c r="BF74" s="35">
        <f>BF73/$E$76%</f>
        <v>0</v>
      </c>
      <c r="BG74" s="35"/>
      <c r="BH74" s="35"/>
      <c r="BI74" s="35">
        <f>BI73/$E$76%</f>
        <v>0</v>
      </c>
      <c r="BJ74" s="35"/>
      <c r="BK74" s="35"/>
      <c r="BL74" s="35">
        <f>BL73/$E$76%</f>
        <v>0</v>
      </c>
      <c r="BM74" s="35"/>
      <c r="BN74" s="35"/>
      <c r="BO74" s="35">
        <f>BO73/$E$76%</f>
        <v>0</v>
      </c>
      <c r="BP74" s="35"/>
      <c r="BQ74" s="35"/>
      <c r="BR74" s="35">
        <f>BR73/$E$76%</f>
        <v>0</v>
      </c>
      <c r="BS74" s="35"/>
      <c r="BT74" s="35"/>
      <c r="BU74" s="35">
        <f>BU73/$E$76%</f>
        <v>0</v>
      </c>
      <c r="BV74" s="35"/>
      <c r="BW74" s="35"/>
      <c r="BX74" s="35">
        <f>BX73/$E$76%</f>
        <v>0</v>
      </c>
      <c r="BY74" s="35"/>
      <c r="BZ74" s="35"/>
      <c r="CA74" s="35">
        <f>CA73/$E$76%</f>
        <v>0</v>
      </c>
      <c r="CB74" s="35"/>
      <c r="CC74" s="35"/>
      <c r="CD74" s="35">
        <f>CD73/$E$76%</f>
        <v>0</v>
      </c>
      <c r="CE74" s="35"/>
      <c r="CF74" s="35"/>
      <c r="CG74" s="35">
        <f>CG73/$E$76%</f>
        <v>0</v>
      </c>
      <c r="CH74" s="35"/>
      <c r="CI74" s="35"/>
      <c r="CJ74" s="35">
        <f>CJ73/$E$76%</f>
        <v>0</v>
      </c>
      <c r="CK74" s="35"/>
      <c r="CL74" s="35"/>
      <c r="CM74" s="35">
        <f>CM73/$E$76%</f>
        <v>0</v>
      </c>
      <c r="CN74" s="35"/>
      <c r="CO74" s="35"/>
      <c r="CP74" s="35">
        <f>CP73/$E$76%</f>
        <v>0</v>
      </c>
      <c r="CQ74" s="35"/>
      <c r="CR74" s="35"/>
      <c r="CS74" s="35">
        <f>CS73/$E$76%</f>
        <v>0</v>
      </c>
      <c r="CT74" s="35"/>
      <c r="CU74" s="35"/>
      <c r="CV74" s="35">
        <f>CV73/$E$76%</f>
        <v>0</v>
      </c>
      <c r="CW74" s="35"/>
      <c r="CX74" s="35"/>
      <c r="CY74" s="35">
        <f>CY73/$E$76%</f>
        <v>0</v>
      </c>
      <c r="CZ74" s="35"/>
      <c r="DA74" s="35"/>
      <c r="DB74" s="35">
        <f t="shared" ref="DB74" si="58">DB73/$E$76%</f>
        <v>0</v>
      </c>
      <c r="DC74" s="35"/>
      <c r="DD74" s="35"/>
      <c r="DE74" s="35">
        <f t="shared" ref="DE74" si="59">DE73/$E$76%</f>
        <v>0</v>
      </c>
      <c r="DF74" s="35"/>
      <c r="DG74" s="35"/>
      <c r="DH74" s="35">
        <f t="shared" ref="DH74" si="60">DH73/$E$76%</f>
        <v>0</v>
      </c>
      <c r="DI74" s="149"/>
      <c r="DJ74" s="150"/>
      <c r="DK74" s="151"/>
      <c r="DL74" s="152"/>
      <c r="DM74" s="153"/>
      <c r="DN74" s="178"/>
    </row>
    <row r="76" spans="1:120" x14ac:dyDescent="0.2">
      <c r="A76" s="1" t="s">
        <v>55</v>
      </c>
      <c r="E76" s="72">
        <v>18365588</v>
      </c>
      <c r="DL76" s="5"/>
      <c r="DM76" s="5"/>
      <c r="DN76" s="5"/>
      <c r="DO76" s="5">
        <f t="shared" ref="DO76" si="61">+K73+N73+Q73+T73+W73+Z73+DL73</f>
        <v>34586653</v>
      </c>
    </row>
    <row r="77" spans="1:120" x14ac:dyDescent="0.2">
      <c r="E77" s="154">
        <v>13085672</v>
      </c>
      <c r="DI77" s="155">
        <f>SUM(DI7:DI69)</f>
        <v>12685274</v>
      </c>
      <c r="DJ77" s="5"/>
      <c r="DK77" s="5"/>
      <c r="DL77" s="5"/>
      <c r="DM77" s="5"/>
      <c r="DN77" s="5"/>
      <c r="DO77" s="156"/>
      <c r="DP77" s="156"/>
    </row>
    <row r="78" spans="1:120" x14ac:dyDescent="0.2">
      <c r="E78" s="154"/>
      <c r="DI78" s="155"/>
      <c r="DJ78" s="155"/>
      <c r="DK78" s="5"/>
      <c r="DL78" s="5"/>
      <c r="DM78" s="5"/>
      <c r="DN78" s="5"/>
      <c r="DO78" s="156"/>
      <c r="DP78" s="156"/>
    </row>
    <row r="79" spans="1:120" x14ac:dyDescent="0.2">
      <c r="A79" s="1" t="s">
        <v>178</v>
      </c>
      <c r="B79" s="2" t="s">
        <v>375</v>
      </c>
      <c r="DI79" s="156"/>
      <c r="DJ79" s="156"/>
      <c r="DK79" s="156"/>
      <c r="DL79" s="5"/>
      <c r="DN79" s="5"/>
      <c r="DO79" s="155">
        <f>SUM(DO7:DO69)</f>
        <v>19731887</v>
      </c>
      <c r="DP79" s="156"/>
    </row>
    <row r="80" spans="1:120" x14ac:dyDescent="0.2">
      <c r="B80" s="2" t="s">
        <v>376</v>
      </c>
      <c r="DI80" s="156"/>
      <c r="DJ80" s="156"/>
      <c r="DK80" s="156"/>
      <c r="DN80" s="5"/>
      <c r="DO80" s="156"/>
      <c r="DP80" s="156"/>
    </row>
    <row r="81" spans="1:120" x14ac:dyDescent="0.2">
      <c r="B81" s="2" t="s">
        <v>373</v>
      </c>
      <c r="DI81" s="156"/>
      <c r="DJ81" s="156"/>
      <c r="DK81" s="156"/>
      <c r="DN81" s="5"/>
    </row>
    <row r="82" spans="1:120" x14ac:dyDescent="0.2">
      <c r="B82" s="2" t="s">
        <v>374</v>
      </c>
      <c r="DI82" s="156"/>
      <c r="DJ82" s="156"/>
      <c r="DK82" s="156"/>
    </row>
    <row r="83" spans="1:120" x14ac:dyDescent="0.2">
      <c r="DI83" s="155"/>
      <c r="DJ83" s="156"/>
      <c r="DK83" s="156"/>
      <c r="DN83" s="5"/>
    </row>
    <row r="84" spans="1:120" ht="26.25" x14ac:dyDescent="0.4">
      <c r="A84" s="189" t="s">
        <v>364</v>
      </c>
      <c r="B84" s="190"/>
      <c r="C84" s="190"/>
      <c r="D84" s="190"/>
      <c r="E84" s="190"/>
      <c r="F84" s="190"/>
      <c r="G84" s="190"/>
      <c r="H84" s="190"/>
      <c r="I84" s="190"/>
      <c r="J84" s="190"/>
      <c r="K84" s="190"/>
      <c r="L84" s="190"/>
      <c r="M84" s="190"/>
      <c r="N84" s="190"/>
      <c r="O84" s="190"/>
      <c r="P84" s="190"/>
      <c r="Q84" s="190"/>
      <c r="R84" s="190"/>
      <c r="S84" s="190"/>
      <c r="T84" s="190"/>
      <c r="U84" s="190"/>
      <c r="V84" s="190"/>
      <c r="W84" s="190"/>
      <c r="X84" s="190"/>
      <c r="Y84" s="190"/>
      <c r="Z84" s="190"/>
      <c r="AA84" s="190"/>
      <c r="AB84" s="190"/>
      <c r="AC84" s="190"/>
      <c r="AD84" s="190"/>
      <c r="AE84" s="190"/>
      <c r="AF84" s="190"/>
      <c r="AG84" s="190"/>
      <c r="AH84" s="190"/>
      <c r="AI84" s="190"/>
      <c r="AJ84" s="190"/>
      <c r="AK84" s="190"/>
      <c r="AL84" s="190"/>
      <c r="AM84" s="190"/>
      <c r="AN84" s="190"/>
      <c r="AO84" s="190"/>
      <c r="AP84" s="190"/>
      <c r="AQ84" s="190"/>
      <c r="AR84" s="190"/>
      <c r="AS84" s="190"/>
      <c r="AT84" s="190"/>
      <c r="AU84" s="190"/>
      <c r="AV84" s="190"/>
      <c r="AW84" s="190"/>
      <c r="AX84" s="190"/>
      <c r="AY84" s="190"/>
      <c r="AZ84" s="190"/>
      <c r="BA84" s="190"/>
      <c r="BB84" s="190"/>
      <c r="BC84" s="190"/>
      <c r="BD84" s="190"/>
      <c r="BE84" s="190"/>
      <c r="BF84" s="190"/>
      <c r="BG84" s="190"/>
      <c r="BH84" s="190"/>
      <c r="BI84" s="190"/>
      <c r="BJ84" s="190"/>
      <c r="BK84" s="190"/>
      <c r="BL84" s="190"/>
      <c r="BM84" s="190"/>
      <c r="BN84" s="190"/>
      <c r="BO84" s="190"/>
      <c r="BP84" s="190"/>
      <c r="BQ84" s="190"/>
      <c r="BR84" s="190"/>
      <c r="BS84" s="190"/>
      <c r="BT84" s="190"/>
      <c r="BU84" s="190"/>
      <c r="BV84" s="190"/>
      <c r="BW84" s="190"/>
      <c r="BX84" s="190"/>
      <c r="BY84" s="190"/>
      <c r="BZ84" s="190"/>
      <c r="CA84" s="190"/>
      <c r="CB84" s="190"/>
      <c r="CC84" s="190"/>
      <c r="CD84" s="190"/>
      <c r="CE84" s="190"/>
      <c r="CF84" s="190"/>
      <c r="CG84" s="190"/>
      <c r="CH84" s="190"/>
      <c r="CI84" s="190"/>
      <c r="CJ84" s="190"/>
      <c r="CK84" s="190"/>
      <c r="CL84" s="190"/>
      <c r="CM84" s="190"/>
      <c r="CN84" s="190"/>
      <c r="CO84" s="190"/>
      <c r="CP84" s="190"/>
      <c r="CQ84" s="190"/>
      <c r="CR84" s="190"/>
      <c r="CS84" s="190"/>
      <c r="CT84" s="190"/>
      <c r="CU84" s="190"/>
      <c r="CV84" s="190"/>
      <c r="CW84" s="190"/>
      <c r="CX84" s="190"/>
      <c r="CY84" s="190"/>
      <c r="CZ84" s="190"/>
      <c r="DA84" s="190"/>
      <c r="DB84" s="190"/>
      <c r="DC84" s="190"/>
      <c r="DD84" s="190"/>
      <c r="DE84" s="190"/>
      <c r="DF84" s="190"/>
      <c r="DG84" s="190"/>
      <c r="DH84" s="190"/>
      <c r="DI84" s="190"/>
      <c r="DJ84" s="190"/>
      <c r="DK84" s="190"/>
      <c r="DL84" s="190"/>
      <c r="DM84" s="190"/>
      <c r="DN84" s="190"/>
      <c r="DP84" s="6"/>
    </row>
    <row r="85" spans="1:120" x14ac:dyDescent="0.2">
      <c r="A85" s="2"/>
      <c r="B85" s="3"/>
      <c r="E85" s="4"/>
      <c r="F85" s="5"/>
      <c r="G85" s="5"/>
      <c r="H85" s="5"/>
      <c r="I85" s="5"/>
      <c r="DN85" s="179"/>
    </row>
    <row r="86" spans="1:120" x14ac:dyDescent="0.2">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c r="BJ86" s="5"/>
      <c r="BK86" s="5"/>
      <c r="BL86" s="5"/>
      <c r="BM86" s="5"/>
      <c r="BN86" s="5"/>
      <c r="BO86" s="5"/>
      <c r="BP86" s="5"/>
      <c r="BQ86" s="5"/>
      <c r="BR86" s="5"/>
      <c r="BS86" s="5"/>
      <c r="BT86" s="5"/>
      <c r="BU86" s="5"/>
      <c r="BV86" s="5"/>
      <c r="BW86" s="5"/>
      <c r="BX86" s="5"/>
      <c r="BY86" s="5"/>
      <c r="BZ86" s="5"/>
      <c r="CA86" s="5"/>
      <c r="CB86" s="5"/>
      <c r="CC86" s="5"/>
      <c r="CD86" s="5"/>
      <c r="CE86" s="5"/>
      <c r="CF86" s="5"/>
      <c r="CG86" s="5"/>
      <c r="CH86" s="5"/>
      <c r="CI86" s="5"/>
      <c r="CJ86" s="5"/>
      <c r="CK86" s="5"/>
      <c r="CL86" s="5"/>
      <c r="CM86" s="5"/>
      <c r="CN86" s="5"/>
      <c r="CO86" s="5"/>
      <c r="CP86" s="5"/>
      <c r="CQ86" s="5"/>
      <c r="CR86" s="5"/>
      <c r="CS86" s="5"/>
      <c r="CT86" s="5"/>
      <c r="CU86" s="5"/>
      <c r="CV86" s="5"/>
      <c r="CW86" s="5"/>
      <c r="CX86" s="5"/>
      <c r="CY86" s="5"/>
      <c r="CZ86" s="5"/>
      <c r="DA86" s="5"/>
      <c r="DB86" s="5"/>
      <c r="DC86" s="5"/>
      <c r="DD86" s="5"/>
      <c r="DE86" s="5"/>
      <c r="DF86" s="5"/>
      <c r="DG86" s="5"/>
      <c r="DH86" s="5"/>
      <c r="DI86" s="5"/>
      <c r="DJ86" s="5"/>
      <c r="DK86" s="5"/>
      <c r="DL86" s="5"/>
      <c r="DM86" s="5"/>
      <c r="DN86" s="5"/>
    </row>
    <row r="87" spans="1:120" x14ac:dyDescent="0.2">
      <c r="A87" s="4"/>
      <c r="B87" s="4"/>
      <c r="DN87" s="5"/>
    </row>
    <row r="88" spans="1:120" x14ac:dyDescent="0.2">
      <c r="A88" s="4"/>
      <c r="B88" s="4"/>
      <c r="DN88" s="5"/>
    </row>
    <row r="89" spans="1:120" x14ac:dyDescent="0.2">
      <c r="A89" s="4"/>
      <c r="B89" s="4"/>
      <c r="DN89" s="5"/>
    </row>
    <row r="90" spans="1:120" x14ac:dyDescent="0.2">
      <c r="A90" s="4"/>
      <c r="B90" s="4"/>
      <c r="DN90" s="5"/>
    </row>
    <row r="94" spans="1:120" s="3" customFormat="1" x14ac:dyDescent="0.2">
      <c r="A94" s="1"/>
      <c r="B94" s="2"/>
      <c r="E94" s="72"/>
      <c r="G94" s="73"/>
    </row>
  </sheetData>
  <mergeCells count="15">
    <mergeCell ref="A84:DN84"/>
    <mergeCell ref="G5:G6"/>
    <mergeCell ref="H5:H6"/>
    <mergeCell ref="I5:I6"/>
    <mergeCell ref="J5:J6"/>
    <mergeCell ref="DL5:DN5"/>
    <mergeCell ref="K5:M5"/>
    <mergeCell ref="N5:P5"/>
    <mergeCell ref="DI5:DK5"/>
    <mergeCell ref="F5:F6"/>
    <mergeCell ref="A5:A6"/>
    <mergeCell ref="B5:B6"/>
    <mergeCell ref="C5:C6"/>
    <mergeCell ref="D5:D6"/>
    <mergeCell ref="E5:E6"/>
  </mergeCells>
  <pageMargins left="0.51181102362204722" right="0.31496062992125984" top="0.59055118110236227" bottom="0.62992125984251968" header="0.31496062992125984" footer="0.39370078740157483"/>
  <pageSetup paperSize="9" scale="37"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22"/>
  <sheetViews>
    <sheetView topLeftCell="B1" zoomScale="70" zoomScaleNormal="70" zoomScaleSheetLayoutView="100" workbookViewId="0">
      <selection activeCell="AR1" sqref="AR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0.28515625" style="4" customWidth="1"/>
    <col min="6" max="6" width="8.140625" style="4" customWidth="1"/>
    <col min="7" max="7" width="7.5703125" style="4" customWidth="1"/>
    <col min="8" max="28" width="9" style="4" customWidth="1"/>
    <col min="29" max="34" width="9" style="4" hidden="1" customWidth="1"/>
    <col min="35" max="37" width="9" style="4" customWidth="1"/>
    <col min="38" max="38" width="9.85546875" style="4" customWidth="1"/>
    <col min="39" max="40" width="9.7109375" style="4" customWidth="1"/>
    <col min="41" max="41" width="14.5703125" style="4" hidden="1" customWidth="1"/>
    <col min="42" max="42" width="9.140625" style="4" hidden="1" customWidth="1"/>
    <col min="43" max="16384" width="9.140625" style="4"/>
  </cols>
  <sheetData>
    <row r="1" spans="1:42" ht="15.75" x14ac:dyDescent="0.25">
      <c r="AB1" s="187"/>
      <c r="AC1" s="187"/>
      <c r="AD1" s="187"/>
      <c r="AE1" s="187"/>
      <c r="AF1" s="187"/>
      <c r="AG1" s="187"/>
      <c r="AH1" s="187"/>
      <c r="AI1" s="187"/>
      <c r="AJ1" s="187"/>
      <c r="AK1" s="187"/>
      <c r="AL1" s="187"/>
      <c r="AM1" s="187"/>
      <c r="AN1" s="188" t="s">
        <v>377</v>
      </c>
    </row>
    <row r="2" spans="1:42" ht="15.75" x14ac:dyDescent="0.25">
      <c r="AB2" s="187"/>
      <c r="AC2" s="187"/>
      <c r="AD2" s="187"/>
      <c r="AE2" s="187"/>
      <c r="AF2" s="187"/>
      <c r="AG2" s="187"/>
      <c r="AH2" s="187"/>
      <c r="AI2" s="187"/>
      <c r="AJ2" s="187"/>
      <c r="AK2" s="187"/>
      <c r="AL2" s="187"/>
      <c r="AM2" s="187"/>
      <c r="AN2" s="188" t="s">
        <v>142</v>
      </c>
    </row>
    <row r="3" spans="1:42" ht="15.75" x14ac:dyDescent="0.25">
      <c r="AB3" s="187"/>
      <c r="AC3" s="187"/>
      <c r="AD3" s="187"/>
      <c r="AE3" s="187"/>
      <c r="AF3" s="187"/>
      <c r="AG3" s="187"/>
      <c r="AH3" s="187"/>
      <c r="AI3" s="187"/>
      <c r="AJ3" s="187"/>
      <c r="AK3" s="187"/>
      <c r="AL3" s="187"/>
      <c r="AM3" s="187"/>
      <c r="AN3" s="188" t="s">
        <v>366</v>
      </c>
    </row>
    <row r="4" spans="1:42" ht="15.75" x14ac:dyDescent="0.25">
      <c r="AB4" s="187"/>
      <c r="AC4" s="187"/>
      <c r="AD4" s="187"/>
      <c r="AE4" s="187"/>
      <c r="AF4" s="187"/>
      <c r="AG4" s="187"/>
      <c r="AH4" s="187"/>
      <c r="AI4" s="187"/>
      <c r="AJ4" s="187"/>
      <c r="AK4" s="187"/>
      <c r="AL4" s="187"/>
      <c r="AM4" s="187"/>
      <c r="AN4" s="188"/>
    </row>
    <row r="6" spans="1:42" ht="15.75" x14ac:dyDescent="0.25">
      <c r="B6" s="7" t="s">
        <v>35</v>
      </c>
    </row>
    <row r="7" spans="1:42" ht="15.75" x14ac:dyDescent="0.25">
      <c r="B7" s="7" t="s">
        <v>350</v>
      </c>
    </row>
    <row r="8" spans="1:42" ht="16.5" thickBot="1" x14ac:dyDescent="0.3">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row>
    <row r="9" spans="1:42" s="1" customFormat="1" ht="32.25" customHeight="1" x14ac:dyDescent="0.2">
      <c r="A9" s="216" t="s">
        <v>36</v>
      </c>
      <c r="B9" s="218" t="s">
        <v>11</v>
      </c>
      <c r="C9" s="9"/>
      <c r="D9" s="9"/>
      <c r="E9" s="10"/>
      <c r="F9" s="11"/>
      <c r="G9" s="12"/>
      <c r="H9" s="13" t="s">
        <v>47</v>
      </c>
      <c r="I9" s="14"/>
      <c r="J9" s="15"/>
      <c r="K9" s="13" t="s">
        <v>48</v>
      </c>
      <c r="L9" s="14"/>
      <c r="M9" s="15"/>
      <c r="N9" s="13" t="s">
        <v>49</v>
      </c>
      <c r="O9" s="14"/>
      <c r="P9" s="15"/>
      <c r="Q9" s="13" t="s">
        <v>50</v>
      </c>
      <c r="R9" s="14"/>
      <c r="S9" s="15"/>
      <c r="T9" s="13" t="s">
        <v>51</v>
      </c>
      <c r="U9" s="14"/>
      <c r="V9" s="15"/>
      <c r="W9" s="13" t="s">
        <v>52</v>
      </c>
      <c r="X9" s="14"/>
      <c r="Y9" s="15"/>
      <c r="Z9" s="13" t="s">
        <v>53</v>
      </c>
      <c r="AA9" s="14"/>
      <c r="AB9" s="15"/>
      <c r="AC9" s="200" t="s">
        <v>56</v>
      </c>
      <c r="AD9" s="220"/>
      <c r="AE9" s="221"/>
      <c r="AF9" s="200" t="s">
        <v>61</v>
      </c>
      <c r="AG9" s="220"/>
      <c r="AH9" s="221"/>
      <c r="AI9" s="200" t="s">
        <v>312</v>
      </c>
      <c r="AJ9" s="220"/>
      <c r="AK9" s="221"/>
      <c r="AL9" s="197" t="s">
        <v>12</v>
      </c>
      <c r="AM9" s="198"/>
      <c r="AN9" s="199"/>
      <c r="AO9" s="16"/>
    </row>
    <row r="10" spans="1:42" s="1" customFormat="1" ht="80.25" customHeight="1" thickBot="1" x14ac:dyDescent="0.25">
      <c r="A10" s="217"/>
      <c r="B10" s="219"/>
      <c r="C10" s="17" t="s">
        <v>10</v>
      </c>
      <c r="D10" s="18" t="s">
        <v>22</v>
      </c>
      <c r="E10" s="19" t="s">
        <v>23</v>
      </c>
      <c r="F10" s="20" t="s">
        <v>13</v>
      </c>
      <c r="G10" s="21" t="s">
        <v>20</v>
      </c>
      <c r="H10" s="19" t="s">
        <v>31</v>
      </c>
      <c r="I10" s="22" t="s">
        <v>32</v>
      </c>
      <c r="J10" s="21" t="s">
        <v>9</v>
      </c>
      <c r="K10" s="19" t="s">
        <v>31</v>
      </c>
      <c r="L10" s="22" t="s">
        <v>32</v>
      </c>
      <c r="M10" s="21" t="s">
        <v>9</v>
      </c>
      <c r="N10" s="19" t="s">
        <v>31</v>
      </c>
      <c r="O10" s="22" t="s">
        <v>32</v>
      </c>
      <c r="P10" s="21" t="s">
        <v>9</v>
      </c>
      <c r="Q10" s="19" t="s">
        <v>31</v>
      </c>
      <c r="R10" s="22" t="s">
        <v>32</v>
      </c>
      <c r="S10" s="21" t="s">
        <v>9</v>
      </c>
      <c r="T10" s="19" t="s">
        <v>31</v>
      </c>
      <c r="U10" s="22" t="s">
        <v>32</v>
      </c>
      <c r="V10" s="21" t="s">
        <v>9</v>
      </c>
      <c r="W10" s="19" t="s">
        <v>31</v>
      </c>
      <c r="X10" s="22" t="s">
        <v>32</v>
      </c>
      <c r="Y10" s="21" t="s">
        <v>9</v>
      </c>
      <c r="Z10" s="19" t="s">
        <v>31</v>
      </c>
      <c r="AA10" s="22" t="s">
        <v>32</v>
      </c>
      <c r="AB10" s="21" t="s">
        <v>9</v>
      </c>
      <c r="AC10" s="19" t="s">
        <v>31</v>
      </c>
      <c r="AD10" s="22" t="s">
        <v>32</v>
      </c>
      <c r="AE10" s="21" t="s">
        <v>9</v>
      </c>
      <c r="AF10" s="19" t="s">
        <v>31</v>
      </c>
      <c r="AG10" s="22" t="s">
        <v>32</v>
      </c>
      <c r="AH10" s="21" t="s">
        <v>9</v>
      </c>
      <c r="AI10" s="23" t="s">
        <v>31</v>
      </c>
      <c r="AJ10" s="24" t="s">
        <v>32</v>
      </c>
      <c r="AK10" s="25" t="s">
        <v>9</v>
      </c>
      <c r="AL10" s="26" t="s">
        <v>31</v>
      </c>
      <c r="AM10" s="27" t="s">
        <v>32</v>
      </c>
      <c r="AN10" s="28" t="s">
        <v>9</v>
      </c>
      <c r="AO10" s="29" t="s">
        <v>14</v>
      </c>
      <c r="AP10" s="1" t="s">
        <v>171</v>
      </c>
    </row>
    <row r="11" spans="1:42" ht="68.25" customHeight="1" x14ac:dyDescent="0.2">
      <c r="A11" s="30" t="s">
        <v>170</v>
      </c>
      <c r="B11" s="31" t="s">
        <v>271</v>
      </c>
      <c r="C11" s="32" t="s">
        <v>60</v>
      </c>
      <c r="D11" s="32" t="s">
        <v>39</v>
      </c>
      <c r="E11" s="41" t="s">
        <v>24</v>
      </c>
      <c r="F11" s="35">
        <v>5.0019999999999998</v>
      </c>
      <c r="G11" s="35" t="s">
        <v>21</v>
      </c>
      <c r="H11" s="36">
        <v>23101</v>
      </c>
      <c r="I11" s="37"/>
      <c r="J11" s="38">
        <f t="shared" ref="J11:J12" si="0">H11+I11</f>
        <v>23101</v>
      </c>
      <c r="K11" s="36">
        <v>21991</v>
      </c>
      <c r="L11" s="37"/>
      <c r="M11" s="38">
        <f>K11+L11</f>
        <v>21991</v>
      </c>
      <c r="N11" s="36">
        <v>21440</v>
      </c>
      <c r="O11" s="37"/>
      <c r="P11" s="38">
        <f>N11+O11</f>
        <v>21440</v>
      </c>
      <c r="Q11" s="36">
        <v>20890</v>
      </c>
      <c r="R11" s="37"/>
      <c r="S11" s="38">
        <f>Q11+R11</f>
        <v>20890</v>
      </c>
      <c r="T11" s="36">
        <v>10284</v>
      </c>
      <c r="U11" s="37"/>
      <c r="V11" s="38">
        <f>T11+U11</f>
        <v>10284</v>
      </c>
      <c r="W11" s="36"/>
      <c r="X11" s="37"/>
      <c r="Y11" s="38">
        <f t="shared" ref="Y11:Y14" si="1">W11+X11</f>
        <v>0</v>
      </c>
      <c r="Z11" s="36"/>
      <c r="AA11" s="37"/>
      <c r="AB11" s="38">
        <f t="shared" ref="AB11:AB14" si="2">Z11+AA11</f>
        <v>0</v>
      </c>
      <c r="AC11" s="36"/>
      <c r="AD11" s="37"/>
      <c r="AE11" s="38">
        <f t="shared" ref="AE11:AE12" si="3">AC11+AD11</f>
        <v>0</v>
      </c>
      <c r="AF11" s="36"/>
      <c r="AG11" s="37"/>
      <c r="AH11" s="39">
        <f t="shared" ref="AH11:AH12" si="4">AF11+AG11</f>
        <v>0</v>
      </c>
      <c r="AI11" s="36">
        <f>W11</f>
        <v>0</v>
      </c>
      <c r="AJ11" s="37">
        <f t="shared" ref="AJ11:AK11" si="5">X11</f>
        <v>0</v>
      </c>
      <c r="AK11" s="39">
        <f t="shared" si="5"/>
        <v>0</v>
      </c>
      <c r="AL11" s="42">
        <f t="shared" ref="AL11:AN12" si="6">+H11+K11+N11+Q11+T11+W11+Z11+AC11+AF11+AI11</f>
        <v>97706</v>
      </c>
      <c r="AM11" s="34">
        <f t="shared" si="6"/>
        <v>0</v>
      </c>
      <c r="AN11" s="43">
        <f t="shared" si="6"/>
        <v>97706</v>
      </c>
      <c r="AO11" s="40"/>
      <c r="AP11" s="5"/>
    </row>
    <row r="12" spans="1:42" ht="105" customHeight="1" x14ac:dyDescent="0.2">
      <c r="A12" s="30" t="s">
        <v>170</v>
      </c>
      <c r="B12" s="31" t="s">
        <v>79</v>
      </c>
      <c r="C12" s="32" t="s">
        <v>76</v>
      </c>
      <c r="D12" s="32" t="s">
        <v>77</v>
      </c>
      <c r="E12" s="41" t="s">
        <v>24</v>
      </c>
      <c r="F12" s="35">
        <v>1.1180000000000001</v>
      </c>
      <c r="G12" s="35" t="s">
        <v>38</v>
      </c>
      <c r="H12" s="36">
        <v>68638</v>
      </c>
      <c r="I12" s="37">
        <v>0</v>
      </c>
      <c r="J12" s="38">
        <f t="shared" si="0"/>
        <v>68638</v>
      </c>
      <c r="K12" s="36">
        <v>65943</v>
      </c>
      <c r="L12" s="37">
        <v>0</v>
      </c>
      <c r="M12" s="38">
        <f>K12+L12</f>
        <v>65943</v>
      </c>
      <c r="N12" s="36">
        <v>63249</v>
      </c>
      <c r="O12" s="37">
        <v>0</v>
      </c>
      <c r="P12" s="38">
        <f>N12+O12</f>
        <v>63249</v>
      </c>
      <c r="Q12" s="36">
        <v>46931</v>
      </c>
      <c r="R12" s="37">
        <v>0</v>
      </c>
      <c r="S12" s="38">
        <f>Q12+R12</f>
        <v>46931</v>
      </c>
      <c r="T12" s="36"/>
      <c r="U12" s="37"/>
      <c r="V12" s="38">
        <f t="shared" ref="V12" si="7">T12+U12</f>
        <v>0</v>
      </c>
      <c r="W12" s="36"/>
      <c r="X12" s="37"/>
      <c r="Y12" s="38">
        <f t="shared" si="1"/>
        <v>0</v>
      </c>
      <c r="Z12" s="36"/>
      <c r="AA12" s="37"/>
      <c r="AB12" s="38">
        <f t="shared" si="2"/>
        <v>0</v>
      </c>
      <c r="AC12" s="36"/>
      <c r="AD12" s="37"/>
      <c r="AE12" s="38">
        <f t="shared" si="3"/>
        <v>0</v>
      </c>
      <c r="AF12" s="36"/>
      <c r="AG12" s="37"/>
      <c r="AH12" s="39">
        <f t="shared" si="4"/>
        <v>0</v>
      </c>
      <c r="AI12" s="36">
        <f t="shared" ref="AI12:AI14" si="8">W12</f>
        <v>0</v>
      </c>
      <c r="AJ12" s="37">
        <f t="shared" ref="AJ12:AJ14" si="9">X12</f>
        <v>0</v>
      </c>
      <c r="AK12" s="39">
        <f t="shared" ref="AK12:AK14" si="10">Y12</f>
        <v>0</v>
      </c>
      <c r="AL12" s="42">
        <f t="shared" si="6"/>
        <v>244761</v>
      </c>
      <c r="AM12" s="34">
        <f t="shared" si="6"/>
        <v>0</v>
      </c>
      <c r="AN12" s="43">
        <f t="shared" si="6"/>
        <v>244761</v>
      </c>
      <c r="AO12" s="40"/>
      <c r="AP12" s="5">
        <v>523952</v>
      </c>
    </row>
    <row r="13" spans="1:42" ht="176.45" customHeight="1" x14ac:dyDescent="0.2">
      <c r="A13" s="30" t="s">
        <v>170</v>
      </c>
      <c r="B13" s="31" t="s">
        <v>127</v>
      </c>
      <c r="C13" s="32" t="s">
        <v>124</v>
      </c>
      <c r="D13" s="32" t="s">
        <v>125</v>
      </c>
      <c r="E13" s="33" t="s">
        <v>24</v>
      </c>
      <c r="F13" s="35">
        <v>0.54400000000000004</v>
      </c>
      <c r="G13" s="44" t="s">
        <v>126</v>
      </c>
      <c r="H13" s="36">
        <v>5388</v>
      </c>
      <c r="I13" s="37"/>
      <c r="J13" s="38">
        <f>H13+I13</f>
        <v>5388</v>
      </c>
      <c r="K13" s="36"/>
      <c r="L13" s="37"/>
      <c r="M13" s="38">
        <v>0</v>
      </c>
      <c r="N13" s="36"/>
      <c r="O13" s="37"/>
      <c r="P13" s="38">
        <v>0</v>
      </c>
      <c r="Q13" s="36"/>
      <c r="R13" s="37"/>
      <c r="S13" s="38">
        <v>0</v>
      </c>
      <c r="T13" s="36"/>
      <c r="U13" s="37"/>
      <c r="V13" s="38">
        <v>0</v>
      </c>
      <c r="W13" s="36"/>
      <c r="X13" s="37"/>
      <c r="Y13" s="38">
        <f t="shared" si="1"/>
        <v>0</v>
      </c>
      <c r="Z13" s="36"/>
      <c r="AA13" s="37"/>
      <c r="AB13" s="38">
        <f t="shared" si="2"/>
        <v>0</v>
      </c>
      <c r="AC13" s="36"/>
      <c r="AD13" s="37"/>
      <c r="AE13" s="38"/>
      <c r="AF13" s="36"/>
      <c r="AG13" s="37"/>
      <c r="AH13" s="39"/>
      <c r="AI13" s="36">
        <f t="shared" si="8"/>
        <v>0</v>
      </c>
      <c r="AJ13" s="37">
        <f t="shared" si="9"/>
        <v>0</v>
      </c>
      <c r="AK13" s="39">
        <f t="shared" si="10"/>
        <v>0</v>
      </c>
      <c r="AL13" s="42">
        <f t="shared" ref="AL13:AL14" si="11">+H13+K13+N13+Q13+T13+W13+Z13+AC13+AF13+AI13</f>
        <v>5388</v>
      </c>
      <c r="AM13" s="34">
        <f t="shared" ref="AM13:AM14" si="12">+I13+L13+O13+R13+U13+X13+AA13+AD13+AG13+AJ13</f>
        <v>0</v>
      </c>
      <c r="AN13" s="43">
        <f t="shared" ref="AN13:AN14" si="13">+J13+M13+P13+S13+V13+Y13+AB13+AE13+AH13+AK13</f>
        <v>5388</v>
      </c>
      <c r="AO13" s="40"/>
      <c r="AP13" s="5"/>
    </row>
    <row r="14" spans="1:42" ht="57.6" customHeight="1" thickBot="1" x14ac:dyDescent="0.25">
      <c r="A14" s="30" t="s">
        <v>170</v>
      </c>
      <c r="B14" s="31" t="s">
        <v>173</v>
      </c>
      <c r="C14" s="32" t="s">
        <v>174</v>
      </c>
      <c r="D14" s="32" t="s">
        <v>175</v>
      </c>
      <c r="E14" s="33" t="s">
        <v>24</v>
      </c>
      <c r="F14" s="45">
        <v>5.0000000000000001E-3</v>
      </c>
      <c r="G14" s="44" t="s">
        <v>38</v>
      </c>
      <c r="H14" s="36">
        <v>27411</v>
      </c>
      <c r="I14" s="37">
        <v>0</v>
      </c>
      <c r="J14" s="38">
        <f t="shared" ref="J14" si="14">H14+I14</f>
        <v>27411</v>
      </c>
      <c r="K14" s="36">
        <v>26313</v>
      </c>
      <c r="L14" s="37">
        <v>0</v>
      </c>
      <c r="M14" s="38">
        <f t="shared" ref="M14" si="15">K14+L14</f>
        <v>26313</v>
      </c>
      <c r="N14" s="36">
        <v>25216</v>
      </c>
      <c r="O14" s="37">
        <v>0</v>
      </c>
      <c r="P14" s="38">
        <f t="shared" ref="P14" si="16">N14+O14</f>
        <v>25216</v>
      </c>
      <c r="Q14" s="36">
        <v>6373</v>
      </c>
      <c r="R14" s="37">
        <v>0</v>
      </c>
      <c r="S14" s="38">
        <f t="shared" ref="S14" si="17">Q14+R14</f>
        <v>6373</v>
      </c>
      <c r="T14" s="36"/>
      <c r="U14" s="37"/>
      <c r="V14" s="38">
        <v>0</v>
      </c>
      <c r="W14" s="36"/>
      <c r="X14" s="37"/>
      <c r="Y14" s="38">
        <f t="shared" si="1"/>
        <v>0</v>
      </c>
      <c r="Z14" s="36"/>
      <c r="AA14" s="37"/>
      <c r="AB14" s="38">
        <f t="shared" si="2"/>
        <v>0</v>
      </c>
      <c r="AC14" s="36"/>
      <c r="AD14" s="37"/>
      <c r="AE14" s="38"/>
      <c r="AF14" s="36"/>
      <c r="AG14" s="37"/>
      <c r="AH14" s="39"/>
      <c r="AI14" s="67">
        <f t="shared" si="8"/>
        <v>0</v>
      </c>
      <c r="AJ14" s="68">
        <f t="shared" si="9"/>
        <v>0</v>
      </c>
      <c r="AK14" s="69">
        <f t="shared" si="10"/>
        <v>0</v>
      </c>
      <c r="AL14" s="168">
        <f t="shared" si="11"/>
        <v>85313</v>
      </c>
      <c r="AM14" s="169">
        <f t="shared" si="12"/>
        <v>0</v>
      </c>
      <c r="AN14" s="170">
        <f t="shared" si="13"/>
        <v>85313</v>
      </c>
      <c r="AO14" s="40"/>
      <c r="AP14" s="5"/>
    </row>
    <row r="15" spans="1:42" s="1" customFormat="1" ht="22.5" customHeight="1" thickBot="1" x14ac:dyDescent="0.25">
      <c r="A15" s="46" t="s">
        <v>9</v>
      </c>
      <c r="B15" s="47"/>
      <c r="C15" s="48"/>
      <c r="D15" s="48"/>
      <c r="E15" s="49"/>
      <c r="F15" s="51"/>
      <c r="G15" s="51"/>
      <c r="H15" s="49">
        <f t="shared" ref="H15:AK15" si="18">SUM(H11:H14)</f>
        <v>124538</v>
      </c>
      <c r="I15" s="51">
        <f t="shared" si="18"/>
        <v>0</v>
      </c>
      <c r="J15" s="51">
        <f t="shared" si="18"/>
        <v>124538</v>
      </c>
      <c r="K15" s="52">
        <f t="shared" si="18"/>
        <v>114247</v>
      </c>
      <c r="L15" s="50">
        <f t="shared" si="18"/>
        <v>0</v>
      </c>
      <c r="M15" s="71">
        <f t="shared" si="18"/>
        <v>114247</v>
      </c>
      <c r="N15" s="49">
        <f t="shared" si="18"/>
        <v>109905</v>
      </c>
      <c r="O15" s="51">
        <f t="shared" si="18"/>
        <v>0</v>
      </c>
      <c r="P15" s="51">
        <f t="shared" si="18"/>
        <v>109905</v>
      </c>
      <c r="Q15" s="49">
        <f t="shared" si="18"/>
        <v>74194</v>
      </c>
      <c r="R15" s="51">
        <f t="shared" si="18"/>
        <v>0</v>
      </c>
      <c r="S15" s="51">
        <f t="shared" si="18"/>
        <v>74194</v>
      </c>
      <c r="T15" s="49">
        <f t="shared" si="18"/>
        <v>10284</v>
      </c>
      <c r="U15" s="51">
        <f t="shared" si="18"/>
        <v>0</v>
      </c>
      <c r="V15" s="51">
        <f t="shared" si="18"/>
        <v>10284</v>
      </c>
      <c r="W15" s="49">
        <f t="shared" si="18"/>
        <v>0</v>
      </c>
      <c r="X15" s="51">
        <f t="shared" si="18"/>
        <v>0</v>
      </c>
      <c r="Y15" s="51">
        <f t="shared" si="18"/>
        <v>0</v>
      </c>
      <c r="Z15" s="49">
        <f t="shared" si="18"/>
        <v>0</v>
      </c>
      <c r="AA15" s="51">
        <f t="shared" si="18"/>
        <v>0</v>
      </c>
      <c r="AB15" s="51">
        <f t="shared" si="18"/>
        <v>0</v>
      </c>
      <c r="AC15" s="49">
        <f t="shared" si="18"/>
        <v>0</v>
      </c>
      <c r="AD15" s="51">
        <f t="shared" si="18"/>
        <v>0</v>
      </c>
      <c r="AE15" s="51">
        <f t="shared" si="18"/>
        <v>0</v>
      </c>
      <c r="AF15" s="49">
        <f t="shared" si="18"/>
        <v>0</v>
      </c>
      <c r="AG15" s="51">
        <f t="shared" si="18"/>
        <v>0</v>
      </c>
      <c r="AH15" s="51">
        <f t="shared" si="18"/>
        <v>0</v>
      </c>
      <c r="AI15" s="52">
        <f t="shared" si="18"/>
        <v>0</v>
      </c>
      <c r="AJ15" s="51">
        <f t="shared" si="18"/>
        <v>0</v>
      </c>
      <c r="AK15" s="70">
        <f t="shared" si="18"/>
        <v>0</v>
      </c>
      <c r="AL15" s="172">
        <f>+H15+K15+N15+Q15+T15+W15+Z15+AC15+AF15+AI15</f>
        <v>433168</v>
      </c>
      <c r="AM15" s="173">
        <f t="shared" ref="AM15:AM17" si="19">+I15+L15+O15+R15+U15+X15+AA15+AD15+AG15+AJ15</f>
        <v>0</v>
      </c>
      <c r="AN15" s="174">
        <f t="shared" ref="AN15:AN17" si="20">+J15+M15+P15+S15+V15+Y15+AB15+AE15+AH15+AK15</f>
        <v>433168</v>
      </c>
      <c r="AO15" s="55" t="e">
        <f>#REF!+#REF!+#REF!+#REF!+#REF!+#REF!+#REF!+#REF!+#REF!+H15+K15+N15+Q15+T15+W15+AL15</f>
        <v>#REF!</v>
      </c>
      <c r="AP15" s="56">
        <f>SUM(AP11:AP14)</f>
        <v>523952</v>
      </c>
    </row>
    <row r="16" spans="1:42" s="1" customFormat="1" ht="26.25" hidden="1" customHeight="1" thickBot="1" x14ac:dyDescent="0.25">
      <c r="A16" s="57" t="s">
        <v>34</v>
      </c>
      <c r="B16" s="58"/>
      <c r="C16" s="59"/>
      <c r="D16" s="59"/>
      <c r="E16" s="54"/>
      <c r="F16" s="53"/>
      <c r="G16" s="53"/>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1" t="e">
        <f>#REF!+#REF!+#REF!+H16+K16+N16+Q16+T16+W16</f>
        <v>#REF!</v>
      </c>
      <c r="AJ16" s="62" t="e">
        <f>#REF!+#REF!+#REF!+I16+L16+O16+R16+U16+X16</f>
        <v>#REF!</v>
      </c>
      <c r="AK16" s="63" t="e">
        <f>#REF!+#REF!+#REF!+J16+M16+P16+S16+V16+Y16</f>
        <v>#REF!</v>
      </c>
      <c r="AL16" s="64" t="e">
        <f t="shared" ref="AL16:AL17" si="21">+H16+K16+N16+Q16+T16+W16+Z16+AC16+AF16+AI16</f>
        <v>#REF!</v>
      </c>
      <c r="AM16" s="65" t="e">
        <f t="shared" si="19"/>
        <v>#REF!</v>
      </c>
      <c r="AN16" s="171" t="e">
        <f t="shared" si="20"/>
        <v>#REF!</v>
      </c>
      <c r="AO16" s="66"/>
    </row>
    <row r="17" spans="1:43" hidden="1" x14ac:dyDescent="0.2">
      <c r="AI17" s="4">
        <f>K15+N15+Q15+T15</f>
        <v>308630</v>
      </c>
      <c r="AJ17" s="4">
        <f t="shared" ref="AJ17:AK17" si="22">L15+O15+R15+U15</f>
        <v>0</v>
      </c>
      <c r="AK17" s="4">
        <f t="shared" si="22"/>
        <v>308630</v>
      </c>
      <c r="AL17" s="42">
        <f t="shared" si="21"/>
        <v>308630</v>
      </c>
      <c r="AM17" s="34">
        <f t="shared" si="19"/>
        <v>0</v>
      </c>
      <c r="AN17" s="43">
        <f t="shared" si="20"/>
        <v>308630</v>
      </c>
      <c r="AO17" s="5" t="e">
        <f>#REF!+#REF!+#REF!+#REF!+#REF!+H15+K15+N15+Q15+T15+W15</f>
        <v>#REF!</v>
      </c>
      <c r="AP17" s="5" t="e">
        <f>#REF!+#REF!+#REF!+#REF!+#REF!+I15+L15+O15+R15+U15+X15</f>
        <v>#REF!</v>
      </c>
    </row>
    <row r="18" spans="1:43" hidden="1" x14ac:dyDescent="0.2">
      <c r="B18" s="2" t="s">
        <v>171</v>
      </c>
      <c r="H18" s="5">
        <f t="shared" ref="H18:AO18" si="23">H15-H14</f>
        <v>97127</v>
      </c>
      <c r="I18" s="5">
        <f t="shared" si="23"/>
        <v>0</v>
      </c>
      <c r="J18" s="5">
        <f t="shared" si="23"/>
        <v>97127</v>
      </c>
      <c r="K18" s="5">
        <f t="shared" si="23"/>
        <v>87934</v>
      </c>
      <c r="L18" s="5">
        <f t="shared" si="23"/>
        <v>0</v>
      </c>
      <c r="M18" s="5">
        <f t="shared" si="23"/>
        <v>87934</v>
      </c>
      <c r="N18" s="5">
        <f t="shared" si="23"/>
        <v>84689</v>
      </c>
      <c r="O18" s="5">
        <f t="shared" si="23"/>
        <v>0</v>
      </c>
      <c r="P18" s="5">
        <f t="shared" si="23"/>
        <v>84689</v>
      </c>
      <c r="Q18" s="5">
        <f t="shared" si="23"/>
        <v>67821</v>
      </c>
      <c r="R18" s="5">
        <f t="shared" si="23"/>
        <v>0</v>
      </c>
      <c r="S18" s="5">
        <f t="shared" si="23"/>
        <v>67821</v>
      </c>
      <c r="T18" s="5">
        <f t="shared" si="23"/>
        <v>10284</v>
      </c>
      <c r="U18" s="5">
        <f t="shared" si="23"/>
        <v>0</v>
      </c>
      <c r="V18" s="5">
        <f t="shared" si="23"/>
        <v>10284</v>
      </c>
      <c r="W18" s="5">
        <f t="shared" si="23"/>
        <v>0</v>
      </c>
      <c r="X18" s="5">
        <f t="shared" si="23"/>
        <v>0</v>
      </c>
      <c r="Y18" s="5">
        <f t="shared" si="23"/>
        <v>0</v>
      </c>
      <c r="Z18" s="5">
        <f t="shared" si="23"/>
        <v>0</v>
      </c>
      <c r="AA18" s="5">
        <f t="shared" si="23"/>
        <v>0</v>
      </c>
      <c r="AB18" s="5">
        <f t="shared" si="23"/>
        <v>0</v>
      </c>
      <c r="AC18" s="5">
        <f t="shared" si="23"/>
        <v>0</v>
      </c>
      <c r="AD18" s="5">
        <f t="shared" si="23"/>
        <v>0</v>
      </c>
      <c r="AE18" s="5">
        <f t="shared" si="23"/>
        <v>0</v>
      </c>
      <c r="AF18" s="5">
        <f t="shared" si="23"/>
        <v>0</v>
      </c>
      <c r="AG18" s="5">
        <f t="shared" si="23"/>
        <v>0</v>
      </c>
      <c r="AH18" s="5">
        <f t="shared" si="23"/>
        <v>0</v>
      </c>
      <c r="AI18" s="5"/>
      <c r="AJ18" s="5"/>
      <c r="AK18" s="5">
        <f t="shared" si="23"/>
        <v>0</v>
      </c>
      <c r="AL18" s="5"/>
      <c r="AM18" s="5"/>
      <c r="AN18" s="5">
        <f t="shared" si="23"/>
        <v>347855</v>
      </c>
      <c r="AO18" s="5" t="e">
        <f t="shared" si="23"/>
        <v>#REF!</v>
      </c>
    </row>
    <row r="20" spans="1:43" hidden="1" x14ac:dyDescent="0.2">
      <c r="A20" s="4" t="s">
        <v>143</v>
      </c>
      <c r="B20" s="2" t="s">
        <v>143</v>
      </c>
      <c r="F20" s="3" t="s">
        <v>279</v>
      </c>
      <c r="AL20" s="5"/>
    </row>
    <row r="22" spans="1:43" ht="26.25" x14ac:dyDescent="0.4">
      <c r="B22" s="189" t="s">
        <v>364</v>
      </c>
      <c r="C22" s="190"/>
      <c r="D22" s="190"/>
      <c r="E22" s="190"/>
      <c r="F22" s="190"/>
      <c r="G22" s="190"/>
      <c r="H22" s="190"/>
      <c r="I22" s="190"/>
      <c r="J22" s="190"/>
      <c r="K22" s="190"/>
      <c r="L22" s="190"/>
      <c r="M22" s="190"/>
      <c r="N22" s="190"/>
      <c r="O22" s="190"/>
      <c r="P22" s="190"/>
      <c r="Q22" s="190"/>
      <c r="R22" s="190"/>
      <c r="S22" s="190"/>
      <c r="T22" s="190"/>
      <c r="U22" s="190"/>
      <c r="V22" s="190"/>
      <c r="W22" s="190"/>
      <c r="X22" s="190"/>
      <c r="Y22" s="190"/>
      <c r="Z22" s="190"/>
      <c r="AA22" s="190"/>
      <c r="AB22" s="190"/>
      <c r="AC22" s="190"/>
      <c r="AD22" s="190"/>
      <c r="AE22" s="190"/>
      <c r="AF22" s="190"/>
      <c r="AG22" s="190"/>
      <c r="AH22" s="190"/>
      <c r="AI22" s="190"/>
      <c r="AJ22" s="190"/>
      <c r="AK22" s="190"/>
      <c r="AL22" s="190"/>
      <c r="AM22" s="190"/>
      <c r="AN22" s="190"/>
      <c r="AQ22" s="6"/>
    </row>
  </sheetData>
  <mergeCells count="7">
    <mergeCell ref="B22:AN22"/>
    <mergeCell ref="A9:A10"/>
    <mergeCell ref="AL9:AN9"/>
    <mergeCell ref="B9:B10"/>
    <mergeCell ref="AI9:AK9"/>
    <mergeCell ref="AC9:AE9"/>
    <mergeCell ref="AF9:AH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Uldis Ervalds</cp:lastModifiedBy>
  <cp:lastPrinted>2025-05-27T07:23:23Z</cp:lastPrinted>
  <dcterms:created xsi:type="dcterms:W3CDTF">2009-06-29T13:34:31Z</dcterms:created>
  <dcterms:modified xsi:type="dcterms:W3CDTF">2025-05-30T07:37:13Z</dcterms:modified>
</cp:coreProperties>
</file>