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0" i="1" l="1"/>
  <c r="D60" i="1" s="1"/>
  <c r="E57" i="1"/>
  <c r="E56" i="1"/>
  <c r="D56" i="1" s="1"/>
  <c r="E55" i="1"/>
  <c r="D55" i="1" s="1"/>
  <c r="E38" i="1"/>
  <c r="D38" i="1" s="1"/>
  <c r="E40" i="1"/>
  <c r="D40" i="1" s="1"/>
  <c r="E31" i="1"/>
  <c r="D31" i="1" s="1"/>
  <c r="E32" i="1"/>
  <c r="D32" i="1" s="1"/>
  <c r="E33" i="1"/>
  <c r="D33" i="1" s="1"/>
  <c r="E29" i="1"/>
  <c r="E66" i="1"/>
  <c r="E67" i="1"/>
  <c r="D67" i="1" s="1"/>
  <c r="E71" i="1"/>
  <c r="D71" i="1" s="1"/>
  <c r="E73" i="1"/>
  <c r="D73" i="1" s="1"/>
  <c r="D43" i="1"/>
  <c r="D45" i="1"/>
  <c r="D46" i="1"/>
  <c r="D47" i="1"/>
  <c r="D48" i="1"/>
  <c r="D49" i="1"/>
  <c r="D50" i="1"/>
  <c r="D51" i="1"/>
  <c r="D52" i="1"/>
  <c r="D53" i="1"/>
  <c r="D54" i="1"/>
  <c r="D58" i="1"/>
  <c r="D59" i="1"/>
  <c r="D61" i="1"/>
  <c r="D62" i="1"/>
  <c r="D64" i="1"/>
  <c r="D66" i="1"/>
  <c r="D68" i="1"/>
  <c r="D69" i="1"/>
  <c r="D70" i="1"/>
  <c r="D72" i="1"/>
  <c r="D74" i="1"/>
  <c r="D75" i="1"/>
  <c r="D76" i="1"/>
  <c r="D77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4" i="1"/>
  <c r="D35" i="1"/>
  <c r="D36" i="1"/>
  <c r="D37" i="1"/>
  <c r="D39" i="1"/>
  <c r="D41" i="1"/>
  <c r="D9" i="1"/>
  <c r="D57" i="1" l="1"/>
</calcChain>
</file>

<file path=xl/sharedStrings.xml><?xml version="1.0" encoding="utf-8"?>
<sst xmlns="http://schemas.openxmlformats.org/spreadsheetml/2006/main" count="142" uniqueCount="139">
  <si>
    <t>Rādītāju nosaukumi</t>
  </si>
  <si>
    <t>Budžeta kategoriju kodi</t>
  </si>
  <si>
    <t>Grozījumi (+/-)</t>
  </si>
  <si>
    <t>I IEŅĒMUMI - kopā</t>
  </si>
  <si>
    <t/>
  </si>
  <si>
    <t>IENĀKUMA NODOKĻI</t>
  </si>
  <si>
    <t>1.0.0.0.</t>
  </si>
  <si>
    <t xml:space="preserve">  1.1.0.0.</t>
  </si>
  <si>
    <t xml:space="preserve">    1.1.1.0.</t>
  </si>
  <si>
    <t>ĪPAŠUMA NODOKĻI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</si>
  <si>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</si>
  <si>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</si>
  <si>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</si>
  <si>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</si>
  <si>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</si>
  <si>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NODOKĻI PAR PAKALPOJUMIEM UN PRECĒM</t>
  </si>
  <si>
    <t>5.0.0.0.</t>
  </si>
  <si>
    <t xml:space="preserve">  5.4.0.0.</t>
  </si>
  <si>
    <t xml:space="preserve">    5.4.1.0.</t>
  </si>
  <si>
    <t xml:space="preserve">  5.5.0.0.</t>
  </si>
  <si>
    <t xml:space="preserve">    5.5.3.0.</t>
  </si>
  <si>
    <t>IEŅĒMUMI NO UZŅĒMĒJDARBĪBAS UN ĪPAŠUMA</t>
  </si>
  <si>
    <t>8.0.0.0.</t>
  </si>
  <si>
    <t>VALSTS (PAŠVALDĪBU) NODEVAS UN KANCELEJAS NODEVAS</t>
  </si>
  <si>
    <t>9.0.0.0.</t>
  </si>
  <si>
    <t xml:space="preserve">  9.4.0.0.</t>
  </si>
  <si>
    <t xml:space="preserve">  9.5.0.0.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</si>
  <si>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</si>
  <si>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</si>
  <si>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</si>
  <si>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</si>
  <si>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</si>
  <si>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</si>
  <si>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</si>
  <si>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</si>
  <si>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</si>
  <si>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</si>
  <si>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</si>
  <si>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</si>
  <si>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</si>
  <si>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</si>
  <si>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PAŠVALDĪBU BUDŽETU TRANSFERTI</t>
  </si>
  <si>
    <t>19.0.0.0.</t>
  </si>
  <si>
    <t xml:space="preserve">  19.2.0.0.</t>
  </si>
  <si>
    <t>Iestādes ieņēmumi</t>
  </si>
  <si>
    <t>21.0.0.0.</t>
  </si>
  <si>
    <t xml:space="preserve">  21.1.0.0.</t>
  </si>
  <si>
    <t xml:space="preserve">  21.3.0.0.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</si>
  <si>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</si>
  <si>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</si>
  <si>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</si>
  <si>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</si>
  <si>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</si>
  <si>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</si>
  <si>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</si>
  <si>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</si>
  <si>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</si>
  <si>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</si>
  <si>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</si>
  <si>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</si>
  <si>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</si>
  <si>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</si>
  <si>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</si>
  <si>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</si>
  <si>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</si>
  <si>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</si>
  <si>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</si>
  <si>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</si>
  <si>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</si>
  <si>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</si>
  <si>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</si>
  <si>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</si>
  <si>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</si>
  <si>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</si>
  <si>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</si>
  <si>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</si>
  <si>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</si>
  <si>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</si>
  <si>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</si>
  <si>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</si>
  <si>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</si>
  <si>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</si>
  <si>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</si>
  <si>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</si>
  <si>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Kapitālo izdevumu transferti</t>
  </si>
  <si>
    <t>9000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</si>
  <si>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</si>
  <si>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</si>
  <si>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</si>
  <si>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</si>
  <si>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</si>
  <si>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</si>
  <si>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</si>
  <si>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</si>
  <si>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  Naudas līdzekļu atlikums perioda beigās</t>
  </si>
  <si>
    <t xml:space="preserve">    F21010000 PB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</si>
  <si>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</si>
  <si>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</si>
  <si>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</si>
  <si>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</si>
  <si>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</si>
  <si>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</si>
  <si>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</si>
  <si>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</si>
  <si>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</si>
  <si>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</si>
  <si>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</si>
  <si>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</si>
  <si>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(EUR)</t>
  </si>
  <si>
    <t>Precizētais 2024. gada plāns</t>
  </si>
  <si>
    <t>2024.gada plāns</t>
  </si>
  <si>
    <t>Akcijas un cita līdzdalība komersantu pašu kapitālā</t>
  </si>
  <si>
    <t>F50010000</t>
  </si>
  <si>
    <t>Ieņēmumi no iedzīvotāju ienākuma nodokļa</t>
  </si>
  <si>
    <t>Iedzīvotāju ienākuma nodoklis</t>
  </si>
  <si>
    <t>Nekustamā īpašuma nodoklis</t>
  </si>
  <si>
    <t>Nekustamā īpašuma nodoklis par zemi</t>
  </si>
  <si>
    <t>Nekustamā īpašuma nodoklis par ēkām</t>
  </si>
  <si>
    <t>Nekustamā īpašuma nodoklis par mājokļiem</t>
  </si>
  <si>
    <t>Nodokļi atsevišķām precēm un pakalpojumu veidiem</t>
  </si>
  <si>
    <t>Azartspēļu nodoklis</t>
  </si>
  <si>
    <t>Nodokļi un maksājumi par tiesībām lietot atsevišķas preces</t>
  </si>
  <si>
    <t>Dabas resursu nodoklis</t>
  </si>
  <si>
    <t>Valsts nodevas, kuras ieskaita pašvaldību budžetā</t>
  </si>
  <si>
    <t>Pašvaldību nodevas</t>
  </si>
  <si>
    <t>Pašvaldību saņemtie transferti no valsts budžeta</t>
  </si>
  <si>
    <t>Pašvaldību saņemtie valsts budžeta transferti</t>
  </si>
  <si>
    <t>Pašvaldību no valsts budžeta iestādēm saņemtie transferti Eiropas Savienības politiku instrumentu un pārējās ārvalstu finanšu palīdzības līdzfinansētajiem projektiem (pasākumiem)</t>
  </si>
  <si>
    <t>Pašvaldību budžetā saņemtā dotācija no pašvaldību finanšu izlīdzināšanas fonda</t>
  </si>
  <si>
    <t>Pašvaldību saņemtie transferti no citām pašvaldībām</t>
  </si>
  <si>
    <t>Iestādes ieņēmumi no ārvalstu finanšu palīdzības</t>
  </si>
  <si>
    <t>Ieņēmumi no iestāžu sniegtajiem maksas pakalpojumiem un citi pašu ieņēmumi</t>
  </si>
  <si>
    <t>Pārējie 21.3.0.0.grupā neklasificētie iestāžu ieņēmumi par iestāžu sniegtajiem maksas pakalpojumiem un citi pašu ieņēmumi</t>
  </si>
  <si>
    <t>Precizēts</t>
  </si>
  <si>
    <t>Cēsu novada domes 27.12.2024.</t>
  </si>
  <si>
    <t>Pielikums Nr. 1</t>
  </si>
  <si>
    <t>saistošajiem noteikumiem Nr. 26</t>
  </si>
  <si>
    <t>(lēmums Nr. 642, prot. Nr. 16)</t>
  </si>
  <si>
    <t>CĒSU NOVADA PAŠVALDĪBAS PAMATBUDŽETS 2024.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</si>
</sst>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sz val="10"/>
      <color theme="1"/>
      <name val="Calibri"/>
      <family val="2"/>
      <charset val="186"/>
    </font>
    <font>
      <sz val="6"/>
      <color theme="1"/>
      <name val="Calibri"/>
      <family val="2"/>
      <charset val="186"/>
    </font>
    <font>
      <sz val="6"/>
      <color indexed="8"/>
      <name val="Calibri"/>
      <family val="2"/>
      <charset val="186"/>
    </font>
    <font>
      <b/>
      <sz val="10"/>
      <name val="Calibri"/>
      <family val="2"/>
      <charset val="186"/>
    </font>
    <font>
      <sz val="11"/>
      <color theme="1"/>
      <name val="Calibri"/>
      <family val="2"/>
      <charset val="186"/>
    </font>
    <font>
      <sz val="7"/>
      <color theme="1"/>
      <name val="Calibri"/>
      <family val="2"/>
      <charset val="186"/>
    </font>
    <font>
      <b/>
      <sz val="8"/>
      <color indexed="8"/>
      <name val="Calibri"/>
      <family val="2"/>
      <charset val="186"/>
    </font>
    <font>
      <sz val="8"/>
      <color theme="1"/>
      <name val="Calibri"/>
      <family val="2"/>
      <charset val="186"/>
    </font>
    <font>
      <b/>
      <sz val="10"/>
      <color indexed="8"/>
      <name val="Calibri"/>
      <family val="2"/>
      <charset val="186"/>
    </font>
    <font>
      <b/>
      <sz val="9"/>
      <color indexed="8"/>
      <name val="Calibri"/>
      <family val="2"/>
      <charset val="186"/>
    </font>
    <font>
      <sz val="8"/>
      <color indexed="8"/>
      <name val="Calibri"/>
      <family val="2"/>
      <charset val="186"/>
    </font>
    <font>
      <sz val="8"/>
      <color indexed="8"/>
      <name val="Aptos Narrow"/>
      <family val="2"/>
      <charset val="186"/>
      <scheme val="minor"/>
    </font>
    <font>
      <sz val="8"/>
      <color theme="2" tint="-9.9978637043366805E-2"/>
      <name val="Calibri"/>
      <family val="2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47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8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8" fillId="0" borderId="0" applyFont="0" applyFill="0" applyBorder="0" applyAlignment="0" applyProtection="0"/>
  </cellStyleXfs>
  <cellXfs count="44">
    <xf numFmtId="0" fontId="0" fillId="0" borderId="0" xfId="0"/>
    <xf numFmtId="0" fontId="19" fillId="0" borderId="0" xfId="0" applyFont="1"/>
    <xf numFmtId="0" fontId="20" fillId="0" borderId="0" xfId="0" applyFont="1" applyAlignment="1">
      <alignment wrapText="1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44" applyFont="1" applyAlignment="1">
      <alignment vertical="center"/>
    </xf>
    <xf numFmtId="0" fontId="18" fillId="0" borderId="0" xfId="44" applyFont="1"/>
    <xf numFmtId="0" fontId="22" fillId="0" borderId="0" xfId="0" applyFont="1"/>
    <xf numFmtId="0" fontId="25" fillId="0" borderId="0" xfId="0" applyFont="1"/>
    <xf numFmtId="165" fontId="18" fillId="0" borderId="0" xfId="1" applyNumberFormat="1" applyFont="1"/>
    <xf numFmtId="165" fontId="22" fillId="0" borderId="0" xfId="1" applyNumberFormat="1" applyFont="1"/>
    <xf numFmtId="165" fontId="23" fillId="0" borderId="0" xfId="1" applyNumberFormat="1" applyFont="1" applyAlignment="1">
      <alignment horizontal="right"/>
    </xf>
    <xf numFmtId="0" fontId="26" fillId="0" borderId="11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right" vertical="center" wrapText="1"/>
    </xf>
    <xf numFmtId="165" fontId="26" fillId="0" borderId="11" xfId="43" applyNumberFormat="1" applyFont="1" applyFill="1" applyBorder="1" applyAlignment="1" applyProtection="1">
      <alignment horizontal="right" vertical="center" wrapText="1"/>
    </xf>
    <xf numFmtId="0" fontId="18" fillId="0" borderId="0" xfId="0" applyFont="1" applyAlignment="1">
      <alignment vertical="center"/>
    </xf>
    <xf numFmtId="0" fontId="27" fillId="0" borderId="11" xfId="0" applyFont="1" applyBorder="1" applyAlignment="1">
      <alignment horizontal="left" wrapText="1"/>
    </xf>
    <xf numFmtId="0" fontId="27" fillId="0" borderId="11" xfId="0" applyFont="1" applyBorder="1" applyAlignment="1">
      <alignment horizontal="right" wrapText="1"/>
    </xf>
    <xf numFmtId="165" fontId="27" fillId="0" borderId="11" xfId="43" applyNumberFormat="1" applyFont="1" applyFill="1" applyBorder="1" applyAlignment="1" applyProtection="1">
      <alignment horizontal="right" wrapText="1"/>
    </xf>
    <xf numFmtId="0" fontId="24" fillId="0" borderId="11" xfId="0" applyFont="1" applyBorder="1" applyAlignment="1">
      <alignment horizontal="left" wrapText="1"/>
    </xf>
    <xf numFmtId="0" fontId="24" fillId="0" borderId="11" xfId="0" applyFont="1" applyBorder="1" applyAlignment="1">
      <alignment horizontal="right" wrapText="1"/>
    </xf>
    <xf numFmtId="165" fontId="24" fillId="0" borderId="11" xfId="43" applyNumberFormat="1" applyFont="1" applyFill="1" applyBorder="1" applyAlignment="1" applyProtection="1">
      <alignment horizontal="right" wrapText="1"/>
    </xf>
    <xf numFmtId="0" fontId="28" fillId="0" borderId="11" xfId="0" applyFont="1" applyBorder="1" applyAlignment="1">
      <alignment horizontal="left" wrapText="1"/>
    </xf>
    <xf numFmtId="0" fontId="28" fillId="0" borderId="11" xfId="0" applyFont="1" applyBorder="1" applyAlignment="1">
      <alignment horizontal="right" wrapText="1"/>
    </xf>
    <xf numFmtId="165" fontId="28" fillId="0" borderId="11" xfId="43" applyNumberFormat="1" applyFont="1" applyFill="1" applyBorder="1" applyAlignment="1" applyProtection="1">
      <alignment horizontal="right" wrapText="1"/>
    </xf>
    <xf numFmtId="0" fontId="18" fillId="0" borderId="11" xfId="0" applyFont="1" applyBorder="1"/>
    <xf numFmtId="0" fontId="18" fillId="0" borderId="11" xfId="0" applyFont="1" applyBorder="1" applyAlignment="1">
      <alignment horizontal="right"/>
    </xf>
    <xf numFmtId="165" fontId="18" fillId="0" borderId="11" xfId="43" applyNumberFormat="1" applyFont="1" applyBorder="1"/>
    <xf numFmtId="0" fontId="24" fillId="0" borderId="11" xfId="0" applyFont="1" applyBorder="1" applyAlignment="1">
      <alignment horizontal="center" wrapText="1"/>
    </xf>
    <xf numFmtId="165" fontId="26" fillId="0" borderId="11" xfId="43" applyNumberFormat="1" applyFont="1" applyFill="1" applyBorder="1" applyAlignment="1" applyProtection="1">
      <alignment horizontal="right" wrapText="1"/>
    </xf>
    <xf numFmtId="0" fontId="29" fillId="0" borderId="11" xfId="0" applyFont="1" applyBorder="1" applyAlignment="1">
      <alignment horizontal="center" vertical="center" wrapText="1"/>
    </xf>
    <xf numFmtId="165" fontId="29" fillId="0" borderId="11" xfId="43" applyNumberFormat="1" applyFont="1" applyFill="1" applyBorder="1" applyAlignment="1" applyProtection="1">
      <alignment horizontal="center" vertical="center" wrapText="1"/>
    </xf>
    <xf numFmtId="165" fontId="18" fillId="0" borderId="0" xfId="0" applyNumberFormat="1" applyFont="1" applyAlignment="1">
      <alignment vertical="center"/>
    </xf>
    <xf numFmtId="165" fontId="18" fillId="0" borderId="0" xfId="0" applyNumberFormat="1" applyFont="1"/>
    <xf numFmtId="165" fontId="29" fillId="0" borderId="11" xfId="46" applyNumberFormat="1" applyFont="1" applyFill="1" applyBorder="1" applyAlignment="1" applyProtection="1">
      <alignment horizontal="center" vertical="center" wrapText="1"/>
    </xf>
    <xf numFmtId="165" fontId="30" fillId="0" borderId="0" xfId="0" applyNumberFormat="1" applyFont="1" applyAlignment="1">
      <alignment vertical="center"/>
    </xf>
    <xf numFmtId="0" fontId="30" fillId="0" borderId="0" xfId="0" applyFont="1"/>
    <xf numFmtId="165" fontId="30" fillId="0" borderId="0" xfId="0" applyNumberFormat="1" applyFont="1"/>
    <xf numFmtId="0" fontId="30" fillId="0" borderId="0" xfId="0" applyFont="1" applyAlignment="1">
      <alignment horizontal="center"/>
    </xf>
    <xf numFmtId="165" fontId="19" fillId="0" borderId="0" xfId="1" applyNumberFormat="1" applyFont="1" applyAlignment="1">
      <alignment horizontal="right"/>
    </xf>
    <xf numFmtId="0" fontId="24" fillId="0" borderId="12" xfId="0" applyFont="1" applyBorder="1" applyAlignment="1">
      <alignment horizontal="center" wrapText="1"/>
    </xf>
    <xf numFmtId="0" fontId="24" fillId="0" borderId="13" xfId="0" applyFont="1" applyBorder="1" applyAlignment="1">
      <alignment horizontal="center" wrapText="1"/>
    </xf>
    <xf numFmtId="165" fontId="19" fillId="0" borderId="0" xfId="1" applyNumberFormat="1" applyFont="1" applyAlignment="1">
      <alignment horizontal="right"/>
    </xf>
    <xf numFmtId="49" fontId="21" fillId="0" borderId="10" xfId="44" applyNumberFormat="1" applyFont="1" applyBorder="1" applyAlignment="1">
      <alignment horizontal="center" wrapText="1"/>
    </xf>
  </cellXfs>
  <cellStyles count="47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Komats 2" xfId="43"/>
    <cellStyle name="Komats 2 2" xfId="46"/>
    <cellStyle name="Komats 3" xfId="45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arasts 2" xfId="44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7"/>
  <sheetViews>
    <sheetView tabSelected="1" zoomScale="130" zoomScaleNormal="130" workbookViewId="0">
      <selection activeCell="G1" sqref="G1"/>
    </sheetView>
  </sheetViews>
  <sheetFormatPr defaultColWidth="8.625" defaultRowHeight="15"/>
  <cols>
    <col min="1" max="1" width="58.125" style="7" customWidth="1"/>
    <col min="2" max="2" width="11" style="7" customWidth="1"/>
    <col min="3" max="5" width="13.375" style="10" bestFit="1" customWidth="1"/>
    <col min="6" max="7" width="11" style="7" bestFit="1" customWidth="1"/>
    <col min="8" max="16384" width="8.625" style="7"/>
  </cols>
  <sheetData>
    <row r="1" spans="1:8" s="1" customFormat="1" ht="8.4499999999999993">
      <c r="C1" s="39"/>
      <c r="D1" s="42" t="s">
        <v>135</v>
      </c>
      <c r="E1" s="42"/>
    </row>
    <row r="2" spans="1:8" s="1" customFormat="1" ht="8.25">
      <c r="C2" s="39"/>
      <c r="D2" s="42" t="s">
        <v>134</v>
      </c>
      <c r="E2" s="42"/>
    </row>
    <row r="3" spans="1:8" s="1" customFormat="1" ht="9" customHeight="1">
      <c r="A3" s="2"/>
      <c r="B3" s="2"/>
      <c r="C3" s="42" t="s">
        <v>136</v>
      </c>
      <c r="D3" s="42"/>
      <c r="E3" s="42"/>
    </row>
    <row r="4" spans="1:8" s="1" customFormat="1" ht="7.5" customHeight="1">
      <c r="A4" s="2"/>
      <c r="B4" s="2"/>
      <c r="C4" s="42" t="s">
        <v>137</v>
      </c>
      <c r="D4" s="42"/>
      <c r="E4" s="42"/>
    </row>
    <row r="5" spans="1:8" s="3" customFormat="1" ht="6.75" customHeight="1">
      <c r="B5" s="4"/>
      <c r="C5" s="9"/>
      <c r="D5" s="9"/>
      <c r="E5" s="9"/>
    </row>
    <row r="6" spans="1:8" s="3" customFormat="1" ht="12.75">
      <c r="A6" s="43" t="s">
        <v>138</v>
      </c>
      <c r="B6" s="43"/>
      <c r="C6" s="43"/>
      <c r="D6" s="43"/>
      <c r="E6" s="43"/>
      <c r="F6" s="5"/>
      <c r="G6" s="5"/>
      <c r="H6" s="5"/>
    </row>
    <row r="7" spans="1:8" s="3" customFormat="1" ht="13.9">
      <c r="A7" s="6"/>
      <c r="B7" s="6"/>
      <c r="C7" s="11"/>
      <c r="D7" s="11"/>
      <c r="E7" s="11" t="s">
        <v>108</v>
      </c>
      <c r="F7" s="6"/>
      <c r="G7" s="6"/>
      <c r="H7" s="6"/>
    </row>
    <row r="8" spans="1:8" s="8" customFormat="1" ht="22.5">
      <c r="A8" s="30" t="s">
        <v>0</v>
      </c>
      <c r="B8" s="30" t="s">
        <v>1</v>
      </c>
      <c r="C8" s="34" t="s">
        <v>110</v>
      </c>
      <c r="D8" s="34" t="s">
        <v>2</v>
      </c>
      <c r="E8" s="31" t="s">
        <v>109</v>
      </c>
      <c r="F8" s="38" t="s">
        <v>133</v>
      </c>
    </row>
    <row r="9" spans="1:8" s="15" customFormat="1" ht="18.75" customHeight="1">
      <c r="A9" s="12" t="s">
        <v>3</v>
      </c>
      <c r="B9" s="13" t="s">
        <v>4</v>
      </c>
      <c r="C9" s="14">
        <v>82790782</v>
      </c>
      <c r="D9" s="14">
        <f>+E9-C9</f>
        <v>572205</v>
      </c>
      <c r="E9" s="14">
        <v>83362987</v>
      </c>
      <c r="F9" s="35">
        <v>0</v>
      </c>
      <c r="G9" s="32"/>
    </row>
    <row r="10" spans="1:8" s="3" customFormat="1" ht="12.75">
      <c r="A10" s="16" t="s">
        <v>5</v>
      </c>
      <c r="B10" s="17" t="s">
        <v>6</v>
      </c>
      <c r="C10" s="18">
        <v>35290299</v>
      </c>
      <c r="D10" s="18">
        <f t="shared" ref="D10:D73" si="0">+E10-C10</f>
        <v>0</v>
      </c>
      <c r="E10" s="18">
        <v>35290299</v>
      </c>
      <c r="F10" s="35">
        <v>0</v>
      </c>
      <c r="G10" s="32"/>
    </row>
    <row r="11" spans="1:8" s="3" customFormat="1" ht="12.75">
      <c r="A11" s="19" t="s">
        <v>113</v>
      </c>
      <c r="B11" s="20" t="s">
        <v>7</v>
      </c>
      <c r="C11" s="21">
        <v>35290299</v>
      </c>
      <c r="D11" s="21">
        <f t="shared" si="0"/>
        <v>0</v>
      </c>
      <c r="E11" s="21">
        <v>35290299</v>
      </c>
      <c r="F11" s="35">
        <v>0</v>
      </c>
      <c r="G11" s="32"/>
    </row>
    <row r="12" spans="1:8" s="3" customFormat="1" ht="12.75">
      <c r="A12" s="22" t="s">
        <v>114</v>
      </c>
      <c r="B12" s="23" t="s">
        <v>8</v>
      </c>
      <c r="C12" s="24">
        <v>35290299</v>
      </c>
      <c r="D12" s="24">
        <f t="shared" si="0"/>
        <v>0</v>
      </c>
      <c r="E12" s="24">
        <v>35290299</v>
      </c>
      <c r="F12" s="35">
        <v>0</v>
      </c>
      <c r="G12" s="32"/>
    </row>
    <row r="13" spans="1:8" s="3" customFormat="1" ht="12.75">
      <c r="A13" s="16" t="s">
        <v>9</v>
      </c>
      <c r="B13" s="17" t="s">
        <v>10</v>
      </c>
      <c r="C13" s="18">
        <v>3134777</v>
      </c>
      <c r="D13" s="18">
        <f t="shared" si="0"/>
        <v>43000</v>
      </c>
      <c r="E13" s="18">
        <v>3177777</v>
      </c>
      <c r="F13" s="35">
        <v>0</v>
      </c>
      <c r="G13" s="32"/>
    </row>
    <row r="14" spans="1:8" s="3" customFormat="1" ht="12.75">
      <c r="A14" s="19" t="s">
        <v>115</v>
      </c>
      <c r="B14" s="20" t="s">
        <v>11</v>
      </c>
      <c r="C14" s="21">
        <v>3134777</v>
      </c>
      <c r="D14" s="21">
        <f t="shared" si="0"/>
        <v>43000</v>
      </c>
      <c r="E14" s="21">
        <v>3177777</v>
      </c>
      <c r="F14" s="35">
        <v>0</v>
      </c>
      <c r="G14" s="32"/>
    </row>
    <row r="15" spans="1:8" s="3" customFormat="1" ht="12.75">
      <c r="A15" s="22" t="s">
        <v>116</v>
      </c>
      <c r="B15" s="23" t="s">
        <v>12</v>
      </c>
      <c r="C15" s="24">
        <v>1943414</v>
      </c>
      <c r="D15" s="24">
        <f t="shared" si="0"/>
        <v>18000</v>
      </c>
      <c r="E15" s="24">
        <v>1961414</v>
      </c>
      <c r="F15" s="35">
        <v>0</v>
      </c>
      <c r="G15" s="32"/>
    </row>
    <row r="16" spans="1:8" s="3" customFormat="1" ht="12.75">
      <c r="A16" s="22" t="s">
        <v>117</v>
      </c>
      <c r="B16" s="23" t="s">
        <v>13</v>
      </c>
      <c r="C16" s="24">
        <v>735583</v>
      </c>
      <c r="D16" s="24">
        <f t="shared" si="0"/>
        <v>30000</v>
      </c>
      <c r="E16" s="24">
        <v>765583</v>
      </c>
      <c r="F16" s="35">
        <v>0</v>
      </c>
      <c r="G16" s="32"/>
    </row>
    <row r="17" spans="1:7" s="3" customFormat="1" ht="12.75">
      <c r="A17" s="22" t="s">
        <v>118</v>
      </c>
      <c r="B17" s="23" t="s">
        <v>14</v>
      </c>
      <c r="C17" s="24">
        <v>455780</v>
      </c>
      <c r="D17" s="24">
        <f t="shared" si="0"/>
        <v>-5000</v>
      </c>
      <c r="E17" s="24">
        <v>450780</v>
      </c>
      <c r="F17" s="35">
        <v>0</v>
      </c>
      <c r="G17" s="32"/>
    </row>
    <row r="18" spans="1:7" s="3" customFormat="1" ht="12.75">
      <c r="A18" s="16" t="s">
        <v>15</v>
      </c>
      <c r="B18" s="17" t="s">
        <v>16</v>
      </c>
      <c r="C18" s="18">
        <v>1218500</v>
      </c>
      <c r="D18" s="18">
        <f t="shared" si="0"/>
        <v>231000</v>
      </c>
      <c r="E18" s="18">
        <v>1449500</v>
      </c>
      <c r="F18" s="35">
        <v>0</v>
      </c>
      <c r="G18" s="32"/>
    </row>
    <row r="19" spans="1:7" s="3" customFormat="1" ht="12.75">
      <c r="A19" s="19" t="s">
        <v>119</v>
      </c>
      <c r="B19" s="20" t="s">
        <v>17</v>
      </c>
      <c r="C19" s="21">
        <v>18500</v>
      </c>
      <c r="D19" s="21">
        <f t="shared" si="0"/>
        <v>1000</v>
      </c>
      <c r="E19" s="21">
        <v>19500</v>
      </c>
      <c r="F19" s="35">
        <v>0</v>
      </c>
      <c r="G19" s="32"/>
    </row>
    <row r="20" spans="1:7" s="3" customFormat="1" ht="12.75">
      <c r="A20" s="22" t="s">
        <v>120</v>
      </c>
      <c r="B20" s="23" t="s">
        <v>18</v>
      </c>
      <c r="C20" s="24">
        <v>18500</v>
      </c>
      <c r="D20" s="24">
        <f t="shared" si="0"/>
        <v>1000</v>
      </c>
      <c r="E20" s="24">
        <v>19500</v>
      </c>
      <c r="F20" s="35">
        <v>0</v>
      </c>
      <c r="G20" s="32"/>
    </row>
    <row r="21" spans="1:7" s="3" customFormat="1" ht="12.75">
      <c r="A21" s="19" t="s">
        <v>121</v>
      </c>
      <c r="B21" s="20" t="s">
        <v>19</v>
      </c>
      <c r="C21" s="21">
        <v>1200000</v>
      </c>
      <c r="D21" s="21">
        <f t="shared" si="0"/>
        <v>230000</v>
      </c>
      <c r="E21" s="21">
        <v>1430000</v>
      </c>
      <c r="F21" s="35">
        <v>0</v>
      </c>
      <c r="G21" s="32"/>
    </row>
    <row r="22" spans="1:7" s="3" customFormat="1" ht="13.9">
      <c r="A22" s="22" t="s">
        <v>122</v>
      </c>
      <c r="B22" s="23" t="s">
        <v>20</v>
      </c>
      <c r="C22" s="24">
        <v>1200000</v>
      </c>
      <c r="D22" s="24">
        <f t="shared" si="0"/>
        <v>230000</v>
      </c>
      <c r="E22" s="24">
        <v>1430000</v>
      </c>
      <c r="F22" s="35">
        <v>0</v>
      </c>
      <c r="G22" s="32"/>
    </row>
    <row r="23" spans="1:7" s="3" customFormat="1" ht="12.75">
      <c r="A23" s="16" t="s">
        <v>21</v>
      </c>
      <c r="B23" s="17" t="s">
        <v>22</v>
      </c>
      <c r="C23" s="18">
        <v>159716</v>
      </c>
      <c r="D23" s="18">
        <f t="shared" si="0"/>
        <v>0</v>
      </c>
      <c r="E23" s="18">
        <v>159716</v>
      </c>
      <c r="F23" s="35">
        <v>0</v>
      </c>
      <c r="G23" s="32"/>
    </row>
    <row r="24" spans="1:7" s="3" customFormat="1" ht="12.75">
      <c r="A24" s="16" t="s">
        <v>23</v>
      </c>
      <c r="B24" s="17" t="s">
        <v>24</v>
      </c>
      <c r="C24" s="18">
        <v>46015</v>
      </c>
      <c r="D24" s="18">
        <f t="shared" si="0"/>
        <v>0</v>
      </c>
      <c r="E24" s="18">
        <v>46015</v>
      </c>
      <c r="F24" s="35">
        <v>0</v>
      </c>
      <c r="G24" s="32"/>
    </row>
    <row r="25" spans="1:7" s="3" customFormat="1" ht="12.75">
      <c r="A25" s="22" t="s">
        <v>123</v>
      </c>
      <c r="B25" s="23" t="s">
        <v>25</v>
      </c>
      <c r="C25" s="24">
        <v>19875</v>
      </c>
      <c r="D25" s="24">
        <f t="shared" si="0"/>
        <v>0</v>
      </c>
      <c r="E25" s="24">
        <v>19875</v>
      </c>
      <c r="F25" s="35">
        <v>0</v>
      </c>
      <c r="G25" s="32"/>
    </row>
    <row r="26" spans="1:7" s="3" customFormat="1" ht="12.75">
      <c r="A26" s="22" t="s">
        <v>124</v>
      </c>
      <c r="B26" s="23" t="s">
        <v>26</v>
      </c>
      <c r="C26" s="24">
        <v>26140</v>
      </c>
      <c r="D26" s="24">
        <f t="shared" si="0"/>
        <v>0</v>
      </c>
      <c r="E26" s="24">
        <v>26140</v>
      </c>
      <c r="F26" s="35">
        <v>0</v>
      </c>
      <c r="G26" s="32"/>
    </row>
    <row r="27" spans="1:7" s="3" customFormat="1" ht="13.9">
      <c r="A27" s="16" t="s">
        <v>27</v>
      </c>
      <c r="B27" s="17" t="s">
        <v>28</v>
      </c>
      <c r="C27" s="18">
        <v>114015</v>
      </c>
      <c r="D27" s="18">
        <f t="shared" si="0"/>
        <v>3000</v>
      </c>
      <c r="E27" s="18">
        <v>117015</v>
      </c>
      <c r="F27" s="35">
        <v>0</v>
      </c>
      <c r="G27" s="32"/>
    </row>
    <row r="28" spans="1:7" s="3" customFormat="1" ht="12.75">
      <c r="A28" s="16" t="s">
        <v>29</v>
      </c>
      <c r="B28" s="17" t="s">
        <v>30</v>
      </c>
      <c r="C28" s="18">
        <v>94232</v>
      </c>
      <c r="D28" s="18">
        <f t="shared" si="0"/>
        <v>13194</v>
      </c>
      <c r="E28" s="18">
        <v>107426</v>
      </c>
      <c r="F28" s="35">
        <v>0</v>
      </c>
      <c r="G28" s="32"/>
    </row>
    <row r="29" spans="1:7" s="3" customFormat="1" ht="24">
      <c r="A29" s="16" t="s">
        <v>31</v>
      </c>
      <c r="B29" s="17" t="s">
        <v>32</v>
      </c>
      <c r="C29" s="18">
        <v>1918539</v>
      </c>
      <c r="D29" s="18">
        <f t="shared" si="0"/>
        <v>-90477</v>
      </c>
      <c r="E29" s="18">
        <f>1823062+5000</f>
        <v>1828062</v>
      </c>
      <c r="F29" s="35">
        <v>5000</v>
      </c>
      <c r="G29" s="32"/>
    </row>
    <row r="30" spans="1:7" s="3" customFormat="1" ht="24">
      <c r="A30" s="16" t="s">
        <v>33</v>
      </c>
      <c r="B30" s="17" t="s">
        <v>34</v>
      </c>
      <c r="C30" s="18">
        <v>38860</v>
      </c>
      <c r="D30" s="18">
        <f t="shared" si="0"/>
        <v>0</v>
      </c>
      <c r="E30" s="18">
        <v>38860</v>
      </c>
      <c r="F30" s="35">
        <v>0</v>
      </c>
      <c r="G30" s="32"/>
    </row>
    <row r="31" spans="1:7" s="3" customFormat="1" ht="12.75">
      <c r="A31" s="16" t="s">
        <v>35</v>
      </c>
      <c r="B31" s="17" t="s">
        <v>36</v>
      </c>
      <c r="C31" s="18">
        <v>33326253</v>
      </c>
      <c r="D31" s="18">
        <f t="shared" si="0"/>
        <v>272840</v>
      </c>
      <c r="E31" s="18">
        <f>33597093+2000</f>
        <v>33599093</v>
      </c>
      <c r="F31" s="35">
        <v>2000</v>
      </c>
      <c r="G31" s="32"/>
    </row>
    <row r="32" spans="1:7" s="3" customFormat="1" ht="12.75">
      <c r="A32" s="19" t="s">
        <v>125</v>
      </c>
      <c r="B32" s="20" t="s">
        <v>37</v>
      </c>
      <c r="C32" s="21">
        <v>33326253</v>
      </c>
      <c r="D32" s="21">
        <f t="shared" si="0"/>
        <v>272840</v>
      </c>
      <c r="E32" s="21">
        <f>33597093+2000</f>
        <v>33599093</v>
      </c>
      <c r="F32" s="35">
        <v>2000</v>
      </c>
      <c r="G32" s="32"/>
    </row>
    <row r="33" spans="1:8" s="3" customFormat="1" ht="12.75">
      <c r="A33" s="22" t="s">
        <v>126</v>
      </c>
      <c r="B33" s="23" t="s">
        <v>38</v>
      </c>
      <c r="C33" s="24">
        <v>22591643</v>
      </c>
      <c r="D33" s="24">
        <f t="shared" si="0"/>
        <v>248912</v>
      </c>
      <c r="E33" s="24">
        <f>22838555+2000</f>
        <v>22840555</v>
      </c>
      <c r="F33" s="35">
        <v>2000</v>
      </c>
      <c r="G33" s="32"/>
    </row>
    <row r="34" spans="1:8" s="3" customFormat="1" ht="24.75" customHeight="1">
      <c r="A34" s="22" t="s">
        <v>127</v>
      </c>
      <c r="B34" s="23" t="s">
        <v>39</v>
      </c>
      <c r="C34" s="24">
        <v>3273187</v>
      </c>
      <c r="D34" s="24">
        <f t="shared" si="0"/>
        <v>23928</v>
      </c>
      <c r="E34" s="24">
        <v>3297115</v>
      </c>
      <c r="F34" s="35">
        <v>0</v>
      </c>
      <c r="G34" s="32"/>
    </row>
    <row r="35" spans="1:8" s="3" customFormat="1" ht="12.75">
      <c r="A35" s="22" t="s">
        <v>128</v>
      </c>
      <c r="B35" s="23" t="s">
        <v>40</v>
      </c>
      <c r="C35" s="24">
        <v>7461423</v>
      </c>
      <c r="D35" s="24">
        <f t="shared" si="0"/>
        <v>0</v>
      </c>
      <c r="E35" s="24">
        <v>7461423</v>
      </c>
      <c r="F35" s="35">
        <v>0</v>
      </c>
      <c r="G35" s="32"/>
    </row>
    <row r="36" spans="1:8" s="3" customFormat="1" ht="12.75">
      <c r="A36" s="16" t="s">
        <v>41</v>
      </c>
      <c r="B36" s="17" t="s">
        <v>42</v>
      </c>
      <c r="C36" s="18">
        <v>905507</v>
      </c>
      <c r="D36" s="18">
        <f t="shared" si="0"/>
        <v>40119</v>
      </c>
      <c r="E36" s="18">
        <v>945626</v>
      </c>
      <c r="F36" s="35">
        <v>0</v>
      </c>
      <c r="G36" s="32"/>
    </row>
    <row r="37" spans="1:8" s="3" customFormat="1" ht="12.75">
      <c r="A37" s="22" t="s">
        <v>129</v>
      </c>
      <c r="B37" s="23" t="s">
        <v>43</v>
      </c>
      <c r="C37" s="24">
        <v>905507</v>
      </c>
      <c r="D37" s="24">
        <f t="shared" si="0"/>
        <v>40119</v>
      </c>
      <c r="E37" s="24">
        <v>945626</v>
      </c>
      <c r="F37" s="35">
        <v>0</v>
      </c>
      <c r="G37" s="32"/>
    </row>
    <row r="38" spans="1:8" s="3" customFormat="1" ht="12.75">
      <c r="A38" s="16" t="s">
        <v>44</v>
      </c>
      <c r="B38" s="17" t="s">
        <v>45</v>
      </c>
      <c r="C38" s="18">
        <v>6544069</v>
      </c>
      <c r="D38" s="18">
        <f t="shared" si="0"/>
        <v>59529</v>
      </c>
      <c r="E38" s="18">
        <f>6610598-7000</f>
        <v>6603598</v>
      </c>
      <c r="F38" s="35">
        <v>-7000</v>
      </c>
      <c r="G38" s="32"/>
    </row>
    <row r="39" spans="1:8" s="3" customFormat="1" ht="12.75">
      <c r="A39" s="22" t="s">
        <v>130</v>
      </c>
      <c r="B39" s="23" t="s">
        <v>46</v>
      </c>
      <c r="C39" s="24">
        <v>139284</v>
      </c>
      <c r="D39" s="24">
        <f t="shared" si="0"/>
        <v>14200</v>
      </c>
      <c r="E39" s="24">
        <v>153484</v>
      </c>
      <c r="F39" s="35">
        <v>0</v>
      </c>
      <c r="G39" s="32"/>
    </row>
    <row r="40" spans="1:8" s="3" customFormat="1" ht="12.75">
      <c r="A40" s="22" t="s">
        <v>131</v>
      </c>
      <c r="B40" s="23" t="s">
        <v>47</v>
      </c>
      <c r="C40" s="24">
        <v>6381689</v>
      </c>
      <c r="D40" s="24">
        <f t="shared" si="0"/>
        <v>45329</v>
      </c>
      <c r="E40" s="24">
        <f>6434018-7000</f>
        <v>6427018</v>
      </c>
      <c r="F40" s="35">
        <v>-7000</v>
      </c>
      <c r="G40" s="32"/>
      <c r="H40" s="33"/>
    </row>
    <row r="41" spans="1:8" s="3" customFormat="1" ht="22.5">
      <c r="A41" s="22" t="s">
        <v>132</v>
      </c>
      <c r="B41" s="23" t="s">
        <v>48</v>
      </c>
      <c r="C41" s="24">
        <v>23096</v>
      </c>
      <c r="D41" s="24">
        <f t="shared" si="0"/>
        <v>0</v>
      </c>
      <c r="E41" s="24">
        <v>23096</v>
      </c>
      <c r="F41" s="35">
        <v>0</v>
      </c>
      <c r="G41" s="32"/>
    </row>
    <row r="42" spans="1:8" s="3" customFormat="1" ht="6.75" customHeight="1">
      <c r="A42" s="25"/>
      <c r="B42" s="26"/>
      <c r="C42" s="27"/>
      <c r="D42" s="27"/>
      <c r="E42" s="27"/>
      <c r="F42" s="35">
        <v>0</v>
      </c>
      <c r="G42" s="32"/>
    </row>
    <row r="43" spans="1:8" s="15" customFormat="1" ht="18.75" customHeight="1">
      <c r="A43" s="12" t="s">
        <v>49</v>
      </c>
      <c r="B43" s="13" t="s">
        <v>4</v>
      </c>
      <c r="C43" s="14">
        <v>102123354</v>
      </c>
      <c r="D43" s="14">
        <f t="shared" si="0"/>
        <v>89517</v>
      </c>
      <c r="E43" s="14">
        <v>102212871</v>
      </c>
      <c r="F43" s="35">
        <v>0</v>
      </c>
      <c r="G43" s="32"/>
    </row>
    <row r="44" spans="1:8" s="3" customFormat="1" ht="14.65" customHeight="1">
      <c r="A44" s="40" t="s">
        <v>50</v>
      </c>
      <c r="B44" s="41"/>
      <c r="C44" s="41"/>
      <c r="D44" s="32"/>
      <c r="F44" s="35">
        <v>0</v>
      </c>
      <c r="G44" s="32"/>
    </row>
    <row r="45" spans="1:8">
      <c r="A45" s="22" t="s">
        <v>51</v>
      </c>
      <c r="B45" s="23" t="s">
        <v>52</v>
      </c>
      <c r="C45" s="24">
        <v>4321480</v>
      </c>
      <c r="D45" s="24">
        <f t="shared" si="0"/>
        <v>0</v>
      </c>
      <c r="E45" s="24">
        <v>4321480</v>
      </c>
      <c r="F45" s="35">
        <v>0</v>
      </c>
      <c r="G45" s="32"/>
    </row>
    <row r="46" spans="1:8">
      <c r="A46" s="22" t="s">
        <v>53</v>
      </c>
      <c r="B46" s="23" t="s">
        <v>54</v>
      </c>
      <c r="C46" s="24">
        <v>895376</v>
      </c>
      <c r="D46" s="24">
        <f t="shared" si="0"/>
        <v>-1105</v>
      </c>
      <c r="E46" s="24">
        <v>894271</v>
      </c>
      <c r="F46" s="35">
        <v>0</v>
      </c>
      <c r="G46" s="32"/>
    </row>
    <row r="47" spans="1:8">
      <c r="A47" s="22" t="s">
        <v>55</v>
      </c>
      <c r="B47" s="23" t="s">
        <v>56</v>
      </c>
      <c r="C47" s="24">
        <v>18455137</v>
      </c>
      <c r="D47" s="24">
        <f t="shared" si="0"/>
        <v>-126088</v>
      </c>
      <c r="E47" s="24">
        <v>18329049</v>
      </c>
      <c r="F47" s="35">
        <v>0</v>
      </c>
      <c r="G47" s="32"/>
    </row>
    <row r="48" spans="1:8">
      <c r="A48" s="22" t="s">
        <v>57</v>
      </c>
      <c r="B48" s="23" t="s">
        <v>58</v>
      </c>
      <c r="C48" s="24">
        <v>2568018</v>
      </c>
      <c r="D48" s="24">
        <f t="shared" si="0"/>
        <v>-67623</v>
      </c>
      <c r="E48" s="24">
        <v>2500395</v>
      </c>
      <c r="F48" s="35">
        <v>0</v>
      </c>
      <c r="G48" s="32"/>
    </row>
    <row r="49" spans="1:7">
      <c r="A49" s="22" t="s">
        <v>59</v>
      </c>
      <c r="B49" s="23" t="s">
        <v>60</v>
      </c>
      <c r="C49" s="24">
        <v>9801609</v>
      </c>
      <c r="D49" s="24">
        <f t="shared" si="0"/>
        <v>-54999</v>
      </c>
      <c r="E49" s="24">
        <v>9746610</v>
      </c>
      <c r="F49" s="35">
        <v>0</v>
      </c>
      <c r="G49" s="32"/>
    </row>
    <row r="50" spans="1:7">
      <c r="A50" s="22" t="s">
        <v>61</v>
      </c>
      <c r="B50" s="23" t="s">
        <v>62</v>
      </c>
      <c r="C50" s="24">
        <v>146309</v>
      </c>
      <c r="D50" s="24">
        <f t="shared" si="0"/>
        <v>0</v>
      </c>
      <c r="E50" s="24">
        <v>146309</v>
      </c>
      <c r="F50" s="35">
        <v>0</v>
      </c>
      <c r="G50" s="32"/>
    </row>
    <row r="51" spans="1:7">
      <c r="A51" s="22" t="s">
        <v>63</v>
      </c>
      <c r="B51" s="23" t="s">
        <v>64</v>
      </c>
      <c r="C51" s="24">
        <v>7309030</v>
      </c>
      <c r="D51" s="24">
        <f t="shared" si="0"/>
        <v>24581</v>
      </c>
      <c r="E51" s="24">
        <v>7333611</v>
      </c>
      <c r="F51" s="35">
        <v>0</v>
      </c>
      <c r="G51" s="32"/>
    </row>
    <row r="52" spans="1:7">
      <c r="A52" s="22" t="s">
        <v>65</v>
      </c>
      <c r="B52" s="23" t="s">
        <v>66</v>
      </c>
      <c r="C52" s="24">
        <v>49859937</v>
      </c>
      <c r="D52" s="24">
        <f t="shared" si="0"/>
        <v>8090</v>
      </c>
      <c r="E52" s="24">
        <v>49868027</v>
      </c>
      <c r="F52" s="35">
        <v>0</v>
      </c>
      <c r="G52" s="32"/>
    </row>
    <row r="53" spans="1:7">
      <c r="A53" s="22" t="s">
        <v>67</v>
      </c>
      <c r="B53" s="23" t="s">
        <v>68</v>
      </c>
      <c r="C53" s="24">
        <v>8766458</v>
      </c>
      <c r="D53" s="24">
        <f t="shared" si="0"/>
        <v>306661</v>
      </c>
      <c r="E53" s="24">
        <v>9073119</v>
      </c>
      <c r="F53" s="35">
        <v>0</v>
      </c>
      <c r="G53" s="32"/>
    </row>
    <row r="54" spans="1:7" s="3" customFormat="1" ht="14.65" customHeight="1">
      <c r="A54" s="40" t="s">
        <v>69</v>
      </c>
      <c r="B54" s="41"/>
      <c r="C54" s="41"/>
      <c r="D54" s="32">
        <f t="shared" si="0"/>
        <v>0</v>
      </c>
      <c r="F54" s="35">
        <v>0</v>
      </c>
      <c r="G54" s="32"/>
    </row>
    <row r="55" spans="1:7">
      <c r="A55" s="22" t="s">
        <v>70</v>
      </c>
      <c r="B55" s="23" t="s">
        <v>71</v>
      </c>
      <c r="C55" s="24">
        <v>50082018</v>
      </c>
      <c r="D55" s="24">
        <f t="shared" si="0"/>
        <v>151448</v>
      </c>
      <c r="E55" s="24">
        <f>50334219-100753</f>
        <v>50233466</v>
      </c>
      <c r="F55" s="35">
        <v>-100753</v>
      </c>
      <c r="G55" s="32"/>
    </row>
    <row r="56" spans="1:7">
      <c r="A56" s="22" t="s">
        <v>72</v>
      </c>
      <c r="B56" s="23" t="s">
        <v>73</v>
      </c>
      <c r="C56" s="24">
        <v>25974827</v>
      </c>
      <c r="D56" s="24">
        <f t="shared" si="0"/>
        <v>-283676</v>
      </c>
      <c r="E56" s="24">
        <f>25712166-21015</f>
        <v>25691151</v>
      </c>
      <c r="F56" s="35">
        <v>-21015</v>
      </c>
      <c r="G56" s="32"/>
    </row>
    <row r="57" spans="1:7">
      <c r="A57" s="22" t="s">
        <v>74</v>
      </c>
      <c r="B57" s="23" t="s">
        <v>75</v>
      </c>
      <c r="C57" s="24">
        <v>616529</v>
      </c>
      <c r="D57" s="24">
        <f t="shared" si="0"/>
        <v>-14701</v>
      </c>
      <c r="E57" s="24">
        <f>615728-13900</f>
        <v>601828</v>
      </c>
      <c r="F57" s="35">
        <v>-13900</v>
      </c>
      <c r="G57" s="32"/>
    </row>
    <row r="58" spans="1:7">
      <c r="A58" s="22" t="s">
        <v>76</v>
      </c>
      <c r="B58" s="23" t="s">
        <v>77</v>
      </c>
      <c r="C58" s="24">
        <v>1941068</v>
      </c>
      <c r="D58" s="24">
        <f t="shared" si="0"/>
        <v>0</v>
      </c>
      <c r="E58" s="24">
        <v>1941068</v>
      </c>
      <c r="F58" s="35">
        <v>0</v>
      </c>
      <c r="G58" s="32"/>
    </row>
    <row r="59" spans="1:7">
      <c r="A59" s="22" t="s">
        <v>78</v>
      </c>
      <c r="B59" s="23" t="s">
        <v>79</v>
      </c>
      <c r="C59" s="24">
        <v>18745669</v>
      </c>
      <c r="D59" s="24">
        <f t="shared" si="0"/>
        <v>39726</v>
      </c>
      <c r="E59" s="24">
        <v>18785395</v>
      </c>
      <c r="F59" s="35">
        <v>0</v>
      </c>
      <c r="G59" s="32"/>
    </row>
    <row r="60" spans="1:7">
      <c r="A60" s="22" t="s">
        <v>80</v>
      </c>
      <c r="B60" s="23" t="s">
        <v>81</v>
      </c>
      <c r="C60" s="24">
        <v>3886007</v>
      </c>
      <c r="D60" s="24">
        <f t="shared" si="0"/>
        <v>196357</v>
      </c>
      <c r="E60" s="24">
        <f>3946696+135668</f>
        <v>4082364</v>
      </c>
      <c r="F60" s="35">
        <v>135668</v>
      </c>
      <c r="G60" s="32"/>
    </row>
    <row r="61" spans="1:7">
      <c r="A61" s="22" t="s">
        <v>82</v>
      </c>
      <c r="B61" s="23" t="s">
        <v>83</v>
      </c>
      <c r="C61" s="24">
        <v>805281</v>
      </c>
      <c r="D61" s="24">
        <f t="shared" si="0"/>
        <v>363</v>
      </c>
      <c r="E61" s="24">
        <v>805644</v>
      </c>
      <c r="F61" s="35">
        <v>0</v>
      </c>
      <c r="G61" s="32"/>
    </row>
    <row r="62" spans="1:7">
      <c r="A62" s="22" t="s">
        <v>84</v>
      </c>
      <c r="B62" s="23" t="s">
        <v>85</v>
      </c>
      <c r="C62" s="24">
        <v>71955</v>
      </c>
      <c r="D62" s="24">
        <f t="shared" si="0"/>
        <v>0</v>
      </c>
      <c r="E62" s="24">
        <v>71955</v>
      </c>
      <c r="F62" s="35">
        <v>0</v>
      </c>
      <c r="G62" s="32"/>
    </row>
    <row r="63" spans="1:7" s="3" customFormat="1" ht="6.75" customHeight="1">
      <c r="A63" s="25"/>
      <c r="B63" s="26"/>
      <c r="F63" s="36">
        <v>0</v>
      </c>
      <c r="G63" s="32"/>
    </row>
    <row r="64" spans="1:7" s="3" customFormat="1" ht="12.75">
      <c r="A64" s="28" t="s">
        <v>86</v>
      </c>
      <c r="B64" s="20" t="s">
        <v>4</v>
      </c>
      <c r="C64" s="29">
        <v>-19332572</v>
      </c>
      <c r="D64" s="29">
        <f t="shared" si="0"/>
        <v>482688</v>
      </c>
      <c r="E64" s="29">
        <v>-18849884</v>
      </c>
      <c r="F64" s="36">
        <v>0</v>
      </c>
    </row>
    <row r="65" spans="1:6" s="3" customFormat="1" ht="6.75" customHeight="1">
      <c r="A65" s="25"/>
      <c r="B65" s="26"/>
      <c r="C65" s="27"/>
      <c r="D65" s="27"/>
      <c r="E65" s="27"/>
      <c r="F65" s="36">
        <v>0</v>
      </c>
    </row>
    <row r="66" spans="1:6" s="3" customFormat="1" ht="12.75">
      <c r="A66" s="28" t="s">
        <v>87</v>
      </c>
      <c r="B66" s="20" t="s">
        <v>4</v>
      </c>
      <c r="C66" s="29">
        <v>19332572</v>
      </c>
      <c r="D66" s="29">
        <f t="shared" si="0"/>
        <v>-482688</v>
      </c>
      <c r="E66" s="29">
        <f>+E67+E74+E77</f>
        <v>18849884</v>
      </c>
      <c r="F66" s="36">
        <v>0</v>
      </c>
    </row>
    <row r="67" spans="1:6" s="3" customFormat="1" ht="12.75">
      <c r="A67" s="16" t="s">
        <v>88</v>
      </c>
      <c r="B67" s="17" t="s">
        <v>89</v>
      </c>
      <c r="C67" s="18">
        <v>12548128</v>
      </c>
      <c r="D67" s="18">
        <f t="shared" si="0"/>
        <v>-482688</v>
      </c>
      <c r="E67" s="18">
        <f>+E68+E71</f>
        <v>12065440</v>
      </c>
      <c r="F67" s="37">
        <v>0</v>
      </c>
    </row>
    <row r="68" spans="1:6" s="3" customFormat="1" ht="12.75">
      <c r="A68" s="19" t="s">
        <v>90</v>
      </c>
      <c r="B68" s="20" t="s">
        <v>91</v>
      </c>
      <c r="C68" s="21">
        <v>60</v>
      </c>
      <c r="D68" s="21">
        <f t="shared" si="0"/>
        <v>0</v>
      </c>
      <c r="E68" s="21">
        <v>60</v>
      </c>
      <c r="F68" s="36">
        <v>0</v>
      </c>
    </row>
    <row r="69" spans="1:6" s="3" customFormat="1" ht="12.75">
      <c r="A69" s="22" t="s">
        <v>92</v>
      </c>
      <c r="B69" s="23" t="s">
        <v>93</v>
      </c>
      <c r="C69" s="24">
        <v>1321</v>
      </c>
      <c r="D69" s="24">
        <f t="shared" si="0"/>
        <v>0</v>
      </c>
      <c r="E69" s="24">
        <v>1321</v>
      </c>
      <c r="F69" s="36">
        <v>0</v>
      </c>
    </row>
    <row r="70" spans="1:6" s="3" customFormat="1" ht="12.75">
      <c r="A70" s="22" t="s">
        <v>94</v>
      </c>
      <c r="B70" s="23" t="s">
        <v>95</v>
      </c>
      <c r="C70" s="24">
        <v>1261</v>
      </c>
      <c r="D70" s="24">
        <f t="shared" si="0"/>
        <v>0</v>
      </c>
      <c r="E70" s="24">
        <v>1261</v>
      </c>
      <c r="F70" s="36">
        <v>0</v>
      </c>
    </row>
    <row r="71" spans="1:6" s="3" customFormat="1" ht="12.75">
      <c r="A71" s="19" t="s">
        <v>96</v>
      </c>
      <c r="B71" s="20" t="s">
        <v>97</v>
      </c>
      <c r="C71" s="21">
        <v>12548068</v>
      </c>
      <c r="D71" s="21">
        <f t="shared" si="0"/>
        <v>-482688</v>
      </c>
      <c r="E71" s="21">
        <f>+E72-E73</f>
        <v>12065380</v>
      </c>
      <c r="F71" s="36">
        <v>0</v>
      </c>
    </row>
    <row r="72" spans="1:6" s="3" customFormat="1" ht="12.75">
      <c r="A72" s="22" t="s">
        <v>98</v>
      </c>
      <c r="B72" s="23" t="s">
        <v>99</v>
      </c>
      <c r="C72" s="24">
        <v>15132389</v>
      </c>
      <c r="D72" s="24">
        <f t="shared" si="0"/>
        <v>0</v>
      </c>
      <c r="E72" s="24">
        <v>15132389</v>
      </c>
      <c r="F72" s="36">
        <v>0</v>
      </c>
    </row>
    <row r="73" spans="1:6" s="3" customFormat="1" ht="12.75">
      <c r="A73" s="22" t="s">
        <v>100</v>
      </c>
      <c r="B73" s="23" t="s">
        <v>101</v>
      </c>
      <c r="C73" s="24">
        <v>2584321</v>
      </c>
      <c r="D73" s="24">
        <f t="shared" si="0"/>
        <v>482688</v>
      </c>
      <c r="E73" s="24">
        <f>2821921+245088</f>
        <v>3067009</v>
      </c>
      <c r="F73" s="36">
        <v>0</v>
      </c>
    </row>
    <row r="74" spans="1:6" s="3" customFormat="1" ht="12.75">
      <c r="A74" s="16" t="s">
        <v>102</v>
      </c>
      <c r="B74" s="17" t="s">
        <v>103</v>
      </c>
      <c r="C74" s="18">
        <v>6780366</v>
      </c>
      <c r="D74" s="18">
        <f t="shared" ref="D74:D77" si="1">+E74-C74</f>
        <v>0</v>
      </c>
      <c r="E74" s="18">
        <v>6780366</v>
      </c>
      <c r="F74" s="36">
        <v>0</v>
      </c>
    </row>
    <row r="75" spans="1:6" s="3" customFormat="1" ht="12.75">
      <c r="A75" s="22" t="s">
        <v>104</v>
      </c>
      <c r="B75" s="23" t="s">
        <v>105</v>
      </c>
      <c r="C75" s="24">
        <v>11407811</v>
      </c>
      <c r="D75" s="24">
        <f t="shared" si="1"/>
        <v>0</v>
      </c>
      <c r="E75" s="24">
        <v>11407811</v>
      </c>
      <c r="F75" s="36">
        <v>0</v>
      </c>
    </row>
    <row r="76" spans="1:6" s="3" customFormat="1" ht="12.75">
      <c r="A76" s="22" t="s">
        <v>106</v>
      </c>
      <c r="B76" s="23" t="s">
        <v>107</v>
      </c>
      <c r="C76" s="24">
        <v>4627445</v>
      </c>
      <c r="D76" s="24">
        <f t="shared" si="1"/>
        <v>0</v>
      </c>
      <c r="E76" s="24">
        <v>4627445</v>
      </c>
      <c r="F76" s="36">
        <v>0</v>
      </c>
    </row>
    <row r="77" spans="1:6" s="3" customFormat="1" ht="12.75">
      <c r="A77" s="16" t="s">
        <v>111</v>
      </c>
      <c r="B77" s="17" t="s">
        <v>112</v>
      </c>
      <c r="C77" s="18">
        <v>4078</v>
      </c>
      <c r="D77" s="18">
        <f t="shared" si="1"/>
        <v>0</v>
      </c>
      <c r="E77" s="18">
        <v>4078</v>
      </c>
      <c r="F77" s="36">
        <v>0</v>
      </c>
    </row>
  </sheetData>
  <mergeCells count="7">
    <mergeCell ref="A44:C44"/>
    <mergeCell ref="A54:C54"/>
    <mergeCell ref="D1:E1"/>
    <mergeCell ref="D2:E2"/>
    <mergeCell ref="C3:E3"/>
    <mergeCell ref="C4:E4"/>
    <mergeCell ref="A6:E6"/>
  </mergeCells>
  <pageMargins left="1.1811023622047245" right="0.59055118110236227" top="0.78740157480314965" bottom="0.78740157480314965" header="0.51181102362204722" footer="0.51181102362204722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Zerne</dc:creator>
  <cp:lastModifiedBy>Uldis Ervalds</cp:lastModifiedBy>
  <cp:lastPrinted>2024-10-04T13:55:54Z</cp:lastPrinted>
  <dcterms:created xsi:type="dcterms:W3CDTF">2024-09-28T10:40:54Z</dcterms:created>
  <dcterms:modified xsi:type="dcterms:W3CDTF">2025-01-03T12:57:39Z</dcterms:modified>
</cp:coreProperties>
</file>