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3280" windowHeight="13200" tabRatio="594" activeTab="1"/>
  </bookViews>
  <sheets>
    <sheet name="aiznemumi (paredzamie) (2)" sheetId="10" r:id="rId1"/>
    <sheet name="GALVOJUMI (paredzamie)" sheetId="9" r:id="rId2"/>
  </sheets>
  <definedNames>
    <definedName name="_xlnm._FilterDatabase" localSheetId="0" hidden="1">'aiznemumi (paredzamie) (2)'!$A$6:$DS$76</definedName>
    <definedName name="_xlnm.Print_Titles" localSheetId="0">'aiznemumi (paredzamie) (2)'!$5:$6</definedName>
  </definedNames>
  <calcPr calcId="145621"/>
</workbook>
</file>

<file path=xl/calcChain.xml><?xml version="1.0" encoding="utf-8"?>
<calcChain xmlns="http://schemas.openxmlformats.org/spreadsheetml/2006/main">
  <c r="V12" i="9" l="1"/>
  <c r="S12" i="9"/>
  <c r="P12" i="9"/>
  <c r="DN25" i="10"/>
  <c r="DN34" i="10"/>
  <c r="DN69" i="10"/>
  <c r="DN20" i="10"/>
  <c r="DN17" i="10"/>
  <c r="DN19" i="10"/>
  <c r="DN13" i="10"/>
  <c r="DN12" i="10"/>
  <c r="DN14" i="10"/>
  <c r="DN54" i="10"/>
  <c r="DN47" i="10"/>
  <c r="DN37" i="10"/>
  <c r="DN26" i="10"/>
  <c r="DN48" i="10"/>
  <c r="DN68" i="10"/>
  <c r="DO68" i="10"/>
  <c r="DN45" i="10"/>
  <c r="DN43" i="10"/>
  <c r="DN52" i="10"/>
  <c r="DN53" i="10"/>
  <c r="DN28" i="10"/>
  <c r="DN22" i="10"/>
  <c r="DN40" i="10"/>
  <c r="DN67" i="10"/>
  <c r="DN50" i="10"/>
  <c r="DN51" i="10"/>
  <c r="AA73" i="10" l="1"/>
  <c r="AB49" i="10"/>
  <c r="AB50" i="10"/>
  <c r="AB51" i="10"/>
  <c r="AB52" i="10"/>
  <c r="AB53" i="10"/>
  <c r="AB54" i="10"/>
  <c r="AB55" i="10"/>
  <c r="AB56" i="10"/>
  <c r="AB57" i="10"/>
  <c r="AB58" i="10"/>
  <c r="AB59" i="10"/>
  <c r="AB60" i="10"/>
  <c r="AB61" i="10"/>
  <c r="AB62" i="10"/>
  <c r="AB63" i="10"/>
  <c r="AB64" i="10"/>
  <c r="AB65" i="10"/>
  <c r="AB66" i="10"/>
  <c r="AB67" i="10"/>
  <c r="AB68" i="10"/>
  <c r="AB69" i="10"/>
  <c r="AB70" i="10"/>
  <c r="AB71" i="10"/>
  <c r="AB72" i="10"/>
  <c r="P63" i="10"/>
  <c r="P64" i="10"/>
  <c r="P32" i="10"/>
  <c r="DP26" i="10" l="1"/>
  <c r="DO26" i="10"/>
  <c r="DL8" i="10"/>
  <c r="DM8" i="10"/>
  <c r="DP8" i="10" s="1"/>
  <c r="DL9" i="10"/>
  <c r="DM9" i="10"/>
  <c r="DP9" i="10" s="1"/>
  <c r="DL10" i="10"/>
  <c r="DM10" i="10"/>
  <c r="DP10" i="10" s="1"/>
  <c r="DL11" i="10"/>
  <c r="DM11" i="10"/>
  <c r="DP11" i="10" s="1"/>
  <c r="DO12" i="10"/>
  <c r="DP12" i="10"/>
  <c r="DO13" i="10"/>
  <c r="DP13" i="10"/>
  <c r="DO14" i="10"/>
  <c r="DP14" i="10"/>
  <c r="DL15" i="10"/>
  <c r="DO15" i="10" s="1"/>
  <c r="DM15" i="10"/>
  <c r="DP15" i="10" s="1"/>
  <c r="DL16" i="10"/>
  <c r="DO16" i="10" s="1"/>
  <c r="DM16" i="10"/>
  <c r="DP16" i="10" s="1"/>
  <c r="DO17" i="10"/>
  <c r="DP17" i="10"/>
  <c r="DL18" i="10"/>
  <c r="DO18" i="10" s="1"/>
  <c r="DM18" i="10"/>
  <c r="DP18" i="10" s="1"/>
  <c r="DO19" i="10"/>
  <c r="DP19" i="10"/>
  <c r="DO20" i="10"/>
  <c r="DP20" i="10"/>
  <c r="DL21" i="10"/>
  <c r="DO21" i="10" s="1"/>
  <c r="DM21" i="10"/>
  <c r="DP21" i="10" s="1"/>
  <c r="DO22" i="10"/>
  <c r="DP22" i="10"/>
  <c r="DL23" i="10"/>
  <c r="DO23" i="10" s="1"/>
  <c r="DM23" i="10"/>
  <c r="DP23" i="10" s="1"/>
  <c r="DL24" i="10"/>
  <c r="DO24" i="10" s="1"/>
  <c r="DM24" i="10"/>
  <c r="DP24" i="10" s="1"/>
  <c r="DN24" i="10"/>
  <c r="DO25" i="10"/>
  <c r="DP25" i="10"/>
  <c r="DL27" i="10"/>
  <c r="DO27" i="10" s="1"/>
  <c r="DM27" i="10"/>
  <c r="DP27" i="10" s="1"/>
  <c r="DO28" i="10"/>
  <c r="DP28" i="10"/>
  <c r="DL29" i="10"/>
  <c r="DO29" i="10" s="1"/>
  <c r="DM29" i="10"/>
  <c r="DP29" i="10" s="1"/>
  <c r="DL30" i="10"/>
  <c r="DO30" i="10" s="1"/>
  <c r="DM30" i="10"/>
  <c r="DP30" i="10" s="1"/>
  <c r="DL31" i="10"/>
  <c r="DO31" i="10" s="1"/>
  <c r="DM31" i="10"/>
  <c r="DP31" i="10" s="1"/>
  <c r="DN31" i="10"/>
  <c r="DL32" i="10"/>
  <c r="DO32" i="10" s="1"/>
  <c r="DM32" i="10"/>
  <c r="DP32" i="10" s="1"/>
  <c r="DN32" i="10"/>
  <c r="DL33" i="10"/>
  <c r="DO33" i="10" s="1"/>
  <c r="DM33" i="10"/>
  <c r="DP33" i="10" s="1"/>
  <c r="DN33" i="10"/>
  <c r="DO34" i="10"/>
  <c r="DP34" i="10"/>
  <c r="DL35" i="10"/>
  <c r="DO35" i="10" s="1"/>
  <c r="DM35" i="10"/>
  <c r="DP35" i="10" s="1"/>
  <c r="DL36" i="10"/>
  <c r="DO36" i="10" s="1"/>
  <c r="DM36" i="10"/>
  <c r="DP36" i="10" s="1"/>
  <c r="DO37" i="10"/>
  <c r="DP37" i="10"/>
  <c r="DL38" i="10"/>
  <c r="DO38" i="10" s="1"/>
  <c r="DM38" i="10"/>
  <c r="DP38" i="10" s="1"/>
  <c r="DN38" i="10"/>
  <c r="DL39" i="10"/>
  <c r="DO39" i="10" s="1"/>
  <c r="DM39" i="10"/>
  <c r="DP39" i="10" s="1"/>
  <c r="DN39" i="10"/>
  <c r="DO40" i="10"/>
  <c r="DP40" i="10"/>
  <c r="DL41" i="10"/>
  <c r="DP41" i="10"/>
  <c r="DL42" i="10"/>
  <c r="DP42" i="10"/>
  <c r="DO43" i="10"/>
  <c r="DP43" i="10"/>
  <c r="DL44" i="10"/>
  <c r="DO44" i="10" s="1"/>
  <c r="DM44" i="10"/>
  <c r="DP44" i="10" s="1"/>
  <c r="DO45" i="10"/>
  <c r="DP45" i="10"/>
  <c r="DL46" i="10"/>
  <c r="DO46" i="10" s="1"/>
  <c r="DM46" i="10"/>
  <c r="DP46" i="10" s="1"/>
  <c r="DO47" i="10"/>
  <c r="DP47" i="10"/>
  <c r="DO48" i="10"/>
  <c r="DP48" i="10"/>
  <c r="DL49" i="10"/>
  <c r="DP49" i="10"/>
  <c r="DO50" i="10"/>
  <c r="DP50" i="10"/>
  <c r="DO51" i="10"/>
  <c r="DP51" i="10"/>
  <c r="DO52" i="10"/>
  <c r="DP52" i="10"/>
  <c r="DO53" i="10"/>
  <c r="DP53" i="10"/>
  <c r="DO54" i="10"/>
  <c r="DP54" i="10"/>
  <c r="DL55" i="10"/>
  <c r="DO55" i="10" s="1"/>
  <c r="DM55" i="10"/>
  <c r="DP55" i="10" s="1"/>
  <c r="DL56" i="10"/>
  <c r="DO56" i="10" s="1"/>
  <c r="DM56" i="10"/>
  <c r="DP56" i="10" s="1"/>
  <c r="DL57" i="10"/>
  <c r="DP57" i="10"/>
  <c r="DL58" i="10"/>
  <c r="DO58" i="10" s="1"/>
  <c r="DM58" i="10"/>
  <c r="DP58" i="10" s="1"/>
  <c r="DL59" i="10"/>
  <c r="DO59" i="10" s="1"/>
  <c r="DM59" i="10"/>
  <c r="DP59" i="10" s="1"/>
  <c r="DL60" i="10"/>
  <c r="DO60" i="10" s="1"/>
  <c r="DM60" i="10"/>
  <c r="DP60" i="10" s="1"/>
  <c r="DL61" i="10"/>
  <c r="DO61" i="10" s="1"/>
  <c r="DM61" i="10"/>
  <c r="DP61" i="10" s="1"/>
  <c r="DL62" i="10"/>
  <c r="DO62" i="10" s="1"/>
  <c r="DM62" i="10"/>
  <c r="DP62" i="10" s="1"/>
  <c r="DL63" i="10"/>
  <c r="DO63" i="10" s="1"/>
  <c r="DM63" i="10"/>
  <c r="DP63" i="10" s="1"/>
  <c r="DL64" i="10"/>
  <c r="DO64" i="10" s="1"/>
  <c r="DM64" i="10"/>
  <c r="DP64" i="10" s="1"/>
  <c r="DL65" i="10"/>
  <c r="DO65" i="10" s="1"/>
  <c r="DM65" i="10"/>
  <c r="DP65" i="10" s="1"/>
  <c r="DL66" i="10"/>
  <c r="DO66" i="10" s="1"/>
  <c r="DM66" i="10"/>
  <c r="DP66" i="10" s="1"/>
  <c r="DO67" i="10"/>
  <c r="DP67" i="10"/>
  <c r="DP68" i="10"/>
  <c r="DO69" i="10"/>
  <c r="DP69" i="10"/>
  <c r="DL70" i="10"/>
  <c r="DO70" i="10" s="1"/>
  <c r="DM70" i="10"/>
  <c r="DP70" i="10" s="1"/>
  <c r="DL71" i="10"/>
  <c r="DO71" i="10" s="1"/>
  <c r="DM71" i="10"/>
  <c r="DP71" i="10" s="1"/>
  <c r="DL72" i="10"/>
  <c r="DO72" i="10" s="1"/>
  <c r="DM72" i="10"/>
  <c r="DP72" i="10" s="1"/>
  <c r="DM7" i="10"/>
  <c r="DL7" i="10"/>
  <c r="DL73" i="10" l="1"/>
  <c r="DP7" i="10"/>
  <c r="DM73" i="10"/>
  <c r="DO49" i="10"/>
  <c r="DN49" i="10"/>
  <c r="DO41" i="10"/>
  <c r="DN41" i="10"/>
  <c r="DO42" i="10"/>
  <c r="DN42" i="10"/>
  <c r="DO11" i="10"/>
  <c r="DN11" i="10"/>
  <c r="DO9" i="10"/>
  <c r="DN9" i="10"/>
  <c r="DN7" i="10"/>
  <c r="DO7" i="10"/>
  <c r="DO57" i="10"/>
  <c r="DN57" i="10"/>
  <c r="DO10" i="10"/>
  <c r="DN10" i="10"/>
  <c r="DO8" i="10"/>
  <c r="DN8" i="10"/>
  <c r="Y21" i="10"/>
  <c r="P72" i="10"/>
  <c r="P62" i="10"/>
  <c r="AB38" i="10"/>
  <c r="S13" i="9"/>
  <c r="P13" i="9"/>
  <c r="O16" i="9"/>
  <c r="N16" i="9"/>
  <c r="AB33" i="10"/>
  <c r="M11" i="9"/>
  <c r="M12" i="9"/>
  <c r="M13" i="9"/>
  <c r="J11" i="9"/>
  <c r="J12" i="9"/>
  <c r="J13" i="9"/>
  <c r="Y31" i="10"/>
  <c r="M14" i="9" l="1"/>
  <c r="J14" i="9"/>
  <c r="Y11" i="9"/>
  <c r="V11" i="9"/>
  <c r="S11" i="9"/>
  <c r="P11" i="9"/>
  <c r="AL12" i="9" l="1"/>
  <c r="AO12" i="9" s="1"/>
  <c r="AM12" i="9"/>
  <c r="AP12" i="9" s="1"/>
  <c r="AL13" i="9"/>
  <c r="AO13" i="9" s="1"/>
  <c r="AM13" i="9"/>
  <c r="AP13" i="9" s="1"/>
  <c r="AL14" i="9"/>
  <c r="AO14" i="9" s="1"/>
  <c r="AM14" i="9"/>
  <c r="AP14" i="9" s="1"/>
  <c r="AN14" i="9"/>
  <c r="AQ14" i="9" s="1"/>
  <c r="AL15" i="9"/>
  <c r="AO15" i="9" s="1"/>
  <c r="AM15" i="9"/>
  <c r="AP15" i="9" s="1"/>
  <c r="AN15" i="9"/>
  <c r="AM11" i="9"/>
  <c r="AP11" i="9" s="1"/>
  <c r="AL11" i="9"/>
  <c r="AO11" i="9" s="1"/>
  <c r="O73" i="10"/>
  <c r="N73" i="10"/>
  <c r="L73" i="10"/>
  <c r="K73" i="10"/>
  <c r="M15" i="10" l="1"/>
  <c r="DR81" i="10"/>
  <c r="DJ73" i="10"/>
  <c r="DJ75" i="10" s="1"/>
  <c r="DI73" i="10"/>
  <c r="DI75" i="10" s="1"/>
  <c r="DG73" i="10"/>
  <c r="DG75" i="10" s="1"/>
  <c r="DF73" i="10"/>
  <c r="DF75" i="10" s="1"/>
  <c r="DD73" i="10"/>
  <c r="DD75" i="10" s="1"/>
  <c r="DC73" i="10"/>
  <c r="DC75" i="10" s="1"/>
  <c r="DA73" i="10"/>
  <c r="DA75" i="10" s="1"/>
  <c r="CZ73" i="10"/>
  <c r="CZ75" i="10" s="1"/>
  <c r="CX73" i="10"/>
  <c r="CX75" i="10" s="1"/>
  <c r="CW73" i="10"/>
  <c r="CW75" i="10" s="1"/>
  <c r="CU73" i="10"/>
  <c r="CU75" i="10" s="1"/>
  <c r="CT73" i="10"/>
  <c r="CT75" i="10" s="1"/>
  <c r="CR73" i="10"/>
  <c r="CR75" i="10" s="1"/>
  <c r="CQ73" i="10"/>
  <c r="CQ75" i="10" s="1"/>
  <c r="CO73" i="10"/>
  <c r="CO75" i="10" s="1"/>
  <c r="CN73" i="10"/>
  <c r="CN75" i="10" s="1"/>
  <c r="CL73" i="10"/>
  <c r="CL75" i="10" s="1"/>
  <c r="CK73" i="10"/>
  <c r="CK75" i="10" s="1"/>
  <c r="CI73" i="10"/>
  <c r="CI75" i="10" s="1"/>
  <c r="CH73" i="10"/>
  <c r="CH75" i="10" s="1"/>
  <c r="CF73" i="10"/>
  <c r="CF75" i="10" s="1"/>
  <c r="CE73" i="10"/>
  <c r="CE75" i="10" s="1"/>
  <c r="CC73" i="10"/>
  <c r="CC75" i="10" s="1"/>
  <c r="CB73" i="10"/>
  <c r="CB75" i="10" s="1"/>
  <c r="BZ73" i="10"/>
  <c r="BZ75" i="10" s="1"/>
  <c r="BY73" i="10"/>
  <c r="BY75" i="10" s="1"/>
  <c r="BW73" i="10"/>
  <c r="BW75" i="10" s="1"/>
  <c r="BV73" i="10"/>
  <c r="BV75" i="10" s="1"/>
  <c r="BT73" i="10"/>
  <c r="BT75" i="10" s="1"/>
  <c r="BS73" i="10"/>
  <c r="BS75" i="10" s="1"/>
  <c r="BQ73" i="10"/>
  <c r="BQ75" i="10" s="1"/>
  <c r="BP73" i="10"/>
  <c r="BP75" i="10" s="1"/>
  <c r="BN73" i="10"/>
  <c r="BN75" i="10" s="1"/>
  <c r="BM73" i="10"/>
  <c r="BM75" i="10" s="1"/>
  <c r="BK73" i="10"/>
  <c r="BK75" i="10" s="1"/>
  <c r="BJ73" i="10"/>
  <c r="BJ75" i="10" s="1"/>
  <c r="BH73" i="10"/>
  <c r="BH75" i="10" s="1"/>
  <c r="BG73" i="10"/>
  <c r="BG75" i="10" s="1"/>
  <c r="BE73" i="10"/>
  <c r="BE75" i="10" s="1"/>
  <c r="BD73" i="10"/>
  <c r="BD75" i="10" s="1"/>
  <c r="BB73" i="10"/>
  <c r="BB75" i="10" s="1"/>
  <c r="BA73" i="10"/>
  <c r="BA75" i="10" s="1"/>
  <c r="AY73" i="10"/>
  <c r="AY75" i="10" s="1"/>
  <c r="AX73" i="10"/>
  <c r="AX75" i="10" s="1"/>
  <c r="AV73" i="10"/>
  <c r="AV75" i="10" s="1"/>
  <c r="AU73" i="10"/>
  <c r="AU75" i="10" s="1"/>
  <c r="AS73" i="10"/>
  <c r="AS75" i="10" s="1"/>
  <c r="AR73" i="10"/>
  <c r="AR75" i="10" s="1"/>
  <c r="AP73" i="10"/>
  <c r="AP75" i="10" s="1"/>
  <c r="AO73" i="10"/>
  <c r="AO75" i="10" s="1"/>
  <c r="AM73" i="10"/>
  <c r="AL73" i="10"/>
  <c r="AJ73" i="10"/>
  <c r="AI73" i="10"/>
  <c r="AG73" i="10"/>
  <c r="AF73" i="10"/>
  <c r="AD73" i="10"/>
  <c r="AC73" i="10"/>
  <c r="Z73" i="10"/>
  <c r="X73" i="10"/>
  <c r="W73" i="10"/>
  <c r="U73" i="10"/>
  <c r="T73" i="10"/>
  <c r="R73" i="10"/>
  <c r="Q73" i="10"/>
  <c r="AE72" i="10"/>
  <c r="Y72" i="10"/>
  <c r="V72" i="10"/>
  <c r="M72" i="10"/>
  <c r="AE71" i="10"/>
  <c r="Y71" i="10"/>
  <c r="V71" i="10"/>
  <c r="S71" i="10"/>
  <c r="P71" i="10"/>
  <c r="M71" i="10"/>
  <c r="AE70" i="10"/>
  <c r="Y70" i="10"/>
  <c r="V70" i="10"/>
  <c r="S70" i="10"/>
  <c r="P70" i="10"/>
  <c r="M70" i="10"/>
  <c r="AE69" i="10"/>
  <c r="Y69" i="10"/>
  <c r="V69" i="10"/>
  <c r="S69" i="10"/>
  <c r="P69" i="10"/>
  <c r="M69" i="10"/>
  <c r="AE68" i="10"/>
  <c r="Y68" i="10"/>
  <c r="V68" i="10"/>
  <c r="S68" i="10"/>
  <c r="P68" i="10"/>
  <c r="M68" i="10"/>
  <c r="AE67" i="10"/>
  <c r="Y67" i="10"/>
  <c r="V67" i="10"/>
  <c r="S67" i="10"/>
  <c r="P67" i="10"/>
  <c r="M67" i="10"/>
  <c r="AE66" i="10"/>
  <c r="Y66" i="10"/>
  <c r="V66" i="10"/>
  <c r="S66" i="10"/>
  <c r="P66" i="10"/>
  <c r="M66" i="10"/>
  <c r="DN65" i="10"/>
  <c r="V65" i="10"/>
  <c r="S65" i="10"/>
  <c r="P65" i="10"/>
  <c r="M65" i="10"/>
  <c r="AE64" i="10"/>
  <c r="Y64" i="10"/>
  <c r="V64" i="10"/>
  <c r="S64" i="10"/>
  <c r="M64" i="10"/>
  <c r="DN63" i="10"/>
  <c r="M63" i="10"/>
  <c r="DN62" i="10"/>
  <c r="M62" i="10"/>
  <c r="DN61" i="10"/>
  <c r="M61" i="10"/>
  <c r="AE60" i="10"/>
  <c r="Y60" i="10"/>
  <c r="V60" i="10"/>
  <c r="S60" i="10"/>
  <c r="P60" i="10"/>
  <c r="M60" i="10"/>
  <c r="AE59" i="10"/>
  <c r="Y59" i="10"/>
  <c r="V59" i="10"/>
  <c r="S59" i="10"/>
  <c r="P59" i="10"/>
  <c r="M59" i="10"/>
  <c r="AE58" i="10"/>
  <c r="Y58" i="10"/>
  <c r="V58" i="10"/>
  <c r="S58" i="10"/>
  <c r="P58" i="10"/>
  <c r="M58" i="10"/>
  <c r="AE57" i="10"/>
  <c r="Y57" i="10"/>
  <c r="V57" i="10"/>
  <c r="S57" i="10"/>
  <c r="P57" i="10"/>
  <c r="M57" i="10"/>
  <c r="AE56" i="10"/>
  <c r="Y56" i="10"/>
  <c r="V56" i="10"/>
  <c r="S56" i="10"/>
  <c r="P56" i="10"/>
  <c r="M56" i="10"/>
  <c r="AE55" i="10"/>
  <c r="Y55" i="10"/>
  <c r="V55" i="10"/>
  <c r="S55" i="10"/>
  <c r="P55" i="10"/>
  <c r="M55" i="10"/>
  <c r="AE54" i="10"/>
  <c r="Y54" i="10"/>
  <c r="V54" i="10"/>
  <c r="S54" i="10"/>
  <c r="P54" i="10"/>
  <c r="M54" i="10"/>
  <c r="AE53" i="10"/>
  <c r="Y53" i="10"/>
  <c r="V53" i="10"/>
  <c r="S53" i="10"/>
  <c r="P53" i="10"/>
  <c r="M53" i="10"/>
  <c r="AE52" i="10"/>
  <c r="Y52" i="10"/>
  <c r="V52" i="10"/>
  <c r="S52" i="10"/>
  <c r="P52" i="10"/>
  <c r="M52" i="10"/>
  <c r="AE51" i="10"/>
  <c r="Y51" i="10"/>
  <c r="V51" i="10"/>
  <c r="S51" i="10"/>
  <c r="P51" i="10"/>
  <c r="M51" i="10"/>
  <c r="AE50" i="10"/>
  <c r="Y50" i="10"/>
  <c r="V50" i="10"/>
  <c r="S50" i="10"/>
  <c r="P50" i="10"/>
  <c r="M50" i="10"/>
  <c r="AE49" i="10"/>
  <c r="Y49" i="10"/>
  <c r="V49" i="10"/>
  <c r="S49" i="10"/>
  <c r="P49" i="10"/>
  <c r="M49" i="10"/>
  <c r="AE48" i="10"/>
  <c r="AB48" i="10"/>
  <c r="Y48" i="10"/>
  <c r="V48" i="10"/>
  <c r="S48" i="10"/>
  <c r="P48" i="10"/>
  <c r="M48" i="10"/>
  <c r="AE47" i="10"/>
  <c r="AB47" i="10"/>
  <c r="Y47" i="10"/>
  <c r="V47" i="10"/>
  <c r="S47" i="10"/>
  <c r="P47" i="10"/>
  <c r="M47" i="10"/>
  <c r="DN46" i="10"/>
  <c r="AE46" i="10"/>
  <c r="AB46" i="10"/>
  <c r="Y46" i="10"/>
  <c r="V46" i="10"/>
  <c r="S46" i="10"/>
  <c r="P46" i="10"/>
  <c r="M46" i="10"/>
  <c r="AE45" i="10"/>
  <c r="AB45" i="10"/>
  <c r="Y45" i="10"/>
  <c r="V45" i="10"/>
  <c r="S45" i="10"/>
  <c r="P45" i="10"/>
  <c r="M45" i="10"/>
  <c r="DN44" i="10"/>
  <c r="AE44" i="10"/>
  <c r="AB44" i="10"/>
  <c r="Y44" i="10"/>
  <c r="V44" i="10"/>
  <c r="S44" i="10"/>
  <c r="P44" i="10"/>
  <c r="M44" i="10"/>
  <c r="AE43" i="10"/>
  <c r="AB43" i="10"/>
  <c r="Y43" i="10"/>
  <c r="V43" i="10"/>
  <c r="S43" i="10"/>
  <c r="P43" i="10"/>
  <c r="M43" i="10"/>
  <c r="AE42" i="10"/>
  <c r="AB42" i="10"/>
  <c r="Y42" i="10"/>
  <c r="V42" i="10"/>
  <c r="S42" i="10"/>
  <c r="P42" i="10"/>
  <c r="M42" i="10"/>
  <c r="AE41" i="10"/>
  <c r="AB41" i="10"/>
  <c r="Y41" i="10"/>
  <c r="V41" i="10"/>
  <c r="S41" i="10"/>
  <c r="P41" i="10"/>
  <c r="M41" i="10"/>
  <c r="AE40" i="10"/>
  <c r="AB40" i="10"/>
  <c r="Y40" i="10"/>
  <c r="V40" i="10"/>
  <c r="S40" i="10"/>
  <c r="P40" i="10"/>
  <c r="M40" i="10"/>
  <c r="AE39" i="10"/>
  <c r="AB39" i="10"/>
  <c r="Y39" i="10"/>
  <c r="V39" i="10"/>
  <c r="S39" i="10"/>
  <c r="P39" i="10"/>
  <c r="M39" i="10"/>
  <c r="Y38" i="10"/>
  <c r="V38" i="10"/>
  <c r="S38" i="10"/>
  <c r="P38" i="10"/>
  <c r="M38" i="10"/>
  <c r="AE37" i="10"/>
  <c r="AB37" i="10"/>
  <c r="Y37" i="10"/>
  <c r="V37" i="10"/>
  <c r="S37" i="10"/>
  <c r="P37" i="10"/>
  <c r="M37" i="10"/>
  <c r="AE36" i="10"/>
  <c r="AB36" i="10"/>
  <c r="Y36" i="10"/>
  <c r="V36" i="10"/>
  <c r="S36" i="10"/>
  <c r="P36" i="10"/>
  <c r="M36" i="10"/>
  <c r="AE35" i="10"/>
  <c r="AB35" i="10"/>
  <c r="Y35" i="10"/>
  <c r="V35" i="10"/>
  <c r="S35" i="10"/>
  <c r="P35" i="10"/>
  <c r="M35" i="10"/>
  <c r="AE34" i="10"/>
  <c r="AB34" i="10"/>
  <c r="Y34" i="10"/>
  <c r="V34" i="10"/>
  <c r="S34" i="10"/>
  <c r="P34" i="10"/>
  <c r="M34" i="10"/>
  <c r="Y33" i="10"/>
  <c r="V33" i="10"/>
  <c r="S33" i="10"/>
  <c r="P33" i="10"/>
  <c r="M33" i="10"/>
  <c r="M32" i="10"/>
  <c r="DQ32" i="10" s="1"/>
  <c r="V31" i="10"/>
  <c r="S31" i="10"/>
  <c r="P31" i="10"/>
  <c r="M31" i="10"/>
  <c r="AE30" i="10"/>
  <c r="AB30" i="10"/>
  <c r="Y30" i="10"/>
  <c r="V30" i="10"/>
  <c r="S30" i="10"/>
  <c r="P30" i="10"/>
  <c r="M30" i="10"/>
  <c r="AE29" i="10"/>
  <c r="AB29" i="10"/>
  <c r="Y29" i="10"/>
  <c r="V29" i="10"/>
  <c r="S29" i="10"/>
  <c r="P29" i="10"/>
  <c r="M29" i="10"/>
  <c r="AE28" i="10"/>
  <c r="AB28" i="10"/>
  <c r="Y28" i="10"/>
  <c r="V28" i="10"/>
  <c r="S28" i="10"/>
  <c r="P28" i="10"/>
  <c r="M28" i="10"/>
  <c r="AE27" i="10"/>
  <c r="AB27" i="10"/>
  <c r="Y27" i="10"/>
  <c r="V27" i="10"/>
  <c r="S27" i="10"/>
  <c r="P27" i="10"/>
  <c r="M27" i="10"/>
  <c r="AE26" i="10"/>
  <c r="AB26" i="10"/>
  <c r="Y26" i="10"/>
  <c r="V26" i="10"/>
  <c r="S26" i="10"/>
  <c r="P26" i="10"/>
  <c r="M26" i="10"/>
  <c r="AE25" i="10"/>
  <c r="AB25" i="10"/>
  <c r="Y25" i="10"/>
  <c r="V25" i="10"/>
  <c r="S25" i="10"/>
  <c r="P25" i="10"/>
  <c r="M25" i="10"/>
  <c r="AE24" i="10"/>
  <c r="AB24" i="10"/>
  <c r="Y24" i="10"/>
  <c r="V24" i="10"/>
  <c r="S24" i="10"/>
  <c r="P24" i="10"/>
  <c r="M24" i="10"/>
  <c r="AE23" i="10"/>
  <c r="AB23" i="10"/>
  <c r="Y23" i="10"/>
  <c r="V23" i="10"/>
  <c r="S23" i="10"/>
  <c r="P23" i="10"/>
  <c r="M23" i="10"/>
  <c r="AE22" i="10"/>
  <c r="AB22" i="10"/>
  <c r="Y22" i="10"/>
  <c r="V22" i="10"/>
  <c r="S22" i="10"/>
  <c r="P22" i="10"/>
  <c r="M22" i="10"/>
  <c r="DN21" i="10"/>
  <c r="V21" i="10"/>
  <c r="S21" i="10"/>
  <c r="P21" i="10"/>
  <c r="M21" i="10"/>
  <c r="AE20" i="10"/>
  <c r="AB20" i="10"/>
  <c r="Y20" i="10"/>
  <c r="V20" i="10"/>
  <c r="S20" i="10"/>
  <c r="P20" i="10"/>
  <c r="M20" i="10"/>
  <c r="AE19" i="10"/>
  <c r="AB19" i="10"/>
  <c r="Y19" i="10"/>
  <c r="V19" i="10"/>
  <c r="S19" i="10"/>
  <c r="P19" i="10"/>
  <c r="M19" i="10"/>
  <c r="AE18" i="10"/>
  <c r="AB18" i="10"/>
  <c r="Y18" i="10"/>
  <c r="V18" i="10"/>
  <c r="S18" i="10"/>
  <c r="P18" i="10"/>
  <c r="M18" i="10"/>
  <c r="AE17" i="10"/>
  <c r="AB17" i="10"/>
  <c r="Y17" i="10"/>
  <c r="V17" i="10"/>
  <c r="S17" i="10"/>
  <c r="P17" i="10"/>
  <c r="M17" i="10"/>
  <c r="AE16" i="10"/>
  <c r="AB16" i="10"/>
  <c r="Y16" i="10"/>
  <c r="V16" i="10"/>
  <c r="S16" i="10"/>
  <c r="P16" i="10"/>
  <c r="M16" i="10"/>
  <c r="AE15" i="10"/>
  <c r="AB15" i="10"/>
  <c r="Y15" i="10"/>
  <c r="V15" i="10"/>
  <c r="S15" i="10"/>
  <c r="P15" i="10"/>
  <c r="AE14" i="10"/>
  <c r="AB14" i="10"/>
  <c r="Y14" i="10"/>
  <c r="V14" i="10"/>
  <c r="S14" i="10"/>
  <c r="P14" i="10"/>
  <c r="M14" i="10"/>
  <c r="AE13" i="10"/>
  <c r="AB13" i="10"/>
  <c r="Y13" i="10"/>
  <c r="V13" i="10"/>
  <c r="S13" i="10"/>
  <c r="P13" i="10"/>
  <c r="M13" i="10"/>
  <c r="AE12" i="10"/>
  <c r="AB12" i="10"/>
  <c r="Y12" i="10"/>
  <c r="V12" i="10"/>
  <c r="S12" i="10"/>
  <c r="P12" i="10"/>
  <c r="M12" i="10"/>
  <c r="AE11" i="10"/>
  <c r="AB11" i="10"/>
  <c r="Y11" i="10"/>
  <c r="V11" i="10"/>
  <c r="S11" i="10"/>
  <c r="P11" i="10"/>
  <c r="M11" i="10"/>
  <c r="AE10" i="10"/>
  <c r="AB10" i="10"/>
  <c r="Y10" i="10"/>
  <c r="V10" i="10"/>
  <c r="S10" i="10"/>
  <c r="P10" i="10"/>
  <c r="M10" i="10"/>
  <c r="AE9" i="10"/>
  <c r="AB9" i="10"/>
  <c r="Y9" i="10"/>
  <c r="V9" i="10"/>
  <c r="S9" i="10"/>
  <c r="P9" i="10"/>
  <c r="M9" i="10"/>
  <c r="AE8" i="10"/>
  <c r="AB8" i="10"/>
  <c r="Y8" i="10"/>
  <c r="V8" i="10"/>
  <c r="S8" i="10"/>
  <c r="P8" i="10"/>
  <c r="M8" i="10"/>
  <c r="AE7" i="10"/>
  <c r="AB7" i="10"/>
  <c r="Y7" i="10"/>
  <c r="V7" i="10"/>
  <c r="S7" i="10"/>
  <c r="P7" i="10"/>
  <c r="M7" i="10"/>
  <c r="DN15" i="10" l="1"/>
  <c r="DN23" i="10"/>
  <c r="DQ23" i="10" s="1"/>
  <c r="DQ62" i="10"/>
  <c r="DQ61" i="10"/>
  <c r="DQ63" i="10"/>
  <c r="DN58" i="10"/>
  <c r="DQ58" i="10" s="1"/>
  <c r="DN60" i="10"/>
  <c r="DQ60" i="10" s="1"/>
  <c r="DN71" i="10"/>
  <c r="DQ71" i="10" s="1"/>
  <c r="DN36" i="10"/>
  <c r="DQ36" i="10" s="1"/>
  <c r="DQ45" i="10"/>
  <c r="DN56" i="10"/>
  <c r="DQ56" i="10" s="1"/>
  <c r="DN59" i="10"/>
  <c r="DQ59" i="10" s="1"/>
  <c r="DN66" i="10"/>
  <c r="DQ66" i="10" s="1"/>
  <c r="DN70" i="10"/>
  <c r="DQ70" i="10" s="1"/>
  <c r="DN72" i="10"/>
  <c r="DQ72" i="10" s="1"/>
  <c r="DQ8" i="10"/>
  <c r="DQ10" i="10"/>
  <c r="DN27" i="10"/>
  <c r="DQ27" i="10" s="1"/>
  <c r="DQ51" i="10"/>
  <c r="DN55" i="10"/>
  <c r="DQ55" i="10" s="1"/>
  <c r="DN64" i="10"/>
  <c r="DQ64" i="10" s="1"/>
  <c r="DQ68" i="10"/>
  <c r="DN16" i="10"/>
  <c r="DQ16" i="10" s="1"/>
  <c r="DN18" i="10"/>
  <c r="DQ18" i="10" s="1"/>
  <c r="DN29" i="10"/>
  <c r="DQ29" i="10" s="1"/>
  <c r="DN30" i="10"/>
  <c r="DQ30" i="10" s="1"/>
  <c r="DQ7" i="10"/>
  <c r="DQ9" i="10"/>
  <c r="DQ11" i="10"/>
  <c r="DQ12" i="10"/>
  <c r="DQ26" i="10"/>
  <c r="DQ31" i="10"/>
  <c r="DN35" i="10"/>
  <c r="DQ35" i="10" s="1"/>
  <c r="DQ49" i="10"/>
  <c r="DQ57" i="10"/>
  <c r="DQ46" i="10"/>
  <c r="DQ25" i="10"/>
  <c r="DQ34" i="10"/>
  <c r="DQ39" i="10"/>
  <c r="DQ69" i="10"/>
  <c r="DQ20" i="10"/>
  <c r="DQ38" i="10"/>
  <c r="DQ33" i="10"/>
  <c r="DQ17" i="10"/>
  <c r="DQ19" i="10"/>
  <c r="DQ13" i="10"/>
  <c r="DQ14" i="10"/>
  <c r="DQ21" i="10"/>
  <c r="DQ42" i="10"/>
  <c r="DQ54" i="10"/>
  <c r="DO73" i="10"/>
  <c r="DQ47" i="10"/>
  <c r="DQ37" i="10"/>
  <c r="DQ48" i="10"/>
  <c r="DQ44" i="10"/>
  <c r="DQ43" i="10"/>
  <c r="DQ41" i="10"/>
  <c r="DQ52" i="10"/>
  <c r="DQ53" i="10"/>
  <c r="DQ65" i="10"/>
  <c r="DQ24" i="10"/>
  <c r="DQ28" i="10"/>
  <c r="DQ22" i="10"/>
  <c r="DQ40" i="10"/>
  <c r="DQ67" i="10"/>
  <c r="DQ50" i="10"/>
  <c r="DP73" i="10"/>
  <c r="P73" i="10"/>
  <c r="BL73" i="10"/>
  <c r="BL75" i="10" s="1"/>
  <c r="BL76" i="10" s="1"/>
  <c r="CS73" i="10"/>
  <c r="CS75" i="10" s="1"/>
  <c r="CS76" i="10" s="1"/>
  <c r="DE73" i="10"/>
  <c r="DE75" i="10" s="1"/>
  <c r="DE76" i="10" s="1"/>
  <c r="CV73" i="10"/>
  <c r="CV75" i="10" s="1"/>
  <c r="CV76" i="10" s="1"/>
  <c r="DH73" i="10"/>
  <c r="DH75" i="10" s="1"/>
  <c r="DH76" i="10" s="1"/>
  <c r="BO73" i="10"/>
  <c r="BO75" i="10" s="1"/>
  <c r="BO76" i="10" s="1"/>
  <c r="DL79" i="10"/>
  <c r="CY73" i="10"/>
  <c r="CY75" i="10" s="1"/>
  <c r="CY76" i="10" s="1"/>
  <c r="CM73" i="10"/>
  <c r="CM75" i="10" s="1"/>
  <c r="CM76" i="10" s="1"/>
  <c r="DK73" i="10"/>
  <c r="DK75" i="10" s="1"/>
  <c r="DK76" i="10" s="1"/>
  <c r="AB73" i="10"/>
  <c r="AQ73" i="10"/>
  <c r="AQ75" i="10" s="1"/>
  <c r="AQ76" i="10" s="1"/>
  <c r="AW73" i="10"/>
  <c r="AW75" i="10" s="1"/>
  <c r="AW76" i="10" s="1"/>
  <c r="AZ73" i="10"/>
  <c r="AZ75" i="10" s="1"/>
  <c r="AZ76" i="10" s="1"/>
  <c r="BC73" i="10"/>
  <c r="BC75" i="10" s="1"/>
  <c r="BC76" i="10" s="1"/>
  <c r="CG73" i="10"/>
  <c r="CG75" i="10" s="1"/>
  <c r="CG76" i="10" s="1"/>
  <c r="Y73" i="10"/>
  <c r="BI73" i="10"/>
  <c r="BI75" i="10" s="1"/>
  <c r="BI76" i="10" s="1"/>
  <c r="CJ73" i="10"/>
  <c r="CJ75" i="10" s="1"/>
  <c r="CJ76" i="10" s="1"/>
  <c r="V73" i="10"/>
  <c r="S73" i="10"/>
  <c r="AE73" i="10"/>
  <c r="AH73" i="10"/>
  <c r="AT73" i="10"/>
  <c r="AT75" i="10" s="1"/>
  <c r="AT76" i="10" s="1"/>
  <c r="BF73" i="10"/>
  <c r="BF75" i="10" s="1"/>
  <c r="BF76" i="10" s="1"/>
  <c r="BR73" i="10"/>
  <c r="BR75" i="10" s="1"/>
  <c r="BR76" i="10" s="1"/>
  <c r="CD73" i="10"/>
  <c r="CD75" i="10" s="1"/>
  <c r="CD76" i="10" s="1"/>
  <c r="CP73" i="10"/>
  <c r="CP75" i="10" s="1"/>
  <c r="CP76" i="10" s="1"/>
  <c r="DB73" i="10"/>
  <c r="DB75" i="10" s="1"/>
  <c r="DB76" i="10" s="1"/>
  <c r="M73" i="10"/>
  <c r="AK73" i="10"/>
  <c r="BU73" i="10"/>
  <c r="BU75" i="10" s="1"/>
  <c r="BU76" i="10" s="1"/>
  <c r="CA73" i="10"/>
  <c r="CA75" i="10" s="1"/>
  <c r="CA76" i="10" s="1"/>
  <c r="AN73" i="10"/>
  <c r="BX73" i="10"/>
  <c r="BX75" i="10" s="1"/>
  <c r="BX76" i="10" s="1"/>
  <c r="DQ15" i="10" l="1"/>
  <c r="DN73" i="10"/>
  <c r="DQ73" i="10" s="1"/>
  <c r="AP16" i="9" l="1"/>
  <c r="V15" i="9" l="1"/>
  <c r="S15" i="9"/>
  <c r="P15" i="9"/>
  <c r="M15" i="9"/>
  <c r="J15" i="9"/>
  <c r="AJ16" i="9"/>
  <c r="AI16" i="9"/>
  <c r="AG16" i="9"/>
  <c r="AF16" i="9"/>
  <c r="AI74" i="10" s="1"/>
  <c r="AI75" i="10" s="1"/>
  <c r="AD16" i="9"/>
  <c r="AC16" i="9"/>
  <c r="AF74" i="10" s="1"/>
  <c r="AF75" i="10" s="1"/>
  <c r="AA16" i="9"/>
  <c r="Z16" i="9"/>
  <c r="AC74" i="10" s="1"/>
  <c r="AC75" i="10" s="1"/>
  <c r="X16" i="9"/>
  <c r="W16" i="9"/>
  <c r="Z74" i="10" s="1"/>
  <c r="Z75" i="10" s="1"/>
  <c r="U16" i="9"/>
  <c r="T16" i="9"/>
  <c r="W74" i="10" s="1"/>
  <c r="W75" i="10" s="1"/>
  <c r="R16" i="9"/>
  <c r="Q16" i="9"/>
  <c r="T74" i="10" s="1"/>
  <c r="T75" i="10" s="1"/>
  <c r="R74" i="10"/>
  <c r="R75" i="10" s="1"/>
  <c r="Q74" i="10"/>
  <c r="Q75" i="10" s="1"/>
  <c r="L16" i="9"/>
  <c r="K16" i="9"/>
  <c r="N74" i="10" s="1"/>
  <c r="N75" i="10" s="1"/>
  <c r="I16" i="9"/>
  <c r="L74" i="10" s="1"/>
  <c r="H16" i="9"/>
  <c r="K74" i="10" s="1"/>
  <c r="AL17" i="9"/>
  <c r="AO17" i="9" s="1"/>
  <c r="AM17" i="9"/>
  <c r="AP17" i="9" s="1"/>
  <c r="AN17" i="9"/>
  <c r="AQ17" i="9" s="1"/>
  <c r="P16" i="9"/>
  <c r="AB11" i="9"/>
  <c r="AE11" i="9"/>
  <c r="AH11" i="9"/>
  <c r="AK11" i="9"/>
  <c r="Y12" i="9"/>
  <c r="AB12" i="9"/>
  <c r="AN12" i="9" s="1"/>
  <c r="AE12" i="9"/>
  <c r="AH12" i="9"/>
  <c r="AK12" i="9"/>
  <c r="V13" i="9"/>
  <c r="Y13" i="9"/>
  <c r="AB13" i="9"/>
  <c r="AN13" i="9" s="1"/>
  <c r="AE13" i="9"/>
  <c r="AH13" i="9"/>
  <c r="AK13" i="9"/>
  <c r="AQ13" i="9" l="1"/>
  <c r="AQ12" i="9"/>
  <c r="AQ15" i="9"/>
  <c r="DO74" i="10"/>
  <c r="AN11" i="9"/>
  <c r="AQ11" i="9" s="1"/>
  <c r="L19" i="9"/>
  <c r="O74" i="10"/>
  <c r="O75" i="10" s="1"/>
  <c r="AD19" i="9"/>
  <c r="AG74" i="10"/>
  <c r="AG75" i="10" s="1"/>
  <c r="AI19" i="9"/>
  <c r="AL74" i="10"/>
  <c r="AL75" i="10" s="1"/>
  <c r="R19" i="9"/>
  <c r="U74" i="10"/>
  <c r="U75" i="10" s="1"/>
  <c r="AJ19" i="9"/>
  <c r="AM74" i="10"/>
  <c r="AM75" i="10" s="1"/>
  <c r="X19" i="9"/>
  <c r="AA74" i="10"/>
  <c r="AA75" i="10" s="1"/>
  <c r="AG19" i="9"/>
  <c r="AJ74" i="10"/>
  <c r="AJ75" i="10" s="1"/>
  <c r="DL75" i="10"/>
  <c r="K75" i="10"/>
  <c r="L75" i="10"/>
  <c r="AA19" i="9"/>
  <c r="AD74" i="10"/>
  <c r="AD75" i="10" s="1"/>
  <c r="U19" i="9"/>
  <c r="X74" i="10"/>
  <c r="X75" i="10" s="1"/>
  <c r="Y16" i="9"/>
  <c r="AB74" i="10" s="1"/>
  <c r="AB75" i="10" s="1"/>
  <c r="AB76" i="10" s="1"/>
  <c r="M16" i="9"/>
  <c r="AP18" i="9"/>
  <c r="AL18" i="9"/>
  <c r="AS18" i="9"/>
  <c r="O19" i="9"/>
  <c r="AM18" i="9"/>
  <c r="AK16" i="9"/>
  <c r="AN74" i="10" s="1"/>
  <c r="AN75" i="10" s="1"/>
  <c r="AN76" i="10" s="1"/>
  <c r="S74" i="10"/>
  <c r="S75" i="10" s="1"/>
  <c r="S76" i="10" s="1"/>
  <c r="AE16" i="9"/>
  <c r="AM16" i="9"/>
  <c r="N19" i="9"/>
  <c r="Z19" i="9"/>
  <c r="K19" i="9"/>
  <c r="W19" i="9"/>
  <c r="AF19" i="9"/>
  <c r="S16" i="9"/>
  <c r="V74" i="10" s="1"/>
  <c r="V75" i="10" s="1"/>
  <c r="V76" i="10" s="1"/>
  <c r="AH16" i="9"/>
  <c r="AK74" i="10" s="1"/>
  <c r="AK75" i="10" s="1"/>
  <c r="AK76" i="10" s="1"/>
  <c r="V16" i="9"/>
  <c r="Y74" i="10" s="1"/>
  <c r="Y75" i="10" s="1"/>
  <c r="Y76" i="10" s="1"/>
  <c r="J16" i="9"/>
  <c r="M74" i="10" s="1"/>
  <c r="T19" i="9"/>
  <c r="AC19" i="9"/>
  <c r="Q19" i="9"/>
  <c r="AB16" i="9"/>
  <c r="AE74" i="10" s="1"/>
  <c r="AE75" i="10" s="1"/>
  <c r="AE76" i="10" s="1"/>
  <c r="AL16" i="9"/>
  <c r="DP74" i="10" l="1"/>
  <c r="DO75" i="10"/>
  <c r="DR78" i="10" s="1"/>
  <c r="Y19" i="9"/>
  <c r="AE19" i="9"/>
  <c r="AH74" i="10"/>
  <c r="AH75" i="10" s="1"/>
  <c r="AH76" i="10" s="1"/>
  <c r="M75" i="10"/>
  <c r="M19" i="9"/>
  <c r="P74" i="10"/>
  <c r="P75" i="10" s="1"/>
  <c r="P76" i="10" s="1"/>
  <c r="DM75" i="10"/>
  <c r="AN18" i="9"/>
  <c r="P19" i="9"/>
  <c r="AN16" i="9"/>
  <c r="AK19" i="9"/>
  <c r="J19" i="9"/>
  <c r="AB19" i="9"/>
  <c r="V19" i="9"/>
  <c r="S19" i="9"/>
  <c r="AS16" i="9"/>
  <c r="AH19" i="9"/>
  <c r="DP75" i="10" l="1"/>
  <c r="DQ74" i="10"/>
  <c r="M76" i="10"/>
  <c r="DN75" i="10"/>
  <c r="AN19" i="9"/>
  <c r="AO16" i="9"/>
  <c r="AQ16" i="9"/>
  <c r="AQ19" i="9" s="1"/>
  <c r="DQ75" i="10" l="1"/>
  <c r="AR16" i="9"/>
  <c r="AR19" i="9" s="1"/>
  <c r="AO18" i="9"/>
  <c r="AR18" i="9"/>
  <c r="AQ18" i="9" l="1"/>
</calcChain>
</file>

<file path=xl/sharedStrings.xml><?xml version="1.0" encoding="utf-8"?>
<sst xmlns="http://schemas.openxmlformats.org/spreadsheetml/2006/main" count="807" uniqueCount="393">
  <si>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</si>
  <si>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</si>
  <si>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</si>
  <si>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</si>
  <si>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</si>
  <si>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</si>
  <si>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</si>
  <si>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</si>
  <si>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</si>
  <si>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</si>
  <si>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</si>
  <si>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</si>
  <si>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</si>
  <si>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</si>
  <si>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</si>
  <si>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</si>
  <si>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</si>
  <si>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</si>
  <si>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</si>
  <si>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</si>
  <si>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</si>
  <si>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</si>
  <si>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</si>
  <si>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</si>
  <si>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</si>
  <si>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</si>
  <si>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</si>
  <si>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</si>
  <si>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</si>
  <si>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</si>
  <si>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</si>
  <si>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</si>
  <si>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</si>
  <si>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</si>
  <si>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</si>
  <si>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</si>
  <si>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</si>
  <si>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</si>
  <si>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</si>
  <si>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</si>
  <si>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</si>
  <si>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</si>
  <si>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</si>
  <si>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</si>
  <si>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</si>
  <si>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</si>
  <si>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</si>
  <si>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</si>
  <si>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</si>
  <si>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</si>
  <si>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</si>
  <si>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</si>
  <si>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</si>
  <si>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</si>
  <si>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</si>
  <si>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</si>
  <si>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</si>
  <si>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</si>
  <si>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</si>
  <si>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</si>
  <si>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</si>
  <si>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</si>
  <si>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</si>
  <si>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</si>
  <si>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</si>
  <si>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</si>
  <si>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</si>
  <si>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</si>
  <si>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</si>
  <si>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</si>
  <si>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</si>
  <si>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</si>
  <si>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</si>
  <si>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</si>
  <si>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</si>
  <si>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</si>
  <si>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</si>
  <si>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</si>
  <si>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</si>
  <si>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</si>
  <si>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</si>
  <si>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20.06.2038.</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</si>
  <si>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</si>
  <si>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</si>
  <si>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</si>
  <si>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</si>
  <si>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</si>
  <si>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</si>
  <si>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</si>
  <si>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</si>
  <si>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</si>
  <si>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</si>
  <si>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</si>
  <si>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</si>
  <si>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</si>
  <si>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</si>
  <si>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</si>
  <si>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</si>
  <si>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</si>
  <si>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</si>
  <si>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</si>
  <si>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</si>
  <si>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</si>
  <si>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</si>
  <si>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</si>
  <si>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</si>
  <si>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</si>
  <si>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</si>
  <si>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</si>
  <si>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</si>
  <si>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</si>
  <si>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</si>
  <si>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</si>
  <si>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</si>
  <si>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</si>
  <si>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</si>
  <si>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</si>
  <si>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</si>
  <si>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</si>
  <si>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</si>
  <si>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</si>
  <si>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</si>
  <si>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</si>
  <si>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</si>
  <si>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</si>
  <si>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</si>
  <si>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</si>
  <si>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</si>
  <si>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</si>
  <si>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</si>
  <si>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</si>
  <si>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</si>
  <si>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</si>
  <si>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</si>
  <si>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</si>
  <si>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</si>
  <si>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</si>
  <si>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</si>
  <si>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</si>
  <si>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</si>
  <si>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</si>
  <si>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</si>
  <si>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</si>
  <si>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</si>
  <si>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</si>
  <si>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</si>
  <si>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</si>
  <si>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</si>
  <si>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</si>
  <si>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</si>
  <si>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</si>
  <si>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</si>
  <si>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</si>
  <si>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</si>
  <si>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</si>
  <si>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</si>
  <si>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4.pielikums</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</si>
  <si>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</si>
  <si>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</si>
  <si>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</si>
  <si>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</si>
  <si>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</si>
  <si>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</si>
  <si>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</si>
  <si>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</si>
  <si>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</si>
  <si>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</si>
  <si>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</si>
  <si>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</si>
  <si>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</si>
  <si>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</si>
  <si>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</si>
  <si>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</si>
  <si>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</si>
  <si>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</si>
  <si>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</si>
  <si>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</si>
  <si>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</si>
  <si>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</si>
  <si>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</si>
  <si>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</si>
  <si>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</si>
  <si>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</si>
  <si>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</si>
  <si>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</si>
  <si>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</si>
  <si>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</si>
  <si>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</si>
  <si>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</si>
  <si>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</si>
  <si>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</si>
  <si>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</si>
  <si>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</si>
  <si>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</si>
  <si>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</si>
  <si>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</si>
  <si>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</si>
  <si>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</si>
  <si>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</si>
  <si>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ELFLA projekts "Pašvaldības autoceļu "Tomsona pagrieziens - Sebežnieki", "Brenci - Sakvārne" un "P41-Cūku komplekss""pārbūve, Malienas pagastā, Alūksnes novadā"</t>
  </si>
  <si>
    <t>ELFLA projekts "Alūksnes novada pašvaldības autoceļa "Mālupe - Purmala" pārbvūve"</t>
  </si>
  <si>
    <t>ELFLA projekts "Pašvaldības autoceļa "Indrāni- Blūmji - Gailīši", "Rijukalns - Vengerski"un "Ziemeri - Murati" pārbūve Ziemera pagastā, Alūksnes novadā"</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</si>
  <si>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</si>
  <si>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</si>
  <si>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</si>
  <si>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</si>
  <si>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</si>
  <si>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</si>
  <si>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</si>
  <si>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</si>
  <si>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</si>
  <si>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</si>
  <si>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</si>
  <si>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</si>
  <si>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</si>
  <si>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</si>
  <si>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</si>
  <si>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</si>
  <si>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</si>
  <si>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</si>
  <si>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</si>
  <si>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</si>
  <si>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</si>
  <si>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</si>
  <si>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</si>
  <si>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</si>
  <si>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</si>
  <si>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</si>
  <si>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</si>
  <si>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</si>
  <si>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</si>
  <si>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</si>
  <si>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</si>
  <si>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</si>
  <si>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</si>
  <si>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</si>
  <si>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</si>
  <si>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</si>
  <si>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</si>
  <si>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</si>
  <si>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</si>
  <si>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</si>
  <si>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</si>
  <si>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</si>
  <si>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</si>
  <si>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</si>
  <si>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</si>
  <si>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</si>
  <si>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</si>
  <si>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</si>
  <si>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</si>
  <si>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</si>
  <si>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</si>
  <si>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</si>
  <si>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</si>
  <si>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</si>
  <si>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</si>
  <si>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</si>
  <si>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</si>
  <si>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</si>
  <si>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</si>
  <si>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</si>
  <si>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</si>
  <si>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</si>
  <si>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</si>
  <si>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</si>
  <si>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</si>
  <si>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</si>
  <si>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</si>
  <si>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</si>
  <si>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</si>
  <si>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20.12.2036.</t>
  </si>
  <si>
    <t>P-21/2020</t>
  </si>
  <si>
    <t>ERAF projekts Nr.8.1.2.0/18/I/002 "Alūksnes novada vispārējās izglītības iestāžu mācību vides uzlabošana" (E.Glika Alūksnes Valsts ģimnāzija)</t>
  </si>
  <si>
    <t>20.12.2031.</t>
  </si>
  <si>
    <t>01.06.2020.</t>
  </si>
  <si>
    <t>A2/1/20/254</t>
  </si>
  <si>
    <t>P-139/2020</t>
  </si>
  <si>
    <t>22.09.2036.</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</si>
  <si>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</si>
  <si>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</si>
  <si>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</si>
  <si>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</si>
  <si>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</si>
  <si>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</si>
  <si>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</si>
  <si>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</si>
  <si>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</si>
  <si>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</si>
  <si>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</si>
  <si>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</si>
  <si>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</si>
  <si>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 xml:space="preserve">aiņēmums ERAF projektam “Infrastruktūras risinājumi deinstitucionālizācijas īstenošanai Alūksnes novadā”
Nr.9.3.1.1/19/I/048 (ēkas Uzvaras iela 1 pārbūve)
</t>
  </si>
  <si>
    <t>aizņēmums LAT-RUS projektam "630 verstis pilnas sajūtām" papildus</t>
  </si>
  <si>
    <t>06.10.2020.</t>
  </si>
  <si>
    <t>P-371/2020</t>
  </si>
  <si>
    <t>A2/1/20/704</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</si>
  <si>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</si>
  <si>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</si>
  <si>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</si>
  <si>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</si>
  <si>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</si>
  <si>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</si>
  <si>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</si>
  <si>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</si>
  <si>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</si>
  <si>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</si>
  <si>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</si>
  <si>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</si>
  <si>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</si>
  <si>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</si>
  <si>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</si>
  <si>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</si>
  <si>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</si>
  <si>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</si>
  <si>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</si>
  <si>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</si>
  <si>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</si>
  <si>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</si>
  <si>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</si>
  <si>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A2/1/21/321; A2/1/21/321-V/22/1</t>
  </si>
  <si>
    <t>22.06.2021. 12.01.2022.</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</si>
  <si>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</si>
  <si>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</si>
  <si>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</si>
  <si>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</si>
  <si>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</si>
  <si>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</si>
  <si>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</si>
  <si>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</si>
  <si>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</si>
  <si>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</si>
  <si>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</si>
  <si>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</si>
  <si>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</si>
  <si>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</si>
  <si>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</si>
  <si>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</si>
  <si>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</si>
  <si>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</si>
  <si>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</si>
  <si>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</si>
  <si>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</si>
  <si>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</si>
  <si>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</si>
  <si>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</si>
  <si>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</si>
  <si>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</si>
  <si>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</si>
  <si>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 xml:space="preserve">12.2036. </t>
  </si>
  <si>
    <t>turpmākie gadi (2031 - 2052)</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</si>
  <si>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</si>
  <si>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</si>
  <si>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</si>
  <si>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</si>
  <si>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</si>
  <si>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</si>
  <si>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</si>
  <si>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</si>
  <si>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</si>
  <si>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</si>
  <si>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30.11.2018. 27.12.2018. 14.01.2019. 17.05.2019. 30.01.2024.</t>
  </si>
  <si>
    <t>A2/1/18/865; A2/1/18/865-V/18/1; A2/1/18/865-V19/2;  A2/1/18/865-V/19/3; A2/1/18/865-ekase; A2/1/18/865-V/24/4</t>
  </si>
  <si>
    <t>04.12.2018. 30.01.2024.</t>
  </si>
  <si>
    <t>A2/1/18/869; A2/1/18/869-ekase; A2/1/18/869-V/24/2</t>
  </si>
  <si>
    <t>06.02.2020. ; 05.01.2021.; 12.01.2022.; 30.01.2024.</t>
  </si>
  <si>
    <t>A2/1/20/33;  A2/1/20/33-V/21/1; A2/1/20/33-V/22/2; A2/1/20/33-V/24/1</t>
  </si>
  <si>
    <t>28.07.2021.; 30.01.2024.</t>
  </si>
  <si>
    <t>A2/1/21/435; A2/1/21/435-V/24/1</t>
  </si>
  <si>
    <t>05.07.2022.; 30.01.2024.</t>
  </si>
  <si>
    <t>A2/1/22/189; A2/1/22/189-V/24/1</t>
  </si>
  <si>
    <t>14.09.2022.; 30.01.2024.</t>
  </si>
  <si>
    <t>A2/1/22/385; A2/1/22/385-V/24/2</t>
  </si>
  <si>
    <t>05.10.2022.; 30.01.2024.</t>
  </si>
  <si>
    <t>A2/1/22/411; A2/1/22/411-V/24/1</t>
  </si>
  <si>
    <t>03.11.2022.; 30.01.2024.</t>
  </si>
  <si>
    <t>A2/1/22/475; A2/1/22/475-V/24/1</t>
  </si>
  <si>
    <t>28.01.2022.; 30.01.2024.</t>
  </si>
  <si>
    <t>A2/1/22/12; A2/1/22/12-V/24/1</t>
  </si>
  <si>
    <t>Galvojumu saistības uz 25.04.2024. (noslēgtie līgumi) un paredzamie galvojumi</t>
  </si>
  <si>
    <t>Aizņēmumu saistības uz 25.04.2024. (noslēgtie līgumi) un paredzamie aizņēmumi</t>
  </si>
  <si>
    <t>Alūksnes novada pašvaldības domes</t>
  </si>
  <si>
    <t>saistošajiem noteikumiem Nr.20/2024</t>
  </si>
  <si>
    <t>saistošajiem noteikumiem Nr. 20/2024</t>
  </si>
  <si>
    <t>5. pielikums</t>
  </si>
  <si>
    <r>
      <t xml:space="preserve">Alūksnes novada pašvaldības domes priekšsēdētājs </t>
    </r>
    <r>
      <rPr>
        <i/>
        <sz val="16"/>
        <rFont val="Times New Roman"/>
        <family val="1"/>
        <charset val="186"/>
      </rPr>
      <t>Dz. Adlers</t>
    </r>
  </si>
  <si>
    <r>
      <t xml:space="preserve">Alūksnes novada pašvaldības domes priekšsēdētājs </t>
    </r>
    <r>
      <rPr>
        <i/>
        <sz val="12"/>
        <rFont val="Times New Roman"/>
        <family val="1"/>
        <charset val="186"/>
      </rPr>
      <t>Dz. Adlers</t>
    </r>
  </si>
  <si>
    <t>ERAF Ūdenssaimniecības attīstība Alsviķu pagasta Strautiņu ciemā (SIA Rūpe pamatkapitāls)</t>
  </si>
  <si>
    <t>ERAF Ūdenssaimniecības attīstība Alsviķu pagasta Alsviķu ciemā (SIA Rūpe pamatkapitāls)</t>
  </si>
  <si>
    <t>aizņēmums projekta "Lietus kanalizācijas sistēmas izbūve un ielu seguma atjaunošana" īstenošanai (O.Vācieša un Dārza ielu rekonstrukcijai)</t>
  </si>
  <si>
    <t>ERAF projekts "Ūdenssaimniecības attīstība Alūksnes novada Ilzenes pagasta Jaunzemu ciemā" (SIA Rūpe pamatkapitāls)</t>
  </si>
  <si>
    <t>aizņēmums ERAF projekta  "Aizsargājamo ainavu apvidus "Veclaicene" infrastruktūras uzlabošana antropogēnās slodzes mazināšanai un pieejamības nodrošināšanai" īstenošanai</t>
  </si>
  <si>
    <t>ELFLA projekts "Pašvaldības autoceļa "Dzintari - Cīņa" pārbūve Veclaicenes pagastā, Alūksnes novadā”</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</si>
</sst>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13"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16"/>
      <name val="Times New Roman"/>
      <family val="1"/>
      <charset val="186"/>
    </font>
    <font>
      <i/>
      <sz val="16"/>
      <name val="Times New Roman"/>
      <family val="1"/>
      <charset val="186"/>
    </font>
    <font>
      <sz val="12"/>
      <name val="Times New Roman"/>
      <family val="1"/>
      <charset val="186"/>
    </font>
    <font>
      <i/>
      <sz val="12"/>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48">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3"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9" xfId="0" applyFont="1" applyBorder="1"/>
    <xf numFmtId="0" fontId="3" fillId="0" borderId="40" xfId="0" applyFont="1" applyBorder="1"/>
    <xf numFmtId="0" fontId="3" fillId="0" borderId="41" xfId="0" applyFont="1" applyBorder="1"/>
    <xf numFmtId="0" fontId="2" fillId="0" borderId="13" xfId="0" applyFont="1" applyBorder="1"/>
    <xf numFmtId="0" fontId="2" fillId="0" borderId="38"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1" xfId="0" applyFont="1" applyBorder="1" applyAlignment="1">
      <alignment horizontal="center" textRotation="90" wrapText="1"/>
    </xf>
    <xf numFmtId="0" fontId="2" fillId="0" borderId="53" xfId="0" applyFont="1" applyBorder="1" applyAlignment="1">
      <alignment horizontal="center" wrapText="1"/>
    </xf>
    <xf numFmtId="0" fontId="2" fillId="0" borderId="54"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2"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6" xfId="0" applyFont="1" applyBorder="1"/>
    <xf numFmtId="0" fontId="2" fillId="0" borderId="31" xfId="0" applyFont="1" applyBorder="1"/>
    <xf numFmtId="3" fontId="2" fillId="0" borderId="36" xfId="0" applyNumberFormat="1" applyFont="1" applyBorder="1"/>
    <xf numFmtId="3" fontId="2" fillId="0" borderId="44" xfId="0" applyNumberFormat="1"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6" xfId="0" applyFont="1" applyBorder="1" applyAlignment="1">
      <alignment horizontal="left"/>
    </xf>
    <xf numFmtId="0" fontId="2" fillId="0" borderId="36" xfId="0" applyFont="1" applyBorder="1" applyAlignment="1">
      <alignment horizontal="center"/>
    </xf>
    <xf numFmtId="0" fontId="2" fillId="0" borderId="43"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2"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0" xfId="0" applyNumberFormat="1" applyFont="1" applyBorder="1" applyAlignment="1">
      <alignment horizontal="right" wrapText="1"/>
    </xf>
    <xf numFmtId="0" fontId="2" fillId="0" borderId="29" xfId="0" applyFont="1" applyBorder="1"/>
    <xf numFmtId="3" fontId="2" fillId="0" borderId="30"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8"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18"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2" xfId="0" applyNumberFormat="1" applyFont="1" applyBorder="1" applyAlignment="1">
      <alignment horizontal="right" wrapText="1"/>
    </xf>
    <xf numFmtId="14" fontId="3" fillId="0" borderId="5"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3" xfId="0" applyFont="1" applyBorder="1" applyAlignment="1">
      <alignment horizontal="left" vertical="top"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164" fontId="3" fillId="0" borderId="3" xfId="0" applyNumberFormat="1" applyFont="1" applyBorder="1"/>
    <xf numFmtId="3" fontId="3" fillId="0" borderId="55" xfId="0" applyNumberFormat="1" applyFont="1" applyBorder="1" applyAlignment="1">
      <alignment horizontal="right" wrapText="1"/>
    </xf>
    <xf numFmtId="14" fontId="3" fillId="0" borderId="4" xfId="0" applyNumberFormat="1" applyFont="1" applyBorder="1" applyAlignment="1">
      <alignment horizontal="center"/>
    </xf>
    <xf numFmtId="0" fontId="3" fillId="0" borderId="2" xfId="0" applyFont="1" applyBorder="1" applyAlignment="1">
      <alignment horizontal="left" wrapText="1"/>
    </xf>
    <xf numFmtId="0" fontId="3" fillId="0" borderId="36" xfId="0" applyFont="1" applyBorder="1" applyAlignment="1">
      <alignment horizontal="left" wrapText="1"/>
    </xf>
    <xf numFmtId="14" fontId="3" fillId="0" borderId="36" xfId="0" applyNumberFormat="1" applyFont="1" applyBorder="1" applyAlignment="1">
      <alignment horizontal="center" wrapText="1"/>
    </xf>
    <xf numFmtId="14" fontId="3" fillId="0" borderId="36" xfId="0" applyNumberFormat="1" applyFont="1" applyBorder="1" applyAlignment="1">
      <alignment horizontal="center"/>
    </xf>
    <xf numFmtId="14" fontId="3" fillId="0" borderId="37" xfId="0" applyNumberFormat="1" applyFont="1" applyBorder="1" applyAlignment="1">
      <alignment horizontal="center" wrapText="1"/>
    </xf>
    <xf numFmtId="0" fontId="3" fillId="0" borderId="51" xfId="0" applyFont="1" applyBorder="1" applyAlignment="1">
      <alignment horizontal="left" wrapText="1"/>
    </xf>
    <xf numFmtId="0" fontId="3" fillId="0" borderId="53" xfId="0" applyFont="1" applyBorder="1"/>
    <xf numFmtId="0" fontId="3" fillId="0" borderId="53" xfId="0" applyFont="1" applyBorder="1" applyAlignment="1">
      <alignment wrapText="1"/>
    </xf>
    <xf numFmtId="0" fontId="3" fillId="0" borderId="54" xfId="0" applyFont="1" applyBorder="1"/>
    <xf numFmtId="0" fontId="3" fillId="0" borderId="51" xfId="0" applyFont="1" applyBorder="1" applyAlignment="1">
      <alignment horizontal="right" wrapText="1"/>
    </xf>
    <xf numFmtId="0" fontId="3" fillId="0" borderId="53" xfId="0" applyFont="1" applyBorder="1" applyAlignment="1">
      <alignment horizontal="right" wrapText="1"/>
    </xf>
    <xf numFmtId="3" fontId="3" fillId="0" borderId="54" xfId="0" applyNumberFormat="1" applyFont="1" applyBorder="1" applyAlignment="1">
      <alignment horizontal="right" wrapText="1"/>
    </xf>
    <xf numFmtId="0" fontId="3" fillId="0" borderId="52" xfId="0" applyFont="1" applyBorder="1" applyAlignment="1">
      <alignment horizontal="right" wrapText="1"/>
    </xf>
    <xf numFmtId="3" fontId="3" fillId="0" borderId="1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0" xfId="0" applyNumberFormat="1" applyFont="1" applyAlignment="1">
      <alignment horizontal="right" wrapText="1"/>
    </xf>
    <xf numFmtId="3" fontId="3" fillId="0" borderId="51" xfId="0" applyNumberFormat="1" applyFont="1" applyBorder="1" applyAlignment="1">
      <alignment horizontal="right" wrapText="1"/>
    </xf>
    <xf numFmtId="3" fontId="3" fillId="0" borderId="53"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44" xfId="0" applyNumberFormat="1" applyFont="1" applyBorder="1" applyAlignment="1">
      <alignment horizontal="right" wrapText="1"/>
    </xf>
    <xf numFmtId="0" fontId="2" fillId="0" borderId="26" xfId="0" applyFont="1" applyBorder="1" applyAlignment="1">
      <alignment horizontal="center" wrapText="1"/>
    </xf>
    <xf numFmtId="0" fontId="2" fillId="0" borderId="28" xfId="0" applyFont="1" applyBorder="1" applyAlignment="1">
      <alignment horizontal="center"/>
    </xf>
    <xf numFmtId="0" fontId="2" fillId="0" borderId="27" xfId="0" applyFont="1" applyBorder="1" applyAlignment="1">
      <alignment wrapText="1"/>
    </xf>
    <xf numFmtId="3" fontId="2" fillId="0" borderId="29" xfId="0" applyNumberFormat="1" applyFont="1" applyBorder="1" applyAlignment="1">
      <alignment horizontal="right" wrapText="1"/>
    </xf>
    <xf numFmtId="3" fontId="2" fillId="0" borderId="28" xfId="0" applyNumberFormat="1" applyFont="1" applyBorder="1"/>
    <xf numFmtId="0" fontId="2" fillId="0" borderId="25" xfId="0" applyFont="1" applyBorder="1" applyAlignment="1">
      <alignment horizontal="left"/>
    </xf>
    <xf numFmtId="0" fontId="2" fillId="0" borderId="24"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14" xfId="0" applyNumberFormat="1"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40"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left"/>
    </xf>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0" fontId="7" fillId="0" borderId="0" xfId="0" applyFont="1"/>
    <xf numFmtId="3" fontId="2" fillId="0" borderId="2" xfId="0" applyNumberFormat="1" applyFont="1" applyBorder="1"/>
    <xf numFmtId="3" fontId="2" fillId="0" borderId="3" xfId="0" applyNumberFormat="1" applyFont="1" applyBorder="1"/>
    <xf numFmtId="3" fontId="2" fillId="0" borderId="4" xfId="0" applyNumberFormat="1" applyFont="1" applyBorder="1"/>
    <xf numFmtId="3" fontId="2" fillId="0" borderId="29" xfId="0" applyNumberFormat="1" applyFont="1" applyBorder="1"/>
    <xf numFmtId="3" fontId="3" fillId="0" borderId="14" xfId="0" applyNumberFormat="1" applyFont="1" applyBorder="1" applyAlignment="1">
      <alignment horizontal="right" wrapText="1"/>
    </xf>
    <xf numFmtId="3" fontId="2" fillId="0" borderId="1" xfId="0" applyNumberFormat="1" applyFont="1" applyBorder="1"/>
    <xf numFmtId="3" fontId="2" fillId="0" borderId="16" xfId="0" applyNumberFormat="1" applyFont="1" applyBorder="1"/>
    <xf numFmtId="3" fontId="8" fillId="0" borderId="27" xfId="0" applyNumberFormat="1" applyFont="1" applyBorder="1"/>
    <xf numFmtId="3" fontId="8" fillId="0" borderId="26" xfId="0" applyNumberFormat="1" applyFont="1" applyBorder="1"/>
    <xf numFmtId="3" fontId="8" fillId="0" borderId="29" xfId="0" applyNumberFormat="1" applyFont="1" applyBorder="1"/>
    <xf numFmtId="3" fontId="2" fillId="0" borderId="25" xfId="0" applyNumberFormat="1" applyFont="1" applyBorder="1"/>
    <xf numFmtId="3" fontId="2" fillId="0" borderId="24" xfId="0" applyNumberFormat="1" applyFont="1" applyBorder="1"/>
    <xf numFmtId="3" fontId="2" fillId="0" borderId="33" xfId="0" applyNumberFormat="1" applyFont="1" applyBorder="1"/>
    <xf numFmtId="3" fontId="2" fillId="0" borderId="19" xfId="0" applyNumberFormat="1" applyFont="1" applyBorder="1"/>
    <xf numFmtId="3" fontId="2" fillId="0" borderId="20" xfId="0" applyNumberFormat="1" applyFont="1" applyBorder="1"/>
    <xf numFmtId="3" fontId="2" fillId="0" borderId="18" xfId="0" applyNumberFormat="1" applyFont="1" applyBorder="1"/>
    <xf numFmtId="0" fontId="5" fillId="0" borderId="7" xfId="0" applyFont="1" applyBorder="1" applyAlignment="1">
      <alignment horizontal="center" textRotation="90" wrapText="1"/>
    </xf>
    <xf numFmtId="0" fontId="9" fillId="0" borderId="0" xfId="0" applyFont="1"/>
    <xf numFmtId="0" fontId="9" fillId="0" borderId="0" xfId="0" applyFont="1" applyAlignment="1">
      <alignment horizontal="right"/>
    </xf>
    <xf numFmtId="0" fontId="11" fillId="0" borderId="0" xfId="0" applyFont="1" applyAlignment="1">
      <alignment horizontal="right"/>
    </xf>
    <xf numFmtId="0" fontId="5" fillId="0" borderId="48"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9" xfId="0" applyFont="1" applyBorder="1" applyAlignment="1">
      <alignment textRotation="90" wrapText="1"/>
    </xf>
    <xf numFmtId="0" fontId="3" fillId="0" borderId="44" xfId="0" applyFont="1" applyBorder="1" applyAlignment="1">
      <alignment textRotation="90"/>
    </xf>
    <xf numFmtId="0" fontId="2" fillId="0" borderId="39" xfId="0" applyFont="1" applyBorder="1" applyAlignment="1">
      <alignment horizontal="center"/>
    </xf>
    <xf numFmtId="0" fontId="2" fillId="0" borderId="40" xfId="0" applyFont="1" applyBorder="1" applyAlignment="1">
      <alignment horizontal="center"/>
    </xf>
    <xf numFmtId="0" fontId="2" fillId="0" borderId="41" xfId="0" applyFont="1" applyBorder="1" applyAlignment="1">
      <alignment horizontal="center"/>
    </xf>
    <xf numFmtId="0" fontId="2" fillId="0" borderId="39" xfId="0" applyFont="1" applyBorder="1"/>
    <xf numFmtId="0" fontId="0" fillId="0" borderId="40" xfId="0" applyBorder="1"/>
    <xf numFmtId="0" fontId="0" fillId="0" borderId="41" xfId="0" applyBorder="1"/>
    <xf numFmtId="0" fontId="2" fillId="0" borderId="56" xfId="0" applyFont="1" applyBorder="1"/>
    <xf numFmtId="0" fontId="0" fillId="0" borderId="57" xfId="0" applyBorder="1"/>
    <xf numFmtId="0" fontId="0" fillId="0" borderId="58" xfId="0" applyBorder="1"/>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7"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6" xfId="0" applyFont="1" applyBorder="1" applyAlignment="1">
      <alignment horizontal="center" vertical="center" wrapText="1"/>
    </xf>
    <xf numFmtId="0" fontId="3" fillId="0" borderId="36" xfId="0" applyFont="1" applyBorder="1" applyAlignment="1">
      <alignment horizontal="center" vertical="center" wrapText="1"/>
    </xf>
    <xf numFmtId="0" fontId="9" fillId="0" borderId="0" xfId="0" applyFont="1" applyAlignment="1">
      <alignment horizontal="right"/>
    </xf>
    <xf numFmtId="0" fontId="2" fillId="0" borderId="48" xfId="0" applyFont="1" applyBorder="1" applyAlignment="1">
      <alignment horizontal="center" vertical="center" wrapText="1"/>
    </xf>
    <xf numFmtId="0" fontId="3" fillId="0" borderId="31" xfId="0" applyFont="1" applyBorder="1" applyAlignment="1">
      <alignment horizontal="center" vertical="center"/>
    </xf>
    <xf numFmtId="0" fontId="2" fillId="0" borderId="46" xfId="0" applyFont="1" applyBorder="1" applyAlignment="1">
      <alignment horizontal="center" vertical="center" wrapText="1"/>
    </xf>
    <xf numFmtId="0" fontId="3" fillId="0" borderId="36" xfId="0" applyFont="1" applyBorder="1" applyAlignment="1">
      <alignment horizontal="center" vertical="center"/>
    </xf>
    <xf numFmtId="0" fontId="3" fillId="0" borderId="40" xfId="0" applyFont="1" applyBorder="1"/>
    <xf numFmtId="0" fontId="3" fillId="0" borderId="41"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S96"/>
  <sheetViews>
    <sheetView topLeftCell="A60" zoomScale="120" zoomScaleNormal="120" workbookViewId="0">
      <selection activeCell="B83" sqref="B83"/>
    </sheetView>
  </sheetViews>
  <sheetFormatPr defaultColWidth="9.140625" defaultRowHeight="12.75" x14ac:dyDescent="0.2"/>
  <cols>
    <col min="1" max="1" width="12.28515625" style="1" customWidth="1"/>
    <col min="2" max="2" width="24.42578125" style="2" customWidth="1"/>
    <col min="3" max="3" width="10.85546875" style="3" hidden="1" customWidth="1"/>
    <col min="4" max="4" width="10.140625" style="3" hidden="1" customWidth="1"/>
    <col min="5" max="5" width="17.5703125" style="75" hidden="1" customWidth="1"/>
    <col min="6" max="6" width="11" style="3" customWidth="1"/>
    <col min="7" max="7" width="7.85546875" style="76" customWidth="1"/>
    <col min="8" max="8" width="6.140625" style="4" customWidth="1"/>
    <col min="9" max="9" width="7.7109375" style="4" customWidth="1"/>
    <col min="10" max="10" width="5" style="4" customWidth="1"/>
    <col min="11" max="11" width="9.7109375" style="4" customWidth="1"/>
    <col min="12" max="12" width="9.140625" style="4" customWidth="1"/>
    <col min="13" max="13" width="9.7109375" style="4" customWidth="1"/>
    <col min="14" max="14" width="8.7109375" style="4" customWidth="1"/>
    <col min="15" max="15" width="9.7109375" style="4" customWidth="1"/>
    <col min="16" max="16" width="9.28515625" style="4" customWidth="1"/>
    <col min="17" max="17" width="10.140625" style="4" customWidth="1"/>
    <col min="18" max="18" width="7.5703125" style="4" customWidth="1"/>
    <col min="19" max="19" width="9.140625" style="4" customWidth="1"/>
    <col min="20" max="20" width="9" style="4" customWidth="1"/>
    <col min="21" max="21" width="7.5703125" style="4" customWidth="1"/>
    <col min="22" max="22" width="9.28515625" style="4" customWidth="1"/>
    <col min="23" max="23" width="10" style="4" customWidth="1"/>
    <col min="24" max="24" width="7.5703125" style="4" customWidth="1"/>
    <col min="25" max="25" width="8.7109375" style="4" customWidth="1"/>
    <col min="26" max="26" width="9.28515625" style="4" customWidth="1"/>
    <col min="27" max="27" width="7.5703125" style="4" customWidth="1"/>
    <col min="28" max="28" width="8.7109375" style="4" customWidth="1"/>
    <col min="29" max="29" width="9.7109375" style="4" customWidth="1"/>
    <col min="30" max="30" width="7.5703125" style="4" customWidth="1"/>
    <col min="31" max="31" width="9" style="4" customWidth="1"/>
    <col min="32" max="32" width="10.140625" style="4" hidden="1" customWidth="1"/>
    <col min="33" max="33" width="7.5703125" style="4" hidden="1" customWidth="1"/>
    <col min="34" max="34" width="9" style="4" hidden="1" customWidth="1"/>
    <col min="35" max="35" width="10.140625" style="4" hidden="1" customWidth="1"/>
    <col min="36" max="36" width="7.5703125" style="4" hidden="1" customWidth="1"/>
    <col min="37" max="37" width="9.140625" style="4" hidden="1" customWidth="1"/>
    <col min="38" max="38" width="9.85546875" style="4" hidden="1" customWidth="1"/>
    <col min="39" max="39" width="8" style="4" hidden="1" customWidth="1"/>
    <col min="40" max="40" width="9.7109375" style="4" hidden="1" customWidth="1"/>
    <col min="41" max="41" width="9.28515625" style="4" hidden="1" customWidth="1"/>
    <col min="42" max="42" width="8.5703125" style="4" hidden="1" customWidth="1"/>
    <col min="43" max="43" width="10" style="4" hidden="1" customWidth="1"/>
    <col min="44" max="44" width="9.5703125" style="4" hidden="1" customWidth="1"/>
    <col min="45" max="45" width="8.5703125" style="4" hidden="1" customWidth="1"/>
    <col min="46" max="46" width="9.7109375" style="4" hidden="1" customWidth="1"/>
    <col min="47" max="48" width="8.5703125" style="4" hidden="1" customWidth="1"/>
    <col min="49" max="49" width="10.28515625" style="4" hidden="1" customWidth="1"/>
    <col min="50" max="51" width="8.5703125" style="4" hidden="1" customWidth="1"/>
    <col min="52" max="52" width="10.42578125" style="4" hidden="1" customWidth="1"/>
    <col min="53" max="54" width="8.5703125" style="4" hidden="1" customWidth="1"/>
    <col min="55" max="55" width="10.140625" style="4" hidden="1" customWidth="1"/>
    <col min="56" max="111" width="8.5703125" style="4" hidden="1" customWidth="1"/>
    <col min="112" max="115" width="10.7109375" style="4" hidden="1" customWidth="1"/>
    <col min="116" max="116" width="11" style="4" customWidth="1"/>
    <col min="117" max="117" width="11.140625" style="4" customWidth="1"/>
    <col min="118" max="118" width="10.7109375" style="4" customWidth="1"/>
    <col min="119" max="119" width="11.140625" style="4" customWidth="1"/>
    <col min="120" max="120" width="10.7109375" style="4" customWidth="1"/>
    <col min="121" max="121" width="11.85546875" style="4" customWidth="1"/>
    <col min="122" max="122" width="18.5703125" style="4" hidden="1" customWidth="1"/>
    <col min="123" max="16384" width="9.140625" style="4"/>
  </cols>
  <sheetData>
    <row r="1" spans="1:122" ht="20.25" x14ac:dyDescent="0.3">
      <c r="DO1" s="213"/>
      <c r="DP1" s="213"/>
      <c r="DQ1" s="214" t="s">
        <v>156</v>
      </c>
    </row>
    <row r="2" spans="1:122" ht="20.25" x14ac:dyDescent="0.3">
      <c r="B2" s="7" t="s">
        <v>35</v>
      </c>
      <c r="DO2" s="213"/>
      <c r="DP2" s="213"/>
      <c r="DQ2" s="214" t="s">
        <v>381</v>
      </c>
    </row>
    <row r="3" spans="1:122" ht="20.25" x14ac:dyDescent="0.3">
      <c r="B3" s="7" t="s">
        <v>380</v>
      </c>
      <c r="DO3" s="213"/>
      <c r="DP3" s="213"/>
      <c r="DQ3" s="214" t="s">
        <v>382</v>
      </c>
    </row>
    <row r="4" spans="1:122" ht="22.5" customHeight="1" thickBot="1" x14ac:dyDescent="0.3">
      <c r="A4" s="7"/>
      <c r="DP4" s="6"/>
    </row>
    <row r="5" spans="1:122" s="1" customFormat="1" ht="27.75" customHeight="1" thickBot="1" x14ac:dyDescent="0.25">
      <c r="A5" s="233" t="s">
        <v>36</v>
      </c>
      <c r="B5" s="235" t="s">
        <v>11</v>
      </c>
      <c r="C5" s="237" t="s">
        <v>10</v>
      </c>
      <c r="D5" s="237" t="s">
        <v>22</v>
      </c>
      <c r="E5" s="239" t="s">
        <v>46</v>
      </c>
      <c r="F5" s="231" t="s">
        <v>37</v>
      </c>
      <c r="G5" s="216" t="s">
        <v>23</v>
      </c>
      <c r="H5" s="218" t="s">
        <v>13</v>
      </c>
      <c r="I5" s="218" t="s">
        <v>20</v>
      </c>
      <c r="J5" s="220" t="s">
        <v>18</v>
      </c>
      <c r="K5" s="225" t="s">
        <v>48</v>
      </c>
      <c r="L5" s="226"/>
      <c r="M5" s="227"/>
      <c r="N5" s="225" t="s">
        <v>49</v>
      </c>
      <c r="O5" s="226"/>
      <c r="P5" s="227"/>
      <c r="Q5" s="228" t="s">
        <v>50</v>
      </c>
      <c r="R5" s="229"/>
      <c r="S5" s="230"/>
      <c r="T5" s="10" t="s">
        <v>51</v>
      </c>
      <c r="U5" s="11"/>
      <c r="V5" s="12"/>
      <c r="W5" s="10" t="s">
        <v>52</v>
      </c>
      <c r="X5" s="11"/>
      <c r="Y5" s="12"/>
      <c r="Z5" s="10" t="s">
        <v>53</v>
      </c>
      <c r="AA5" s="11"/>
      <c r="AB5" s="12"/>
      <c r="AC5" s="10" t="s">
        <v>54</v>
      </c>
      <c r="AD5" s="11"/>
      <c r="AE5" s="12"/>
      <c r="AF5" s="10" t="s">
        <v>55</v>
      </c>
      <c r="AG5" s="11"/>
      <c r="AH5" s="12"/>
      <c r="AI5" s="10" t="s">
        <v>58</v>
      </c>
      <c r="AJ5" s="11"/>
      <c r="AK5" s="12"/>
      <c r="AL5" s="10" t="s">
        <v>64</v>
      </c>
      <c r="AM5" s="11"/>
      <c r="AN5" s="12"/>
      <c r="AO5" s="10" t="s">
        <v>65</v>
      </c>
      <c r="AP5" s="11"/>
      <c r="AQ5" s="12"/>
      <c r="AR5" s="10" t="s">
        <v>66</v>
      </c>
      <c r="AS5" s="11"/>
      <c r="AT5" s="12"/>
      <c r="AU5" s="10" t="s">
        <v>67</v>
      </c>
      <c r="AV5" s="11"/>
      <c r="AW5" s="11"/>
      <c r="AX5" s="10" t="s">
        <v>74</v>
      </c>
      <c r="AY5" s="11"/>
      <c r="AZ5" s="12"/>
      <c r="BA5" s="10" t="s">
        <v>75</v>
      </c>
      <c r="BB5" s="11"/>
      <c r="BC5" s="12"/>
      <c r="BD5" s="10" t="s">
        <v>76</v>
      </c>
      <c r="BE5" s="11"/>
      <c r="BF5" s="12"/>
      <c r="BG5" s="10" t="s">
        <v>78</v>
      </c>
      <c r="BH5" s="11"/>
      <c r="BI5" s="12"/>
      <c r="BJ5" s="10" t="s">
        <v>105</v>
      </c>
      <c r="BK5" s="11"/>
      <c r="BL5" s="12"/>
      <c r="BM5" s="10" t="s">
        <v>106</v>
      </c>
      <c r="BN5" s="11"/>
      <c r="BO5" s="11"/>
      <c r="BP5" s="77" t="s">
        <v>107</v>
      </c>
      <c r="BQ5" s="78"/>
      <c r="BR5" s="79"/>
      <c r="BS5" s="77" t="s">
        <v>108</v>
      </c>
      <c r="BT5" s="78"/>
      <c r="BU5" s="79"/>
      <c r="BV5" s="77" t="s">
        <v>109</v>
      </c>
      <c r="BW5" s="78"/>
      <c r="BX5" s="80"/>
      <c r="BY5" s="11" t="s">
        <v>110</v>
      </c>
      <c r="BZ5" s="11"/>
      <c r="CA5" s="12"/>
      <c r="CB5" s="10" t="s">
        <v>111</v>
      </c>
      <c r="CC5" s="11"/>
      <c r="CD5" s="12"/>
      <c r="CE5" s="10" t="s">
        <v>112</v>
      </c>
      <c r="CF5" s="11"/>
      <c r="CG5" s="12"/>
      <c r="CH5" s="10" t="s">
        <v>113</v>
      </c>
      <c r="CI5" s="11"/>
      <c r="CJ5" s="12"/>
      <c r="CK5" s="10" t="s">
        <v>114</v>
      </c>
      <c r="CL5" s="11"/>
      <c r="CM5" s="12"/>
      <c r="CN5" s="10" t="s">
        <v>179</v>
      </c>
      <c r="CO5" s="11"/>
      <c r="CP5" s="12"/>
      <c r="CQ5" s="10" t="s">
        <v>180</v>
      </c>
      <c r="CR5" s="11"/>
      <c r="CS5" s="12"/>
      <c r="CT5" s="10" t="s">
        <v>181</v>
      </c>
      <c r="CU5" s="11"/>
      <c r="CV5" s="12"/>
      <c r="CW5" s="10" t="s">
        <v>182</v>
      </c>
      <c r="CX5" s="11"/>
      <c r="CY5" s="12"/>
      <c r="CZ5" s="10" t="s">
        <v>183</v>
      </c>
      <c r="DA5" s="11"/>
      <c r="DB5" s="12"/>
      <c r="DC5" s="10" t="s">
        <v>250</v>
      </c>
      <c r="DD5" s="11"/>
      <c r="DE5" s="12"/>
      <c r="DF5" s="10" t="s">
        <v>251</v>
      </c>
      <c r="DG5" s="11"/>
      <c r="DH5" s="12"/>
      <c r="DI5" s="10" t="s">
        <v>260</v>
      </c>
      <c r="DJ5" s="11"/>
      <c r="DK5" s="12"/>
      <c r="DL5" s="225" t="s">
        <v>350</v>
      </c>
      <c r="DM5" s="226"/>
      <c r="DN5" s="227"/>
      <c r="DO5" s="222" t="s">
        <v>12</v>
      </c>
      <c r="DP5" s="223"/>
      <c r="DQ5" s="224"/>
    </row>
    <row r="6" spans="1:122" s="90" customFormat="1" ht="57.75" customHeight="1" thickBot="1" x14ac:dyDescent="0.25">
      <c r="A6" s="234"/>
      <c r="B6" s="236"/>
      <c r="C6" s="238"/>
      <c r="D6" s="238"/>
      <c r="E6" s="240"/>
      <c r="F6" s="232"/>
      <c r="G6" s="217"/>
      <c r="H6" s="219"/>
      <c r="I6" s="219"/>
      <c r="J6" s="221"/>
      <c r="K6" s="81" t="s">
        <v>31</v>
      </c>
      <c r="L6" s="212" t="s">
        <v>352</v>
      </c>
      <c r="M6" s="83" t="s">
        <v>9</v>
      </c>
      <c r="N6" s="81" t="s">
        <v>31</v>
      </c>
      <c r="O6" s="212" t="s">
        <v>352</v>
      </c>
      <c r="P6" s="83" t="s">
        <v>9</v>
      </c>
      <c r="Q6" s="84" t="s">
        <v>31</v>
      </c>
      <c r="R6" s="212" t="s">
        <v>352</v>
      </c>
      <c r="S6" s="85" t="s">
        <v>9</v>
      </c>
      <c r="T6" s="86" t="s">
        <v>31</v>
      </c>
      <c r="U6" s="212" t="s">
        <v>352</v>
      </c>
      <c r="V6" s="83" t="s">
        <v>9</v>
      </c>
      <c r="W6" s="81" t="s">
        <v>31</v>
      </c>
      <c r="X6" s="212" t="s">
        <v>352</v>
      </c>
      <c r="Y6" s="83" t="s">
        <v>9</v>
      </c>
      <c r="Z6" s="81" t="s">
        <v>31</v>
      </c>
      <c r="AA6" s="212" t="s">
        <v>352</v>
      </c>
      <c r="AB6" s="83" t="s">
        <v>9</v>
      </c>
      <c r="AC6" s="81" t="s">
        <v>31</v>
      </c>
      <c r="AD6" s="212" t="s">
        <v>352</v>
      </c>
      <c r="AE6" s="83" t="s">
        <v>9</v>
      </c>
      <c r="AF6" s="81" t="s">
        <v>31</v>
      </c>
      <c r="AG6" s="82" t="s">
        <v>32</v>
      </c>
      <c r="AH6" s="83" t="s">
        <v>9</v>
      </c>
      <c r="AI6" s="81" t="s">
        <v>31</v>
      </c>
      <c r="AJ6" s="82" t="s">
        <v>32</v>
      </c>
      <c r="AK6" s="83" t="s">
        <v>9</v>
      </c>
      <c r="AL6" s="81" t="s">
        <v>31</v>
      </c>
      <c r="AM6" s="82" t="s">
        <v>32</v>
      </c>
      <c r="AN6" s="83" t="s">
        <v>9</v>
      </c>
      <c r="AO6" s="81" t="s">
        <v>31</v>
      </c>
      <c r="AP6" s="82" t="s">
        <v>32</v>
      </c>
      <c r="AQ6" s="83" t="s">
        <v>9</v>
      </c>
      <c r="AR6" s="81" t="s">
        <v>31</v>
      </c>
      <c r="AS6" s="82" t="s">
        <v>32</v>
      </c>
      <c r="AT6" s="83" t="s">
        <v>9</v>
      </c>
      <c r="AU6" s="81" t="s">
        <v>31</v>
      </c>
      <c r="AV6" s="82" t="s">
        <v>32</v>
      </c>
      <c r="AW6" s="83" t="s">
        <v>9</v>
      </c>
      <c r="AX6" s="81" t="s">
        <v>31</v>
      </c>
      <c r="AY6" s="82" t="s">
        <v>32</v>
      </c>
      <c r="AZ6" s="87" t="s">
        <v>9</v>
      </c>
      <c r="BA6" s="81" t="s">
        <v>31</v>
      </c>
      <c r="BB6" s="82" t="s">
        <v>32</v>
      </c>
      <c r="BC6" s="83" t="s">
        <v>9</v>
      </c>
      <c r="BD6" s="81" t="s">
        <v>31</v>
      </c>
      <c r="BE6" s="82" t="s">
        <v>32</v>
      </c>
      <c r="BF6" s="83" t="s">
        <v>9</v>
      </c>
      <c r="BG6" s="81" t="s">
        <v>31</v>
      </c>
      <c r="BH6" s="82" t="s">
        <v>32</v>
      </c>
      <c r="BI6" s="83" t="s">
        <v>9</v>
      </c>
      <c r="BJ6" s="81" t="s">
        <v>31</v>
      </c>
      <c r="BK6" s="82" t="s">
        <v>32</v>
      </c>
      <c r="BL6" s="83" t="s">
        <v>9</v>
      </c>
      <c r="BM6" s="81" t="s">
        <v>31</v>
      </c>
      <c r="BN6" s="82" t="s">
        <v>32</v>
      </c>
      <c r="BO6" s="87" t="s">
        <v>9</v>
      </c>
      <c r="BP6" s="81" t="s">
        <v>31</v>
      </c>
      <c r="BQ6" s="82" t="s">
        <v>32</v>
      </c>
      <c r="BR6" s="87" t="s">
        <v>9</v>
      </c>
      <c r="BS6" s="81" t="s">
        <v>31</v>
      </c>
      <c r="BT6" s="82" t="s">
        <v>32</v>
      </c>
      <c r="BU6" s="87" t="s">
        <v>9</v>
      </c>
      <c r="BV6" s="81" t="s">
        <v>31</v>
      </c>
      <c r="BW6" s="82" t="s">
        <v>32</v>
      </c>
      <c r="BX6" s="83" t="s">
        <v>9</v>
      </c>
      <c r="BY6" s="86" t="s">
        <v>31</v>
      </c>
      <c r="BZ6" s="82" t="s">
        <v>32</v>
      </c>
      <c r="CA6" s="83" t="s">
        <v>9</v>
      </c>
      <c r="CB6" s="81" t="s">
        <v>31</v>
      </c>
      <c r="CC6" s="82" t="s">
        <v>32</v>
      </c>
      <c r="CD6" s="83" t="s">
        <v>9</v>
      </c>
      <c r="CE6" s="81" t="s">
        <v>31</v>
      </c>
      <c r="CF6" s="82" t="s">
        <v>32</v>
      </c>
      <c r="CG6" s="83" t="s">
        <v>9</v>
      </c>
      <c r="CH6" s="81" t="s">
        <v>31</v>
      </c>
      <c r="CI6" s="82" t="s">
        <v>32</v>
      </c>
      <c r="CJ6" s="83" t="s">
        <v>9</v>
      </c>
      <c r="CK6" s="81" t="s">
        <v>31</v>
      </c>
      <c r="CL6" s="82" t="s">
        <v>32</v>
      </c>
      <c r="CM6" s="83" t="s">
        <v>9</v>
      </c>
      <c r="CN6" s="81" t="s">
        <v>31</v>
      </c>
      <c r="CO6" s="82" t="s">
        <v>32</v>
      </c>
      <c r="CP6" s="83" t="s">
        <v>9</v>
      </c>
      <c r="CQ6" s="81" t="s">
        <v>31</v>
      </c>
      <c r="CR6" s="82" t="s">
        <v>32</v>
      </c>
      <c r="CS6" s="83" t="s">
        <v>9</v>
      </c>
      <c r="CT6" s="81" t="s">
        <v>31</v>
      </c>
      <c r="CU6" s="82" t="s">
        <v>32</v>
      </c>
      <c r="CV6" s="83" t="s">
        <v>9</v>
      </c>
      <c r="CW6" s="81" t="s">
        <v>31</v>
      </c>
      <c r="CX6" s="82" t="s">
        <v>32</v>
      </c>
      <c r="CY6" s="83" t="s">
        <v>9</v>
      </c>
      <c r="CZ6" s="81" t="s">
        <v>31</v>
      </c>
      <c r="DA6" s="82" t="s">
        <v>32</v>
      </c>
      <c r="DB6" s="83" t="s">
        <v>9</v>
      </c>
      <c r="DC6" s="81" t="s">
        <v>31</v>
      </c>
      <c r="DD6" s="82" t="s">
        <v>32</v>
      </c>
      <c r="DE6" s="83" t="s">
        <v>9</v>
      </c>
      <c r="DF6" s="81" t="s">
        <v>31</v>
      </c>
      <c r="DG6" s="82" t="s">
        <v>32</v>
      </c>
      <c r="DH6" s="83" t="s">
        <v>9</v>
      </c>
      <c r="DI6" s="81" t="s">
        <v>31</v>
      </c>
      <c r="DJ6" s="82" t="s">
        <v>32</v>
      </c>
      <c r="DK6" s="83" t="s">
        <v>9</v>
      </c>
      <c r="DL6" s="81" t="s">
        <v>31</v>
      </c>
      <c r="DM6" s="212" t="s">
        <v>352</v>
      </c>
      <c r="DN6" s="83" t="s">
        <v>9</v>
      </c>
      <c r="DO6" s="88" t="s">
        <v>31</v>
      </c>
      <c r="DP6" s="212" t="s">
        <v>352</v>
      </c>
      <c r="DQ6" s="89" t="s">
        <v>9</v>
      </c>
      <c r="DR6" s="90" t="s">
        <v>190</v>
      </c>
    </row>
    <row r="7" spans="1:122" ht="52.5" customHeight="1" x14ac:dyDescent="0.2">
      <c r="A7" s="91" t="s">
        <v>0</v>
      </c>
      <c r="B7" s="31" t="s">
        <v>388</v>
      </c>
      <c r="C7" s="92" t="s">
        <v>120</v>
      </c>
      <c r="D7" s="92" t="s">
        <v>121</v>
      </c>
      <c r="E7" s="93" t="s">
        <v>122</v>
      </c>
      <c r="F7" s="94" t="s">
        <v>123</v>
      </c>
      <c r="G7" s="95" t="s">
        <v>24</v>
      </c>
      <c r="H7" s="96">
        <v>3.9119999999999999</v>
      </c>
      <c r="I7" s="96" t="s">
        <v>38</v>
      </c>
      <c r="J7" s="97" t="s">
        <v>19</v>
      </c>
      <c r="K7" s="64">
        <v>7500</v>
      </c>
      <c r="L7" s="98">
        <v>561</v>
      </c>
      <c r="M7" s="38">
        <f t="shared" ref="M7:M17" si="0">K7+L7</f>
        <v>8061</v>
      </c>
      <c r="N7" s="99">
        <v>7500</v>
      </c>
      <c r="O7" s="100">
        <v>262</v>
      </c>
      <c r="P7" s="101">
        <f>N7+O7</f>
        <v>7762</v>
      </c>
      <c r="Q7" s="63"/>
      <c r="R7" s="98">
        <v>18</v>
      </c>
      <c r="S7" s="38">
        <f t="shared" ref="S7:S17" si="1">Q7+R7</f>
        <v>18</v>
      </c>
      <c r="T7" s="64"/>
      <c r="U7" s="98"/>
      <c r="V7" s="38">
        <f t="shared" ref="V7:V17" si="2">T7+U7</f>
        <v>0</v>
      </c>
      <c r="W7" s="64"/>
      <c r="X7" s="98"/>
      <c r="Y7" s="38">
        <f t="shared" ref="Y7:Y17" si="3">W7+X7</f>
        <v>0</v>
      </c>
      <c r="Z7" s="64"/>
      <c r="AA7" s="98"/>
      <c r="AB7" s="38">
        <f t="shared" ref="AB7:AB17" si="4">Z7+AA7</f>
        <v>0</v>
      </c>
      <c r="AC7" s="64"/>
      <c r="AD7" s="98"/>
      <c r="AE7" s="38">
        <f>AC7+AD7</f>
        <v>0</v>
      </c>
      <c r="AF7" s="64"/>
      <c r="AG7" s="98"/>
      <c r="AH7" s="38"/>
      <c r="AI7" s="64"/>
      <c r="AJ7" s="98"/>
      <c r="AK7" s="38"/>
      <c r="AL7" s="64"/>
      <c r="AM7" s="98"/>
      <c r="AN7" s="38"/>
      <c r="AO7" s="64"/>
      <c r="AP7" s="98"/>
      <c r="AQ7" s="38"/>
      <c r="AR7" s="64"/>
      <c r="AS7" s="98"/>
      <c r="AT7" s="38"/>
      <c r="AU7" s="64"/>
      <c r="AV7" s="98"/>
      <c r="AW7" s="38"/>
      <c r="AX7" s="64"/>
      <c r="AY7" s="98"/>
      <c r="AZ7" s="38"/>
      <c r="BA7" s="64"/>
      <c r="BB7" s="98"/>
      <c r="BC7" s="38"/>
      <c r="BD7" s="64"/>
      <c r="BE7" s="98"/>
      <c r="BF7" s="38"/>
      <c r="BG7" s="64"/>
      <c r="BH7" s="98"/>
      <c r="BI7" s="38"/>
      <c r="BJ7" s="64"/>
      <c r="BK7" s="98"/>
      <c r="BL7" s="38"/>
      <c r="BM7" s="102"/>
      <c r="BN7" s="103"/>
      <c r="BO7" s="104"/>
      <c r="BP7" s="36"/>
      <c r="BQ7" s="37"/>
      <c r="BR7" s="39"/>
      <c r="BS7" s="36"/>
      <c r="BT7" s="37"/>
      <c r="BU7" s="39"/>
      <c r="BV7" s="36"/>
      <c r="BW7" s="37"/>
      <c r="BX7" s="39"/>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36"/>
      <c r="DA7" s="37"/>
      <c r="DB7" s="38"/>
      <c r="DC7" s="104"/>
      <c r="DD7" s="104"/>
      <c r="DE7" s="104"/>
      <c r="DF7" s="104"/>
      <c r="DG7" s="104"/>
      <c r="DH7" s="104"/>
      <c r="DI7" s="104"/>
      <c r="DJ7" s="104"/>
      <c r="DK7" s="104"/>
      <c r="DL7" s="36">
        <f>+AF7+AI7+AL7+AO7+AR7+AU7+AX7+BA7+BD7+BG7+BJ7+BM7+BP7+BS7+BV7+BY7+CB7+CE7+CH7+CK7+CN7+CQ7+CT7+CW7+CZ7+DC7+DF7+DI7</f>
        <v>0</v>
      </c>
      <c r="DM7" s="37">
        <f>+AG7+AJ7+AM7+AP7+AS7+AV7+AY7+BB7+BE7+BH7+BK7+BN7+BQ7+BT7+BW7+BZ7+CC7+CF7+CI7+CL7+CO7+CR7+CU7+CX7+DA7+DD7+DG7+DJ7</f>
        <v>0</v>
      </c>
      <c r="DN7" s="104">
        <f t="shared" ref="DN7:DN11" si="5">DL7+DM7</f>
        <v>0</v>
      </c>
      <c r="DO7" s="206">
        <f>+K7+N7+Q7+T7+W7+Z7+DL7+AC7</f>
        <v>15000</v>
      </c>
      <c r="DP7" s="207">
        <f t="shared" ref="DP7:DQ7" si="6">+L7+O7+R7+U7+X7+AA7+DM7+AD7</f>
        <v>841</v>
      </c>
      <c r="DQ7" s="208">
        <f t="shared" si="6"/>
        <v>15841</v>
      </c>
      <c r="DR7" s="5">
        <v>45955</v>
      </c>
    </row>
    <row r="8" spans="1:122" ht="52.15" customHeight="1" x14ac:dyDescent="0.2">
      <c r="A8" s="30"/>
      <c r="B8" s="31" t="s">
        <v>387</v>
      </c>
      <c r="C8" s="92" t="s">
        <v>120</v>
      </c>
      <c r="D8" s="92" t="s">
        <v>121</v>
      </c>
      <c r="E8" s="93" t="s">
        <v>124</v>
      </c>
      <c r="F8" s="94" t="s">
        <v>125</v>
      </c>
      <c r="G8" s="95" t="s">
        <v>24</v>
      </c>
      <c r="H8" s="96">
        <v>3.9119999999999999</v>
      </c>
      <c r="I8" s="96" t="s">
        <v>38</v>
      </c>
      <c r="J8" s="97" t="s">
        <v>19</v>
      </c>
      <c r="K8" s="64">
        <v>7500</v>
      </c>
      <c r="L8" s="98">
        <v>561</v>
      </c>
      <c r="M8" s="38">
        <f t="shared" si="0"/>
        <v>8061</v>
      </c>
      <c r="N8" s="63">
        <v>7500</v>
      </c>
      <c r="O8" s="98">
        <v>262</v>
      </c>
      <c r="P8" s="38">
        <f>N8+O8</f>
        <v>7762</v>
      </c>
      <c r="Q8" s="63"/>
      <c r="R8" s="98">
        <v>18</v>
      </c>
      <c r="S8" s="38">
        <f t="shared" si="1"/>
        <v>18</v>
      </c>
      <c r="T8" s="64"/>
      <c r="U8" s="98"/>
      <c r="V8" s="38">
        <f t="shared" si="2"/>
        <v>0</v>
      </c>
      <c r="W8" s="64"/>
      <c r="X8" s="98"/>
      <c r="Y8" s="38">
        <f t="shared" si="3"/>
        <v>0</v>
      </c>
      <c r="Z8" s="64"/>
      <c r="AA8" s="98"/>
      <c r="AB8" s="38">
        <f t="shared" si="4"/>
        <v>0</v>
      </c>
      <c r="AC8" s="64"/>
      <c r="AD8" s="98"/>
      <c r="AE8" s="38">
        <f>AC8+AD8</f>
        <v>0</v>
      </c>
      <c r="AF8" s="64"/>
      <c r="AG8" s="98"/>
      <c r="AH8" s="38"/>
      <c r="AI8" s="64"/>
      <c r="AJ8" s="98"/>
      <c r="AK8" s="38"/>
      <c r="AL8" s="64"/>
      <c r="AM8" s="98"/>
      <c r="AN8" s="38"/>
      <c r="AO8" s="64"/>
      <c r="AP8" s="98"/>
      <c r="AQ8" s="38"/>
      <c r="AR8" s="64"/>
      <c r="AS8" s="98"/>
      <c r="AT8" s="38"/>
      <c r="AU8" s="64"/>
      <c r="AV8" s="98"/>
      <c r="AW8" s="38"/>
      <c r="AX8" s="64"/>
      <c r="AY8" s="98"/>
      <c r="AZ8" s="38"/>
      <c r="BA8" s="64"/>
      <c r="BB8" s="98"/>
      <c r="BC8" s="38"/>
      <c r="BD8" s="64"/>
      <c r="BE8" s="98"/>
      <c r="BF8" s="38"/>
      <c r="BG8" s="64"/>
      <c r="BH8" s="98"/>
      <c r="BI8" s="38"/>
      <c r="BJ8" s="64"/>
      <c r="BK8" s="98"/>
      <c r="BL8" s="38"/>
      <c r="BM8" s="105"/>
      <c r="BN8" s="37"/>
      <c r="BO8" s="104"/>
      <c r="BP8" s="36"/>
      <c r="BQ8" s="37"/>
      <c r="BR8" s="39"/>
      <c r="BS8" s="36"/>
      <c r="BT8" s="37"/>
      <c r="BU8" s="39"/>
      <c r="BV8" s="36"/>
      <c r="BW8" s="37"/>
      <c r="BX8" s="39"/>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36"/>
      <c r="DA8" s="37"/>
      <c r="DB8" s="38"/>
      <c r="DC8" s="104"/>
      <c r="DD8" s="104"/>
      <c r="DE8" s="104"/>
      <c r="DF8" s="104"/>
      <c r="DG8" s="104"/>
      <c r="DH8" s="104"/>
      <c r="DI8" s="104"/>
      <c r="DJ8" s="104"/>
      <c r="DK8" s="104"/>
      <c r="DL8" s="36">
        <f t="shared" ref="DL8:DL66" si="7">+AF8+AI8+AL8+AO8+AR8+AU8+AX8+BA8+BD8+BG8+BJ8+BM8+BP8+BS8+BV8+BY8+CB8+CE8+CH8+CK8+CN8+CQ8+CT8+CW8+CZ8+DC8+DF8+DI8</f>
        <v>0</v>
      </c>
      <c r="DM8" s="37">
        <f t="shared" ref="DM8:DM66" si="8">+AG8+AJ8+AM8+AP8+AS8+AV8+AY8+BB8+BE8+BH8+BK8+BN8+BQ8+BT8+BW8+BZ8+CC8+CF8+CI8+CL8+CO8+CR8+CU8+CX8+DA8+DD8+DG8+DJ8</f>
        <v>0</v>
      </c>
      <c r="DN8" s="104">
        <f t="shared" si="5"/>
        <v>0</v>
      </c>
      <c r="DO8" s="196">
        <f t="shared" ref="DO8:DO66" si="9">+K8+N8+Q8+T8+W8+Z8+DL8+AC8</f>
        <v>15000</v>
      </c>
      <c r="DP8" s="197">
        <f t="shared" ref="DP8:DP66" si="10">+L8+O8+R8+U8+X8+AA8+DM8+AD8</f>
        <v>841</v>
      </c>
      <c r="DQ8" s="198">
        <f t="shared" ref="DQ8:DQ66" si="11">+M8+P8+S8+V8+Y8+AB8+DN8+AE8</f>
        <v>15841</v>
      </c>
      <c r="DR8" s="5">
        <v>45955</v>
      </c>
    </row>
    <row r="9" spans="1:122" ht="28.5" customHeight="1" x14ac:dyDescent="0.2">
      <c r="A9" s="30" t="s">
        <v>1</v>
      </c>
      <c r="B9" s="31" t="s">
        <v>15</v>
      </c>
      <c r="C9" s="32">
        <v>39643</v>
      </c>
      <c r="D9" s="32">
        <v>47107</v>
      </c>
      <c r="E9" s="106" t="s">
        <v>68</v>
      </c>
      <c r="F9" s="107" t="s">
        <v>27</v>
      </c>
      <c r="G9" s="33" t="s">
        <v>24</v>
      </c>
      <c r="H9" s="35">
        <v>4.4580000000000002</v>
      </c>
      <c r="I9" s="35" t="s">
        <v>38</v>
      </c>
      <c r="J9" s="97" t="s">
        <v>19</v>
      </c>
      <c r="K9" s="36">
        <v>19550</v>
      </c>
      <c r="L9" s="37">
        <v>4237</v>
      </c>
      <c r="M9" s="38">
        <f t="shared" si="0"/>
        <v>23787</v>
      </c>
      <c r="N9" s="36">
        <v>19550</v>
      </c>
      <c r="O9" s="37">
        <v>3125</v>
      </c>
      <c r="P9" s="38">
        <f t="shared" ref="P9:P17" si="12">N9+O9</f>
        <v>22675</v>
      </c>
      <c r="Q9" s="36">
        <v>19550</v>
      </c>
      <c r="R9" s="37">
        <v>2306</v>
      </c>
      <c r="S9" s="38">
        <f t="shared" si="1"/>
        <v>21856</v>
      </c>
      <c r="T9" s="105">
        <v>19550</v>
      </c>
      <c r="U9" s="37">
        <v>1494</v>
      </c>
      <c r="V9" s="38">
        <f t="shared" si="2"/>
        <v>21044</v>
      </c>
      <c r="W9" s="36">
        <v>19476</v>
      </c>
      <c r="X9" s="37">
        <v>682</v>
      </c>
      <c r="Y9" s="38">
        <f t="shared" si="3"/>
        <v>20158</v>
      </c>
      <c r="Z9" s="36">
        <v>0</v>
      </c>
      <c r="AA9" s="37">
        <v>44</v>
      </c>
      <c r="AB9" s="38">
        <f t="shared" si="4"/>
        <v>44</v>
      </c>
      <c r="AC9" s="36"/>
      <c r="AD9" s="37"/>
      <c r="AE9" s="38">
        <f t="shared" ref="AE9:AE11" si="13">AC9+AD9</f>
        <v>0</v>
      </c>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36"/>
      <c r="BK9" s="37"/>
      <c r="BL9" s="38"/>
      <c r="BM9" s="105"/>
      <c r="BN9" s="37"/>
      <c r="BO9" s="104"/>
      <c r="BP9" s="36"/>
      <c r="BQ9" s="37"/>
      <c r="BR9" s="39"/>
      <c r="BS9" s="36"/>
      <c r="BT9" s="37"/>
      <c r="BU9" s="39"/>
      <c r="BV9" s="36"/>
      <c r="BW9" s="37"/>
      <c r="BX9" s="39"/>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36"/>
      <c r="DA9" s="37"/>
      <c r="DB9" s="38"/>
      <c r="DC9" s="104"/>
      <c r="DD9" s="104"/>
      <c r="DE9" s="104"/>
      <c r="DF9" s="104"/>
      <c r="DG9" s="104"/>
      <c r="DH9" s="104"/>
      <c r="DI9" s="104"/>
      <c r="DJ9" s="104"/>
      <c r="DK9" s="104"/>
      <c r="DL9" s="36">
        <f t="shared" si="7"/>
        <v>0</v>
      </c>
      <c r="DM9" s="37">
        <f t="shared" si="8"/>
        <v>0</v>
      </c>
      <c r="DN9" s="104">
        <f t="shared" si="5"/>
        <v>0</v>
      </c>
      <c r="DO9" s="196">
        <f t="shared" si="9"/>
        <v>97676</v>
      </c>
      <c r="DP9" s="197">
        <f t="shared" si="10"/>
        <v>11888</v>
      </c>
      <c r="DQ9" s="198">
        <f t="shared" si="11"/>
        <v>109564</v>
      </c>
      <c r="DR9" s="5">
        <v>194723</v>
      </c>
    </row>
    <row r="10" spans="1:122" ht="28.5" customHeight="1" x14ac:dyDescent="0.2">
      <c r="A10" s="30"/>
      <c r="B10" s="31" t="s">
        <v>16</v>
      </c>
      <c r="C10" s="32">
        <v>39643</v>
      </c>
      <c r="D10" s="32">
        <v>47107</v>
      </c>
      <c r="E10" s="106" t="s">
        <v>69</v>
      </c>
      <c r="F10" s="107" t="s">
        <v>26</v>
      </c>
      <c r="G10" s="33" t="s">
        <v>24</v>
      </c>
      <c r="H10" s="35">
        <v>4.4580000000000002</v>
      </c>
      <c r="I10" s="35" t="s">
        <v>38</v>
      </c>
      <c r="J10" s="97" t="s">
        <v>19</v>
      </c>
      <c r="K10" s="36">
        <v>7114</v>
      </c>
      <c r="L10" s="37">
        <v>1543</v>
      </c>
      <c r="M10" s="38">
        <f t="shared" si="0"/>
        <v>8657</v>
      </c>
      <c r="N10" s="36">
        <v>7114</v>
      </c>
      <c r="O10" s="37">
        <v>1139</v>
      </c>
      <c r="P10" s="38">
        <f t="shared" si="12"/>
        <v>8253</v>
      </c>
      <c r="Q10" s="36">
        <v>7114</v>
      </c>
      <c r="R10" s="37">
        <v>841</v>
      </c>
      <c r="S10" s="38">
        <f t="shared" si="1"/>
        <v>7955</v>
      </c>
      <c r="T10" s="105">
        <v>7115</v>
      </c>
      <c r="U10" s="37">
        <v>544</v>
      </c>
      <c r="V10" s="38">
        <f t="shared" si="2"/>
        <v>7659</v>
      </c>
      <c r="W10" s="36">
        <v>7115</v>
      </c>
      <c r="X10" s="37">
        <v>249</v>
      </c>
      <c r="Y10" s="38">
        <f t="shared" si="3"/>
        <v>7364</v>
      </c>
      <c r="Z10" s="36">
        <v>0</v>
      </c>
      <c r="AA10" s="37">
        <v>16</v>
      </c>
      <c r="AB10" s="38">
        <f t="shared" si="4"/>
        <v>16</v>
      </c>
      <c r="AC10" s="36"/>
      <c r="AD10" s="37"/>
      <c r="AE10" s="38">
        <f t="shared" si="13"/>
        <v>0</v>
      </c>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36"/>
      <c r="BK10" s="37"/>
      <c r="BL10" s="38"/>
      <c r="BM10" s="105"/>
      <c r="BN10" s="37"/>
      <c r="BO10" s="104"/>
      <c r="BP10" s="36"/>
      <c r="BQ10" s="37"/>
      <c r="BR10" s="39"/>
      <c r="BS10" s="36"/>
      <c r="BT10" s="37"/>
      <c r="BU10" s="39"/>
      <c r="BV10" s="36"/>
      <c r="BW10" s="37"/>
      <c r="BX10" s="39"/>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36"/>
      <c r="DA10" s="37"/>
      <c r="DB10" s="38"/>
      <c r="DC10" s="104"/>
      <c r="DD10" s="104"/>
      <c r="DE10" s="104"/>
      <c r="DF10" s="104"/>
      <c r="DG10" s="104"/>
      <c r="DH10" s="104"/>
      <c r="DI10" s="104"/>
      <c r="DJ10" s="104"/>
      <c r="DK10" s="104"/>
      <c r="DL10" s="36">
        <f t="shared" si="7"/>
        <v>0</v>
      </c>
      <c r="DM10" s="37">
        <f t="shared" si="8"/>
        <v>0</v>
      </c>
      <c r="DN10" s="104">
        <f t="shared" si="5"/>
        <v>0</v>
      </c>
      <c r="DO10" s="196">
        <f t="shared" si="9"/>
        <v>35572</v>
      </c>
      <c r="DP10" s="197">
        <f t="shared" si="10"/>
        <v>4332</v>
      </c>
      <c r="DQ10" s="198">
        <f t="shared" si="11"/>
        <v>39904</v>
      </c>
      <c r="DR10" s="5">
        <v>70893</v>
      </c>
    </row>
    <row r="11" spans="1:122" ht="80.25" customHeight="1" x14ac:dyDescent="0.2">
      <c r="A11" s="30"/>
      <c r="B11" s="31" t="s">
        <v>43</v>
      </c>
      <c r="C11" s="32" t="s">
        <v>165</v>
      </c>
      <c r="D11" s="32" t="s">
        <v>44</v>
      </c>
      <c r="E11" s="106" t="s">
        <v>166</v>
      </c>
      <c r="F11" s="107" t="s">
        <v>45</v>
      </c>
      <c r="G11" s="33" t="s">
        <v>24</v>
      </c>
      <c r="H11" s="35">
        <v>4.1079999999999997</v>
      </c>
      <c r="I11" s="35" t="s">
        <v>38</v>
      </c>
      <c r="J11" s="97" t="s">
        <v>19</v>
      </c>
      <c r="K11" s="36">
        <v>23996</v>
      </c>
      <c r="L11" s="37">
        <v>3344</v>
      </c>
      <c r="M11" s="38">
        <f t="shared" si="0"/>
        <v>27340</v>
      </c>
      <c r="N11" s="36">
        <v>23996</v>
      </c>
      <c r="O11" s="37">
        <v>2332</v>
      </c>
      <c r="P11" s="38">
        <f t="shared" si="12"/>
        <v>26328</v>
      </c>
      <c r="Q11" s="36">
        <v>23996</v>
      </c>
      <c r="R11" s="37">
        <v>1338</v>
      </c>
      <c r="S11" s="38">
        <f t="shared" si="1"/>
        <v>25334</v>
      </c>
      <c r="T11" s="105">
        <v>11945</v>
      </c>
      <c r="U11" s="37">
        <v>351</v>
      </c>
      <c r="V11" s="38">
        <f t="shared" si="2"/>
        <v>12296</v>
      </c>
      <c r="W11" s="36"/>
      <c r="X11" s="37"/>
      <c r="Y11" s="38">
        <f t="shared" si="3"/>
        <v>0</v>
      </c>
      <c r="Z11" s="36"/>
      <c r="AA11" s="37"/>
      <c r="AB11" s="38">
        <f t="shared" si="4"/>
        <v>0</v>
      </c>
      <c r="AC11" s="36"/>
      <c r="AD11" s="37"/>
      <c r="AE11" s="38">
        <f t="shared" si="13"/>
        <v>0</v>
      </c>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36"/>
      <c r="BK11" s="37"/>
      <c r="BL11" s="38"/>
      <c r="BM11" s="105"/>
      <c r="BN11" s="37"/>
      <c r="BO11" s="104"/>
      <c r="BP11" s="36"/>
      <c r="BQ11" s="37"/>
      <c r="BR11" s="39"/>
      <c r="BS11" s="36"/>
      <c r="BT11" s="37"/>
      <c r="BU11" s="39"/>
      <c r="BV11" s="36"/>
      <c r="BW11" s="37"/>
      <c r="BX11" s="39"/>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36"/>
      <c r="DA11" s="37"/>
      <c r="DB11" s="38"/>
      <c r="DC11" s="104"/>
      <c r="DD11" s="104"/>
      <c r="DE11" s="104"/>
      <c r="DF11" s="104"/>
      <c r="DG11" s="104"/>
      <c r="DH11" s="104"/>
      <c r="DI11" s="104"/>
      <c r="DJ11" s="104"/>
      <c r="DK11" s="104"/>
      <c r="DL11" s="36">
        <f t="shared" si="7"/>
        <v>0</v>
      </c>
      <c r="DM11" s="37">
        <f t="shared" si="8"/>
        <v>0</v>
      </c>
      <c r="DN11" s="104">
        <f t="shared" si="5"/>
        <v>0</v>
      </c>
      <c r="DO11" s="196">
        <f t="shared" si="9"/>
        <v>83933</v>
      </c>
      <c r="DP11" s="197">
        <f t="shared" si="10"/>
        <v>7365</v>
      </c>
      <c r="DQ11" s="198">
        <f t="shared" si="11"/>
        <v>91298</v>
      </c>
      <c r="DR11" s="5">
        <v>195132</v>
      </c>
    </row>
    <row r="12" spans="1:122" ht="55.5" customHeight="1" x14ac:dyDescent="0.2">
      <c r="A12" s="30"/>
      <c r="B12" s="31" t="s">
        <v>97</v>
      </c>
      <c r="C12" s="32" t="s">
        <v>70</v>
      </c>
      <c r="D12" s="32" t="s">
        <v>71</v>
      </c>
      <c r="E12" s="106" t="s">
        <v>72</v>
      </c>
      <c r="F12" s="107" t="s">
        <v>73</v>
      </c>
      <c r="G12" s="33" t="s">
        <v>24</v>
      </c>
      <c r="H12" s="35">
        <v>4.4669999999999996</v>
      </c>
      <c r="I12" s="35" t="s">
        <v>38</v>
      </c>
      <c r="J12" s="97" t="s">
        <v>19</v>
      </c>
      <c r="K12" s="41">
        <v>29823</v>
      </c>
      <c r="L12" s="35">
        <v>11713</v>
      </c>
      <c r="M12" s="38">
        <f t="shared" si="0"/>
        <v>41536</v>
      </c>
      <c r="N12" s="41">
        <v>29823</v>
      </c>
      <c r="O12" s="35">
        <v>9768</v>
      </c>
      <c r="P12" s="38">
        <f t="shared" si="12"/>
        <v>39591</v>
      </c>
      <c r="Q12" s="41">
        <v>29824</v>
      </c>
      <c r="R12" s="35">
        <v>8471</v>
      </c>
      <c r="S12" s="38">
        <f t="shared" si="1"/>
        <v>38295</v>
      </c>
      <c r="T12" s="108">
        <v>29823</v>
      </c>
      <c r="U12" s="35">
        <v>7234</v>
      </c>
      <c r="V12" s="38">
        <f t="shared" si="2"/>
        <v>37057</v>
      </c>
      <c r="W12" s="41">
        <v>29823</v>
      </c>
      <c r="X12" s="35">
        <v>6010</v>
      </c>
      <c r="Y12" s="38">
        <f t="shared" si="3"/>
        <v>35833</v>
      </c>
      <c r="Z12" s="41">
        <v>29824</v>
      </c>
      <c r="AA12" s="35">
        <v>4755</v>
      </c>
      <c r="AB12" s="38">
        <f t="shared" si="4"/>
        <v>34579</v>
      </c>
      <c r="AC12" s="41">
        <v>29823</v>
      </c>
      <c r="AD12" s="35">
        <v>3518</v>
      </c>
      <c r="AE12" s="38">
        <f>AC12+AD12</f>
        <v>33341</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41"/>
      <c r="BK12" s="35"/>
      <c r="BL12" s="38"/>
      <c r="BM12" s="105"/>
      <c r="BN12" s="37"/>
      <c r="BO12" s="104"/>
      <c r="BP12" s="36"/>
      <c r="BQ12" s="37"/>
      <c r="BR12" s="39"/>
      <c r="BS12" s="36"/>
      <c r="BT12" s="37"/>
      <c r="BU12" s="39"/>
      <c r="BV12" s="36"/>
      <c r="BW12" s="37"/>
      <c r="BX12" s="39"/>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36"/>
      <c r="DA12" s="37"/>
      <c r="DB12" s="38"/>
      <c r="DC12" s="104"/>
      <c r="DD12" s="104"/>
      <c r="DE12" s="104"/>
      <c r="DF12" s="104"/>
      <c r="DG12" s="104"/>
      <c r="DH12" s="104"/>
      <c r="DI12" s="104"/>
      <c r="DJ12" s="104"/>
      <c r="DK12" s="104"/>
      <c r="DL12" s="36">
        <v>59647</v>
      </c>
      <c r="DM12" s="37">
        <v>3400</v>
      </c>
      <c r="DN12" s="104">
        <f>DL12+DM12</f>
        <v>63047</v>
      </c>
      <c r="DO12" s="196">
        <f t="shared" si="9"/>
        <v>268410</v>
      </c>
      <c r="DP12" s="197">
        <f t="shared" si="10"/>
        <v>54869</v>
      </c>
      <c r="DQ12" s="198">
        <f t="shared" si="11"/>
        <v>323279</v>
      </c>
      <c r="DR12" s="5">
        <v>443262</v>
      </c>
    </row>
    <row r="13" spans="1:122" ht="66" customHeight="1" x14ac:dyDescent="0.2">
      <c r="A13" s="30"/>
      <c r="B13" s="31" t="s">
        <v>85</v>
      </c>
      <c r="C13" s="32" t="s">
        <v>355</v>
      </c>
      <c r="D13" s="32" t="s">
        <v>81</v>
      </c>
      <c r="E13" s="106" t="s">
        <v>356</v>
      </c>
      <c r="F13" s="107" t="s">
        <v>82</v>
      </c>
      <c r="G13" s="33" t="s">
        <v>24</v>
      </c>
      <c r="H13" s="35">
        <v>4.4669999999999996</v>
      </c>
      <c r="I13" s="35" t="s">
        <v>38</v>
      </c>
      <c r="J13" s="97" t="s">
        <v>19</v>
      </c>
      <c r="K13" s="41">
        <v>47092</v>
      </c>
      <c r="L13" s="35">
        <v>37678</v>
      </c>
      <c r="M13" s="38">
        <f t="shared" si="0"/>
        <v>84770</v>
      </c>
      <c r="N13" s="41">
        <v>59752</v>
      </c>
      <c r="O13" s="35">
        <v>33239</v>
      </c>
      <c r="P13" s="38">
        <f t="shared" si="12"/>
        <v>92991</v>
      </c>
      <c r="Q13" s="41">
        <v>59752</v>
      </c>
      <c r="R13" s="35">
        <v>30606</v>
      </c>
      <c r="S13" s="38">
        <f t="shared" si="1"/>
        <v>90358</v>
      </c>
      <c r="T13" s="108">
        <v>59752</v>
      </c>
      <c r="U13" s="35">
        <v>28126</v>
      </c>
      <c r="V13" s="38">
        <f t="shared" si="2"/>
        <v>87878</v>
      </c>
      <c r="W13" s="41">
        <v>59752</v>
      </c>
      <c r="X13" s="35">
        <v>25711</v>
      </c>
      <c r="Y13" s="38">
        <f t="shared" si="3"/>
        <v>85463</v>
      </c>
      <c r="Z13" s="41">
        <v>59752</v>
      </c>
      <c r="AA13" s="35">
        <v>23161</v>
      </c>
      <c r="AB13" s="38">
        <f t="shared" si="4"/>
        <v>82913</v>
      </c>
      <c r="AC13" s="41">
        <v>59752</v>
      </c>
      <c r="AD13" s="35">
        <v>20682</v>
      </c>
      <c r="AE13" s="38">
        <f t="shared" ref="AE13:AE19" si="14">AC13+AD13</f>
        <v>80434</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41"/>
      <c r="BK13" s="35"/>
      <c r="BL13" s="38"/>
      <c r="BM13" s="105"/>
      <c r="BN13" s="37"/>
      <c r="BO13" s="104"/>
      <c r="BP13" s="36"/>
      <c r="BQ13" s="37"/>
      <c r="BR13" s="39"/>
      <c r="BS13" s="36"/>
      <c r="BT13" s="37"/>
      <c r="BU13" s="39"/>
      <c r="BV13" s="36"/>
      <c r="BW13" s="37"/>
      <c r="BX13" s="39"/>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36"/>
      <c r="DA13" s="37"/>
      <c r="DB13" s="38"/>
      <c r="DC13" s="104"/>
      <c r="DD13" s="104"/>
      <c r="DE13" s="104"/>
      <c r="DF13" s="104"/>
      <c r="DG13" s="104"/>
      <c r="DH13" s="104"/>
      <c r="DI13" s="104"/>
      <c r="DJ13" s="104"/>
      <c r="DK13" s="104"/>
      <c r="DL13" s="36">
        <v>448118</v>
      </c>
      <c r="DM13" s="37">
        <v>76323</v>
      </c>
      <c r="DN13" s="104">
        <f>DL13+DM13</f>
        <v>524441</v>
      </c>
      <c r="DO13" s="196">
        <f t="shared" si="9"/>
        <v>853722</v>
      </c>
      <c r="DP13" s="197">
        <f t="shared" si="10"/>
        <v>275526</v>
      </c>
      <c r="DQ13" s="198">
        <f t="shared" si="11"/>
        <v>1129248</v>
      </c>
      <c r="DR13" s="5">
        <v>1184823</v>
      </c>
    </row>
    <row r="14" spans="1:122" ht="51.6" customHeight="1" x14ac:dyDescent="0.2">
      <c r="A14" s="30"/>
      <c r="B14" s="31" t="s">
        <v>101</v>
      </c>
      <c r="C14" s="32" t="s">
        <v>102</v>
      </c>
      <c r="D14" s="32" t="s">
        <v>77</v>
      </c>
      <c r="E14" s="106" t="s">
        <v>103</v>
      </c>
      <c r="F14" s="107" t="s">
        <v>104</v>
      </c>
      <c r="G14" s="33" t="s">
        <v>24</v>
      </c>
      <c r="H14" s="35">
        <v>4.4089999999999998</v>
      </c>
      <c r="I14" s="35" t="s">
        <v>38</v>
      </c>
      <c r="J14" s="97" t="s">
        <v>19</v>
      </c>
      <c r="K14" s="41">
        <v>35458</v>
      </c>
      <c r="L14" s="35">
        <v>22818</v>
      </c>
      <c r="M14" s="38">
        <f t="shared" si="0"/>
        <v>58276</v>
      </c>
      <c r="N14" s="41">
        <v>35458</v>
      </c>
      <c r="O14" s="35">
        <v>20562</v>
      </c>
      <c r="P14" s="38">
        <f t="shared" si="12"/>
        <v>56020</v>
      </c>
      <c r="Q14" s="41">
        <v>35458</v>
      </c>
      <c r="R14" s="35">
        <v>18899</v>
      </c>
      <c r="S14" s="38">
        <f t="shared" si="1"/>
        <v>54357</v>
      </c>
      <c r="T14" s="108">
        <v>35458</v>
      </c>
      <c r="U14" s="35">
        <v>17426</v>
      </c>
      <c r="V14" s="38">
        <f t="shared" si="2"/>
        <v>52884</v>
      </c>
      <c r="W14" s="41">
        <v>35458</v>
      </c>
      <c r="X14" s="35">
        <v>15996</v>
      </c>
      <c r="Y14" s="38">
        <f t="shared" si="3"/>
        <v>51454</v>
      </c>
      <c r="Z14" s="41">
        <v>35458</v>
      </c>
      <c r="AA14" s="35">
        <v>14480</v>
      </c>
      <c r="AB14" s="38">
        <f t="shared" si="4"/>
        <v>49938</v>
      </c>
      <c r="AC14" s="41">
        <v>35458</v>
      </c>
      <c r="AD14" s="35">
        <v>13009</v>
      </c>
      <c r="AE14" s="38">
        <f t="shared" si="14"/>
        <v>48467</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41"/>
      <c r="BK14" s="35"/>
      <c r="BL14" s="38"/>
      <c r="BM14" s="105"/>
      <c r="BN14" s="37"/>
      <c r="BO14" s="104"/>
      <c r="BP14" s="36"/>
      <c r="BQ14" s="37"/>
      <c r="BR14" s="39"/>
      <c r="BS14" s="36"/>
      <c r="BT14" s="37"/>
      <c r="BU14" s="39"/>
      <c r="BV14" s="36"/>
      <c r="BW14" s="37"/>
      <c r="BX14" s="39"/>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36"/>
      <c r="DA14" s="37"/>
      <c r="DB14" s="38"/>
      <c r="DC14" s="104"/>
      <c r="DD14" s="104"/>
      <c r="DE14" s="104"/>
      <c r="DF14" s="104"/>
      <c r="DG14" s="104"/>
      <c r="DH14" s="104"/>
      <c r="DI14" s="104"/>
      <c r="DJ14" s="104"/>
      <c r="DK14" s="104"/>
      <c r="DL14" s="36">
        <v>283664</v>
      </c>
      <c r="DM14" s="37">
        <v>51253</v>
      </c>
      <c r="DN14" s="104">
        <f>DL14+DM14</f>
        <v>334917</v>
      </c>
      <c r="DO14" s="196">
        <f t="shared" si="9"/>
        <v>531870</v>
      </c>
      <c r="DP14" s="197">
        <f t="shared" si="10"/>
        <v>174443</v>
      </c>
      <c r="DQ14" s="198">
        <f t="shared" si="11"/>
        <v>706313</v>
      </c>
      <c r="DR14" s="5">
        <v>716411</v>
      </c>
    </row>
    <row r="15" spans="1:122" ht="67.150000000000006" customHeight="1" x14ac:dyDescent="0.2">
      <c r="A15" s="30"/>
      <c r="B15" s="31" t="s">
        <v>98</v>
      </c>
      <c r="C15" s="32" t="s">
        <v>99</v>
      </c>
      <c r="D15" s="32" t="s">
        <v>115</v>
      </c>
      <c r="E15" s="106" t="s">
        <v>136</v>
      </c>
      <c r="F15" s="107" t="s">
        <v>100</v>
      </c>
      <c r="G15" s="33" t="s">
        <v>24</v>
      </c>
      <c r="H15" s="35">
        <v>4.242</v>
      </c>
      <c r="I15" s="35" t="s">
        <v>38</v>
      </c>
      <c r="J15" s="97" t="s">
        <v>19</v>
      </c>
      <c r="K15" s="41">
        <v>38968</v>
      </c>
      <c r="L15" s="35">
        <v>1306</v>
      </c>
      <c r="M15" s="38">
        <f>K15+L15</f>
        <v>40274</v>
      </c>
      <c r="N15" s="41">
        <v>0</v>
      </c>
      <c r="O15" s="35">
        <v>92</v>
      </c>
      <c r="P15" s="38">
        <f t="shared" si="12"/>
        <v>92</v>
      </c>
      <c r="Q15" s="41">
        <v>0</v>
      </c>
      <c r="R15" s="35">
        <v>0</v>
      </c>
      <c r="S15" s="38">
        <f t="shared" si="1"/>
        <v>0</v>
      </c>
      <c r="T15" s="108">
        <v>0</v>
      </c>
      <c r="U15" s="35">
        <v>0</v>
      </c>
      <c r="V15" s="38">
        <f t="shared" si="2"/>
        <v>0</v>
      </c>
      <c r="W15" s="41">
        <v>0</v>
      </c>
      <c r="X15" s="35">
        <v>0</v>
      </c>
      <c r="Y15" s="38">
        <f t="shared" si="3"/>
        <v>0</v>
      </c>
      <c r="Z15" s="41">
        <v>0</v>
      </c>
      <c r="AA15" s="35">
        <v>0</v>
      </c>
      <c r="AB15" s="38">
        <f t="shared" si="4"/>
        <v>0</v>
      </c>
      <c r="AC15" s="41"/>
      <c r="AD15" s="35"/>
      <c r="AE15" s="38">
        <f t="shared" si="14"/>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41"/>
      <c r="BK15" s="35"/>
      <c r="BL15" s="38"/>
      <c r="BM15" s="105"/>
      <c r="BN15" s="37"/>
      <c r="BO15" s="104"/>
      <c r="BP15" s="36"/>
      <c r="BQ15" s="37"/>
      <c r="BR15" s="39"/>
      <c r="BS15" s="36"/>
      <c r="BT15" s="37"/>
      <c r="BU15" s="39"/>
      <c r="BV15" s="36"/>
      <c r="BW15" s="37"/>
      <c r="BX15" s="39"/>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36"/>
      <c r="DA15" s="37"/>
      <c r="DB15" s="38"/>
      <c r="DC15" s="104"/>
      <c r="DD15" s="104"/>
      <c r="DE15" s="104"/>
      <c r="DF15" s="104"/>
      <c r="DG15" s="104"/>
      <c r="DH15" s="104"/>
      <c r="DI15" s="104"/>
      <c r="DJ15" s="104"/>
      <c r="DK15" s="104"/>
      <c r="DL15" s="36">
        <f t="shared" si="7"/>
        <v>0</v>
      </c>
      <c r="DM15" s="37">
        <f t="shared" si="8"/>
        <v>0</v>
      </c>
      <c r="DN15" s="104">
        <f t="shared" ref="DN15:DN66" si="15">+AH15+AK15+AN15+AQ15+AT15+AW15+AZ15+BC15+BF15+BI15+BL15+BO15+BR15+BU15+BX15+CA15+CD15+CG15+CJ15+CM15+CP15+CS15+CV15+CY15+DB15+DE15+DH15+DK15</f>
        <v>0</v>
      </c>
      <c r="DO15" s="196">
        <f t="shared" si="9"/>
        <v>38968</v>
      </c>
      <c r="DP15" s="197">
        <f t="shared" si="10"/>
        <v>1398</v>
      </c>
      <c r="DQ15" s="198">
        <f t="shared" si="11"/>
        <v>40366</v>
      </c>
      <c r="DR15" s="5">
        <v>198432</v>
      </c>
    </row>
    <row r="16" spans="1:122" ht="39.75" customHeight="1" x14ac:dyDescent="0.2">
      <c r="A16" s="30"/>
      <c r="B16" s="31" t="s">
        <v>93</v>
      </c>
      <c r="C16" s="32" t="s">
        <v>142</v>
      </c>
      <c r="D16" s="32" t="s">
        <v>143</v>
      </c>
      <c r="E16" s="106" t="s">
        <v>144</v>
      </c>
      <c r="F16" s="107" t="s">
        <v>92</v>
      </c>
      <c r="G16" s="33" t="s">
        <v>24</v>
      </c>
      <c r="H16" s="35">
        <v>4.194</v>
      </c>
      <c r="I16" s="35" t="s">
        <v>38</v>
      </c>
      <c r="J16" s="97" t="s">
        <v>19</v>
      </c>
      <c r="K16" s="36">
        <v>66492</v>
      </c>
      <c r="L16" s="37">
        <v>10124</v>
      </c>
      <c r="M16" s="38">
        <f t="shared" si="0"/>
        <v>76616</v>
      </c>
      <c r="N16" s="36">
        <v>66492</v>
      </c>
      <c r="O16" s="37">
        <v>7157</v>
      </c>
      <c r="P16" s="38">
        <f t="shared" si="12"/>
        <v>73649</v>
      </c>
      <c r="Q16" s="36">
        <v>66492</v>
      </c>
      <c r="R16" s="37">
        <v>4404</v>
      </c>
      <c r="S16" s="38">
        <f t="shared" si="1"/>
        <v>70896</v>
      </c>
      <c r="T16" s="105">
        <v>49869</v>
      </c>
      <c r="U16" s="37">
        <v>1644</v>
      </c>
      <c r="V16" s="38">
        <f t="shared" si="2"/>
        <v>51513</v>
      </c>
      <c r="W16" s="36">
        <v>0</v>
      </c>
      <c r="X16" s="37">
        <v>0</v>
      </c>
      <c r="Y16" s="38">
        <f t="shared" si="3"/>
        <v>0</v>
      </c>
      <c r="Z16" s="36">
        <v>0</v>
      </c>
      <c r="AA16" s="37">
        <v>0</v>
      </c>
      <c r="AB16" s="38">
        <f t="shared" si="4"/>
        <v>0</v>
      </c>
      <c r="AC16" s="36">
        <v>0</v>
      </c>
      <c r="AD16" s="37">
        <v>0</v>
      </c>
      <c r="AE16" s="38">
        <f t="shared" si="14"/>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36"/>
      <c r="BK16" s="37"/>
      <c r="BL16" s="38"/>
      <c r="BM16" s="105"/>
      <c r="BN16" s="37"/>
      <c r="BO16" s="104"/>
      <c r="BP16" s="36"/>
      <c r="BQ16" s="37"/>
      <c r="BR16" s="39"/>
      <c r="BS16" s="36"/>
      <c r="BT16" s="37"/>
      <c r="BU16" s="39"/>
      <c r="BV16" s="36"/>
      <c r="BW16" s="37"/>
      <c r="BX16" s="39"/>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36"/>
      <c r="DA16" s="37"/>
      <c r="DB16" s="38"/>
      <c r="DC16" s="104"/>
      <c r="DD16" s="104"/>
      <c r="DE16" s="104"/>
      <c r="DF16" s="104"/>
      <c r="DG16" s="104"/>
      <c r="DH16" s="104"/>
      <c r="DI16" s="104"/>
      <c r="DJ16" s="104"/>
      <c r="DK16" s="104"/>
      <c r="DL16" s="36">
        <f t="shared" si="7"/>
        <v>0</v>
      </c>
      <c r="DM16" s="37">
        <f t="shared" si="8"/>
        <v>0</v>
      </c>
      <c r="DN16" s="104">
        <f t="shared" si="15"/>
        <v>0</v>
      </c>
      <c r="DO16" s="196">
        <f t="shared" si="9"/>
        <v>249345</v>
      </c>
      <c r="DP16" s="197">
        <f t="shared" si="10"/>
        <v>23329</v>
      </c>
      <c r="DQ16" s="198">
        <f t="shared" si="11"/>
        <v>272674</v>
      </c>
      <c r="DR16" s="5">
        <v>527554</v>
      </c>
    </row>
    <row r="17" spans="1:122" ht="63.75" x14ac:dyDescent="0.2">
      <c r="A17" s="30"/>
      <c r="B17" s="31" t="s">
        <v>126</v>
      </c>
      <c r="C17" s="109" t="s">
        <v>357</v>
      </c>
      <c r="D17" s="110" t="s">
        <v>141</v>
      </c>
      <c r="E17" s="111" t="s">
        <v>358</v>
      </c>
      <c r="F17" s="112" t="s">
        <v>127</v>
      </c>
      <c r="G17" s="33" t="s">
        <v>24</v>
      </c>
      <c r="H17" s="35">
        <v>4.2279999999999998</v>
      </c>
      <c r="I17" s="35" t="s">
        <v>38</v>
      </c>
      <c r="J17" s="97" t="s">
        <v>19</v>
      </c>
      <c r="K17" s="41">
        <v>44846</v>
      </c>
      <c r="L17" s="35">
        <v>46502</v>
      </c>
      <c r="M17" s="38">
        <f t="shared" si="0"/>
        <v>91348</v>
      </c>
      <c r="N17" s="41">
        <v>62576</v>
      </c>
      <c r="O17" s="35">
        <v>43645</v>
      </c>
      <c r="P17" s="38">
        <f t="shared" si="12"/>
        <v>106221</v>
      </c>
      <c r="Q17" s="41">
        <v>62576</v>
      </c>
      <c r="R17" s="35">
        <v>41138</v>
      </c>
      <c r="S17" s="38">
        <f t="shared" si="1"/>
        <v>103714</v>
      </c>
      <c r="T17" s="108">
        <v>62576</v>
      </c>
      <c r="U17" s="35">
        <v>38540</v>
      </c>
      <c r="V17" s="38">
        <f t="shared" si="2"/>
        <v>101116</v>
      </c>
      <c r="W17" s="41">
        <v>62576</v>
      </c>
      <c r="X17" s="35">
        <v>36037</v>
      </c>
      <c r="Y17" s="38">
        <f t="shared" si="3"/>
        <v>98613</v>
      </c>
      <c r="Z17" s="41">
        <v>62576</v>
      </c>
      <c r="AA17" s="35">
        <v>33341</v>
      </c>
      <c r="AB17" s="38">
        <f t="shared" si="4"/>
        <v>95917</v>
      </c>
      <c r="AC17" s="41">
        <v>62576</v>
      </c>
      <c r="AD17" s="35">
        <v>30745</v>
      </c>
      <c r="AE17" s="38">
        <f t="shared" si="14"/>
        <v>93321</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41"/>
      <c r="BK17" s="35"/>
      <c r="BL17" s="38"/>
      <c r="BM17" s="105"/>
      <c r="BN17" s="37"/>
      <c r="BO17" s="104"/>
      <c r="BP17" s="36"/>
      <c r="BQ17" s="37"/>
      <c r="BR17" s="39"/>
      <c r="BS17" s="36"/>
      <c r="BT17" s="37"/>
      <c r="BU17" s="39"/>
      <c r="BV17" s="36"/>
      <c r="BW17" s="37"/>
      <c r="BX17" s="39"/>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36"/>
      <c r="DA17" s="37"/>
      <c r="DB17" s="38"/>
      <c r="DC17" s="104"/>
      <c r="DD17" s="104"/>
      <c r="DE17" s="104"/>
      <c r="DF17" s="104"/>
      <c r="DG17" s="104"/>
      <c r="DH17" s="104"/>
      <c r="DI17" s="104"/>
      <c r="DJ17" s="104"/>
      <c r="DK17" s="104"/>
      <c r="DL17" s="36">
        <v>688282</v>
      </c>
      <c r="DM17" s="37">
        <v>167149</v>
      </c>
      <c r="DN17" s="104">
        <f>DL17+DM17</f>
        <v>855431</v>
      </c>
      <c r="DO17" s="196">
        <f t="shared" si="9"/>
        <v>1108584</v>
      </c>
      <c r="DP17" s="197">
        <f t="shared" si="10"/>
        <v>437097</v>
      </c>
      <c r="DQ17" s="198">
        <f t="shared" si="11"/>
        <v>1545681</v>
      </c>
      <c r="DR17" s="5">
        <v>1453367</v>
      </c>
    </row>
    <row r="18" spans="1:122" ht="55.15" customHeight="1" x14ac:dyDescent="0.2">
      <c r="A18" s="30"/>
      <c r="B18" s="31" t="s">
        <v>221</v>
      </c>
      <c r="C18" s="110" t="s">
        <v>215</v>
      </c>
      <c r="D18" s="110" t="s">
        <v>41</v>
      </c>
      <c r="E18" s="111" t="s">
        <v>216</v>
      </c>
      <c r="F18" s="112" t="s">
        <v>217</v>
      </c>
      <c r="G18" s="33" t="s">
        <v>24</v>
      </c>
      <c r="H18" s="35">
        <v>4.3639999999999999</v>
      </c>
      <c r="I18" s="35" t="s">
        <v>38</v>
      </c>
      <c r="J18" s="97" t="s">
        <v>19</v>
      </c>
      <c r="K18" s="41">
        <v>27776</v>
      </c>
      <c r="L18" s="35">
        <v>5911</v>
      </c>
      <c r="M18" s="38">
        <f>K18+L18</f>
        <v>33687</v>
      </c>
      <c r="N18" s="41">
        <v>27776</v>
      </c>
      <c r="O18" s="35">
        <v>4430</v>
      </c>
      <c r="P18" s="38">
        <f>N18+O18</f>
        <v>32206</v>
      </c>
      <c r="Q18" s="41">
        <v>27776</v>
      </c>
      <c r="R18" s="35">
        <v>3281</v>
      </c>
      <c r="S18" s="38">
        <f>Q18+R18</f>
        <v>31057</v>
      </c>
      <c r="T18" s="108">
        <v>27776</v>
      </c>
      <c r="U18" s="35">
        <v>2127</v>
      </c>
      <c r="V18" s="38">
        <f>T18+U18</f>
        <v>29903</v>
      </c>
      <c r="W18" s="41">
        <v>27776</v>
      </c>
      <c r="X18" s="35">
        <v>974</v>
      </c>
      <c r="Y18" s="38">
        <f>W18+X18</f>
        <v>28750</v>
      </c>
      <c r="Z18" s="41">
        <v>0</v>
      </c>
      <c r="AA18" s="35">
        <v>63</v>
      </c>
      <c r="AB18" s="38">
        <f>Z18+AA18</f>
        <v>63</v>
      </c>
      <c r="AC18" s="41">
        <v>0</v>
      </c>
      <c r="AD18" s="35">
        <v>0</v>
      </c>
      <c r="AE18" s="38">
        <f>AC18+AD18</f>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41"/>
      <c r="BK18" s="35"/>
      <c r="BL18" s="38"/>
      <c r="BM18" s="105"/>
      <c r="BN18" s="37"/>
      <c r="BO18" s="104"/>
      <c r="BP18" s="36"/>
      <c r="BQ18" s="37"/>
      <c r="BR18" s="39"/>
      <c r="BS18" s="36"/>
      <c r="BT18" s="37"/>
      <c r="BU18" s="39"/>
      <c r="BV18" s="36"/>
      <c r="BW18" s="37"/>
      <c r="BX18" s="39"/>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36"/>
      <c r="DA18" s="37"/>
      <c r="DB18" s="38"/>
      <c r="DC18" s="104"/>
      <c r="DD18" s="104"/>
      <c r="DE18" s="104"/>
      <c r="DF18" s="104"/>
      <c r="DG18" s="104"/>
      <c r="DH18" s="104"/>
      <c r="DI18" s="104"/>
      <c r="DJ18" s="104"/>
      <c r="DK18" s="104"/>
      <c r="DL18" s="36">
        <f t="shared" si="7"/>
        <v>0</v>
      </c>
      <c r="DM18" s="37">
        <f t="shared" si="8"/>
        <v>0</v>
      </c>
      <c r="DN18" s="104">
        <f t="shared" si="15"/>
        <v>0</v>
      </c>
      <c r="DO18" s="196">
        <f t="shared" si="9"/>
        <v>138880</v>
      </c>
      <c r="DP18" s="197">
        <f t="shared" si="10"/>
        <v>16786</v>
      </c>
      <c r="DQ18" s="198">
        <f t="shared" si="11"/>
        <v>155666</v>
      </c>
      <c r="DR18" s="5">
        <v>253085</v>
      </c>
    </row>
    <row r="19" spans="1:122" ht="66.599999999999994" customHeight="1" x14ac:dyDescent="0.2">
      <c r="A19" s="30"/>
      <c r="B19" s="31" t="s">
        <v>220</v>
      </c>
      <c r="C19" s="113" t="s">
        <v>359</v>
      </c>
      <c r="D19" s="110" t="s">
        <v>218</v>
      </c>
      <c r="E19" s="111" t="s">
        <v>360</v>
      </c>
      <c r="F19" s="112" t="s">
        <v>219</v>
      </c>
      <c r="G19" s="33" t="s">
        <v>24</v>
      </c>
      <c r="H19" s="35">
        <v>4.3639999999999999</v>
      </c>
      <c r="I19" s="35" t="s">
        <v>38</v>
      </c>
      <c r="J19" s="97" t="s">
        <v>19</v>
      </c>
      <c r="K19" s="41">
        <v>29262</v>
      </c>
      <c r="L19" s="35">
        <v>31822</v>
      </c>
      <c r="M19" s="38">
        <f>K19+L19</f>
        <v>61084</v>
      </c>
      <c r="N19" s="41">
        <v>46616</v>
      </c>
      <c r="O19" s="35">
        <v>28668</v>
      </c>
      <c r="P19" s="38">
        <f>N19+O19</f>
        <v>75284</v>
      </c>
      <c r="Q19" s="41">
        <v>46616</v>
      </c>
      <c r="R19" s="35">
        <v>26777</v>
      </c>
      <c r="S19" s="38">
        <f>Q19+R19</f>
        <v>73393</v>
      </c>
      <c r="T19" s="108">
        <v>46616</v>
      </c>
      <c r="U19" s="35">
        <v>24842</v>
      </c>
      <c r="V19" s="38">
        <f>T19+U19</f>
        <v>71458</v>
      </c>
      <c r="W19" s="41">
        <v>46616</v>
      </c>
      <c r="X19" s="35">
        <v>22966</v>
      </c>
      <c r="Y19" s="38">
        <f>W19+X19</f>
        <v>69582</v>
      </c>
      <c r="Z19" s="41">
        <v>46616</v>
      </c>
      <c r="AA19" s="35">
        <v>20969</v>
      </c>
      <c r="AB19" s="38">
        <f>Z19+AA19</f>
        <v>67585</v>
      </c>
      <c r="AC19" s="41">
        <v>46616</v>
      </c>
      <c r="AD19" s="35">
        <v>19035</v>
      </c>
      <c r="AE19" s="38">
        <f t="shared" si="14"/>
        <v>65651</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41"/>
      <c r="BK19" s="35"/>
      <c r="BL19" s="38"/>
      <c r="BM19" s="105"/>
      <c r="BN19" s="37"/>
      <c r="BO19" s="104"/>
      <c r="BP19" s="36"/>
      <c r="BQ19" s="37"/>
      <c r="BR19" s="39"/>
      <c r="BS19" s="36"/>
      <c r="BT19" s="37"/>
      <c r="BU19" s="39"/>
      <c r="BV19" s="36"/>
      <c r="BW19" s="37"/>
      <c r="BX19" s="39"/>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36"/>
      <c r="DA19" s="37"/>
      <c r="DB19" s="38"/>
      <c r="DC19" s="104"/>
      <c r="DD19" s="104"/>
      <c r="DE19" s="104"/>
      <c r="DF19" s="104"/>
      <c r="DG19" s="104"/>
      <c r="DH19" s="104"/>
      <c r="DI19" s="104"/>
      <c r="DJ19" s="104"/>
      <c r="DK19" s="104"/>
      <c r="DL19" s="36">
        <v>419490</v>
      </c>
      <c r="DM19" s="37">
        <v>84476</v>
      </c>
      <c r="DN19" s="104">
        <f>DL19+DM19</f>
        <v>503966</v>
      </c>
      <c r="DO19" s="196">
        <f t="shared" si="9"/>
        <v>728448</v>
      </c>
      <c r="DP19" s="197">
        <f t="shared" si="10"/>
        <v>259555</v>
      </c>
      <c r="DQ19" s="198">
        <f t="shared" si="11"/>
        <v>988003</v>
      </c>
      <c r="DR19" s="5">
        <v>934784</v>
      </c>
    </row>
    <row r="20" spans="1:122" ht="74.45" customHeight="1" x14ac:dyDescent="0.2">
      <c r="A20" s="30"/>
      <c r="B20" s="31" t="s">
        <v>184</v>
      </c>
      <c r="C20" s="113" t="s">
        <v>243</v>
      </c>
      <c r="D20" s="110" t="s">
        <v>278</v>
      </c>
      <c r="E20" s="111" t="s">
        <v>336</v>
      </c>
      <c r="F20" s="112" t="s">
        <v>261</v>
      </c>
      <c r="G20" s="33" t="s">
        <v>24</v>
      </c>
      <c r="H20" s="35">
        <v>4.3970000000000002</v>
      </c>
      <c r="I20" s="35" t="s">
        <v>38</v>
      </c>
      <c r="J20" s="97" t="s">
        <v>19</v>
      </c>
      <c r="K20" s="41">
        <v>48860</v>
      </c>
      <c r="L20" s="35">
        <v>25873</v>
      </c>
      <c r="M20" s="38">
        <f>K20+L20</f>
        <v>74733</v>
      </c>
      <c r="N20" s="41">
        <v>48860</v>
      </c>
      <c r="O20" s="35">
        <v>23534</v>
      </c>
      <c r="P20" s="38">
        <f>N20+O20</f>
        <v>72394</v>
      </c>
      <c r="Q20" s="41">
        <v>48860</v>
      </c>
      <c r="R20" s="35">
        <v>21216</v>
      </c>
      <c r="S20" s="38">
        <f>Q20+R20</f>
        <v>70076</v>
      </c>
      <c r="T20" s="108">
        <v>48860</v>
      </c>
      <c r="U20" s="35">
        <v>19187</v>
      </c>
      <c r="V20" s="38">
        <f>T20+U20</f>
        <v>68047</v>
      </c>
      <c r="W20" s="41">
        <v>48860</v>
      </c>
      <c r="X20" s="35">
        <v>17202</v>
      </c>
      <c r="Y20" s="38">
        <f>W20+X20</f>
        <v>66062</v>
      </c>
      <c r="Z20" s="41">
        <v>48860</v>
      </c>
      <c r="AA20" s="35">
        <v>15127</v>
      </c>
      <c r="AB20" s="38">
        <f>Z20+AA20</f>
        <v>63987</v>
      </c>
      <c r="AC20" s="41">
        <v>48860</v>
      </c>
      <c r="AD20" s="35">
        <v>13100</v>
      </c>
      <c r="AE20" s="38">
        <f>AC20+AD20</f>
        <v>61960</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38"/>
      <c r="BM20" s="41"/>
      <c r="BN20" s="35"/>
      <c r="BO20" s="104"/>
      <c r="BP20" s="41"/>
      <c r="BQ20" s="35"/>
      <c r="BR20" s="39"/>
      <c r="BS20" s="41"/>
      <c r="BT20" s="35"/>
      <c r="BU20" s="39"/>
      <c r="BV20" s="41"/>
      <c r="BW20" s="35"/>
      <c r="BX20" s="39"/>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41"/>
      <c r="DA20" s="35"/>
      <c r="DB20" s="38"/>
      <c r="DC20" s="104"/>
      <c r="DD20" s="104"/>
      <c r="DE20" s="104"/>
      <c r="DF20" s="104"/>
      <c r="DG20" s="104"/>
      <c r="DH20" s="104"/>
      <c r="DI20" s="104"/>
      <c r="DJ20" s="104"/>
      <c r="DK20" s="104"/>
      <c r="DL20" s="36">
        <v>274562</v>
      </c>
      <c r="DM20" s="37">
        <v>36082</v>
      </c>
      <c r="DN20" s="104">
        <f>DL20+DM20</f>
        <v>310644</v>
      </c>
      <c r="DO20" s="196">
        <f t="shared" si="9"/>
        <v>616582</v>
      </c>
      <c r="DP20" s="197">
        <f t="shared" si="10"/>
        <v>171321</v>
      </c>
      <c r="DQ20" s="198">
        <f t="shared" si="11"/>
        <v>787903</v>
      </c>
      <c r="DR20" s="5">
        <v>857581</v>
      </c>
    </row>
    <row r="21" spans="1:122" ht="78.75" customHeight="1" x14ac:dyDescent="0.2">
      <c r="A21" s="30"/>
      <c r="B21" s="31" t="s">
        <v>151</v>
      </c>
      <c r="C21" s="110" t="s">
        <v>152</v>
      </c>
      <c r="D21" s="110" t="s">
        <v>153</v>
      </c>
      <c r="E21" s="111" t="s">
        <v>154</v>
      </c>
      <c r="F21" s="112" t="s">
        <v>155</v>
      </c>
      <c r="G21" s="33" t="s">
        <v>56</v>
      </c>
      <c r="H21" s="35">
        <v>4.2380000000000004</v>
      </c>
      <c r="I21" s="35" t="s">
        <v>38</v>
      </c>
      <c r="J21" s="97" t="s">
        <v>19</v>
      </c>
      <c r="K21" s="41">
        <v>32144</v>
      </c>
      <c r="L21" s="35">
        <v>5001</v>
      </c>
      <c r="M21" s="38">
        <f>K21+L21</f>
        <v>37145</v>
      </c>
      <c r="N21" s="41">
        <v>32144</v>
      </c>
      <c r="O21" s="35">
        <v>3826</v>
      </c>
      <c r="P21" s="38">
        <f>N21+O21</f>
        <v>35970</v>
      </c>
      <c r="Q21" s="41">
        <v>32144</v>
      </c>
      <c r="R21" s="35">
        <v>2463</v>
      </c>
      <c r="S21" s="38">
        <f t="shared" ref="S21:S58" si="16">Q21+R21</f>
        <v>34607</v>
      </c>
      <c r="T21" s="108">
        <v>32144</v>
      </c>
      <c r="U21" s="35">
        <v>1128</v>
      </c>
      <c r="V21" s="38">
        <f t="shared" ref="V21:V58" si="17">T21+U21</f>
        <v>33272</v>
      </c>
      <c r="W21" s="41"/>
      <c r="X21" s="35">
        <v>73</v>
      </c>
      <c r="Y21" s="38">
        <f>W21+X21</f>
        <v>73</v>
      </c>
      <c r="Z21" s="41"/>
      <c r="AA21" s="35"/>
      <c r="AB21" s="38"/>
      <c r="AC21" s="41"/>
      <c r="AD21" s="35"/>
      <c r="AE21" s="38"/>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41"/>
      <c r="BK21" s="35"/>
      <c r="BL21" s="38"/>
      <c r="BM21" s="108"/>
      <c r="BN21" s="35"/>
      <c r="BO21" s="104"/>
      <c r="BP21" s="41"/>
      <c r="BQ21" s="35"/>
      <c r="BR21" s="39"/>
      <c r="BS21" s="41"/>
      <c r="BT21" s="35"/>
      <c r="BU21" s="39"/>
      <c r="BV21" s="41"/>
      <c r="BW21" s="35"/>
      <c r="BX21" s="39"/>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41"/>
      <c r="DA21" s="35"/>
      <c r="DB21" s="38"/>
      <c r="DC21" s="104"/>
      <c r="DD21" s="104"/>
      <c r="DE21" s="104"/>
      <c r="DF21" s="104"/>
      <c r="DG21" s="104"/>
      <c r="DH21" s="104"/>
      <c r="DI21" s="104"/>
      <c r="DJ21" s="104"/>
      <c r="DK21" s="104"/>
      <c r="DL21" s="36">
        <f t="shared" si="7"/>
        <v>0</v>
      </c>
      <c r="DM21" s="37">
        <f t="shared" si="8"/>
        <v>0</v>
      </c>
      <c r="DN21" s="104">
        <f t="shared" si="15"/>
        <v>0</v>
      </c>
      <c r="DO21" s="196">
        <f t="shared" si="9"/>
        <v>128576</v>
      </c>
      <c r="DP21" s="197">
        <f t="shared" si="10"/>
        <v>12491</v>
      </c>
      <c r="DQ21" s="198">
        <f t="shared" si="11"/>
        <v>141067</v>
      </c>
      <c r="DR21" s="5">
        <v>260010</v>
      </c>
    </row>
    <row r="22" spans="1:122" ht="63.75" x14ac:dyDescent="0.2">
      <c r="A22" s="30"/>
      <c r="B22" s="31" t="s">
        <v>209</v>
      </c>
      <c r="C22" s="113" t="s">
        <v>225</v>
      </c>
      <c r="D22" s="110" t="s">
        <v>210</v>
      </c>
      <c r="E22" s="111" t="s">
        <v>224</v>
      </c>
      <c r="F22" s="112" t="s">
        <v>211</v>
      </c>
      <c r="G22" s="33" t="s">
        <v>56</v>
      </c>
      <c r="H22" s="35">
        <v>4.0750000000000002</v>
      </c>
      <c r="I22" s="35" t="s">
        <v>38</v>
      </c>
      <c r="J22" s="97" t="s">
        <v>19</v>
      </c>
      <c r="K22" s="41">
        <v>24016</v>
      </c>
      <c r="L22" s="35">
        <v>10061</v>
      </c>
      <c r="M22" s="38">
        <f t="shared" ref="M22:M33" si="18">K22+L22</f>
        <v>34077</v>
      </c>
      <c r="N22" s="41">
        <v>24016</v>
      </c>
      <c r="O22" s="35">
        <v>9062</v>
      </c>
      <c r="P22" s="38">
        <f t="shared" ref="P22:P32" si="19">N22+O22</f>
        <v>33078</v>
      </c>
      <c r="Q22" s="41">
        <v>24016</v>
      </c>
      <c r="R22" s="35">
        <v>8067</v>
      </c>
      <c r="S22" s="38">
        <f t="shared" si="16"/>
        <v>32083</v>
      </c>
      <c r="T22" s="108">
        <v>24016</v>
      </c>
      <c r="U22" s="35">
        <v>7070</v>
      </c>
      <c r="V22" s="38">
        <f t="shared" si="17"/>
        <v>31086</v>
      </c>
      <c r="W22" s="41">
        <v>24016</v>
      </c>
      <c r="X22" s="35">
        <v>6088</v>
      </c>
      <c r="Y22" s="38">
        <f t="shared" ref="Y22:Y58" si="20">W22+X22</f>
        <v>30104</v>
      </c>
      <c r="Z22" s="41">
        <v>24016</v>
      </c>
      <c r="AA22" s="35">
        <v>5075</v>
      </c>
      <c r="AB22" s="38">
        <f t="shared" ref="AB22:AB72" si="21">Z22+AA22</f>
        <v>29091</v>
      </c>
      <c r="AC22" s="41">
        <v>24016</v>
      </c>
      <c r="AD22" s="35">
        <v>4078</v>
      </c>
      <c r="AE22" s="38">
        <f t="shared" ref="AE22:AE30" si="22">AC22+AD22</f>
        <v>28094</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41"/>
      <c r="BK22" s="35"/>
      <c r="BL22" s="38"/>
      <c r="BM22" s="108"/>
      <c r="BN22" s="35"/>
      <c r="BO22" s="104"/>
      <c r="BP22" s="41"/>
      <c r="BQ22" s="35"/>
      <c r="BR22" s="39"/>
      <c r="BS22" s="41"/>
      <c r="BT22" s="35"/>
      <c r="BU22" s="39"/>
      <c r="BV22" s="41"/>
      <c r="BW22" s="35"/>
      <c r="BX22" s="39"/>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41"/>
      <c r="DA22" s="35"/>
      <c r="DB22" s="38"/>
      <c r="DC22" s="104"/>
      <c r="DD22" s="104"/>
      <c r="DE22" s="104"/>
      <c r="DF22" s="104"/>
      <c r="DG22" s="104"/>
      <c r="DH22" s="104"/>
      <c r="DI22" s="104"/>
      <c r="DJ22" s="104"/>
      <c r="DK22" s="104"/>
      <c r="DL22" s="36">
        <v>78052</v>
      </c>
      <c r="DM22" s="37">
        <v>6439</v>
      </c>
      <c r="DN22" s="104">
        <f>DL22+DM22</f>
        <v>84491</v>
      </c>
      <c r="DO22" s="196">
        <f t="shared" si="9"/>
        <v>246164</v>
      </c>
      <c r="DP22" s="197">
        <f t="shared" si="10"/>
        <v>55940</v>
      </c>
      <c r="DQ22" s="198">
        <f t="shared" si="11"/>
        <v>302104</v>
      </c>
      <c r="DR22" s="5">
        <v>348793</v>
      </c>
    </row>
    <row r="23" spans="1:122" ht="51" x14ac:dyDescent="0.2">
      <c r="A23" s="30"/>
      <c r="B23" s="31" t="s">
        <v>158</v>
      </c>
      <c r="C23" s="113" t="s">
        <v>205</v>
      </c>
      <c r="D23" s="110" t="s">
        <v>39</v>
      </c>
      <c r="E23" s="111" t="s">
        <v>206</v>
      </c>
      <c r="F23" s="112" t="s">
        <v>159</v>
      </c>
      <c r="G23" s="33" t="s">
        <v>56</v>
      </c>
      <c r="H23" s="35">
        <v>4.5119999999999996</v>
      </c>
      <c r="I23" s="44" t="s">
        <v>299</v>
      </c>
      <c r="J23" s="97" t="s">
        <v>19</v>
      </c>
      <c r="K23" s="41">
        <v>51552</v>
      </c>
      <c r="L23" s="35">
        <v>12869</v>
      </c>
      <c r="M23" s="38">
        <f t="shared" si="18"/>
        <v>64421</v>
      </c>
      <c r="N23" s="41">
        <v>51552</v>
      </c>
      <c r="O23" s="35">
        <v>10621</v>
      </c>
      <c r="P23" s="38">
        <f t="shared" si="19"/>
        <v>62173</v>
      </c>
      <c r="Q23" s="41">
        <v>51552</v>
      </c>
      <c r="R23" s="35">
        <v>8207</v>
      </c>
      <c r="S23" s="38">
        <f t="shared" si="16"/>
        <v>59759</v>
      </c>
      <c r="T23" s="108">
        <v>51552</v>
      </c>
      <c r="U23" s="35">
        <v>5753</v>
      </c>
      <c r="V23" s="38">
        <f t="shared" si="17"/>
        <v>57305</v>
      </c>
      <c r="W23" s="41">
        <v>51552</v>
      </c>
      <c r="X23" s="35">
        <v>3304</v>
      </c>
      <c r="Y23" s="38">
        <f t="shared" si="20"/>
        <v>54856</v>
      </c>
      <c r="Z23" s="41">
        <v>25776</v>
      </c>
      <c r="AA23" s="35">
        <v>860</v>
      </c>
      <c r="AB23" s="38">
        <f t="shared" si="21"/>
        <v>26636</v>
      </c>
      <c r="AC23" s="41">
        <v>0</v>
      </c>
      <c r="AD23" s="35">
        <v>0</v>
      </c>
      <c r="AE23" s="38">
        <f t="shared" si="22"/>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41"/>
      <c r="BK23" s="35"/>
      <c r="BL23" s="38"/>
      <c r="BM23" s="108"/>
      <c r="BN23" s="35"/>
      <c r="BO23" s="104"/>
      <c r="BP23" s="41"/>
      <c r="BQ23" s="35"/>
      <c r="BR23" s="39"/>
      <c r="BS23" s="41"/>
      <c r="BT23" s="35"/>
      <c r="BU23" s="39"/>
      <c r="BV23" s="41"/>
      <c r="BW23" s="35"/>
      <c r="BX23" s="39"/>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41"/>
      <c r="DA23" s="35"/>
      <c r="DB23" s="38"/>
      <c r="DC23" s="104"/>
      <c r="DD23" s="104"/>
      <c r="DE23" s="104"/>
      <c r="DF23" s="104"/>
      <c r="DG23" s="104"/>
      <c r="DH23" s="104"/>
      <c r="DI23" s="104"/>
      <c r="DJ23" s="104"/>
      <c r="DK23" s="104"/>
      <c r="DL23" s="36">
        <f t="shared" si="7"/>
        <v>0</v>
      </c>
      <c r="DM23" s="37">
        <f t="shared" si="8"/>
        <v>0</v>
      </c>
      <c r="DN23" s="104">
        <f t="shared" si="15"/>
        <v>0</v>
      </c>
      <c r="DO23" s="196">
        <f t="shared" si="9"/>
        <v>283536</v>
      </c>
      <c r="DP23" s="197">
        <f t="shared" si="10"/>
        <v>41614</v>
      </c>
      <c r="DQ23" s="198">
        <f t="shared" si="11"/>
        <v>325150</v>
      </c>
      <c r="DR23" s="5">
        <v>511481</v>
      </c>
    </row>
    <row r="24" spans="1:122" ht="63.75" x14ac:dyDescent="0.2">
      <c r="A24" s="30"/>
      <c r="B24" s="31" t="s">
        <v>163</v>
      </c>
      <c r="C24" s="113" t="s">
        <v>207</v>
      </c>
      <c r="D24" s="110" t="s">
        <v>121</v>
      </c>
      <c r="E24" s="111" t="s">
        <v>208</v>
      </c>
      <c r="F24" s="112" t="s">
        <v>164</v>
      </c>
      <c r="G24" s="33" t="s">
        <v>56</v>
      </c>
      <c r="H24" s="35">
        <v>4.1539999999999999</v>
      </c>
      <c r="I24" s="35" t="s">
        <v>38</v>
      </c>
      <c r="J24" s="97" t="s">
        <v>19</v>
      </c>
      <c r="K24" s="41">
        <v>54728</v>
      </c>
      <c r="L24" s="35">
        <v>4243</v>
      </c>
      <c r="M24" s="38">
        <f t="shared" si="18"/>
        <v>58971</v>
      </c>
      <c r="N24" s="41">
        <v>54728</v>
      </c>
      <c r="O24" s="35">
        <v>1918</v>
      </c>
      <c r="P24" s="38">
        <f t="shared" si="19"/>
        <v>56646</v>
      </c>
      <c r="Q24" s="41">
        <v>0</v>
      </c>
      <c r="R24" s="35">
        <v>127</v>
      </c>
      <c r="S24" s="38">
        <f t="shared" si="16"/>
        <v>127</v>
      </c>
      <c r="T24" s="108">
        <v>0</v>
      </c>
      <c r="U24" s="35">
        <v>0</v>
      </c>
      <c r="V24" s="38">
        <f t="shared" si="17"/>
        <v>0</v>
      </c>
      <c r="W24" s="41">
        <v>0</v>
      </c>
      <c r="X24" s="35">
        <v>0</v>
      </c>
      <c r="Y24" s="38">
        <f t="shared" si="20"/>
        <v>0</v>
      </c>
      <c r="Z24" s="41">
        <v>0</v>
      </c>
      <c r="AA24" s="35">
        <v>0</v>
      </c>
      <c r="AB24" s="38">
        <f t="shared" si="21"/>
        <v>0</v>
      </c>
      <c r="AC24" s="41">
        <v>0</v>
      </c>
      <c r="AD24" s="35">
        <v>0</v>
      </c>
      <c r="AE24" s="38">
        <f t="shared" si="22"/>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38"/>
      <c r="BM24" s="41"/>
      <c r="BN24" s="35"/>
      <c r="BO24" s="104"/>
      <c r="BP24" s="41"/>
      <c r="BQ24" s="35"/>
      <c r="BR24" s="39"/>
      <c r="BS24" s="41"/>
      <c r="BT24" s="35"/>
      <c r="BU24" s="39"/>
      <c r="BV24" s="41"/>
      <c r="BW24" s="35"/>
      <c r="BX24" s="39"/>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41"/>
      <c r="DA24" s="35"/>
      <c r="DB24" s="38"/>
      <c r="DC24" s="104"/>
      <c r="DD24" s="104"/>
      <c r="DE24" s="104"/>
      <c r="DF24" s="104"/>
      <c r="DG24" s="104"/>
      <c r="DH24" s="104"/>
      <c r="DI24" s="104"/>
      <c r="DJ24" s="104"/>
      <c r="DK24" s="104"/>
      <c r="DL24" s="36">
        <f t="shared" si="7"/>
        <v>0</v>
      </c>
      <c r="DM24" s="37">
        <f t="shared" si="8"/>
        <v>0</v>
      </c>
      <c r="DN24" s="104">
        <f t="shared" si="15"/>
        <v>0</v>
      </c>
      <c r="DO24" s="196">
        <f t="shared" si="9"/>
        <v>109456</v>
      </c>
      <c r="DP24" s="197">
        <f t="shared" si="10"/>
        <v>6288</v>
      </c>
      <c r="DQ24" s="198">
        <f t="shared" si="11"/>
        <v>115744</v>
      </c>
      <c r="DR24" s="5">
        <v>331171</v>
      </c>
    </row>
    <row r="25" spans="1:122" ht="65.45" customHeight="1" x14ac:dyDescent="0.2">
      <c r="A25" s="30"/>
      <c r="B25" s="31" t="s">
        <v>226</v>
      </c>
      <c r="C25" s="113" t="s">
        <v>363</v>
      </c>
      <c r="D25" s="114">
        <v>54231</v>
      </c>
      <c r="E25" s="111" t="s">
        <v>364</v>
      </c>
      <c r="F25" s="112" t="s">
        <v>227</v>
      </c>
      <c r="G25" s="33" t="s">
        <v>56</v>
      </c>
      <c r="H25" s="35">
        <v>4.3970000000000002</v>
      </c>
      <c r="I25" s="35" t="s">
        <v>38</v>
      </c>
      <c r="J25" s="97" t="s">
        <v>19</v>
      </c>
      <c r="K25" s="41">
        <v>46223</v>
      </c>
      <c r="L25" s="35">
        <v>74461</v>
      </c>
      <c r="M25" s="38">
        <f t="shared" si="18"/>
        <v>120684</v>
      </c>
      <c r="N25" s="41">
        <v>72724</v>
      </c>
      <c r="O25" s="35">
        <v>71232</v>
      </c>
      <c r="P25" s="38">
        <f t="shared" si="19"/>
        <v>143956</v>
      </c>
      <c r="Q25" s="41">
        <v>72724</v>
      </c>
      <c r="R25" s="35">
        <v>67421</v>
      </c>
      <c r="S25" s="38">
        <f t="shared" si="16"/>
        <v>140145</v>
      </c>
      <c r="T25" s="108">
        <v>72724</v>
      </c>
      <c r="U25" s="35">
        <v>64402</v>
      </c>
      <c r="V25" s="38">
        <f t="shared" si="17"/>
        <v>137126</v>
      </c>
      <c r="W25" s="41">
        <v>72724</v>
      </c>
      <c r="X25" s="35">
        <v>61546</v>
      </c>
      <c r="Y25" s="38">
        <f t="shared" si="20"/>
        <v>134270</v>
      </c>
      <c r="Z25" s="41">
        <v>72724</v>
      </c>
      <c r="AA25" s="35">
        <v>58360</v>
      </c>
      <c r="AB25" s="38">
        <f t="shared" si="21"/>
        <v>131084</v>
      </c>
      <c r="AC25" s="41">
        <v>72724</v>
      </c>
      <c r="AD25" s="35">
        <v>55342</v>
      </c>
      <c r="AE25" s="38">
        <f t="shared" si="22"/>
        <v>128066</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38"/>
      <c r="BM25" s="41"/>
      <c r="BN25" s="35"/>
      <c r="BO25" s="104"/>
      <c r="BP25" s="41"/>
      <c r="BQ25" s="35"/>
      <c r="BR25" s="39"/>
      <c r="BS25" s="41"/>
      <c r="BT25" s="35"/>
      <c r="BU25" s="39"/>
      <c r="BV25" s="41"/>
      <c r="BW25" s="35"/>
      <c r="BX25" s="39"/>
      <c r="BY25" s="41"/>
      <c r="BZ25" s="35"/>
      <c r="CA25" s="39"/>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41"/>
      <c r="DA25" s="35"/>
      <c r="DB25" s="38"/>
      <c r="DC25" s="104"/>
      <c r="DD25" s="104"/>
      <c r="DE25" s="104"/>
      <c r="DF25" s="104"/>
      <c r="DG25" s="104"/>
      <c r="DH25" s="104"/>
      <c r="DI25" s="104"/>
      <c r="DJ25" s="104"/>
      <c r="DK25" s="104"/>
      <c r="DL25" s="36">
        <v>1272605</v>
      </c>
      <c r="DM25" s="37">
        <v>480657</v>
      </c>
      <c r="DN25" s="104">
        <f>DL25+DM25</f>
        <v>1753262</v>
      </c>
      <c r="DO25" s="196">
        <f t="shared" si="9"/>
        <v>1755172</v>
      </c>
      <c r="DP25" s="197">
        <f t="shared" si="10"/>
        <v>933421</v>
      </c>
      <c r="DQ25" s="198">
        <f t="shared" si="11"/>
        <v>2688593</v>
      </c>
      <c r="DR25" s="5">
        <v>2090839</v>
      </c>
    </row>
    <row r="26" spans="1:122" ht="65.45" customHeight="1" x14ac:dyDescent="0.2">
      <c r="A26" s="30"/>
      <c r="B26" s="31" t="s">
        <v>226</v>
      </c>
      <c r="C26" s="110" t="s">
        <v>265</v>
      </c>
      <c r="D26" s="110" t="s">
        <v>266</v>
      </c>
      <c r="E26" s="111" t="s">
        <v>267</v>
      </c>
      <c r="F26" s="112" t="s">
        <v>268</v>
      </c>
      <c r="G26" s="33" t="s">
        <v>56</v>
      </c>
      <c r="H26" s="35">
        <v>4.242</v>
      </c>
      <c r="I26" s="35" t="s">
        <v>38</v>
      </c>
      <c r="J26" s="97" t="s">
        <v>19</v>
      </c>
      <c r="K26" s="41">
        <v>11744</v>
      </c>
      <c r="L26" s="35">
        <v>12404</v>
      </c>
      <c r="M26" s="38">
        <f t="shared" si="18"/>
        <v>24148</v>
      </c>
      <c r="N26" s="41">
        <v>11744</v>
      </c>
      <c r="O26" s="35">
        <v>12193</v>
      </c>
      <c r="P26" s="38">
        <f t="shared" si="19"/>
        <v>23937</v>
      </c>
      <c r="Q26" s="41">
        <v>11744</v>
      </c>
      <c r="R26" s="35">
        <v>11619</v>
      </c>
      <c r="S26" s="38">
        <f t="shared" si="16"/>
        <v>23363</v>
      </c>
      <c r="T26" s="108">
        <v>11744</v>
      </c>
      <c r="U26" s="35">
        <v>11131</v>
      </c>
      <c r="V26" s="38">
        <f t="shared" si="17"/>
        <v>22875</v>
      </c>
      <c r="W26" s="41">
        <v>11744</v>
      </c>
      <c r="X26" s="35">
        <v>10672</v>
      </c>
      <c r="Y26" s="38">
        <f>W26+X26</f>
        <v>22416</v>
      </c>
      <c r="Z26" s="41">
        <v>11744</v>
      </c>
      <c r="AA26" s="35">
        <v>10156</v>
      </c>
      <c r="AB26" s="38">
        <f t="shared" si="21"/>
        <v>21900</v>
      </c>
      <c r="AC26" s="41">
        <v>11744</v>
      </c>
      <c r="AD26" s="35">
        <v>9668</v>
      </c>
      <c r="AE26" s="38">
        <f t="shared" si="22"/>
        <v>21412</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38"/>
      <c r="BM26" s="41"/>
      <c r="BN26" s="35"/>
      <c r="BO26" s="104"/>
      <c r="BP26" s="41"/>
      <c r="BQ26" s="35"/>
      <c r="BR26" s="39"/>
      <c r="BS26" s="41"/>
      <c r="BT26" s="35"/>
      <c r="BU26" s="39"/>
      <c r="BV26" s="41"/>
      <c r="BW26" s="35"/>
      <c r="BX26" s="39"/>
      <c r="BY26" s="41"/>
      <c r="BZ26" s="35"/>
      <c r="CA26" s="39"/>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41"/>
      <c r="DA26" s="35"/>
      <c r="DB26" s="38"/>
      <c r="DC26" s="104"/>
      <c r="DD26" s="104"/>
      <c r="DE26" s="104"/>
      <c r="DF26" s="104"/>
      <c r="DG26" s="104"/>
      <c r="DH26" s="104"/>
      <c r="DI26" s="104"/>
      <c r="DJ26" s="104"/>
      <c r="DK26" s="104"/>
      <c r="DL26" s="36">
        <v>223136</v>
      </c>
      <c r="DM26" s="37">
        <v>91219</v>
      </c>
      <c r="DN26" s="104">
        <f>DL26+DM26</f>
        <v>314355</v>
      </c>
      <c r="DO26" s="196">
        <f t="shared" si="9"/>
        <v>305344</v>
      </c>
      <c r="DP26" s="197">
        <f t="shared" si="10"/>
        <v>169062</v>
      </c>
      <c r="DQ26" s="198">
        <f t="shared" si="11"/>
        <v>474406</v>
      </c>
      <c r="DR26" s="5">
        <v>354323</v>
      </c>
    </row>
    <row r="27" spans="1:122" ht="51" x14ac:dyDescent="0.2">
      <c r="A27" s="30"/>
      <c r="B27" s="31" t="s">
        <v>237</v>
      </c>
      <c r="C27" s="113" t="s">
        <v>170</v>
      </c>
      <c r="D27" s="110" t="s">
        <v>160</v>
      </c>
      <c r="E27" s="111" t="s">
        <v>169</v>
      </c>
      <c r="F27" s="112" t="s">
        <v>161</v>
      </c>
      <c r="G27" s="33" t="s">
        <v>56</v>
      </c>
      <c r="H27" s="35">
        <v>4.1539999999999999</v>
      </c>
      <c r="I27" s="35" t="s">
        <v>38</v>
      </c>
      <c r="J27" s="97" t="s">
        <v>19</v>
      </c>
      <c r="K27" s="41">
        <v>23972</v>
      </c>
      <c r="L27" s="35">
        <v>3873</v>
      </c>
      <c r="M27" s="38">
        <f t="shared" si="18"/>
        <v>27845</v>
      </c>
      <c r="N27" s="41">
        <v>23972</v>
      </c>
      <c r="O27" s="35">
        <v>2829</v>
      </c>
      <c r="P27" s="38">
        <f t="shared" si="19"/>
        <v>26801</v>
      </c>
      <c r="Q27" s="41">
        <v>23972</v>
      </c>
      <c r="R27" s="35">
        <v>1837</v>
      </c>
      <c r="S27" s="38">
        <f t="shared" si="16"/>
        <v>25809</v>
      </c>
      <c r="T27" s="108">
        <v>23972</v>
      </c>
      <c r="U27" s="35">
        <v>841</v>
      </c>
      <c r="V27" s="38">
        <f t="shared" si="17"/>
        <v>24813</v>
      </c>
      <c r="W27" s="41"/>
      <c r="X27" s="35">
        <v>54</v>
      </c>
      <c r="Y27" s="38">
        <f t="shared" si="20"/>
        <v>54</v>
      </c>
      <c r="Z27" s="41"/>
      <c r="AA27" s="35"/>
      <c r="AB27" s="38">
        <f t="shared" si="21"/>
        <v>0</v>
      </c>
      <c r="AC27" s="41"/>
      <c r="AD27" s="35"/>
      <c r="AE27" s="38">
        <f t="shared" si="22"/>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38"/>
      <c r="BM27" s="41"/>
      <c r="BN27" s="35"/>
      <c r="BO27" s="104"/>
      <c r="BP27" s="41"/>
      <c r="BQ27" s="35"/>
      <c r="BR27" s="39"/>
      <c r="BS27" s="41"/>
      <c r="BT27" s="35"/>
      <c r="BU27" s="39"/>
      <c r="BV27" s="41"/>
      <c r="BW27" s="35"/>
      <c r="BX27" s="39"/>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41"/>
      <c r="DA27" s="35"/>
      <c r="DB27" s="38"/>
      <c r="DC27" s="104"/>
      <c r="DD27" s="104"/>
      <c r="DE27" s="104"/>
      <c r="DF27" s="104"/>
      <c r="DG27" s="104"/>
      <c r="DH27" s="104"/>
      <c r="DI27" s="104"/>
      <c r="DJ27" s="104"/>
      <c r="DK27" s="104"/>
      <c r="DL27" s="36">
        <f t="shared" si="7"/>
        <v>0</v>
      </c>
      <c r="DM27" s="37">
        <f t="shared" si="8"/>
        <v>0</v>
      </c>
      <c r="DN27" s="104">
        <f t="shared" si="15"/>
        <v>0</v>
      </c>
      <c r="DO27" s="196">
        <f t="shared" si="9"/>
        <v>95888</v>
      </c>
      <c r="DP27" s="197">
        <f t="shared" si="10"/>
        <v>9434</v>
      </c>
      <c r="DQ27" s="198">
        <f t="shared" si="11"/>
        <v>105322</v>
      </c>
      <c r="DR27" s="5">
        <v>193908</v>
      </c>
    </row>
    <row r="28" spans="1:122" ht="79.150000000000006" customHeight="1" x14ac:dyDescent="0.2">
      <c r="A28" s="30"/>
      <c r="B28" s="31" t="s">
        <v>273</v>
      </c>
      <c r="C28" s="113" t="s">
        <v>365</v>
      </c>
      <c r="D28" s="110" t="s">
        <v>271</v>
      </c>
      <c r="E28" s="111" t="s">
        <v>366</v>
      </c>
      <c r="F28" s="112" t="s">
        <v>272</v>
      </c>
      <c r="G28" s="33" t="s">
        <v>56</v>
      </c>
      <c r="H28" s="35">
        <v>4.0389999999999997</v>
      </c>
      <c r="I28" s="35" t="s">
        <v>38</v>
      </c>
      <c r="J28" s="97" t="s">
        <v>19</v>
      </c>
      <c r="K28" s="41">
        <v>92776</v>
      </c>
      <c r="L28" s="35">
        <v>61798</v>
      </c>
      <c r="M28" s="38">
        <f t="shared" si="18"/>
        <v>154574</v>
      </c>
      <c r="N28" s="41">
        <v>113836</v>
      </c>
      <c r="O28" s="35">
        <v>59021</v>
      </c>
      <c r="P28" s="38">
        <f t="shared" si="19"/>
        <v>172857</v>
      </c>
      <c r="Q28" s="41">
        <v>113836</v>
      </c>
      <c r="R28" s="35">
        <v>54256</v>
      </c>
      <c r="S28" s="38">
        <f t="shared" si="16"/>
        <v>168092</v>
      </c>
      <c r="T28" s="108">
        <v>113836</v>
      </c>
      <c r="U28" s="35">
        <v>49251</v>
      </c>
      <c r="V28" s="38">
        <f t="shared" si="17"/>
        <v>163087</v>
      </c>
      <c r="W28" s="41">
        <v>113836</v>
      </c>
      <c r="X28" s="35">
        <v>44358</v>
      </c>
      <c r="Y28" s="38">
        <f t="shared" si="20"/>
        <v>158194</v>
      </c>
      <c r="Z28" s="41">
        <v>113836</v>
      </c>
      <c r="AA28" s="35">
        <v>39233</v>
      </c>
      <c r="AB28" s="38">
        <f t="shared" si="21"/>
        <v>153069</v>
      </c>
      <c r="AC28" s="41">
        <v>113836</v>
      </c>
      <c r="AD28" s="35">
        <v>34231</v>
      </c>
      <c r="AE28" s="38">
        <f t="shared" si="22"/>
        <v>148067</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38"/>
      <c r="BM28" s="41"/>
      <c r="BN28" s="35"/>
      <c r="BO28" s="104"/>
      <c r="BP28" s="41"/>
      <c r="BQ28" s="35"/>
      <c r="BR28" s="39"/>
      <c r="BS28" s="41"/>
      <c r="BT28" s="35"/>
      <c r="BU28" s="39"/>
      <c r="BV28" s="41"/>
      <c r="BW28" s="35"/>
      <c r="BX28" s="39"/>
      <c r="BY28" s="41"/>
      <c r="BZ28" s="35"/>
      <c r="CA28" s="39"/>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41"/>
      <c r="DA28" s="35"/>
      <c r="DB28" s="38"/>
      <c r="DC28" s="104"/>
      <c r="DD28" s="104"/>
      <c r="DE28" s="104"/>
      <c r="DF28" s="104"/>
      <c r="DG28" s="104"/>
      <c r="DH28" s="104"/>
      <c r="DI28" s="104"/>
      <c r="DJ28" s="104"/>
      <c r="DK28" s="104"/>
      <c r="DL28" s="36">
        <v>683016</v>
      </c>
      <c r="DM28" s="37">
        <v>100735</v>
      </c>
      <c r="DN28" s="104">
        <f>DL28+DM28</f>
        <v>783751</v>
      </c>
      <c r="DO28" s="196">
        <f t="shared" si="9"/>
        <v>1458808</v>
      </c>
      <c r="DP28" s="197">
        <f t="shared" si="10"/>
        <v>442883</v>
      </c>
      <c r="DQ28" s="198">
        <f t="shared" si="11"/>
        <v>1901691</v>
      </c>
      <c r="DR28" s="5">
        <v>1666951</v>
      </c>
    </row>
    <row r="29" spans="1:122" ht="72" customHeight="1" x14ac:dyDescent="0.2">
      <c r="A29" s="30"/>
      <c r="B29" s="31" t="s">
        <v>234</v>
      </c>
      <c r="C29" s="110" t="s">
        <v>228</v>
      </c>
      <c r="D29" s="110" t="s">
        <v>41</v>
      </c>
      <c r="E29" s="111" t="s">
        <v>235</v>
      </c>
      <c r="F29" s="112" t="s">
        <v>236</v>
      </c>
      <c r="G29" s="33" t="s">
        <v>56</v>
      </c>
      <c r="H29" s="35">
        <v>4.3970000000000002</v>
      </c>
      <c r="I29" s="35" t="s">
        <v>38</v>
      </c>
      <c r="J29" s="97" t="s">
        <v>19</v>
      </c>
      <c r="K29" s="41">
        <v>36488</v>
      </c>
      <c r="L29" s="35">
        <v>7497</v>
      </c>
      <c r="M29" s="38">
        <f t="shared" si="18"/>
        <v>43985</v>
      </c>
      <c r="N29" s="41">
        <v>36488</v>
      </c>
      <c r="O29" s="35">
        <v>5897</v>
      </c>
      <c r="P29" s="38">
        <f t="shared" si="19"/>
        <v>42385</v>
      </c>
      <c r="Q29" s="41">
        <v>36488</v>
      </c>
      <c r="R29" s="35">
        <v>4309</v>
      </c>
      <c r="S29" s="38">
        <f t="shared" si="16"/>
        <v>40797</v>
      </c>
      <c r="T29" s="108">
        <v>36488</v>
      </c>
      <c r="U29" s="35">
        <v>2794</v>
      </c>
      <c r="V29" s="38">
        <f t="shared" si="17"/>
        <v>39282</v>
      </c>
      <c r="W29" s="41">
        <v>36488</v>
      </c>
      <c r="X29" s="35">
        <v>1281</v>
      </c>
      <c r="Y29" s="38">
        <f t="shared" si="20"/>
        <v>37769</v>
      </c>
      <c r="Z29" s="41">
        <v>0</v>
      </c>
      <c r="AA29" s="35">
        <v>83</v>
      </c>
      <c r="AB29" s="38">
        <f t="shared" si="21"/>
        <v>83</v>
      </c>
      <c r="AC29" s="41">
        <v>0</v>
      </c>
      <c r="AD29" s="35">
        <v>0</v>
      </c>
      <c r="AE29" s="38">
        <f t="shared" si="22"/>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38"/>
      <c r="BM29" s="41"/>
      <c r="BN29" s="35"/>
      <c r="BO29" s="104"/>
      <c r="BP29" s="41"/>
      <c r="BQ29" s="35"/>
      <c r="BR29" s="39"/>
      <c r="BS29" s="41"/>
      <c r="BT29" s="35"/>
      <c r="BU29" s="39"/>
      <c r="BV29" s="41"/>
      <c r="BW29" s="35"/>
      <c r="BX29" s="39"/>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41"/>
      <c r="DA29" s="35"/>
      <c r="DB29" s="38"/>
      <c r="DC29" s="104"/>
      <c r="DD29" s="104"/>
      <c r="DE29" s="104"/>
      <c r="DF29" s="104"/>
      <c r="DG29" s="104"/>
      <c r="DH29" s="104"/>
      <c r="DI29" s="104"/>
      <c r="DJ29" s="104"/>
      <c r="DK29" s="104"/>
      <c r="DL29" s="36">
        <f t="shared" si="7"/>
        <v>0</v>
      </c>
      <c r="DM29" s="37">
        <f t="shared" si="8"/>
        <v>0</v>
      </c>
      <c r="DN29" s="104">
        <f t="shared" si="15"/>
        <v>0</v>
      </c>
      <c r="DO29" s="196">
        <f t="shared" si="9"/>
        <v>182440</v>
      </c>
      <c r="DP29" s="197">
        <f t="shared" si="10"/>
        <v>21861</v>
      </c>
      <c r="DQ29" s="198">
        <f t="shared" si="11"/>
        <v>204301</v>
      </c>
      <c r="DR29" s="5">
        <v>332466</v>
      </c>
    </row>
    <row r="30" spans="1:122" ht="39" customHeight="1" x14ac:dyDescent="0.2">
      <c r="A30" s="30"/>
      <c r="B30" s="31" t="s">
        <v>255</v>
      </c>
      <c r="C30" s="110" t="s">
        <v>256</v>
      </c>
      <c r="D30" s="110" t="s">
        <v>257</v>
      </c>
      <c r="E30" s="111" t="s">
        <v>258</v>
      </c>
      <c r="F30" s="112" t="s">
        <v>259</v>
      </c>
      <c r="G30" s="33" t="s">
        <v>56</v>
      </c>
      <c r="H30" s="35">
        <v>4.0579999999999998</v>
      </c>
      <c r="I30" s="35" t="s">
        <v>38</v>
      </c>
      <c r="J30" s="97" t="s">
        <v>19</v>
      </c>
      <c r="K30" s="41">
        <v>44292</v>
      </c>
      <c r="L30" s="35">
        <v>10710</v>
      </c>
      <c r="M30" s="38">
        <f t="shared" si="18"/>
        <v>55002</v>
      </c>
      <c r="N30" s="41">
        <v>44292</v>
      </c>
      <c r="O30" s="35">
        <v>8902</v>
      </c>
      <c r="P30" s="38">
        <f t="shared" si="19"/>
        <v>53194</v>
      </c>
      <c r="Q30" s="41">
        <v>44292</v>
      </c>
      <c r="R30" s="35">
        <v>7068</v>
      </c>
      <c r="S30" s="38">
        <f t="shared" si="16"/>
        <v>51360</v>
      </c>
      <c r="T30" s="108">
        <v>44292</v>
      </c>
      <c r="U30" s="35">
        <v>5230</v>
      </c>
      <c r="V30" s="38">
        <f t="shared" si="17"/>
        <v>49522</v>
      </c>
      <c r="W30" s="41">
        <v>44292</v>
      </c>
      <c r="X30" s="35">
        <v>3397</v>
      </c>
      <c r="Y30" s="38">
        <f t="shared" si="20"/>
        <v>47689</v>
      </c>
      <c r="Z30" s="41">
        <v>44292</v>
      </c>
      <c r="AA30" s="35">
        <v>1549</v>
      </c>
      <c r="AB30" s="38">
        <f t="shared" si="21"/>
        <v>45841</v>
      </c>
      <c r="AC30" s="41">
        <v>0</v>
      </c>
      <c r="AD30" s="35">
        <v>101</v>
      </c>
      <c r="AE30" s="38">
        <f t="shared" si="22"/>
        <v>101</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38"/>
      <c r="BM30" s="41"/>
      <c r="BN30" s="35"/>
      <c r="BO30" s="104"/>
      <c r="BP30" s="41"/>
      <c r="BQ30" s="35"/>
      <c r="BR30" s="39"/>
      <c r="BS30" s="41"/>
      <c r="BT30" s="35"/>
      <c r="BU30" s="39"/>
      <c r="BV30" s="41"/>
      <c r="BW30" s="35"/>
      <c r="BX30" s="39"/>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41"/>
      <c r="DA30" s="35"/>
      <c r="DB30" s="38"/>
      <c r="DC30" s="104"/>
      <c r="DD30" s="104"/>
      <c r="DE30" s="104"/>
      <c r="DF30" s="104"/>
      <c r="DG30" s="104"/>
      <c r="DH30" s="104"/>
      <c r="DI30" s="104"/>
      <c r="DJ30" s="104"/>
      <c r="DK30" s="104"/>
      <c r="DL30" s="36">
        <f t="shared" si="7"/>
        <v>0</v>
      </c>
      <c r="DM30" s="37">
        <f t="shared" si="8"/>
        <v>0</v>
      </c>
      <c r="DN30" s="104">
        <f t="shared" si="15"/>
        <v>0</v>
      </c>
      <c r="DO30" s="196">
        <f t="shared" si="9"/>
        <v>265752</v>
      </c>
      <c r="DP30" s="197">
        <f t="shared" si="10"/>
        <v>36957</v>
      </c>
      <c r="DQ30" s="198">
        <f t="shared" si="11"/>
        <v>302709</v>
      </c>
      <c r="DR30" s="5">
        <v>448984</v>
      </c>
    </row>
    <row r="31" spans="1:122" ht="38.25" x14ac:dyDescent="0.2">
      <c r="A31" s="30"/>
      <c r="B31" s="31" t="s">
        <v>171</v>
      </c>
      <c r="C31" s="113" t="s">
        <v>246</v>
      </c>
      <c r="D31" s="110" t="s">
        <v>153</v>
      </c>
      <c r="E31" s="111" t="s">
        <v>247</v>
      </c>
      <c r="F31" s="112" t="s">
        <v>172</v>
      </c>
      <c r="G31" s="33" t="s">
        <v>56</v>
      </c>
      <c r="H31" s="35">
        <v>4.3639999999999999</v>
      </c>
      <c r="I31" s="35" t="s">
        <v>38</v>
      </c>
      <c r="J31" s="97" t="s">
        <v>19</v>
      </c>
      <c r="K31" s="41">
        <v>24904</v>
      </c>
      <c r="L31" s="35">
        <v>4208</v>
      </c>
      <c r="M31" s="38">
        <f t="shared" si="18"/>
        <v>29112</v>
      </c>
      <c r="N31" s="41">
        <v>24904</v>
      </c>
      <c r="O31" s="35">
        <v>2939</v>
      </c>
      <c r="P31" s="38">
        <f t="shared" si="19"/>
        <v>27843</v>
      </c>
      <c r="Q31" s="41">
        <v>24904</v>
      </c>
      <c r="R31" s="35">
        <v>1908</v>
      </c>
      <c r="S31" s="38">
        <f t="shared" si="16"/>
        <v>26812</v>
      </c>
      <c r="T31" s="108">
        <v>24904</v>
      </c>
      <c r="U31" s="35">
        <v>874</v>
      </c>
      <c r="V31" s="38">
        <f t="shared" si="17"/>
        <v>25778</v>
      </c>
      <c r="W31" s="41"/>
      <c r="X31" s="35">
        <v>57</v>
      </c>
      <c r="Y31" s="38">
        <f t="shared" si="20"/>
        <v>57</v>
      </c>
      <c r="Z31" s="41"/>
      <c r="AA31" s="35"/>
      <c r="AB31" s="38"/>
      <c r="AC31" s="41"/>
      <c r="AD31" s="35"/>
      <c r="AE31" s="38"/>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41"/>
      <c r="BK31" s="35"/>
      <c r="BL31" s="38"/>
      <c r="BM31" s="108"/>
      <c r="BN31" s="35"/>
      <c r="BO31" s="104"/>
      <c r="BP31" s="41"/>
      <c r="BQ31" s="35"/>
      <c r="BR31" s="39"/>
      <c r="BS31" s="41"/>
      <c r="BT31" s="35"/>
      <c r="BU31" s="39"/>
      <c r="BV31" s="41"/>
      <c r="BW31" s="35"/>
      <c r="BX31" s="39"/>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41"/>
      <c r="DA31" s="35"/>
      <c r="DB31" s="38"/>
      <c r="DC31" s="104"/>
      <c r="DD31" s="104"/>
      <c r="DE31" s="104"/>
      <c r="DF31" s="104"/>
      <c r="DG31" s="104"/>
      <c r="DH31" s="104"/>
      <c r="DI31" s="104"/>
      <c r="DJ31" s="104"/>
      <c r="DK31" s="104"/>
      <c r="DL31" s="36">
        <f t="shared" si="7"/>
        <v>0</v>
      </c>
      <c r="DM31" s="37">
        <f t="shared" si="8"/>
        <v>0</v>
      </c>
      <c r="DN31" s="104">
        <f t="shared" si="15"/>
        <v>0</v>
      </c>
      <c r="DO31" s="196">
        <f t="shared" si="9"/>
        <v>99616</v>
      </c>
      <c r="DP31" s="197">
        <f t="shared" si="10"/>
        <v>9986</v>
      </c>
      <c r="DQ31" s="198">
        <f t="shared" si="11"/>
        <v>109602</v>
      </c>
      <c r="DR31" s="5">
        <v>201446</v>
      </c>
    </row>
    <row r="32" spans="1:122" ht="63.75" x14ac:dyDescent="0.2">
      <c r="A32" s="30"/>
      <c r="B32" s="31" t="s">
        <v>178</v>
      </c>
      <c r="C32" s="110" t="s">
        <v>173</v>
      </c>
      <c r="D32" s="110" t="s">
        <v>115</v>
      </c>
      <c r="E32" s="111" t="s">
        <v>174</v>
      </c>
      <c r="F32" s="112" t="s">
        <v>175</v>
      </c>
      <c r="G32" s="33" t="s">
        <v>56</v>
      </c>
      <c r="H32" s="35">
        <v>4.3250000000000002</v>
      </c>
      <c r="I32" s="35" t="s">
        <v>38</v>
      </c>
      <c r="J32" s="97" t="s">
        <v>19</v>
      </c>
      <c r="K32" s="41">
        <v>36684</v>
      </c>
      <c r="L32" s="35">
        <v>1358</v>
      </c>
      <c r="M32" s="38">
        <f t="shared" si="18"/>
        <v>38042</v>
      </c>
      <c r="N32" s="41"/>
      <c r="O32" s="35">
        <v>84</v>
      </c>
      <c r="P32" s="38">
        <f t="shared" si="19"/>
        <v>84</v>
      </c>
      <c r="Q32" s="41"/>
      <c r="R32" s="35"/>
      <c r="S32" s="38"/>
      <c r="T32" s="108"/>
      <c r="U32" s="35"/>
      <c r="V32" s="38"/>
      <c r="W32" s="41"/>
      <c r="X32" s="35"/>
      <c r="Y32" s="38"/>
      <c r="Z32" s="41"/>
      <c r="AA32" s="35"/>
      <c r="AB32" s="38"/>
      <c r="AC32" s="41"/>
      <c r="AD32" s="35"/>
      <c r="AE32" s="38"/>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41"/>
      <c r="BK32" s="35"/>
      <c r="BL32" s="38"/>
      <c r="BM32" s="108"/>
      <c r="BN32" s="35"/>
      <c r="BO32" s="104"/>
      <c r="BP32" s="41"/>
      <c r="BQ32" s="35"/>
      <c r="BR32" s="39"/>
      <c r="BS32" s="41"/>
      <c r="BT32" s="35"/>
      <c r="BU32" s="39"/>
      <c r="BV32" s="41"/>
      <c r="BW32" s="35"/>
      <c r="BX32" s="39"/>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41"/>
      <c r="DA32" s="35"/>
      <c r="DB32" s="38"/>
      <c r="DC32" s="104"/>
      <c r="DD32" s="104"/>
      <c r="DE32" s="104"/>
      <c r="DF32" s="104"/>
      <c r="DG32" s="104"/>
      <c r="DH32" s="104"/>
      <c r="DI32" s="104"/>
      <c r="DJ32" s="104"/>
      <c r="DK32" s="104"/>
      <c r="DL32" s="36">
        <f t="shared" si="7"/>
        <v>0</v>
      </c>
      <c r="DM32" s="37">
        <f t="shared" si="8"/>
        <v>0</v>
      </c>
      <c r="DN32" s="104">
        <f t="shared" si="15"/>
        <v>0</v>
      </c>
      <c r="DO32" s="196">
        <f t="shared" si="9"/>
        <v>36684</v>
      </c>
      <c r="DP32" s="197">
        <f t="shared" si="10"/>
        <v>1442</v>
      </c>
      <c r="DQ32" s="198">
        <f t="shared" si="11"/>
        <v>38126</v>
      </c>
      <c r="DR32" s="5">
        <v>185292</v>
      </c>
    </row>
    <row r="33" spans="1:122" ht="66" customHeight="1" x14ac:dyDescent="0.2">
      <c r="A33" s="30"/>
      <c r="B33" s="31" t="s">
        <v>176</v>
      </c>
      <c r="C33" s="113" t="s">
        <v>244</v>
      </c>
      <c r="D33" s="110" t="s">
        <v>41</v>
      </c>
      <c r="E33" s="111" t="s">
        <v>245</v>
      </c>
      <c r="F33" s="112" t="s">
        <v>177</v>
      </c>
      <c r="G33" s="33" t="s">
        <v>56</v>
      </c>
      <c r="H33" s="35">
        <v>4.45</v>
      </c>
      <c r="I33" s="35" t="s">
        <v>38</v>
      </c>
      <c r="J33" s="97" t="s">
        <v>19</v>
      </c>
      <c r="K33" s="41">
        <v>60620</v>
      </c>
      <c r="L33" s="35">
        <v>13224</v>
      </c>
      <c r="M33" s="38">
        <f t="shared" si="18"/>
        <v>73844</v>
      </c>
      <c r="N33" s="41">
        <v>60620</v>
      </c>
      <c r="O33" s="35">
        <v>9679</v>
      </c>
      <c r="P33" s="38">
        <f t="shared" ref="P33:P58" si="23">N33+O33</f>
        <v>70299</v>
      </c>
      <c r="Q33" s="41">
        <v>60620</v>
      </c>
      <c r="R33" s="35">
        <v>7159</v>
      </c>
      <c r="S33" s="38">
        <f t="shared" si="16"/>
        <v>67779</v>
      </c>
      <c r="T33" s="108">
        <v>60620</v>
      </c>
      <c r="U33" s="35">
        <v>4643</v>
      </c>
      <c r="V33" s="38">
        <f t="shared" si="17"/>
        <v>65263</v>
      </c>
      <c r="W33" s="41">
        <v>60620</v>
      </c>
      <c r="X33" s="35">
        <v>2127</v>
      </c>
      <c r="Y33" s="38">
        <f t="shared" si="20"/>
        <v>62747</v>
      </c>
      <c r="Z33" s="41"/>
      <c r="AA33" s="35">
        <v>138</v>
      </c>
      <c r="AB33" s="38">
        <f>Z33+AA33</f>
        <v>138</v>
      </c>
      <c r="AC33" s="41"/>
      <c r="AD33" s="35"/>
      <c r="AE33" s="38"/>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41"/>
      <c r="BK33" s="35"/>
      <c r="BL33" s="38"/>
      <c r="BM33" s="108"/>
      <c r="BN33" s="35"/>
      <c r="BO33" s="104"/>
      <c r="BP33" s="41"/>
      <c r="BQ33" s="35"/>
      <c r="BR33" s="39"/>
      <c r="BS33" s="41"/>
      <c r="BT33" s="35"/>
      <c r="BU33" s="39"/>
      <c r="BV33" s="41"/>
      <c r="BW33" s="35"/>
      <c r="BX33" s="39"/>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41"/>
      <c r="DA33" s="35"/>
      <c r="DB33" s="38"/>
      <c r="DC33" s="104"/>
      <c r="DD33" s="104"/>
      <c r="DE33" s="104"/>
      <c r="DF33" s="104"/>
      <c r="DG33" s="104"/>
      <c r="DH33" s="104"/>
      <c r="DI33" s="104"/>
      <c r="DJ33" s="104"/>
      <c r="DK33" s="104"/>
      <c r="DL33" s="36">
        <f t="shared" si="7"/>
        <v>0</v>
      </c>
      <c r="DM33" s="37">
        <f t="shared" si="8"/>
        <v>0</v>
      </c>
      <c r="DN33" s="104">
        <f t="shared" si="15"/>
        <v>0</v>
      </c>
      <c r="DO33" s="196">
        <f t="shared" si="9"/>
        <v>303100</v>
      </c>
      <c r="DP33" s="197">
        <f t="shared" si="10"/>
        <v>36970</v>
      </c>
      <c r="DQ33" s="198">
        <f t="shared" si="11"/>
        <v>340070</v>
      </c>
      <c r="DR33" s="5">
        <v>552349</v>
      </c>
    </row>
    <row r="34" spans="1:122" ht="86.25" customHeight="1" x14ac:dyDescent="0.2">
      <c r="A34" s="30"/>
      <c r="B34" s="31" t="s">
        <v>238</v>
      </c>
      <c r="C34" s="113" t="s">
        <v>361</v>
      </c>
      <c r="D34" s="114">
        <v>52220</v>
      </c>
      <c r="E34" s="111" t="s">
        <v>362</v>
      </c>
      <c r="F34" s="112" t="s">
        <v>229</v>
      </c>
      <c r="G34" s="33" t="s">
        <v>24</v>
      </c>
      <c r="H34" s="35">
        <v>4.3970000000000002</v>
      </c>
      <c r="I34" s="35" t="s">
        <v>38</v>
      </c>
      <c r="J34" s="97" t="s">
        <v>19</v>
      </c>
      <c r="K34" s="41">
        <v>75956</v>
      </c>
      <c r="L34" s="35">
        <v>45204</v>
      </c>
      <c r="M34" s="38">
        <f>K34+L34</f>
        <v>121160</v>
      </c>
      <c r="N34" s="41">
        <v>90740</v>
      </c>
      <c r="O34" s="35">
        <v>41299</v>
      </c>
      <c r="P34" s="38">
        <f t="shared" si="23"/>
        <v>132039</v>
      </c>
      <c r="Q34" s="41">
        <v>90740</v>
      </c>
      <c r="R34" s="35">
        <v>37067</v>
      </c>
      <c r="S34" s="38">
        <f>Q34+R34</f>
        <v>127807</v>
      </c>
      <c r="T34" s="108">
        <v>90740</v>
      </c>
      <c r="U34" s="35">
        <v>33300</v>
      </c>
      <c r="V34" s="38">
        <f>T34+U34</f>
        <v>124040</v>
      </c>
      <c r="W34" s="41">
        <v>90740</v>
      </c>
      <c r="X34" s="35">
        <v>29608</v>
      </c>
      <c r="Y34" s="38">
        <f>W34+X34</f>
        <v>120348</v>
      </c>
      <c r="Z34" s="41">
        <v>90740</v>
      </c>
      <c r="AA34" s="35">
        <v>25761</v>
      </c>
      <c r="AB34" s="38">
        <f>Z34+AA34</f>
        <v>116501</v>
      </c>
      <c r="AC34" s="41">
        <v>90740</v>
      </c>
      <c r="AD34" s="35">
        <v>21996</v>
      </c>
      <c r="AE34" s="38">
        <f>AC34+AD34</f>
        <v>112736</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41"/>
      <c r="BK34" s="35"/>
      <c r="BL34" s="38"/>
      <c r="BM34" s="108"/>
      <c r="BN34" s="35"/>
      <c r="BO34" s="115"/>
      <c r="BP34" s="41"/>
      <c r="BQ34" s="116"/>
      <c r="BR34" s="39"/>
      <c r="BS34" s="41"/>
      <c r="BT34" s="35"/>
      <c r="BU34" s="39"/>
      <c r="BV34" s="41"/>
      <c r="BW34" s="35"/>
      <c r="BX34" s="39"/>
      <c r="BY34" s="41"/>
      <c r="BZ34" s="35"/>
      <c r="CA34" s="39"/>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41"/>
      <c r="DA34" s="35"/>
      <c r="DB34" s="38"/>
      <c r="DC34" s="104"/>
      <c r="DD34" s="104"/>
      <c r="DE34" s="104"/>
      <c r="DF34" s="104"/>
      <c r="DG34" s="104"/>
      <c r="DH34" s="104"/>
      <c r="DI34" s="104"/>
      <c r="DJ34" s="104"/>
      <c r="DK34" s="104"/>
      <c r="DL34" s="36">
        <v>453661</v>
      </c>
      <c r="DM34" s="37">
        <v>53777</v>
      </c>
      <c r="DN34" s="104">
        <f>DL34+DM34</f>
        <v>507438</v>
      </c>
      <c r="DO34" s="196">
        <f t="shared" si="9"/>
        <v>1074057</v>
      </c>
      <c r="DP34" s="197">
        <f t="shared" si="10"/>
        <v>288012</v>
      </c>
      <c r="DQ34" s="198">
        <f t="shared" si="11"/>
        <v>1362069</v>
      </c>
      <c r="DR34" s="5">
        <v>1466883</v>
      </c>
    </row>
    <row r="35" spans="1:122" s="76" customFormat="1" ht="63.75" x14ac:dyDescent="0.2">
      <c r="A35" s="30"/>
      <c r="B35" s="31" t="s">
        <v>186</v>
      </c>
      <c r="C35" s="113" t="s">
        <v>187</v>
      </c>
      <c r="D35" s="113" t="s">
        <v>84</v>
      </c>
      <c r="E35" s="111" t="s">
        <v>188</v>
      </c>
      <c r="F35" s="117" t="s">
        <v>189</v>
      </c>
      <c r="G35" s="33" t="s">
        <v>56</v>
      </c>
      <c r="H35" s="44">
        <v>0.25</v>
      </c>
      <c r="I35" s="44" t="s">
        <v>38</v>
      </c>
      <c r="J35" s="118" t="s">
        <v>19</v>
      </c>
      <c r="K35" s="33"/>
      <c r="L35" s="44">
        <v>50</v>
      </c>
      <c r="M35" s="38">
        <f t="shared" ref="M35:M58" si="24">K35+L35</f>
        <v>50</v>
      </c>
      <c r="N35" s="33"/>
      <c r="O35" s="44"/>
      <c r="P35" s="38">
        <f t="shared" si="23"/>
        <v>0</v>
      </c>
      <c r="Q35" s="33"/>
      <c r="R35" s="44"/>
      <c r="S35" s="38">
        <f t="shared" ref="S35:S42" si="25">Q35+R35</f>
        <v>0</v>
      </c>
      <c r="T35" s="119"/>
      <c r="U35" s="44"/>
      <c r="V35" s="38">
        <f t="shared" ref="V35:V42" si="26">T35+U35</f>
        <v>0</v>
      </c>
      <c r="W35" s="33"/>
      <c r="X35" s="44"/>
      <c r="Y35" s="38">
        <f t="shared" ref="Y35:Y42" si="27">W35+X35</f>
        <v>0</v>
      </c>
      <c r="Z35" s="33"/>
      <c r="AA35" s="44"/>
      <c r="AB35" s="38">
        <f t="shared" ref="AB35:AB38" si="28">Z35+AA35</f>
        <v>0</v>
      </c>
      <c r="AC35" s="33"/>
      <c r="AD35" s="44"/>
      <c r="AE35" s="38">
        <f t="shared" ref="AE35:AE37" si="29">AC35+AD35</f>
        <v>0</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33"/>
      <c r="BK35" s="44"/>
      <c r="BL35" s="38"/>
      <c r="BM35" s="119"/>
      <c r="BN35" s="44"/>
      <c r="BO35" s="104"/>
      <c r="BP35" s="33"/>
      <c r="BQ35" s="120"/>
      <c r="BR35" s="39"/>
      <c r="BS35" s="33"/>
      <c r="BT35" s="44"/>
      <c r="BU35" s="39"/>
      <c r="BV35" s="33"/>
      <c r="BW35" s="44"/>
      <c r="BX35" s="39"/>
      <c r="BY35" s="33"/>
      <c r="BZ35" s="44"/>
      <c r="CA35" s="39"/>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33"/>
      <c r="DA35" s="44"/>
      <c r="DB35" s="38"/>
      <c r="DC35" s="104"/>
      <c r="DD35" s="104"/>
      <c r="DE35" s="104"/>
      <c r="DF35" s="104"/>
      <c r="DG35" s="104"/>
      <c r="DH35" s="104"/>
      <c r="DI35" s="104"/>
      <c r="DJ35" s="104"/>
      <c r="DK35" s="104"/>
      <c r="DL35" s="36">
        <f t="shared" si="7"/>
        <v>0</v>
      </c>
      <c r="DM35" s="37">
        <f t="shared" si="8"/>
        <v>0</v>
      </c>
      <c r="DN35" s="104">
        <f t="shared" si="15"/>
        <v>0</v>
      </c>
      <c r="DO35" s="196">
        <f t="shared" si="9"/>
        <v>0</v>
      </c>
      <c r="DP35" s="197">
        <f t="shared" si="10"/>
        <v>50</v>
      </c>
      <c r="DQ35" s="198">
        <f t="shared" si="11"/>
        <v>50</v>
      </c>
      <c r="DR35" s="5">
        <v>100193</v>
      </c>
    </row>
    <row r="36" spans="1:122" s="76" customFormat="1" ht="63.75" x14ac:dyDescent="0.2">
      <c r="A36" s="30"/>
      <c r="B36" s="31" t="s">
        <v>310</v>
      </c>
      <c r="C36" s="113" t="s">
        <v>321</v>
      </c>
      <c r="D36" s="113" t="s">
        <v>311</v>
      </c>
      <c r="E36" s="111" t="s">
        <v>320</v>
      </c>
      <c r="F36" s="117" t="s">
        <v>312</v>
      </c>
      <c r="G36" s="33" t="s">
        <v>56</v>
      </c>
      <c r="H36" s="44">
        <v>4.5510000000000002</v>
      </c>
      <c r="I36" s="44" t="s">
        <v>38</v>
      </c>
      <c r="J36" s="118" t="s">
        <v>19</v>
      </c>
      <c r="K36" s="33">
        <v>2346</v>
      </c>
      <c r="L36" s="44">
        <v>120</v>
      </c>
      <c r="M36" s="38">
        <f t="shared" si="24"/>
        <v>2466</v>
      </c>
      <c r="N36" s="33">
        <v>0</v>
      </c>
      <c r="O36" s="44">
        <v>0</v>
      </c>
      <c r="P36" s="38">
        <f t="shared" si="23"/>
        <v>0</v>
      </c>
      <c r="Q36" s="33">
        <v>0</v>
      </c>
      <c r="R36" s="44">
        <v>0</v>
      </c>
      <c r="S36" s="38">
        <f t="shared" si="25"/>
        <v>0</v>
      </c>
      <c r="T36" s="119">
        <v>0</v>
      </c>
      <c r="U36" s="44">
        <v>0</v>
      </c>
      <c r="V36" s="38">
        <f t="shared" si="26"/>
        <v>0</v>
      </c>
      <c r="W36" s="33">
        <v>0</v>
      </c>
      <c r="X36" s="44">
        <v>0</v>
      </c>
      <c r="Y36" s="38">
        <f t="shared" si="27"/>
        <v>0</v>
      </c>
      <c r="Z36" s="33">
        <v>0</v>
      </c>
      <c r="AA36" s="44">
        <v>0</v>
      </c>
      <c r="AB36" s="38">
        <f t="shared" si="28"/>
        <v>0</v>
      </c>
      <c r="AC36" s="33">
        <v>0</v>
      </c>
      <c r="AD36" s="44">
        <v>0</v>
      </c>
      <c r="AE36" s="38">
        <f t="shared" si="29"/>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33"/>
      <c r="BK36" s="44"/>
      <c r="BL36" s="38"/>
      <c r="BM36" s="119"/>
      <c r="BN36" s="44"/>
      <c r="BO36" s="104"/>
      <c r="BP36" s="33"/>
      <c r="BQ36" s="120"/>
      <c r="BR36" s="39"/>
      <c r="BS36" s="33"/>
      <c r="BT36" s="44"/>
      <c r="BU36" s="39"/>
      <c r="BV36" s="33"/>
      <c r="BW36" s="44"/>
      <c r="BX36" s="39"/>
      <c r="BY36" s="33"/>
      <c r="BZ36" s="44"/>
      <c r="CA36" s="39"/>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33"/>
      <c r="DA36" s="44"/>
      <c r="DB36" s="38"/>
      <c r="DC36" s="104"/>
      <c r="DD36" s="104"/>
      <c r="DE36" s="104"/>
      <c r="DF36" s="104"/>
      <c r="DG36" s="104"/>
      <c r="DH36" s="104"/>
      <c r="DI36" s="104"/>
      <c r="DJ36" s="104"/>
      <c r="DK36" s="104"/>
      <c r="DL36" s="36">
        <f t="shared" si="7"/>
        <v>0</v>
      </c>
      <c r="DM36" s="37">
        <f t="shared" si="8"/>
        <v>0</v>
      </c>
      <c r="DN36" s="104">
        <f t="shared" si="15"/>
        <v>0</v>
      </c>
      <c r="DO36" s="196">
        <f t="shared" si="9"/>
        <v>2346</v>
      </c>
      <c r="DP36" s="197">
        <f t="shared" si="10"/>
        <v>120</v>
      </c>
      <c r="DQ36" s="198">
        <f t="shared" si="11"/>
        <v>2466</v>
      </c>
      <c r="DR36" s="5"/>
    </row>
    <row r="37" spans="1:122" s="76" customFormat="1" ht="76.5" x14ac:dyDescent="0.2">
      <c r="A37" s="30"/>
      <c r="B37" s="31" t="s">
        <v>322</v>
      </c>
      <c r="C37" s="113" t="s">
        <v>377</v>
      </c>
      <c r="D37" s="113" t="s">
        <v>323</v>
      </c>
      <c r="E37" s="111" t="s">
        <v>378</v>
      </c>
      <c r="F37" s="117" t="s">
        <v>324</v>
      </c>
      <c r="G37" s="33" t="s">
        <v>56</v>
      </c>
      <c r="H37" s="44">
        <v>4.085</v>
      </c>
      <c r="I37" s="44" t="s">
        <v>38</v>
      </c>
      <c r="J37" s="118" t="s">
        <v>19</v>
      </c>
      <c r="K37" s="33">
        <v>59692</v>
      </c>
      <c r="L37" s="44">
        <v>36992</v>
      </c>
      <c r="M37" s="38">
        <f t="shared" si="24"/>
        <v>96684</v>
      </c>
      <c r="N37" s="33">
        <v>71796</v>
      </c>
      <c r="O37" s="44">
        <v>35439</v>
      </c>
      <c r="P37" s="38">
        <f t="shared" si="23"/>
        <v>107235</v>
      </c>
      <c r="Q37" s="33">
        <v>71796</v>
      </c>
      <c r="R37" s="44">
        <v>32654</v>
      </c>
      <c r="S37" s="38">
        <f t="shared" si="25"/>
        <v>104450</v>
      </c>
      <c r="T37" s="33">
        <v>71796</v>
      </c>
      <c r="U37" s="44">
        <v>29625</v>
      </c>
      <c r="V37" s="38">
        <f t="shared" si="26"/>
        <v>101421</v>
      </c>
      <c r="W37" s="33">
        <v>71796</v>
      </c>
      <c r="X37" s="44">
        <v>26665</v>
      </c>
      <c r="Y37" s="38">
        <f t="shared" si="27"/>
        <v>98461</v>
      </c>
      <c r="Z37" s="33">
        <v>71796</v>
      </c>
      <c r="AA37" s="44">
        <v>23565</v>
      </c>
      <c r="AB37" s="38">
        <f t="shared" si="28"/>
        <v>95361</v>
      </c>
      <c r="AC37" s="33">
        <v>71796</v>
      </c>
      <c r="AD37" s="44">
        <v>20539</v>
      </c>
      <c r="AE37" s="38">
        <f t="shared" si="29"/>
        <v>92335</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33"/>
      <c r="BK37" s="44"/>
      <c r="BL37" s="38"/>
      <c r="BM37" s="119"/>
      <c r="BN37" s="44"/>
      <c r="BO37" s="104"/>
      <c r="BP37" s="33"/>
      <c r="BQ37" s="120"/>
      <c r="BR37" s="39"/>
      <c r="BS37" s="33"/>
      <c r="BT37" s="44"/>
      <c r="BU37" s="39"/>
      <c r="BV37" s="33"/>
      <c r="BW37" s="44"/>
      <c r="BX37" s="39"/>
      <c r="BY37" s="33"/>
      <c r="BZ37" s="44"/>
      <c r="CA37" s="39"/>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33"/>
      <c r="DA37" s="44"/>
      <c r="DB37" s="38"/>
      <c r="DC37" s="104"/>
      <c r="DD37" s="104"/>
      <c r="DE37" s="104"/>
      <c r="DF37" s="104"/>
      <c r="DG37" s="104"/>
      <c r="DH37" s="104"/>
      <c r="DI37" s="104"/>
      <c r="DJ37" s="104"/>
      <c r="DK37" s="104"/>
      <c r="DL37" s="36">
        <v>426781</v>
      </c>
      <c r="DM37" s="37">
        <v>61584</v>
      </c>
      <c r="DN37" s="104">
        <f>DL37+DM37</f>
        <v>488365</v>
      </c>
      <c r="DO37" s="196">
        <f t="shared" si="9"/>
        <v>917249</v>
      </c>
      <c r="DP37" s="197">
        <f t="shared" si="10"/>
        <v>267063</v>
      </c>
      <c r="DQ37" s="198">
        <f t="shared" si="11"/>
        <v>1184312</v>
      </c>
      <c r="DR37" s="5"/>
    </row>
    <row r="38" spans="1:122" s="76" customFormat="1" ht="63.75" x14ac:dyDescent="0.2">
      <c r="A38" s="30"/>
      <c r="B38" s="31" t="s">
        <v>389</v>
      </c>
      <c r="C38" s="113" t="s">
        <v>239</v>
      </c>
      <c r="D38" s="113" t="s">
        <v>41</v>
      </c>
      <c r="E38" s="111" t="s">
        <v>240</v>
      </c>
      <c r="F38" s="117" t="s">
        <v>233</v>
      </c>
      <c r="G38" s="33" t="s">
        <v>24</v>
      </c>
      <c r="H38" s="44">
        <v>4.4669999999999996</v>
      </c>
      <c r="I38" s="44" t="s">
        <v>38</v>
      </c>
      <c r="J38" s="118" t="s">
        <v>19</v>
      </c>
      <c r="K38" s="33">
        <v>17772</v>
      </c>
      <c r="L38" s="44">
        <v>3816</v>
      </c>
      <c r="M38" s="38">
        <f t="shared" si="24"/>
        <v>21588</v>
      </c>
      <c r="N38" s="33">
        <v>17772</v>
      </c>
      <c r="O38" s="44">
        <v>2854</v>
      </c>
      <c r="P38" s="38">
        <f t="shared" si="23"/>
        <v>20626</v>
      </c>
      <c r="Q38" s="33">
        <v>17772</v>
      </c>
      <c r="R38" s="44">
        <v>2099</v>
      </c>
      <c r="S38" s="38">
        <f t="shared" si="25"/>
        <v>19871</v>
      </c>
      <c r="T38" s="119">
        <v>17772</v>
      </c>
      <c r="U38" s="44">
        <v>1361</v>
      </c>
      <c r="V38" s="38">
        <f t="shared" si="26"/>
        <v>19133</v>
      </c>
      <c r="W38" s="33">
        <v>17772</v>
      </c>
      <c r="X38" s="44">
        <v>624</v>
      </c>
      <c r="Y38" s="38">
        <f t="shared" si="27"/>
        <v>18396</v>
      </c>
      <c r="Z38" s="33"/>
      <c r="AA38" s="44">
        <v>41</v>
      </c>
      <c r="AB38" s="38">
        <f t="shared" si="28"/>
        <v>41</v>
      </c>
      <c r="AC38" s="33"/>
      <c r="AD38" s="44"/>
      <c r="AE38" s="38"/>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33"/>
      <c r="BK38" s="44"/>
      <c r="BL38" s="38"/>
      <c r="BM38" s="119"/>
      <c r="BN38" s="44"/>
      <c r="BO38" s="104"/>
      <c r="BP38" s="33"/>
      <c r="BQ38" s="120"/>
      <c r="BR38" s="39"/>
      <c r="BS38" s="33"/>
      <c r="BT38" s="44"/>
      <c r="BU38" s="39"/>
      <c r="BV38" s="33"/>
      <c r="BW38" s="44"/>
      <c r="BX38" s="39"/>
      <c r="BY38" s="33"/>
      <c r="BZ38" s="44"/>
      <c r="CA38" s="39"/>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33"/>
      <c r="DA38" s="44"/>
      <c r="DB38" s="38"/>
      <c r="DC38" s="104"/>
      <c r="DD38" s="104"/>
      <c r="DE38" s="104"/>
      <c r="DF38" s="104"/>
      <c r="DG38" s="104"/>
      <c r="DH38" s="104"/>
      <c r="DI38" s="104"/>
      <c r="DJ38" s="104"/>
      <c r="DK38" s="104"/>
      <c r="DL38" s="36">
        <f t="shared" si="7"/>
        <v>0</v>
      </c>
      <c r="DM38" s="37">
        <f t="shared" si="8"/>
        <v>0</v>
      </c>
      <c r="DN38" s="104">
        <f t="shared" si="15"/>
        <v>0</v>
      </c>
      <c r="DO38" s="196">
        <f t="shared" si="9"/>
        <v>88860</v>
      </c>
      <c r="DP38" s="197">
        <f t="shared" si="10"/>
        <v>10795</v>
      </c>
      <c r="DQ38" s="198">
        <f t="shared" si="11"/>
        <v>99655</v>
      </c>
      <c r="DR38" s="5">
        <v>161932</v>
      </c>
    </row>
    <row r="39" spans="1:122" s="76" customFormat="1" ht="63.75" x14ac:dyDescent="0.2">
      <c r="A39" s="30"/>
      <c r="B39" s="31" t="s">
        <v>230</v>
      </c>
      <c r="C39" s="113" t="s">
        <v>231</v>
      </c>
      <c r="D39" s="113" t="s">
        <v>41</v>
      </c>
      <c r="E39" s="111" t="s">
        <v>337</v>
      </c>
      <c r="F39" s="117" t="s">
        <v>232</v>
      </c>
      <c r="G39" s="33" t="s">
        <v>24</v>
      </c>
      <c r="H39" s="35">
        <v>4.4089999999999998</v>
      </c>
      <c r="I39" s="35" t="s">
        <v>38</v>
      </c>
      <c r="J39" s="97" t="s">
        <v>19</v>
      </c>
      <c r="K39" s="33">
        <v>13000</v>
      </c>
      <c r="L39" s="44">
        <v>2725</v>
      </c>
      <c r="M39" s="38">
        <f t="shared" si="24"/>
        <v>15725</v>
      </c>
      <c r="N39" s="33">
        <v>13000</v>
      </c>
      <c r="O39" s="44">
        <v>2094</v>
      </c>
      <c r="P39" s="38">
        <f t="shared" si="23"/>
        <v>15094</v>
      </c>
      <c r="Q39" s="33">
        <v>13000</v>
      </c>
      <c r="R39" s="44">
        <v>1535</v>
      </c>
      <c r="S39" s="38">
        <f t="shared" si="25"/>
        <v>14535</v>
      </c>
      <c r="T39" s="119">
        <v>13000</v>
      </c>
      <c r="U39" s="44">
        <v>996</v>
      </c>
      <c r="V39" s="38">
        <f t="shared" si="26"/>
        <v>13996</v>
      </c>
      <c r="W39" s="33">
        <v>13000</v>
      </c>
      <c r="X39" s="44">
        <v>456</v>
      </c>
      <c r="Y39" s="38">
        <f t="shared" si="27"/>
        <v>13456</v>
      </c>
      <c r="Z39" s="33"/>
      <c r="AA39" s="44">
        <v>30</v>
      </c>
      <c r="AB39" s="38">
        <f t="shared" ref="AB39:AB42" si="30">Z39+AA39</f>
        <v>30</v>
      </c>
      <c r="AC39" s="33"/>
      <c r="AD39" s="44"/>
      <c r="AE39" s="38">
        <f t="shared" ref="AE39:AE58" si="31">AC39+AD39</f>
        <v>0</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33"/>
      <c r="BK39" s="44"/>
      <c r="BL39" s="38"/>
      <c r="BM39" s="119"/>
      <c r="BN39" s="44"/>
      <c r="BO39" s="104"/>
      <c r="BP39" s="33"/>
      <c r="BQ39" s="120"/>
      <c r="BR39" s="39"/>
      <c r="BS39" s="33"/>
      <c r="BT39" s="44"/>
      <c r="BU39" s="39"/>
      <c r="BV39" s="33"/>
      <c r="BW39" s="44"/>
      <c r="BX39" s="39"/>
      <c r="BY39" s="33"/>
      <c r="BZ39" s="44"/>
      <c r="CA39" s="39"/>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33"/>
      <c r="DA39" s="44"/>
      <c r="DB39" s="38"/>
      <c r="DC39" s="104"/>
      <c r="DD39" s="104"/>
      <c r="DE39" s="104"/>
      <c r="DF39" s="104"/>
      <c r="DG39" s="104"/>
      <c r="DH39" s="104"/>
      <c r="DI39" s="104"/>
      <c r="DJ39" s="104"/>
      <c r="DK39" s="104"/>
      <c r="DL39" s="36">
        <f t="shared" si="7"/>
        <v>0</v>
      </c>
      <c r="DM39" s="37">
        <f t="shared" si="8"/>
        <v>0</v>
      </c>
      <c r="DN39" s="104">
        <f t="shared" si="15"/>
        <v>0</v>
      </c>
      <c r="DO39" s="196">
        <f t="shared" si="9"/>
        <v>65000</v>
      </c>
      <c r="DP39" s="197">
        <f t="shared" si="10"/>
        <v>7836</v>
      </c>
      <c r="DQ39" s="198">
        <f t="shared" si="11"/>
        <v>72836</v>
      </c>
      <c r="DR39" s="5">
        <v>118451</v>
      </c>
    </row>
    <row r="40" spans="1:122" s="76" customFormat="1" ht="77.25" customHeight="1" x14ac:dyDescent="0.2">
      <c r="A40" s="30"/>
      <c r="B40" s="121" t="s">
        <v>292</v>
      </c>
      <c r="C40" s="113" t="s">
        <v>275</v>
      </c>
      <c r="D40" s="113" t="s">
        <v>274</v>
      </c>
      <c r="E40" s="111" t="s">
        <v>276</v>
      </c>
      <c r="F40" s="117" t="s">
        <v>277</v>
      </c>
      <c r="G40" s="33" t="s">
        <v>24</v>
      </c>
      <c r="H40" s="35">
        <v>5.0759999999999996</v>
      </c>
      <c r="I40" s="35" t="s">
        <v>38</v>
      </c>
      <c r="J40" s="97" t="s">
        <v>19</v>
      </c>
      <c r="K40" s="33">
        <v>14048</v>
      </c>
      <c r="L40" s="44">
        <v>5590</v>
      </c>
      <c r="M40" s="38">
        <f t="shared" si="24"/>
        <v>19638</v>
      </c>
      <c r="N40" s="33">
        <v>14048</v>
      </c>
      <c r="O40" s="44">
        <v>4685</v>
      </c>
      <c r="P40" s="38">
        <f t="shared" si="23"/>
        <v>18733</v>
      </c>
      <c r="Q40" s="33">
        <v>14048</v>
      </c>
      <c r="R40" s="44">
        <v>4002</v>
      </c>
      <c r="S40" s="38">
        <f t="shared" si="25"/>
        <v>18050</v>
      </c>
      <c r="T40" s="119">
        <v>14048</v>
      </c>
      <c r="U40" s="44">
        <v>3317</v>
      </c>
      <c r="V40" s="38">
        <f t="shared" si="26"/>
        <v>17365</v>
      </c>
      <c r="W40" s="33">
        <v>14048</v>
      </c>
      <c r="X40" s="44">
        <v>2638</v>
      </c>
      <c r="Y40" s="38">
        <f t="shared" si="27"/>
        <v>16686</v>
      </c>
      <c r="Z40" s="33">
        <v>14048</v>
      </c>
      <c r="AA40" s="44">
        <v>1946</v>
      </c>
      <c r="AB40" s="38">
        <f t="shared" si="30"/>
        <v>15994</v>
      </c>
      <c r="AC40" s="33">
        <v>14048</v>
      </c>
      <c r="AD40" s="44">
        <v>1262</v>
      </c>
      <c r="AE40" s="38">
        <f t="shared" si="31"/>
        <v>15310</v>
      </c>
      <c r="AF40" s="33"/>
      <c r="AG40" s="44"/>
      <c r="AH40" s="38"/>
      <c r="AI40" s="33"/>
      <c r="AJ40" s="44"/>
      <c r="AK40" s="38"/>
      <c r="AL40" s="33"/>
      <c r="AM40" s="44"/>
      <c r="AN40" s="38"/>
      <c r="AO40" s="33"/>
      <c r="AP40" s="44"/>
      <c r="AQ40" s="38"/>
      <c r="AR40" s="33"/>
      <c r="AS40" s="44"/>
      <c r="AT40" s="38"/>
      <c r="AU40" s="33"/>
      <c r="AV40" s="44"/>
      <c r="AW40" s="38"/>
      <c r="AX40" s="33"/>
      <c r="AY40" s="44"/>
      <c r="AZ40" s="38"/>
      <c r="BA40" s="33"/>
      <c r="BB40" s="44"/>
      <c r="BC40" s="38"/>
      <c r="BD40" s="33"/>
      <c r="BE40" s="44"/>
      <c r="BF40" s="38"/>
      <c r="BG40" s="33"/>
      <c r="BH40" s="44"/>
      <c r="BI40" s="38"/>
      <c r="BJ40" s="33"/>
      <c r="BK40" s="44"/>
      <c r="BL40" s="38"/>
      <c r="BM40" s="119"/>
      <c r="BN40" s="44"/>
      <c r="BO40" s="104"/>
      <c r="BP40" s="33"/>
      <c r="BQ40" s="120"/>
      <c r="BR40" s="39"/>
      <c r="BS40" s="33"/>
      <c r="BT40" s="44"/>
      <c r="BU40" s="39"/>
      <c r="BV40" s="33"/>
      <c r="BW40" s="44"/>
      <c r="BX40" s="39"/>
      <c r="BY40" s="33"/>
      <c r="BZ40" s="44"/>
      <c r="CA40" s="39"/>
      <c r="CB40" s="33"/>
      <c r="CC40" s="44"/>
      <c r="CD40" s="38"/>
      <c r="CE40" s="33"/>
      <c r="CF40" s="44"/>
      <c r="CG40" s="38"/>
      <c r="CH40" s="33"/>
      <c r="CI40" s="44"/>
      <c r="CJ40" s="38"/>
      <c r="CK40" s="33"/>
      <c r="CL40" s="44"/>
      <c r="CM40" s="38"/>
      <c r="CN40" s="33"/>
      <c r="CO40" s="44"/>
      <c r="CP40" s="38"/>
      <c r="CQ40" s="33"/>
      <c r="CR40" s="44"/>
      <c r="CS40" s="38"/>
      <c r="CT40" s="33"/>
      <c r="CU40" s="44"/>
      <c r="CV40" s="38"/>
      <c r="CW40" s="33"/>
      <c r="CX40" s="44"/>
      <c r="CY40" s="38"/>
      <c r="CZ40" s="33"/>
      <c r="DA40" s="44"/>
      <c r="DB40" s="38"/>
      <c r="DC40" s="104"/>
      <c r="DD40" s="104"/>
      <c r="DE40" s="104"/>
      <c r="DF40" s="104"/>
      <c r="DG40" s="104"/>
      <c r="DH40" s="104"/>
      <c r="DI40" s="104"/>
      <c r="DJ40" s="104"/>
      <c r="DK40" s="104"/>
      <c r="DL40" s="36">
        <v>14048</v>
      </c>
      <c r="DM40" s="37">
        <v>616</v>
      </c>
      <c r="DN40" s="104">
        <f>DL40+DM40</f>
        <v>14664</v>
      </c>
      <c r="DO40" s="196">
        <f t="shared" si="9"/>
        <v>112384</v>
      </c>
      <c r="DP40" s="197">
        <f t="shared" si="10"/>
        <v>24056</v>
      </c>
      <c r="DQ40" s="198">
        <f t="shared" si="11"/>
        <v>136440</v>
      </c>
      <c r="DR40" s="5">
        <v>151364</v>
      </c>
    </row>
    <row r="41" spans="1:122" s="76" customFormat="1" ht="38.25" x14ac:dyDescent="0.2">
      <c r="A41" s="30"/>
      <c r="B41" s="31" t="s">
        <v>262</v>
      </c>
      <c r="C41" s="113" t="s">
        <v>300</v>
      </c>
      <c r="D41" s="113" t="s">
        <v>25</v>
      </c>
      <c r="E41" s="111" t="s">
        <v>263</v>
      </c>
      <c r="F41" s="117" t="s">
        <v>264</v>
      </c>
      <c r="G41" s="33" t="s">
        <v>24</v>
      </c>
      <c r="H41" s="35">
        <v>4.3970000000000002</v>
      </c>
      <c r="I41" s="35" t="s">
        <v>38</v>
      </c>
      <c r="J41" s="97" t="s">
        <v>19</v>
      </c>
      <c r="K41" s="33">
        <v>21480</v>
      </c>
      <c r="L41" s="44">
        <v>6259</v>
      </c>
      <c r="M41" s="38">
        <f t="shared" si="24"/>
        <v>27739</v>
      </c>
      <c r="N41" s="33">
        <v>21480</v>
      </c>
      <c r="O41" s="44">
        <v>5273</v>
      </c>
      <c r="P41" s="38">
        <f t="shared" si="23"/>
        <v>26753</v>
      </c>
      <c r="Q41" s="33">
        <v>21480</v>
      </c>
      <c r="R41" s="44">
        <v>4319</v>
      </c>
      <c r="S41" s="38">
        <f t="shared" si="25"/>
        <v>25799</v>
      </c>
      <c r="T41" s="119">
        <v>21480</v>
      </c>
      <c r="U41" s="44">
        <v>3427</v>
      </c>
      <c r="V41" s="38">
        <f t="shared" si="26"/>
        <v>24907</v>
      </c>
      <c r="W41" s="33">
        <v>21480</v>
      </c>
      <c r="X41" s="44">
        <v>2541</v>
      </c>
      <c r="Y41" s="38">
        <f t="shared" si="27"/>
        <v>24021</v>
      </c>
      <c r="Z41" s="33">
        <v>21480</v>
      </c>
      <c r="AA41" s="44">
        <v>1643</v>
      </c>
      <c r="AB41" s="38">
        <f t="shared" si="30"/>
        <v>23123</v>
      </c>
      <c r="AC41" s="33">
        <v>21480</v>
      </c>
      <c r="AD41" s="44">
        <v>751</v>
      </c>
      <c r="AE41" s="38">
        <f t="shared" si="31"/>
        <v>22231</v>
      </c>
      <c r="AF41" s="33"/>
      <c r="AG41" s="44"/>
      <c r="AH41" s="38"/>
      <c r="AI41" s="33"/>
      <c r="AJ41" s="44"/>
      <c r="AK41" s="38"/>
      <c r="AL41" s="33"/>
      <c r="AM41" s="44"/>
      <c r="AN41" s="38"/>
      <c r="AO41" s="33"/>
      <c r="AP41" s="44"/>
      <c r="AQ41" s="38"/>
      <c r="AR41" s="33"/>
      <c r="AS41" s="44"/>
      <c r="AT41" s="38"/>
      <c r="AU41" s="33"/>
      <c r="AV41" s="44"/>
      <c r="AW41" s="38"/>
      <c r="AX41" s="33"/>
      <c r="AY41" s="44"/>
      <c r="AZ41" s="38"/>
      <c r="BA41" s="33"/>
      <c r="BB41" s="44"/>
      <c r="BC41" s="38"/>
      <c r="BD41" s="33"/>
      <c r="BE41" s="44"/>
      <c r="BF41" s="38"/>
      <c r="BG41" s="33"/>
      <c r="BH41" s="44"/>
      <c r="BI41" s="38"/>
      <c r="BJ41" s="33"/>
      <c r="BK41" s="44"/>
      <c r="BL41" s="38"/>
      <c r="BM41" s="119"/>
      <c r="BN41" s="44"/>
      <c r="BO41" s="104"/>
      <c r="BP41" s="33"/>
      <c r="BQ41" s="120"/>
      <c r="BR41" s="39"/>
      <c r="BS41" s="33"/>
      <c r="BT41" s="44"/>
      <c r="BU41" s="39"/>
      <c r="BV41" s="33"/>
      <c r="BW41" s="44"/>
      <c r="BX41" s="39"/>
      <c r="BY41" s="33"/>
      <c r="BZ41" s="44"/>
      <c r="CA41" s="39"/>
      <c r="CB41" s="33"/>
      <c r="CC41" s="44"/>
      <c r="CD41" s="38"/>
      <c r="CE41" s="33"/>
      <c r="CF41" s="44"/>
      <c r="CG41" s="38"/>
      <c r="CH41" s="33"/>
      <c r="CI41" s="44"/>
      <c r="CJ41" s="38"/>
      <c r="CK41" s="33"/>
      <c r="CL41" s="44"/>
      <c r="CM41" s="38"/>
      <c r="CN41" s="33"/>
      <c r="CO41" s="44"/>
      <c r="CP41" s="38"/>
      <c r="CQ41" s="33"/>
      <c r="CR41" s="44"/>
      <c r="CS41" s="38"/>
      <c r="CT41" s="33"/>
      <c r="CU41" s="44"/>
      <c r="CV41" s="38"/>
      <c r="CW41" s="33"/>
      <c r="CX41" s="44"/>
      <c r="CY41" s="38"/>
      <c r="CZ41" s="33"/>
      <c r="DA41" s="44"/>
      <c r="DB41" s="38"/>
      <c r="DC41" s="104"/>
      <c r="DD41" s="104"/>
      <c r="DE41" s="104"/>
      <c r="DF41" s="104"/>
      <c r="DG41" s="104"/>
      <c r="DH41" s="104"/>
      <c r="DI41" s="104"/>
      <c r="DJ41" s="104"/>
      <c r="DK41" s="104"/>
      <c r="DL41" s="36">
        <f t="shared" si="7"/>
        <v>0</v>
      </c>
      <c r="DM41" s="37">
        <v>49</v>
      </c>
      <c r="DN41" s="104">
        <f>DL41+DM41</f>
        <v>49</v>
      </c>
      <c r="DO41" s="196">
        <f t="shared" si="9"/>
        <v>150360</v>
      </c>
      <c r="DP41" s="197">
        <f t="shared" si="10"/>
        <v>24262</v>
      </c>
      <c r="DQ41" s="198">
        <f t="shared" si="11"/>
        <v>174622</v>
      </c>
      <c r="DR41" s="5">
        <v>218155</v>
      </c>
    </row>
    <row r="42" spans="1:122" s="76" customFormat="1" ht="38.25" x14ac:dyDescent="0.2">
      <c r="A42" s="30"/>
      <c r="B42" s="31" t="s">
        <v>293</v>
      </c>
      <c r="C42" s="113" t="s">
        <v>294</v>
      </c>
      <c r="D42" s="113" t="s">
        <v>25</v>
      </c>
      <c r="E42" s="111" t="s">
        <v>296</v>
      </c>
      <c r="F42" s="117" t="s">
        <v>295</v>
      </c>
      <c r="G42" s="33" t="s">
        <v>24</v>
      </c>
      <c r="H42" s="35">
        <v>4.7320000000000002</v>
      </c>
      <c r="I42" s="35" t="s">
        <v>38</v>
      </c>
      <c r="J42" s="97" t="s">
        <v>19</v>
      </c>
      <c r="K42" s="33">
        <v>5768</v>
      </c>
      <c r="L42" s="44">
        <v>1888</v>
      </c>
      <c r="M42" s="38">
        <f t="shared" si="24"/>
        <v>7656</v>
      </c>
      <c r="N42" s="33">
        <v>5768</v>
      </c>
      <c r="O42" s="44">
        <v>1434</v>
      </c>
      <c r="P42" s="38">
        <f t="shared" si="23"/>
        <v>7202</v>
      </c>
      <c r="Q42" s="33">
        <v>5768</v>
      </c>
      <c r="R42" s="44">
        <v>1187</v>
      </c>
      <c r="S42" s="38">
        <f t="shared" si="25"/>
        <v>6955</v>
      </c>
      <c r="T42" s="119">
        <v>5768</v>
      </c>
      <c r="U42" s="44">
        <v>942</v>
      </c>
      <c r="V42" s="38">
        <f t="shared" si="26"/>
        <v>6710</v>
      </c>
      <c r="W42" s="33">
        <v>5768</v>
      </c>
      <c r="X42" s="44">
        <v>699</v>
      </c>
      <c r="Y42" s="38">
        <f t="shared" si="27"/>
        <v>6467</v>
      </c>
      <c r="Z42" s="33">
        <v>5768</v>
      </c>
      <c r="AA42" s="44">
        <v>452</v>
      </c>
      <c r="AB42" s="38">
        <f t="shared" si="30"/>
        <v>6220</v>
      </c>
      <c r="AC42" s="33">
        <v>5768</v>
      </c>
      <c r="AD42" s="44">
        <v>207</v>
      </c>
      <c r="AE42" s="38">
        <f t="shared" si="31"/>
        <v>5975</v>
      </c>
      <c r="AF42" s="33"/>
      <c r="AG42" s="44"/>
      <c r="AH42" s="38"/>
      <c r="AI42" s="33"/>
      <c r="AJ42" s="44"/>
      <c r="AK42" s="38"/>
      <c r="AL42" s="33"/>
      <c r="AM42" s="44"/>
      <c r="AN42" s="38"/>
      <c r="AO42" s="33"/>
      <c r="AP42" s="44"/>
      <c r="AQ42" s="38"/>
      <c r="AR42" s="33"/>
      <c r="AS42" s="44"/>
      <c r="AT42" s="38"/>
      <c r="AU42" s="33"/>
      <c r="AV42" s="44"/>
      <c r="AW42" s="38"/>
      <c r="AX42" s="33"/>
      <c r="AY42" s="44"/>
      <c r="AZ42" s="38"/>
      <c r="BA42" s="33"/>
      <c r="BB42" s="44"/>
      <c r="BC42" s="38"/>
      <c r="BD42" s="33"/>
      <c r="BE42" s="44"/>
      <c r="BF42" s="38"/>
      <c r="BG42" s="33"/>
      <c r="BH42" s="44"/>
      <c r="BI42" s="38"/>
      <c r="BJ42" s="33"/>
      <c r="BK42" s="44"/>
      <c r="BL42" s="38"/>
      <c r="BM42" s="119"/>
      <c r="BN42" s="44"/>
      <c r="BO42" s="104"/>
      <c r="BP42" s="33"/>
      <c r="BQ42" s="120"/>
      <c r="BR42" s="39"/>
      <c r="BS42" s="33"/>
      <c r="BT42" s="44"/>
      <c r="BU42" s="39"/>
      <c r="BV42" s="33"/>
      <c r="BW42" s="44"/>
      <c r="BX42" s="39"/>
      <c r="BY42" s="33"/>
      <c r="BZ42" s="44"/>
      <c r="CA42" s="39"/>
      <c r="CB42" s="33"/>
      <c r="CC42" s="44"/>
      <c r="CD42" s="38"/>
      <c r="CE42" s="33"/>
      <c r="CF42" s="44"/>
      <c r="CG42" s="38"/>
      <c r="CH42" s="33"/>
      <c r="CI42" s="44"/>
      <c r="CJ42" s="38"/>
      <c r="CK42" s="33"/>
      <c r="CL42" s="44"/>
      <c r="CM42" s="38"/>
      <c r="CN42" s="33"/>
      <c r="CO42" s="44"/>
      <c r="CP42" s="38"/>
      <c r="CQ42" s="33"/>
      <c r="CR42" s="44"/>
      <c r="CS42" s="38"/>
      <c r="CT42" s="33"/>
      <c r="CU42" s="44"/>
      <c r="CV42" s="38"/>
      <c r="CW42" s="33"/>
      <c r="CX42" s="44"/>
      <c r="CY42" s="38"/>
      <c r="CZ42" s="33"/>
      <c r="DA42" s="44"/>
      <c r="DB42" s="38"/>
      <c r="DC42" s="104"/>
      <c r="DD42" s="104"/>
      <c r="DE42" s="104"/>
      <c r="DF42" s="104"/>
      <c r="DG42" s="104"/>
      <c r="DH42" s="104"/>
      <c r="DI42" s="104"/>
      <c r="DJ42" s="104"/>
      <c r="DK42" s="104"/>
      <c r="DL42" s="36">
        <f t="shared" si="7"/>
        <v>0</v>
      </c>
      <c r="DM42" s="37">
        <v>13</v>
      </c>
      <c r="DN42" s="104">
        <f>DL42+DM42</f>
        <v>13</v>
      </c>
      <c r="DO42" s="196">
        <f t="shared" si="9"/>
        <v>40376</v>
      </c>
      <c r="DP42" s="197">
        <f t="shared" si="10"/>
        <v>6822</v>
      </c>
      <c r="DQ42" s="198">
        <f t="shared" si="11"/>
        <v>47198</v>
      </c>
      <c r="DR42" s="5">
        <v>53444</v>
      </c>
    </row>
    <row r="43" spans="1:122" ht="54.6" customHeight="1" x14ac:dyDescent="0.2">
      <c r="A43" s="30"/>
      <c r="B43" s="31" t="s">
        <v>279</v>
      </c>
      <c r="C43" s="32" t="s">
        <v>282</v>
      </c>
      <c r="D43" s="32" t="s">
        <v>274</v>
      </c>
      <c r="E43" s="106" t="s">
        <v>280</v>
      </c>
      <c r="F43" s="107" t="s">
        <v>281</v>
      </c>
      <c r="G43" s="33" t="s">
        <v>24</v>
      </c>
      <c r="H43" s="35">
        <v>5.18</v>
      </c>
      <c r="I43" s="35" t="s">
        <v>38</v>
      </c>
      <c r="J43" s="97" t="s">
        <v>19</v>
      </c>
      <c r="K43" s="122">
        <v>11520</v>
      </c>
      <c r="L43" s="123">
        <v>4585</v>
      </c>
      <c r="M43" s="38">
        <f t="shared" si="24"/>
        <v>16105</v>
      </c>
      <c r="N43" s="122">
        <v>11520</v>
      </c>
      <c r="O43" s="123">
        <v>3690</v>
      </c>
      <c r="P43" s="38">
        <f t="shared" si="23"/>
        <v>15210</v>
      </c>
      <c r="Q43" s="122">
        <v>11520</v>
      </c>
      <c r="R43" s="123">
        <v>3133</v>
      </c>
      <c r="S43" s="38">
        <f t="shared" si="16"/>
        <v>14653</v>
      </c>
      <c r="T43" s="124">
        <v>11520</v>
      </c>
      <c r="U43" s="123">
        <v>2574</v>
      </c>
      <c r="V43" s="38">
        <f t="shared" si="17"/>
        <v>14094</v>
      </c>
      <c r="W43" s="122">
        <v>11520</v>
      </c>
      <c r="X43" s="123">
        <v>2019</v>
      </c>
      <c r="Y43" s="38">
        <f t="shared" si="20"/>
        <v>13539</v>
      </c>
      <c r="Z43" s="122">
        <v>11520</v>
      </c>
      <c r="AA43" s="123">
        <v>1455</v>
      </c>
      <c r="AB43" s="38">
        <f t="shared" si="21"/>
        <v>12975</v>
      </c>
      <c r="AC43" s="122">
        <v>11520</v>
      </c>
      <c r="AD43" s="123">
        <v>896</v>
      </c>
      <c r="AE43" s="38">
        <f t="shared" si="31"/>
        <v>12416</v>
      </c>
      <c r="AF43" s="122"/>
      <c r="AG43" s="123"/>
      <c r="AH43" s="38"/>
      <c r="AI43" s="122"/>
      <c r="AJ43" s="123"/>
      <c r="AK43" s="38"/>
      <c r="AL43" s="122"/>
      <c r="AM43" s="123"/>
      <c r="AN43" s="38"/>
      <c r="AO43" s="122"/>
      <c r="AP43" s="123"/>
      <c r="AQ43" s="38"/>
      <c r="AR43" s="122"/>
      <c r="AS43" s="123"/>
      <c r="AT43" s="38"/>
      <c r="AU43" s="122"/>
      <c r="AV43" s="123"/>
      <c r="AW43" s="38"/>
      <c r="AX43" s="122"/>
      <c r="AY43" s="123"/>
      <c r="AZ43" s="38"/>
      <c r="BA43" s="122"/>
      <c r="BB43" s="123"/>
      <c r="BC43" s="38"/>
      <c r="BD43" s="122"/>
      <c r="BE43" s="123"/>
      <c r="BF43" s="38"/>
      <c r="BG43" s="122"/>
      <c r="BH43" s="123"/>
      <c r="BI43" s="38"/>
      <c r="BJ43" s="122"/>
      <c r="BK43" s="123"/>
      <c r="BL43" s="38"/>
      <c r="BM43" s="105"/>
      <c r="BN43" s="37"/>
      <c r="BO43" s="104"/>
      <c r="BP43" s="36"/>
      <c r="BQ43" s="37"/>
      <c r="BR43" s="39"/>
      <c r="BS43" s="36"/>
      <c r="BT43" s="37"/>
      <c r="BU43" s="39"/>
      <c r="BV43" s="36"/>
      <c r="BW43" s="37"/>
      <c r="BX43" s="39"/>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36"/>
      <c r="DA43" s="37"/>
      <c r="DB43" s="38"/>
      <c r="DC43" s="104"/>
      <c r="DD43" s="104"/>
      <c r="DE43" s="104"/>
      <c r="DF43" s="104"/>
      <c r="DG43" s="104"/>
      <c r="DH43" s="104"/>
      <c r="DI43" s="104"/>
      <c r="DJ43" s="104"/>
      <c r="DK43" s="104"/>
      <c r="DL43" s="36">
        <v>8758</v>
      </c>
      <c r="DM43" s="37">
        <v>339</v>
      </c>
      <c r="DN43" s="104">
        <f>DL43+DM43</f>
        <v>9097</v>
      </c>
      <c r="DO43" s="196">
        <f t="shared" si="9"/>
        <v>89398</v>
      </c>
      <c r="DP43" s="197">
        <f t="shared" si="10"/>
        <v>18691</v>
      </c>
      <c r="DQ43" s="198">
        <f t="shared" si="11"/>
        <v>108089</v>
      </c>
      <c r="DR43" s="5">
        <v>123255</v>
      </c>
    </row>
    <row r="44" spans="1:122" ht="54.6" customHeight="1" x14ac:dyDescent="0.2">
      <c r="A44" s="30"/>
      <c r="B44" s="31" t="s">
        <v>279</v>
      </c>
      <c r="C44" s="32" t="s">
        <v>282</v>
      </c>
      <c r="D44" s="32" t="s">
        <v>274</v>
      </c>
      <c r="E44" s="106" t="s">
        <v>283</v>
      </c>
      <c r="F44" s="107" t="s">
        <v>284</v>
      </c>
      <c r="G44" s="33" t="s">
        <v>24</v>
      </c>
      <c r="H44" s="35">
        <v>4.58</v>
      </c>
      <c r="I44" s="35" t="s">
        <v>285</v>
      </c>
      <c r="J44" s="97" t="s">
        <v>19</v>
      </c>
      <c r="K44" s="122">
        <v>3428</v>
      </c>
      <c r="L44" s="123">
        <v>441</v>
      </c>
      <c r="M44" s="38">
        <f t="shared" si="24"/>
        <v>3869</v>
      </c>
      <c r="N44" s="122">
        <v>3428</v>
      </c>
      <c r="O44" s="123">
        <v>258</v>
      </c>
      <c r="P44" s="38">
        <f t="shared" si="23"/>
        <v>3686</v>
      </c>
      <c r="Q44" s="122">
        <v>3195</v>
      </c>
      <c r="R44" s="123">
        <v>113</v>
      </c>
      <c r="S44" s="38">
        <f t="shared" si="16"/>
        <v>3308</v>
      </c>
      <c r="T44" s="124">
        <v>0</v>
      </c>
      <c r="U44" s="123">
        <v>6</v>
      </c>
      <c r="V44" s="38">
        <f t="shared" si="17"/>
        <v>6</v>
      </c>
      <c r="W44" s="122">
        <v>0</v>
      </c>
      <c r="X44" s="123">
        <v>0</v>
      </c>
      <c r="Y44" s="38">
        <f t="shared" si="20"/>
        <v>0</v>
      </c>
      <c r="Z44" s="122">
        <v>0</v>
      </c>
      <c r="AA44" s="123">
        <v>0</v>
      </c>
      <c r="AB44" s="38">
        <f t="shared" si="21"/>
        <v>0</v>
      </c>
      <c r="AC44" s="122">
        <v>0</v>
      </c>
      <c r="AD44" s="123">
        <v>0</v>
      </c>
      <c r="AE44" s="38">
        <f t="shared" si="31"/>
        <v>0</v>
      </c>
      <c r="AF44" s="122"/>
      <c r="AG44" s="123"/>
      <c r="AH44" s="38"/>
      <c r="AI44" s="122"/>
      <c r="AJ44" s="123"/>
      <c r="AK44" s="38"/>
      <c r="AL44" s="122"/>
      <c r="AM44" s="123"/>
      <c r="AN44" s="38"/>
      <c r="AO44" s="122"/>
      <c r="AP44" s="123"/>
      <c r="AQ44" s="38"/>
      <c r="AR44" s="122"/>
      <c r="AS44" s="123"/>
      <c r="AT44" s="38"/>
      <c r="AU44" s="122"/>
      <c r="AV44" s="123"/>
      <c r="AW44" s="38"/>
      <c r="AX44" s="122"/>
      <c r="AY44" s="123"/>
      <c r="AZ44" s="38"/>
      <c r="BA44" s="122"/>
      <c r="BB44" s="123"/>
      <c r="BC44" s="38"/>
      <c r="BD44" s="122"/>
      <c r="BE44" s="123"/>
      <c r="BF44" s="38"/>
      <c r="BG44" s="122"/>
      <c r="BH44" s="123"/>
      <c r="BI44" s="38"/>
      <c r="BJ44" s="122"/>
      <c r="BK44" s="123"/>
      <c r="BL44" s="38"/>
      <c r="BM44" s="105"/>
      <c r="BN44" s="104"/>
      <c r="BO44" s="39"/>
      <c r="BP44" s="36"/>
      <c r="BQ44" s="37"/>
      <c r="BR44" s="39"/>
      <c r="BS44" s="36"/>
      <c r="BT44" s="37"/>
      <c r="BU44" s="39"/>
      <c r="BV44" s="36"/>
      <c r="BW44" s="37"/>
      <c r="BX44" s="39"/>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36"/>
      <c r="DA44" s="37"/>
      <c r="DB44" s="38"/>
      <c r="DC44" s="104"/>
      <c r="DD44" s="104"/>
      <c r="DE44" s="104"/>
      <c r="DF44" s="104"/>
      <c r="DG44" s="104"/>
      <c r="DH44" s="104"/>
      <c r="DI44" s="104"/>
      <c r="DJ44" s="104"/>
      <c r="DK44" s="104"/>
      <c r="DL44" s="36">
        <f t="shared" si="7"/>
        <v>0</v>
      </c>
      <c r="DM44" s="37">
        <f t="shared" si="8"/>
        <v>0</v>
      </c>
      <c r="DN44" s="104">
        <f t="shared" si="15"/>
        <v>0</v>
      </c>
      <c r="DO44" s="196">
        <f t="shared" si="9"/>
        <v>10051</v>
      </c>
      <c r="DP44" s="197">
        <f t="shared" si="10"/>
        <v>818</v>
      </c>
      <c r="DQ44" s="198">
        <f t="shared" si="11"/>
        <v>10869</v>
      </c>
      <c r="DR44" s="5">
        <v>35350</v>
      </c>
    </row>
    <row r="45" spans="1:122" ht="65.25" customHeight="1" x14ac:dyDescent="0.2">
      <c r="A45" s="30"/>
      <c r="B45" s="31" t="s">
        <v>286</v>
      </c>
      <c r="C45" s="32" t="s">
        <v>282</v>
      </c>
      <c r="D45" s="32" t="s">
        <v>274</v>
      </c>
      <c r="E45" s="106" t="s">
        <v>287</v>
      </c>
      <c r="F45" s="107" t="s">
        <v>288</v>
      </c>
      <c r="G45" s="33" t="s">
        <v>24</v>
      </c>
      <c r="H45" s="35">
        <v>4.58</v>
      </c>
      <c r="I45" s="35" t="s">
        <v>38</v>
      </c>
      <c r="J45" s="97" t="s">
        <v>19</v>
      </c>
      <c r="K45" s="36">
        <v>12664</v>
      </c>
      <c r="L45" s="37">
        <v>4593</v>
      </c>
      <c r="M45" s="38">
        <f t="shared" si="24"/>
        <v>17257</v>
      </c>
      <c r="N45" s="36">
        <v>12664</v>
      </c>
      <c r="O45" s="37">
        <v>3677</v>
      </c>
      <c r="P45" s="38">
        <f t="shared" si="23"/>
        <v>16341</v>
      </c>
      <c r="Q45" s="36">
        <v>12664</v>
      </c>
      <c r="R45" s="37">
        <v>3141</v>
      </c>
      <c r="S45" s="38">
        <f t="shared" si="16"/>
        <v>15805</v>
      </c>
      <c r="T45" s="105">
        <v>12664</v>
      </c>
      <c r="U45" s="37">
        <v>2603</v>
      </c>
      <c r="V45" s="38">
        <f t="shared" si="17"/>
        <v>15267</v>
      </c>
      <c r="W45" s="36">
        <v>12664</v>
      </c>
      <c r="X45" s="37">
        <v>2071</v>
      </c>
      <c r="Y45" s="38">
        <f t="shared" si="20"/>
        <v>14735</v>
      </c>
      <c r="Z45" s="36">
        <v>12664</v>
      </c>
      <c r="AA45" s="37">
        <v>1527</v>
      </c>
      <c r="AB45" s="38">
        <f t="shared" si="21"/>
        <v>14191</v>
      </c>
      <c r="AC45" s="36">
        <v>12664</v>
      </c>
      <c r="AD45" s="37">
        <v>990</v>
      </c>
      <c r="AE45" s="38">
        <f t="shared" si="31"/>
        <v>13654</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105"/>
      <c r="BN45" s="104"/>
      <c r="BO45" s="39"/>
      <c r="BP45" s="36"/>
      <c r="BQ45" s="37"/>
      <c r="BR45" s="39"/>
      <c r="BS45" s="36"/>
      <c r="BT45" s="37"/>
      <c r="BU45" s="39"/>
      <c r="BV45" s="36"/>
      <c r="BW45" s="37"/>
      <c r="BX45" s="39"/>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104"/>
      <c r="DD45" s="104"/>
      <c r="DE45" s="104"/>
      <c r="DF45" s="104"/>
      <c r="DG45" s="104"/>
      <c r="DH45" s="104"/>
      <c r="DI45" s="104"/>
      <c r="DJ45" s="104"/>
      <c r="DK45" s="104"/>
      <c r="DL45" s="36">
        <v>12664</v>
      </c>
      <c r="DM45" s="37">
        <v>484</v>
      </c>
      <c r="DN45" s="104">
        <f>DL45+DM45</f>
        <v>13148</v>
      </c>
      <c r="DO45" s="196">
        <f t="shared" si="9"/>
        <v>101312</v>
      </c>
      <c r="DP45" s="197">
        <f t="shared" si="10"/>
        <v>19086</v>
      </c>
      <c r="DQ45" s="198">
        <f t="shared" si="11"/>
        <v>120398</v>
      </c>
      <c r="DR45" s="5">
        <v>130661</v>
      </c>
    </row>
    <row r="46" spans="1:122" ht="52.9" customHeight="1" x14ac:dyDescent="0.2">
      <c r="A46" s="30"/>
      <c r="B46" s="31" t="s">
        <v>305</v>
      </c>
      <c r="C46" s="32" t="s">
        <v>317</v>
      </c>
      <c r="D46" s="32" t="s">
        <v>71</v>
      </c>
      <c r="E46" s="106" t="s">
        <v>318</v>
      </c>
      <c r="F46" s="107" t="s">
        <v>304</v>
      </c>
      <c r="G46" s="33" t="s">
        <v>24</v>
      </c>
      <c r="H46" s="35">
        <v>4.6020000000000003</v>
      </c>
      <c r="I46" s="35" t="s">
        <v>38</v>
      </c>
      <c r="J46" s="97" t="s">
        <v>19</v>
      </c>
      <c r="K46" s="36">
        <v>16724</v>
      </c>
      <c r="L46" s="37">
        <v>4941</v>
      </c>
      <c r="M46" s="38">
        <f t="shared" si="24"/>
        <v>21665</v>
      </c>
      <c r="N46" s="36">
        <v>16724</v>
      </c>
      <c r="O46" s="37">
        <v>4139</v>
      </c>
      <c r="P46" s="38">
        <f t="shared" si="23"/>
        <v>20863</v>
      </c>
      <c r="Q46" s="36">
        <v>16724</v>
      </c>
      <c r="R46" s="37">
        <v>3330</v>
      </c>
      <c r="S46" s="38">
        <f t="shared" si="16"/>
        <v>20054</v>
      </c>
      <c r="T46" s="105">
        <v>16724</v>
      </c>
      <c r="U46" s="37">
        <v>2544</v>
      </c>
      <c r="V46" s="38">
        <f t="shared" si="17"/>
        <v>19268</v>
      </c>
      <c r="W46" s="36">
        <v>16724</v>
      </c>
      <c r="X46" s="37">
        <v>1763</v>
      </c>
      <c r="Y46" s="38">
        <f t="shared" ref="Y46:Y52" si="32">W46+X46</f>
        <v>18487</v>
      </c>
      <c r="Z46" s="36">
        <v>16724</v>
      </c>
      <c r="AA46" s="37">
        <v>973</v>
      </c>
      <c r="AB46" s="38">
        <f t="shared" si="21"/>
        <v>17697</v>
      </c>
      <c r="AC46" s="36">
        <v>6619</v>
      </c>
      <c r="AD46" s="37">
        <v>216</v>
      </c>
      <c r="AE46" s="38">
        <f t="shared" si="31"/>
        <v>6835</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36"/>
      <c r="BK46" s="37"/>
      <c r="BL46" s="38"/>
      <c r="BM46" s="105"/>
      <c r="BN46" s="104"/>
      <c r="BO46" s="39"/>
      <c r="BP46" s="36"/>
      <c r="BQ46" s="37"/>
      <c r="BR46" s="39"/>
      <c r="BS46" s="36"/>
      <c r="BT46" s="37"/>
      <c r="BU46" s="39"/>
      <c r="BV46" s="36"/>
      <c r="BW46" s="37"/>
      <c r="BX46" s="39"/>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36"/>
      <c r="DA46" s="37"/>
      <c r="DB46" s="38"/>
      <c r="DC46" s="104"/>
      <c r="DD46" s="104"/>
      <c r="DE46" s="104"/>
      <c r="DF46" s="104"/>
      <c r="DG46" s="104"/>
      <c r="DH46" s="104"/>
      <c r="DI46" s="104"/>
      <c r="DJ46" s="104"/>
      <c r="DK46" s="104"/>
      <c r="DL46" s="36">
        <f t="shared" si="7"/>
        <v>0</v>
      </c>
      <c r="DM46" s="37">
        <f t="shared" si="8"/>
        <v>0</v>
      </c>
      <c r="DN46" s="104">
        <f t="shared" si="15"/>
        <v>0</v>
      </c>
      <c r="DO46" s="196">
        <f t="shared" si="9"/>
        <v>106963</v>
      </c>
      <c r="DP46" s="197">
        <f t="shared" si="10"/>
        <v>17906</v>
      </c>
      <c r="DQ46" s="198">
        <f t="shared" si="11"/>
        <v>124869</v>
      </c>
      <c r="DR46" s="5"/>
    </row>
    <row r="47" spans="1:122" ht="42.75" customHeight="1" x14ac:dyDescent="0.2">
      <c r="A47" s="30"/>
      <c r="B47" s="31" t="s">
        <v>314</v>
      </c>
      <c r="C47" s="32" t="s">
        <v>367</v>
      </c>
      <c r="D47" s="32" t="s">
        <v>315</v>
      </c>
      <c r="E47" s="106" t="s">
        <v>368</v>
      </c>
      <c r="F47" s="107" t="s">
        <v>316</v>
      </c>
      <c r="G47" s="33" t="s">
        <v>24</v>
      </c>
      <c r="H47" s="35">
        <v>4.931</v>
      </c>
      <c r="I47" s="35" t="s">
        <v>38</v>
      </c>
      <c r="J47" s="97" t="s">
        <v>19</v>
      </c>
      <c r="K47" s="36">
        <v>61631</v>
      </c>
      <c r="L47" s="37">
        <v>274700</v>
      </c>
      <c r="M47" s="38">
        <f t="shared" si="24"/>
        <v>336331</v>
      </c>
      <c r="N47" s="36">
        <v>211788</v>
      </c>
      <c r="O47" s="37">
        <v>248743</v>
      </c>
      <c r="P47" s="38">
        <f t="shared" si="23"/>
        <v>460531</v>
      </c>
      <c r="Q47" s="36">
        <v>211788</v>
      </c>
      <c r="R47" s="37">
        <v>239498</v>
      </c>
      <c r="S47" s="38">
        <f t="shared" si="16"/>
        <v>451286</v>
      </c>
      <c r="T47" s="105">
        <v>211788</v>
      </c>
      <c r="U47" s="37">
        <v>229852</v>
      </c>
      <c r="V47" s="38">
        <f t="shared" si="17"/>
        <v>441640</v>
      </c>
      <c r="W47" s="36">
        <v>211788</v>
      </c>
      <c r="X47" s="37">
        <v>220794</v>
      </c>
      <c r="Y47" s="38">
        <f t="shared" si="32"/>
        <v>432582</v>
      </c>
      <c r="Z47" s="36">
        <v>211788</v>
      </c>
      <c r="AA47" s="37">
        <v>210548</v>
      </c>
      <c r="AB47" s="38">
        <f t="shared" si="21"/>
        <v>422336</v>
      </c>
      <c r="AC47" s="36">
        <v>211788</v>
      </c>
      <c r="AD47" s="37">
        <v>200908</v>
      </c>
      <c r="AE47" s="38">
        <f t="shared" si="31"/>
        <v>412696</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36"/>
      <c r="BK47" s="37"/>
      <c r="BL47" s="38"/>
      <c r="BM47" s="105"/>
      <c r="BN47" s="104"/>
      <c r="BO47" s="39"/>
      <c r="BP47" s="36"/>
      <c r="BQ47" s="37"/>
      <c r="BR47" s="39"/>
      <c r="BS47" s="36"/>
      <c r="BT47" s="37"/>
      <c r="BU47" s="39"/>
      <c r="BV47" s="36"/>
      <c r="BW47" s="37"/>
      <c r="BX47" s="39"/>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36"/>
      <c r="DA47" s="37"/>
      <c r="DB47" s="38"/>
      <c r="DC47" s="104"/>
      <c r="DD47" s="104"/>
      <c r="DE47" s="104"/>
      <c r="DF47" s="104"/>
      <c r="DG47" s="104"/>
      <c r="DH47" s="104"/>
      <c r="DI47" s="104"/>
      <c r="DJ47" s="104"/>
      <c r="DK47" s="104"/>
      <c r="DL47" s="36">
        <v>4235689</v>
      </c>
      <c r="DM47" s="37">
        <v>1996155</v>
      </c>
      <c r="DN47" s="104">
        <f t="shared" ref="DN47:DN54" si="33">DL47+DM47</f>
        <v>6231844</v>
      </c>
      <c r="DO47" s="196">
        <f t="shared" si="9"/>
        <v>5568048</v>
      </c>
      <c r="DP47" s="197">
        <f t="shared" si="10"/>
        <v>3621198</v>
      </c>
      <c r="DQ47" s="198">
        <f t="shared" si="11"/>
        <v>9189246</v>
      </c>
      <c r="DR47" s="5"/>
    </row>
    <row r="48" spans="1:122" ht="54.75" customHeight="1" x14ac:dyDescent="0.2">
      <c r="A48" s="30"/>
      <c r="B48" s="31" t="s">
        <v>343</v>
      </c>
      <c r="C48" s="32" t="s">
        <v>373</v>
      </c>
      <c r="D48" s="32" t="s">
        <v>344</v>
      </c>
      <c r="E48" s="106" t="s">
        <v>374</v>
      </c>
      <c r="F48" s="107" t="s">
        <v>345</v>
      </c>
      <c r="G48" s="33" t="s">
        <v>24</v>
      </c>
      <c r="H48" s="35">
        <v>6.1219999999999999</v>
      </c>
      <c r="I48" s="35" t="s">
        <v>38</v>
      </c>
      <c r="J48" s="97" t="s">
        <v>19</v>
      </c>
      <c r="K48" s="36">
        <v>4920</v>
      </c>
      <c r="L48" s="37">
        <v>25334</v>
      </c>
      <c r="M48" s="38">
        <f t="shared" si="24"/>
        <v>30254</v>
      </c>
      <c r="N48" s="36">
        <v>15092</v>
      </c>
      <c r="O48" s="37">
        <v>22694</v>
      </c>
      <c r="P48" s="38">
        <f t="shared" si="23"/>
        <v>37786</v>
      </c>
      <c r="Q48" s="36">
        <v>15092</v>
      </c>
      <c r="R48" s="37">
        <v>21849</v>
      </c>
      <c r="S48" s="38">
        <f t="shared" si="16"/>
        <v>36941</v>
      </c>
      <c r="T48" s="105">
        <v>15092</v>
      </c>
      <c r="U48" s="37">
        <v>20995</v>
      </c>
      <c r="V48" s="38">
        <f t="shared" si="17"/>
        <v>36087</v>
      </c>
      <c r="W48" s="36">
        <v>15092</v>
      </c>
      <c r="X48" s="37">
        <v>20194</v>
      </c>
      <c r="Y48" s="38">
        <f t="shared" si="32"/>
        <v>35286</v>
      </c>
      <c r="Z48" s="36">
        <v>15092</v>
      </c>
      <c r="AA48" s="37">
        <v>19285</v>
      </c>
      <c r="AB48" s="38">
        <f t="shared" si="21"/>
        <v>34377</v>
      </c>
      <c r="AC48" s="36">
        <v>15092</v>
      </c>
      <c r="AD48" s="37">
        <v>18431</v>
      </c>
      <c r="AE48" s="38">
        <f t="shared" si="31"/>
        <v>33523</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36"/>
      <c r="BK48" s="37"/>
      <c r="BL48" s="38"/>
      <c r="BM48" s="36"/>
      <c r="BN48" s="37"/>
      <c r="BO48" s="38"/>
      <c r="BP48" s="36"/>
      <c r="BQ48" s="37"/>
      <c r="BR48" s="38"/>
      <c r="BS48" s="36"/>
      <c r="BT48" s="37"/>
      <c r="BU48" s="38"/>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36"/>
      <c r="DA48" s="37"/>
      <c r="DB48" s="38"/>
      <c r="DC48" s="36"/>
      <c r="DD48" s="37"/>
      <c r="DE48" s="38"/>
      <c r="DF48" s="36"/>
      <c r="DG48" s="37"/>
      <c r="DH48" s="38"/>
      <c r="DI48" s="36"/>
      <c r="DJ48" s="37"/>
      <c r="DK48" s="38"/>
      <c r="DL48" s="36">
        <v>313119</v>
      </c>
      <c r="DM48" s="37">
        <v>190017</v>
      </c>
      <c r="DN48" s="104">
        <f t="shared" si="33"/>
        <v>503136</v>
      </c>
      <c r="DO48" s="196">
        <f t="shared" si="9"/>
        <v>408591</v>
      </c>
      <c r="DP48" s="197">
        <f t="shared" si="10"/>
        <v>338799</v>
      </c>
      <c r="DQ48" s="198">
        <f t="shared" si="11"/>
        <v>747390</v>
      </c>
      <c r="DR48" s="5"/>
    </row>
    <row r="49" spans="1:122" ht="54" customHeight="1" x14ac:dyDescent="0.2">
      <c r="A49" s="30"/>
      <c r="B49" s="31" t="s">
        <v>306</v>
      </c>
      <c r="C49" s="32" t="s">
        <v>307</v>
      </c>
      <c r="D49" s="32" t="s">
        <v>25</v>
      </c>
      <c r="E49" s="106" t="s">
        <v>308</v>
      </c>
      <c r="F49" s="107" t="s">
        <v>309</v>
      </c>
      <c r="G49" s="33" t="s">
        <v>24</v>
      </c>
      <c r="H49" s="35">
        <v>4.2649999999999997</v>
      </c>
      <c r="I49" s="35" t="s">
        <v>38</v>
      </c>
      <c r="J49" s="97" t="s">
        <v>19</v>
      </c>
      <c r="K49" s="36">
        <v>2000</v>
      </c>
      <c r="L49" s="37">
        <v>580</v>
      </c>
      <c r="M49" s="38">
        <f t="shared" si="24"/>
        <v>2580</v>
      </c>
      <c r="N49" s="36">
        <v>2000</v>
      </c>
      <c r="O49" s="37">
        <v>472</v>
      </c>
      <c r="P49" s="38">
        <f t="shared" si="23"/>
        <v>2472</v>
      </c>
      <c r="Q49" s="36">
        <v>2000</v>
      </c>
      <c r="R49" s="37">
        <v>391</v>
      </c>
      <c r="S49" s="38">
        <f t="shared" si="16"/>
        <v>2391</v>
      </c>
      <c r="T49" s="105">
        <v>2000</v>
      </c>
      <c r="U49" s="37">
        <v>310</v>
      </c>
      <c r="V49" s="38">
        <f t="shared" si="17"/>
        <v>2310</v>
      </c>
      <c r="W49" s="36">
        <v>2000</v>
      </c>
      <c r="X49" s="37">
        <v>230</v>
      </c>
      <c r="Y49" s="38">
        <f t="shared" si="32"/>
        <v>2230</v>
      </c>
      <c r="Z49" s="36">
        <v>2000</v>
      </c>
      <c r="AA49" s="37">
        <v>149</v>
      </c>
      <c r="AB49" s="38">
        <f t="shared" si="21"/>
        <v>2149</v>
      </c>
      <c r="AC49" s="36">
        <v>2000</v>
      </c>
      <c r="AD49" s="37">
        <v>68</v>
      </c>
      <c r="AE49" s="38">
        <f t="shared" si="31"/>
        <v>2068</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36"/>
      <c r="BK49" s="37"/>
      <c r="BL49" s="38"/>
      <c r="BM49" s="105"/>
      <c r="BN49" s="104"/>
      <c r="BO49" s="39"/>
      <c r="BP49" s="36"/>
      <c r="BQ49" s="37"/>
      <c r="BR49" s="39"/>
      <c r="BS49" s="36"/>
      <c r="BT49" s="37"/>
      <c r="BU49" s="39"/>
      <c r="BV49" s="36"/>
      <c r="BW49" s="37"/>
      <c r="BX49" s="39"/>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36"/>
      <c r="DA49" s="37"/>
      <c r="DB49" s="38"/>
      <c r="DC49" s="104"/>
      <c r="DD49" s="104"/>
      <c r="DE49" s="104"/>
      <c r="DF49" s="104"/>
      <c r="DG49" s="104"/>
      <c r="DH49" s="104"/>
      <c r="DI49" s="104"/>
      <c r="DJ49" s="104"/>
      <c r="DK49" s="104"/>
      <c r="DL49" s="36">
        <f t="shared" si="7"/>
        <v>0</v>
      </c>
      <c r="DM49" s="37">
        <v>4</v>
      </c>
      <c r="DN49" s="104">
        <f t="shared" si="33"/>
        <v>4</v>
      </c>
      <c r="DO49" s="196">
        <f t="shared" si="9"/>
        <v>14000</v>
      </c>
      <c r="DP49" s="197">
        <f t="shared" si="10"/>
        <v>2204</v>
      </c>
      <c r="DQ49" s="198">
        <f t="shared" si="11"/>
        <v>16204</v>
      </c>
      <c r="DR49" s="5"/>
    </row>
    <row r="50" spans="1:122" ht="54" customHeight="1" x14ac:dyDescent="0.2">
      <c r="A50" s="30"/>
      <c r="B50" s="31" t="s">
        <v>325</v>
      </c>
      <c r="C50" s="32" t="s">
        <v>369</v>
      </c>
      <c r="D50" s="32" t="s">
        <v>71</v>
      </c>
      <c r="E50" s="106" t="s">
        <v>370</v>
      </c>
      <c r="F50" s="107" t="s">
        <v>330</v>
      </c>
      <c r="G50" s="33" t="s">
        <v>24</v>
      </c>
      <c r="H50" s="35">
        <v>5.3449999999999998</v>
      </c>
      <c r="I50" s="35" t="s">
        <v>38</v>
      </c>
      <c r="J50" s="97" t="s">
        <v>19</v>
      </c>
      <c r="K50" s="36">
        <v>48969</v>
      </c>
      <c r="L50" s="37">
        <v>29694</v>
      </c>
      <c r="M50" s="38">
        <f t="shared" ref="M50:M55" si="34">K50+L50</f>
        <v>78663</v>
      </c>
      <c r="N50" s="36">
        <v>64548</v>
      </c>
      <c r="O50" s="37">
        <v>24857</v>
      </c>
      <c r="P50" s="38">
        <f t="shared" si="23"/>
        <v>89405</v>
      </c>
      <c r="Q50" s="36">
        <v>64548</v>
      </c>
      <c r="R50" s="37">
        <v>21731</v>
      </c>
      <c r="S50" s="38">
        <f t="shared" si="16"/>
        <v>86279</v>
      </c>
      <c r="T50" s="105">
        <v>64548</v>
      </c>
      <c r="U50" s="37">
        <v>18555</v>
      </c>
      <c r="V50" s="38">
        <f t="shared" si="17"/>
        <v>83103</v>
      </c>
      <c r="W50" s="36">
        <v>64548</v>
      </c>
      <c r="X50" s="37">
        <v>15415</v>
      </c>
      <c r="Y50" s="38">
        <f t="shared" si="32"/>
        <v>79963</v>
      </c>
      <c r="Z50" s="36">
        <v>64548</v>
      </c>
      <c r="AA50" s="37">
        <v>12198</v>
      </c>
      <c r="AB50" s="38">
        <f t="shared" si="21"/>
        <v>76746</v>
      </c>
      <c r="AC50" s="36">
        <v>64548</v>
      </c>
      <c r="AD50" s="37">
        <v>9024</v>
      </c>
      <c r="AE50" s="38">
        <f t="shared" si="31"/>
        <v>73572</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36"/>
      <c r="BK50" s="37"/>
      <c r="BL50" s="38"/>
      <c r="BM50" s="105"/>
      <c r="BN50" s="104"/>
      <c r="BO50" s="39"/>
      <c r="BP50" s="36"/>
      <c r="BQ50" s="37"/>
      <c r="BR50" s="39"/>
      <c r="BS50" s="36"/>
      <c r="BT50" s="37"/>
      <c r="BU50" s="39"/>
      <c r="BV50" s="36"/>
      <c r="BW50" s="37"/>
      <c r="BX50" s="39"/>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36"/>
      <c r="DA50" s="37"/>
      <c r="DB50" s="38"/>
      <c r="DC50" s="104"/>
      <c r="DD50" s="104"/>
      <c r="DE50" s="104"/>
      <c r="DF50" s="104"/>
      <c r="DG50" s="104"/>
      <c r="DH50" s="104"/>
      <c r="DI50" s="104"/>
      <c r="DJ50" s="104"/>
      <c r="DK50" s="104"/>
      <c r="DL50" s="36">
        <v>129087</v>
      </c>
      <c r="DM50" s="37">
        <v>8723</v>
      </c>
      <c r="DN50" s="104">
        <f t="shared" si="33"/>
        <v>137810</v>
      </c>
      <c r="DO50" s="196">
        <f t="shared" si="9"/>
        <v>565344</v>
      </c>
      <c r="DP50" s="197">
        <f t="shared" si="10"/>
        <v>140197</v>
      </c>
      <c r="DQ50" s="198">
        <f t="shared" si="11"/>
        <v>705541</v>
      </c>
      <c r="DR50" s="5"/>
    </row>
    <row r="51" spans="1:122" ht="54" customHeight="1" x14ac:dyDescent="0.2">
      <c r="A51" s="30"/>
      <c r="B51" s="31" t="s">
        <v>326</v>
      </c>
      <c r="C51" s="32" t="s">
        <v>327</v>
      </c>
      <c r="D51" s="32" t="s">
        <v>71</v>
      </c>
      <c r="E51" s="106" t="s">
        <v>328</v>
      </c>
      <c r="F51" s="107" t="s">
        <v>329</v>
      </c>
      <c r="G51" s="33" t="s">
        <v>24</v>
      </c>
      <c r="H51" s="125">
        <v>5.9459999999999997</v>
      </c>
      <c r="I51" s="35" t="s">
        <v>38</v>
      </c>
      <c r="J51" s="97" t="s">
        <v>19</v>
      </c>
      <c r="K51" s="36">
        <v>23156</v>
      </c>
      <c r="L51" s="37">
        <v>12144</v>
      </c>
      <c r="M51" s="38">
        <f t="shared" si="34"/>
        <v>35300</v>
      </c>
      <c r="N51" s="36">
        <v>23156</v>
      </c>
      <c r="O51" s="37">
        <v>10037</v>
      </c>
      <c r="P51" s="38">
        <f t="shared" si="23"/>
        <v>33193</v>
      </c>
      <c r="Q51" s="36">
        <v>23156</v>
      </c>
      <c r="R51" s="37">
        <v>8760</v>
      </c>
      <c r="S51" s="38">
        <f t="shared" si="16"/>
        <v>31916</v>
      </c>
      <c r="T51" s="105">
        <v>23156</v>
      </c>
      <c r="U51" s="37">
        <v>7480</v>
      </c>
      <c r="V51" s="38">
        <f t="shared" si="17"/>
        <v>30636</v>
      </c>
      <c r="W51" s="36">
        <v>23156</v>
      </c>
      <c r="X51" s="37">
        <v>6215</v>
      </c>
      <c r="Y51" s="38">
        <f t="shared" si="32"/>
        <v>29371</v>
      </c>
      <c r="Z51" s="36">
        <v>23156</v>
      </c>
      <c r="AA51" s="37">
        <v>4918</v>
      </c>
      <c r="AB51" s="38">
        <f t="shared" si="21"/>
        <v>28074</v>
      </c>
      <c r="AC51" s="36">
        <v>23156</v>
      </c>
      <c r="AD51" s="37">
        <v>3638</v>
      </c>
      <c r="AE51" s="38">
        <f t="shared" si="31"/>
        <v>26794</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36"/>
      <c r="BK51" s="37"/>
      <c r="BL51" s="38"/>
      <c r="BM51" s="105"/>
      <c r="BN51" s="104"/>
      <c r="BO51" s="39"/>
      <c r="BP51" s="36"/>
      <c r="BQ51" s="37"/>
      <c r="BR51" s="39"/>
      <c r="BS51" s="36"/>
      <c r="BT51" s="37"/>
      <c r="BU51" s="39"/>
      <c r="BV51" s="36"/>
      <c r="BW51" s="37"/>
      <c r="BX51" s="39"/>
      <c r="BY51" s="36"/>
      <c r="BZ51" s="37"/>
      <c r="CA51" s="38"/>
      <c r="CB51" s="36"/>
      <c r="CC51" s="37"/>
      <c r="CD51" s="38"/>
      <c r="CE51" s="36"/>
      <c r="CF51" s="37"/>
      <c r="CG51" s="38"/>
      <c r="CH51" s="36"/>
      <c r="CI51" s="37"/>
      <c r="CJ51" s="38"/>
      <c r="CK51" s="36"/>
      <c r="CL51" s="37"/>
      <c r="CM51" s="38"/>
      <c r="CN51" s="36"/>
      <c r="CO51" s="37"/>
      <c r="CP51" s="38"/>
      <c r="CQ51" s="36"/>
      <c r="CR51" s="37"/>
      <c r="CS51" s="38"/>
      <c r="CT51" s="36"/>
      <c r="CU51" s="37"/>
      <c r="CV51" s="38"/>
      <c r="CW51" s="36"/>
      <c r="CX51" s="37"/>
      <c r="CY51" s="38"/>
      <c r="CZ51" s="36"/>
      <c r="DA51" s="37"/>
      <c r="DB51" s="38"/>
      <c r="DC51" s="104"/>
      <c r="DD51" s="104"/>
      <c r="DE51" s="104"/>
      <c r="DF51" s="104"/>
      <c r="DG51" s="104"/>
      <c r="DH51" s="104"/>
      <c r="DI51" s="104"/>
      <c r="DJ51" s="104"/>
      <c r="DK51" s="104"/>
      <c r="DL51" s="36">
        <v>46312</v>
      </c>
      <c r="DM51" s="37">
        <v>3517</v>
      </c>
      <c r="DN51" s="104">
        <f t="shared" si="33"/>
        <v>49829</v>
      </c>
      <c r="DO51" s="196">
        <f>+K51+N51+Q51+T51+W51+Z51+DL51+AC51</f>
        <v>208404</v>
      </c>
      <c r="DP51" s="197">
        <f>+L51+O51+R51+U51+X51+AA51+DM51+AD51</f>
        <v>56709</v>
      </c>
      <c r="DQ51" s="198">
        <f>+M51+P51+S51+V51+Y51+AB51+DN51+AE51</f>
        <v>265113</v>
      </c>
      <c r="DR51" s="5"/>
    </row>
    <row r="52" spans="1:122" ht="81.75" customHeight="1" x14ac:dyDescent="0.2">
      <c r="A52" s="30"/>
      <c r="B52" s="31" t="s">
        <v>341</v>
      </c>
      <c r="C52" s="32" t="s">
        <v>371</v>
      </c>
      <c r="D52" s="32" t="s">
        <v>338</v>
      </c>
      <c r="E52" s="106" t="s">
        <v>372</v>
      </c>
      <c r="F52" s="107" t="s">
        <v>339</v>
      </c>
      <c r="G52" s="33" t="s">
        <v>24</v>
      </c>
      <c r="H52" s="35">
        <v>6.5119999999999996</v>
      </c>
      <c r="I52" s="35" t="s">
        <v>38</v>
      </c>
      <c r="J52" s="97" t="s">
        <v>19</v>
      </c>
      <c r="K52" s="36">
        <v>2999</v>
      </c>
      <c r="L52" s="37">
        <v>65651</v>
      </c>
      <c r="M52" s="38">
        <f t="shared" si="34"/>
        <v>68650</v>
      </c>
      <c r="N52" s="36">
        <v>27500</v>
      </c>
      <c r="O52" s="37">
        <v>46601</v>
      </c>
      <c r="P52" s="38">
        <f t="shared" si="23"/>
        <v>74101</v>
      </c>
      <c r="Q52" s="36">
        <v>27500</v>
      </c>
      <c r="R52" s="37">
        <v>45005</v>
      </c>
      <c r="S52" s="38">
        <f t="shared" si="16"/>
        <v>72505</v>
      </c>
      <c r="T52" s="105">
        <v>27500</v>
      </c>
      <c r="U52" s="37">
        <v>43312</v>
      </c>
      <c r="V52" s="38">
        <f t="shared" si="17"/>
        <v>70812</v>
      </c>
      <c r="W52" s="36">
        <v>27500</v>
      </c>
      <c r="X52" s="37">
        <v>41729</v>
      </c>
      <c r="Y52" s="38">
        <f t="shared" si="32"/>
        <v>69229</v>
      </c>
      <c r="Z52" s="36">
        <v>27500</v>
      </c>
      <c r="AA52" s="37">
        <v>39923</v>
      </c>
      <c r="AB52" s="38">
        <f t="shared" si="21"/>
        <v>67423</v>
      </c>
      <c r="AC52" s="36">
        <v>27500</v>
      </c>
      <c r="AD52" s="37">
        <v>38230</v>
      </c>
      <c r="AE52" s="38">
        <f t="shared" si="31"/>
        <v>65730</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36"/>
      <c r="BK52" s="37"/>
      <c r="BL52" s="38"/>
      <c r="BM52" s="105"/>
      <c r="BN52" s="104"/>
      <c r="BO52" s="39"/>
      <c r="BP52" s="36"/>
      <c r="BQ52" s="37"/>
      <c r="BR52" s="39"/>
      <c r="BS52" s="36"/>
      <c r="BT52" s="37"/>
      <c r="BU52" s="39"/>
      <c r="BV52" s="36"/>
      <c r="BW52" s="37"/>
      <c r="BX52" s="39"/>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36"/>
      <c r="DA52" s="37"/>
      <c r="DB52" s="38"/>
      <c r="DC52" s="104"/>
      <c r="DD52" s="104"/>
      <c r="DE52" s="115"/>
      <c r="DF52" s="104"/>
      <c r="DG52" s="104"/>
      <c r="DH52" s="104"/>
      <c r="DI52" s="126"/>
      <c r="DJ52" s="104"/>
      <c r="DK52" s="104"/>
      <c r="DL52" s="36">
        <v>598115</v>
      </c>
      <c r="DM52" s="37">
        <v>413263</v>
      </c>
      <c r="DN52" s="104">
        <f t="shared" si="33"/>
        <v>1011378</v>
      </c>
      <c r="DO52" s="196">
        <f t="shared" si="9"/>
        <v>766114</v>
      </c>
      <c r="DP52" s="197">
        <f t="shared" si="10"/>
        <v>733714</v>
      </c>
      <c r="DQ52" s="198">
        <f t="shared" si="11"/>
        <v>1499828</v>
      </c>
      <c r="DR52" s="5"/>
    </row>
    <row r="53" spans="1:122" ht="67.5" customHeight="1" x14ac:dyDescent="0.2">
      <c r="A53" s="30"/>
      <c r="B53" s="31" t="s">
        <v>342</v>
      </c>
      <c r="C53" s="32" t="s">
        <v>354</v>
      </c>
      <c r="D53" s="32" t="s">
        <v>338</v>
      </c>
      <c r="E53" s="106" t="s">
        <v>353</v>
      </c>
      <c r="F53" s="107" t="s">
        <v>340</v>
      </c>
      <c r="G53" s="33" t="s">
        <v>24</v>
      </c>
      <c r="H53" s="35">
        <v>5.9119999999999999</v>
      </c>
      <c r="I53" s="35" t="s">
        <v>38</v>
      </c>
      <c r="J53" s="97" t="s">
        <v>19</v>
      </c>
      <c r="K53" s="36">
        <v>7973</v>
      </c>
      <c r="L53" s="37">
        <v>43751</v>
      </c>
      <c r="M53" s="38">
        <f t="shared" si="34"/>
        <v>51724</v>
      </c>
      <c r="N53" s="36">
        <v>26048</v>
      </c>
      <c r="O53" s="37">
        <v>39796</v>
      </c>
      <c r="P53" s="38">
        <f t="shared" si="23"/>
        <v>65844</v>
      </c>
      <c r="Q53" s="36">
        <v>26048</v>
      </c>
      <c r="R53" s="37">
        <v>38410</v>
      </c>
      <c r="S53" s="38">
        <f t="shared" si="16"/>
        <v>64458</v>
      </c>
      <c r="T53" s="105">
        <v>26048</v>
      </c>
      <c r="U53" s="37">
        <v>36964</v>
      </c>
      <c r="V53" s="38">
        <f t="shared" si="17"/>
        <v>63012</v>
      </c>
      <c r="W53" s="36">
        <v>26048</v>
      </c>
      <c r="X53" s="37">
        <v>35614</v>
      </c>
      <c r="Y53" s="38">
        <f t="shared" ref="Y53:Y55" si="35">W53+X53</f>
        <v>61662</v>
      </c>
      <c r="Z53" s="36">
        <v>26048</v>
      </c>
      <c r="AA53" s="37">
        <v>34071</v>
      </c>
      <c r="AB53" s="38">
        <f t="shared" si="21"/>
        <v>60119</v>
      </c>
      <c r="AC53" s="36">
        <v>26048</v>
      </c>
      <c r="AD53" s="37">
        <v>32627</v>
      </c>
      <c r="AE53" s="38">
        <f t="shared" si="31"/>
        <v>58675</v>
      </c>
      <c r="AF53" s="36"/>
      <c r="AG53" s="37"/>
      <c r="AH53" s="38"/>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36"/>
      <c r="BK53" s="37"/>
      <c r="BL53" s="38"/>
      <c r="BM53" s="105"/>
      <c r="BN53" s="104"/>
      <c r="BO53" s="39"/>
      <c r="BP53" s="36"/>
      <c r="BQ53" s="37"/>
      <c r="BR53" s="39"/>
      <c r="BS53" s="36"/>
      <c r="BT53" s="37"/>
      <c r="BU53" s="39"/>
      <c r="BV53" s="36"/>
      <c r="BW53" s="37"/>
      <c r="BX53" s="39"/>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36"/>
      <c r="DA53" s="37"/>
      <c r="DB53" s="38"/>
      <c r="DC53" s="104"/>
      <c r="DD53" s="104"/>
      <c r="DE53" s="115"/>
      <c r="DF53" s="104"/>
      <c r="DG53" s="104"/>
      <c r="DH53" s="115"/>
      <c r="DI53" s="104"/>
      <c r="DJ53" s="104"/>
      <c r="DK53" s="104"/>
      <c r="DL53" s="36">
        <v>566449</v>
      </c>
      <c r="DM53" s="37">
        <v>352638</v>
      </c>
      <c r="DN53" s="104">
        <f t="shared" si="33"/>
        <v>919087</v>
      </c>
      <c r="DO53" s="196">
        <f t="shared" si="9"/>
        <v>730710</v>
      </c>
      <c r="DP53" s="197">
        <f t="shared" si="10"/>
        <v>613871</v>
      </c>
      <c r="DQ53" s="198">
        <f t="shared" si="11"/>
        <v>1344581</v>
      </c>
      <c r="DR53" s="5"/>
    </row>
    <row r="54" spans="1:122" ht="42.75" customHeight="1" x14ac:dyDescent="0.2">
      <c r="A54" s="30"/>
      <c r="B54" s="31" t="s">
        <v>348</v>
      </c>
      <c r="C54" s="32" t="s">
        <v>375</v>
      </c>
      <c r="D54" s="32" t="s">
        <v>346</v>
      </c>
      <c r="E54" s="106" t="s">
        <v>376</v>
      </c>
      <c r="F54" s="107" t="s">
        <v>347</v>
      </c>
      <c r="G54" s="33" t="s">
        <v>24</v>
      </c>
      <c r="H54" s="35">
        <v>6.2270000000000003</v>
      </c>
      <c r="I54" s="35" t="s">
        <v>38</v>
      </c>
      <c r="J54" s="97" t="s">
        <v>19</v>
      </c>
      <c r="K54" s="36">
        <v>27256</v>
      </c>
      <c r="L54" s="37">
        <v>137391</v>
      </c>
      <c r="M54" s="38">
        <f t="shared" si="34"/>
        <v>164647</v>
      </c>
      <c r="N54" s="36">
        <v>112804</v>
      </c>
      <c r="O54" s="37">
        <v>133973</v>
      </c>
      <c r="P54" s="38">
        <f t="shared" si="23"/>
        <v>246777</v>
      </c>
      <c r="Q54" s="36">
        <v>112804</v>
      </c>
      <c r="R54" s="37">
        <v>126825</v>
      </c>
      <c r="S54" s="38">
        <f t="shared" si="16"/>
        <v>239629</v>
      </c>
      <c r="T54" s="105">
        <v>112804</v>
      </c>
      <c r="U54" s="37">
        <v>120091</v>
      </c>
      <c r="V54" s="38">
        <f t="shared" si="17"/>
        <v>232895</v>
      </c>
      <c r="W54" s="36">
        <v>112804</v>
      </c>
      <c r="X54" s="37">
        <v>113657</v>
      </c>
      <c r="Y54" s="38">
        <f t="shared" si="35"/>
        <v>226461</v>
      </c>
      <c r="Z54" s="36">
        <v>112804</v>
      </c>
      <c r="AA54" s="37">
        <v>106614</v>
      </c>
      <c r="AB54" s="38">
        <f t="shared" si="21"/>
        <v>219418</v>
      </c>
      <c r="AC54" s="36">
        <v>112804</v>
      </c>
      <c r="AD54" s="37">
        <v>99884</v>
      </c>
      <c r="AE54" s="38">
        <f t="shared" si="31"/>
        <v>212688</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36"/>
      <c r="BK54" s="37"/>
      <c r="BL54" s="38"/>
      <c r="BM54" s="105"/>
      <c r="BN54" s="104"/>
      <c r="BO54" s="38"/>
      <c r="BP54" s="105"/>
      <c r="BQ54" s="104"/>
      <c r="BR54" s="38"/>
      <c r="BS54" s="105"/>
      <c r="BT54" s="104"/>
      <c r="BU54" s="38"/>
      <c r="BV54" s="105"/>
      <c r="BW54" s="104"/>
      <c r="BX54" s="38"/>
      <c r="BY54" s="105"/>
      <c r="BZ54" s="104"/>
      <c r="CA54" s="38"/>
      <c r="CB54" s="105"/>
      <c r="CC54" s="104"/>
      <c r="CD54" s="38"/>
      <c r="CE54" s="105"/>
      <c r="CF54" s="104"/>
      <c r="CG54" s="38"/>
      <c r="CH54" s="105"/>
      <c r="CI54" s="104"/>
      <c r="CJ54" s="38"/>
      <c r="CK54" s="105"/>
      <c r="CL54" s="104"/>
      <c r="CM54" s="38"/>
      <c r="CN54" s="105"/>
      <c r="CO54" s="104"/>
      <c r="CP54" s="38"/>
      <c r="CQ54" s="105"/>
      <c r="CR54" s="104"/>
      <c r="CS54" s="38"/>
      <c r="CT54" s="105"/>
      <c r="CU54" s="104"/>
      <c r="CV54" s="38"/>
      <c r="CW54" s="105"/>
      <c r="CX54" s="104"/>
      <c r="CY54" s="38"/>
      <c r="CZ54" s="105"/>
      <c r="DA54" s="104"/>
      <c r="DB54" s="38"/>
      <c r="DC54" s="105"/>
      <c r="DD54" s="104"/>
      <c r="DE54" s="39"/>
      <c r="DF54" s="36"/>
      <c r="DG54" s="104"/>
      <c r="DH54" s="38"/>
      <c r="DI54" s="105"/>
      <c r="DJ54" s="104"/>
      <c r="DK54" s="39"/>
      <c r="DL54" s="36">
        <v>1579190</v>
      </c>
      <c r="DM54" s="37">
        <v>692509</v>
      </c>
      <c r="DN54" s="104">
        <f t="shared" si="33"/>
        <v>2271699</v>
      </c>
      <c r="DO54" s="196">
        <f t="shared" si="9"/>
        <v>2283270</v>
      </c>
      <c r="DP54" s="197">
        <f t="shared" si="10"/>
        <v>1530944</v>
      </c>
      <c r="DQ54" s="198">
        <f t="shared" si="11"/>
        <v>3814214</v>
      </c>
      <c r="DR54" s="5"/>
    </row>
    <row r="55" spans="1:122" ht="54" customHeight="1" x14ac:dyDescent="0.2">
      <c r="A55" s="30" t="s">
        <v>331</v>
      </c>
      <c r="B55" s="31" t="s">
        <v>332</v>
      </c>
      <c r="C55" s="32" t="s">
        <v>327</v>
      </c>
      <c r="D55" s="32" t="s">
        <v>333</v>
      </c>
      <c r="E55" s="106" t="s">
        <v>334</v>
      </c>
      <c r="F55" s="107" t="s">
        <v>335</v>
      </c>
      <c r="G55" s="33" t="s">
        <v>24</v>
      </c>
      <c r="H55" s="35">
        <v>5.0650000000000004</v>
      </c>
      <c r="I55" s="35" t="s">
        <v>38</v>
      </c>
      <c r="J55" s="97" t="s">
        <v>19</v>
      </c>
      <c r="K55" s="36">
        <v>8578</v>
      </c>
      <c r="L55" s="37">
        <v>807</v>
      </c>
      <c r="M55" s="38">
        <f t="shared" si="34"/>
        <v>9385</v>
      </c>
      <c r="N55" s="36">
        <v>8580</v>
      </c>
      <c r="O55" s="37">
        <v>365</v>
      </c>
      <c r="P55" s="38">
        <f t="shared" si="23"/>
        <v>8945</v>
      </c>
      <c r="Q55" s="36">
        <v>625</v>
      </c>
      <c r="R55" s="37">
        <v>36</v>
      </c>
      <c r="S55" s="38">
        <f t="shared" si="16"/>
        <v>661</v>
      </c>
      <c r="T55" s="105"/>
      <c r="U55" s="37"/>
      <c r="V55" s="38">
        <f t="shared" si="17"/>
        <v>0</v>
      </c>
      <c r="W55" s="36"/>
      <c r="X55" s="37"/>
      <c r="Y55" s="38">
        <f t="shared" si="35"/>
        <v>0</v>
      </c>
      <c r="Z55" s="36"/>
      <c r="AA55" s="37"/>
      <c r="AB55" s="38">
        <f t="shared" si="21"/>
        <v>0</v>
      </c>
      <c r="AC55" s="36"/>
      <c r="AD55" s="37"/>
      <c r="AE55" s="38">
        <f t="shared" si="31"/>
        <v>0</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36"/>
      <c r="BK55" s="37"/>
      <c r="BL55" s="38"/>
      <c r="BM55" s="105"/>
      <c r="BN55" s="104"/>
      <c r="BO55" s="39"/>
      <c r="BP55" s="36"/>
      <c r="BQ55" s="37"/>
      <c r="BR55" s="39"/>
      <c r="BS55" s="36"/>
      <c r="BT55" s="37"/>
      <c r="BU55" s="39"/>
      <c r="BV55" s="36"/>
      <c r="BW55" s="37"/>
      <c r="BX55" s="39"/>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36"/>
      <c r="DA55" s="37"/>
      <c r="DB55" s="38"/>
      <c r="DC55" s="104"/>
      <c r="DD55" s="104"/>
      <c r="DE55" s="104"/>
      <c r="DF55" s="104"/>
      <c r="DG55" s="104"/>
      <c r="DH55" s="104"/>
      <c r="DI55" s="104"/>
      <c r="DJ55" s="104"/>
      <c r="DK55" s="104"/>
      <c r="DL55" s="36">
        <f t="shared" si="7"/>
        <v>0</v>
      </c>
      <c r="DM55" s="37">
        <f t="shared" si="8"/>
        <v>0</v>
      </c>
      <c r="DN55" s="104">
        <f t="shared" si="15"/>
        <v>0</v>
      </c>
      <c r="DO55" s="196">
        <f t="shared" si="9"/>
        <v>17783</v>
      </c>
      <c r="DP55" s="197">
        <f t="shared" si="10"/>
        <v>1208</v>
      </c>
      <c r="DQ55" s="198">
        <f t="shared" si="11"/>
        <v>18991</v>
      </c>
      <c r="DR55" s="5"/>
    </row>
    <row r="56" spans="1:122" ht="54" customHeight="1" x14ac:dyDescent="0.2">
      <c r="A56" s="30" t="s">
        <v>2</v>
      </c>
      <c r="B56" s="31" t="s">
        <v>319</v>
      </c>
      <c r="C56" s="32" t="s">
        <v>146</v>
      </c>
      <c r="D56" s="32">
        <v>47442</v>
      </c>
      <c r="E56" s="106" t="s">
        <v>145</v>
      </c>
      <c r="F56" s="107" t="s">
        <v>47</v>
      </c>
      <c r="G56" s="33" t="s">
        <v>24</v>
      </c>
      <c r="H56" s="35">
        <v>4.415</v>
      </c>
      <c r="I56" s="35" t="s">
        <v>38</v>
      </c>
      <c r="J56" s="97" t="s">
        <v>19</v>
      </c>
      <c r="K56" s="36">
        <v>8996</v>
      </c>
      <c r="L56" s="37">
        <v>2320</v>
      </c>
      <c r="M56" s="38">
        <f t="shared" si="24"/>
        <v>11316</v>
      </c>
      <c r="N56" s="36">
        <v>8996</v>
      </c>
      <c r="O56" s="37">
        <v>1806</v>
      </c>
      <c r="P56" s="38">
        <f t="shared" si="23"/>
        <v>10802</v>
      </c>
      <c r="Q56" s="36">
        <v>8996</v>
      </c>
      <c r="R56" s="37">
        <v>1434</v>
      </c>
      <c r="S56" s="38">
        <f t="shared" si="16"/>
        <v>10430</v>
      </c>
      <c r="T56" s="105">
        <v>8996</v>
      </c>
      <c r="U56" s="37">
        <v>1060</v>
      </c>
      <c r="V56" s="38">
        <f t="shared" si="17"/>
        <v>10056</v>
      </c>
      <c r="W56" s="36">
        <v>8996</v>
      </c>
      <c r="X56" s="37">
        <v>688</v>
      </c>
      <c r="Y56" s="38">
        <f t="shared" si="20"/>
        <v>9684</v>
      </c>
      <c r="Z56" s="36">
        <v>8955</v>
      </c>
      <c r="AA56" s="37">
        <v>313</v>
      </c>
      <c r="AB56" s="38">
        <f t="shared" si="21"/>
        <v>9268</v>
      </c>
      <c r="AC56" s="36"/>
      <c r="AD56" s="37">
        <v>13</v>
      </c>
      <c r="AE56" s="38">
        <f t="shared" si="31"/>
        <v>13</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36"/>
      <c r="BK56" s="37"/>
      <c r="BL56" s="38"/>
      <c r="BM56" s="105"/>
      <c r="BN56" s="104"/>
      <c r="BO56" s="39"/>
      <c r="BP56" s="36"/>
      <c r="BQ56" s="37"/>
      <c r="BR56" s="39"/>
      <c r="BS56" s="36"/>
      <c r="BT56" s="37"/>
      <c r="BU56" s="39"/>
      <c r="BV56" s="36"/>
      <c r="BW56" s="37"/>
      <c r="BX56" s="39"/>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36"/>
      <c r="DA56" s="37"/>
      <c r="DB56" s="38"/>
      <c r="DC56" s="104"/>
      <c r="DD56" s="104"/>
      <c r="DE56" s="104"/>
      <c r="DF56" s="104"/>
      <c r="DG56" s="104"/>
      <c r="DH56" s="104"/>
      <c r="DI56" s="104"/>
      <c r="DJ56" s="104"/>
      <c r="DK56" s="104"/>
      <c r="DL56" s="36">
        <f t="shared" si="7"/>
        <v>0</v>
      </c>
      <c r="DM56" s="37">
        <f t="shared" si="8"/>
        <v>0</v>
      </c>
      <c r="DN56" s="104">
        <f t="shared" si="15"/>
        <v>0</v>
      </c>
      <c r="DO56" s="196">
        <f t="shared" si="9"/>
        <v>53935</v>
      </c>
      <c r="DP56" s="197">
        <f t="shared" si="10"/>
        <v>7634</v>
      </c>
      <c r="DQ56" s="198">
        <f t="shared" si="11"/>
        <v>61569</v>
      </c>
      <c r="DR56" s="5">
        <v>91151</v>
      </c>
    </row>
    <row r="57" spans="1:122" ht="52.9" customHeight="1" x14ac:dyDescent="0.2">
      <c r="A57" s="30"/>
      <c r="B57" s="31" t="s">
        <v>17</v>
      </c>
      <c r="C57" s="113" t="s">
        <v>148</v>
      </c>
      <c r="D57" s="110" t="s">
        <v>25</v>
      </c>
      <c r="E57" s="111" t="s">
        <v>147</v>
      </c>
      <c r="F57" s="112" t="s">
        <v>33</v>
      </c>
      <c r="G57" s="33" t="s">
        <v>24</v>
      </c>
      <c r="H57" s="35">
        <v>4.415</v>
      </c>
      <c r="I57" s="35" t="s">
        <v>38</v>
      </c>
      <c r="J57" s="97" t="s">
        <v>19</v>
      </c>
      <c r="K57" s="41">
        <v>2644</v>
      </c>
      <c r="L57" s="35">
        <v>797</v>
      </c>
      <c r="M57" s="38">
        <f t="shared" si="24"/>
        <v>3441</v>
      </c>
      <c r="N57" s="41">
        <v>2644</v>
      </c>
      <c r="O57" s="35">
        <v>640</v>
      </c>
      <c r="P57" s="38">
        <f t="shared" si="23"/>
        <v>3284</v>
      </c>
      <c r="Q57" s="41">
        <v>2644</v>
      </c>
      <c r="R57" s="35">
        <v>530</v>
      </c>
      <c r="S57" s="38">
        <f t="shared" si="16"/>
        <v>3174</v>
      </c>
      <c r="T57" s="108">
        <v>2644</v>
      </c>
      <c r="U57" s="35">
        <v>421</v>
      </c>
      <c r="V57" s="38">
        <f t="shared" si="17"/>
        <v>3065</v>
      </c>
      <c r="W57" s="41">
        <v>2644</v>
      </c>
      <c r="X57" s="35">
        <v>311</v>
      </c>
      <c r="Y57" s="38">
        <f t="shared" si="20"/>
        <v>2955</v>
      </c>
      <c r="Z57" s="41">
        <v>2644</v>
      </c>
      <c r="AA57" s="35">
        <v>201</v>
      </c>
      <c r="AB57" s="38">
        <f t="shared" si="21"/>
        <v>2845</v>
      </c>
      <c r="AC57" s="41">
        <v>2612</v>
      </c>
      <c r="AD57" s="35">
        <v>92</v>
      </c>
      <c r="AE57" s="38">
        <f t="shared" si="31"/>
        <v>2704</v>
      </c>
      <c r="AF57" s="41"/>
      <c r="AG57" s="35"/>
      <c r="AH57" s="38"/>
      <c r="AI57" s="41"/>
      <c r="AJ57" s="35"/>
      <c r="AK57" s="38"/>
      <c r="AL57" s="41"/>
      <c r="AM57" s="35"/>
      <c r="AN57" s="38"/>
      <c r="AO57" s="41"/>
      <c r="AP57" s="35"/>
      <c r="AQ57" s="38"/>
      <c r="AR57" s="41"/>
      <c r="AS57" s="35"/>
      <c r="AT57" s="38"/>
      <c r="AU57" s="41"/>
      <c r="AV57" s="35"/>
      <c r="AW57" s="38"/>
      <c r="AX57" s="41"/>
      <c r="AY57" s="35"/>
      <c r="AZ57" s="38"/>
      <c r="BA57" s="41"/>
      <c r="BB57" s="35"/>
      <c r="BC57" s="38"/>
      <c r="BD57" s="41"/>
      <c r="BE57" s="35"/>
      <c r="BF57" s="38"/>
      <c r="BG57" s="41"/>
      <c r="BH57" s="35"/>
      <c r="BI57" s="38"/>
      <c r="BJ57" s="41"/>
      <c r="BK57" s="35"/>
      <c r="BL57" s="38"/>
      <c r="BM57" s="105"/>
      <c r="BN57" s="104"/>
      <c r="BO57" s="39"/>
      <c r="BP57" s="36"/>
      <c r="BQ57" s="37"/>
      <c r="BR57" s="39"/>
      <c r="BS57" s="36"/>
      <c r="BT57" s="37"/>
      <c r="BU57" s="39"/>
      <c r="BV57" s="36"/>
      <c r="BW57" s="37"/>
      <c r="BX57" s="39"/>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36"/>
      <c r="DA57" s="37"/>
      <c r="DB57" s="38"/>
      <c r="DC57" s="104"/>
      <c r="DD57" s="104"/>
      <c r="DE57" s="104"/>
      <c r="DF57" s="104"/>
      <c r="DG57" s="104"/>
      <c r="DH57" s="104"/>
      <c r="DI57" s="104"/>
      <c r="DJ57" s="104"/>
      <c r="DK57" s="104"/>
      <c r="DL57" s="36">
        <f t="shared" si="7"/>
        <v>0</v>
      </c>
      <c r="DM57" s="37">
        <v>6</v>
      </c>
      <c r="DN57" s="104">
        <f>DL57+DM57</f>
        <v>6</v>
      </c>
      <c r="DO57" s="196">
        <f t="shared" si="9"/>
        <v>18476</v>
      </c>
      <c r="DP57" s="197">
        <f t="shared" si="10"/>
        <v>2998</v>
      </c>
      <c r="DQ57" s="198">
        <f t="shared" si="11"/>
        <v>21474</v>
      </c>
      <c r="DR57" s="5">
        <v>29487</v>
      </c>
    </row>
    <row r="58" spans="1:122" ht="66.75" customHeight="1" x14ac:dyDescent="0.2">
      <c r="A58" s="30"/>
      <c r="B58" s="31" t="s">
        <v>390</v>
      </c>
      <c r="C58" s="32" t="s">
        <v>120</v>
      </c>
      <c r="D58" s="32" t="s">
        <v>121</v>
      </c>
      <c r="E58" s="106" t="s">
        <v>128</v>
      </c>
      <c r="F58" s="107" t="s">
        <v>129</v>
      </c>
      <c r="G58" s="33" t="s">
        <v>24</v>
      </c>
      <c r="H58" s="35">
        <v>3.9119999999999999</v>
      </c>
      <c r="I58" s="35" t="s">
        <v>38</v>
      </c>
      <c r="J58" s="97" t="s">
        <v>19</v>
      </c>
      <c r="K58" s="122">
        <v>7392</v>
      </c>
      <c r="L58" s="123">
        <v>553</v>
      </c>
      <c r="M58" s="38">
        <f t="shared" si="24"/>
        <v>7945</v>
      </c>
      <c r="N58" s="122">
        <v>7392</v>
      </c>
      <c r="O58" s="123">
        <v>259</v>
      </c>
      <c r="P58" s="38">
        <f t="shared" si="23"/>
        <v>7651</v>
      </c>
      <c r="Q58" s="122"/>
      <c r="R58" s="123">
        <v>17</v>
      </c>
      <c r="S58" s="38">
        <f t="shared" si="16"/>
        <v>17</v>
      </c>
      <c r="T58" s="124"/>
      <c r="U58" s="123"/>
      <c r="V58" s="38">
        <f t="shared" si="17"/>
        <v>0</v>
      </c>
      <c r="W58" s="122"/>
      <c r="X58" s="123"/>
      <c r="Y58" s="38">
        <f t="shared" si="20"/>
        <v>0</v>
      </c>
      <c r="Z58" s="122"/>
      <c r="AA58" s="123"/>
      <c r="AB58" s="38">
        <f t="shared" si="21"/>
        <v>0</v>
      </c>
      <c r="AC58" s="122"/>
      <c r="AD58" s="123"/>
      <c r="AE58" s="38">
        <f t="shared" si="31"/>
        <v>0</v>
      </c>
      <c r="AF58" s="122"/>
      <c r="AG58" s="123"/>
      <c r="AH58" s="38"/>
      <c r="AI58" s="122"/>
      <c r="AJ58" s="123"/>
      <c r="AK58" s="38"/>
      <c r="AL58" s="122"/>
      <c r="AM58" s="123"/>
      <c r="AN58" s="38"/>
      <c r="AO58" s="122"/>
      <c r="AP58" s="123"/>
      <c r="AQ58" s="38"/>
      <c r="AR58" s="122"/>
      <c r="AS58" s="123"/>
      <c r="AT58" s="38"/>
      <c r="AU58" s="122"/>
      <c r="AV58" s="123"/>
      <c r="AW58" s="38"/>
      <c r="AX58" s="122"/>
      <c r="AY58" s="123"/>
      <c r="AZ58" s="38"/>
      <c r="BA58" s="122"/>
      <c r="BB58" s="123"/>
      <c r="BC58" s="38"/>
      <c r="BD58" s="122"/>
      <c r="BE58" s="123"/>
      <c r="BF58" s="38"/>
      <c r="BG58" s="122"/>
      <c r="BH58" s="123"/>
      <c r="BI58" s="38"/>
      <c r="BJ58" s="122"/>
      <c r="BK58" s="123"/>
      <c r="BL58" s="38"/>
      <c r="BM58" s="105"/>
      <c r="BN58" s="104"/>
      <c r="BO58" s="104"/>
      <c r="BP58" s="36"/>
      <c r="BQ58" s="37"/>
      <c r="BR58" s="39"/>
      <c r="BS58" s="36"/>
      <c r="BT58" s="37"/>
      <c r="BU58" s="39"/>
      <c r="BV58" s="36"/>
      <c r="BW58" s="37"/>
      <c r="BX58" s="39"/>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36"/>
      <c r="DA58" s="37"/>
      <c r="DB58" s="38"/>
      <c r="DC58" s="104"/>
      <c r="DD58" s="104"/>
      <c r="DE58" s="104"/>
      <c r="DF58" s="104"/>
      <c r="DG58" s="104"/>
      <c r="DH58" s="104"/>
      <c r="DI58" s="104"/>
      <c r="DJ58" s="104"/>
      <c r="DK58" s="104"/>
      <c r="DL58" s="36">
        <f t="shared" si="7"/>
        <v>0</v>
      </c>
      <c r="DM58" s="37">
        <f t="shared" si="8"/>
        <v>0</v>
      </c>
      <c r="DN58" s="104">
        <f t="shared" si="15"/>
        <v>0</v>
      </c>
      <c r="DO58" s="196">
        <f t="shared" si="9"/>
        <v>14784</v>
      </c>
      <c r="DP58" s="197">
        <f t="shared" si="10"/>
        <v>829</v>
      </c>
      <c r="DQ58" s="198">
        <f t="shared" si="11"/>
        <v>15613</v>
      </c>
      <c r="DR58" s="5">
        <v>45294</v>
      </c>
    </row>
    <row r="59" spans="1:122" ht="56.25" customHeight="1" x14ac:dyDescent="0.2">
      <c r="A59" s="30" t="s">
        <v>3</v>
      </c>
      <c r="B59" s="31" t="s">
        <v>40</v>
      </c>
      <c r="C59" s="32" t="s">
        <v>167</v>
      </c>
      <c r="D59" s="32" t="s">
        <v>41</v>
      </c>
      <c r="E59" s="106" t="s">
        <v>168</v>
      </c>
      <c r="F59" s="107" t="s">
        <v>42</v>
      </c>
      <c r="G59" s="33" t="s">
        <v>24</v>
      </c>
      <c r="H59" s="35">
        <v>4.1079999999999997</v>
      </c>
      <c r="I59" s="35" t="s">
        <v>38</v>
      </c>
      <c r="J59" s="97" t="s">
        <v>19</v>
      </c>
      <c r="K59" s="36">
        <v>5208</v>
      </c>
      <c r="L59" s="37">
        <v>1052</v>
      </c>
      <c r="M59" s="38">
        <f t="shared" ref="M59:M68" si="36">K59+L59</f>
        <v>6260</v>
      </c>
      <c r="N59" s="36">
        <v>5208</v>
      </c>
      <c r="O59" s="37">
        <v>831</v>
      </c>
      <c r="P59" s="38">
        <f>N59+O59</f>
        <v>6039</v>
      </c>
      <c r="Q59" s="36">
        <v>5208</v>
      </c>
      <c r="R59" s="37">
        <v>615</v>
      </c>
      <c r="S59" s="38">
        <f>Q59+R59</f>
        <v>5823</v>
      </c>
      <c r="T59" s="105">
        <v>5208</v>
      </c>
      <c r="U59" s="37">
        <v>399</v>
      </c>
      <c r="V59" s="38">
        <f>T59+U59</f>
        <v>5607</v>
      </c>
      <c r="W59" s="36">
        <v>5208</v>
      </c>
      <c r="X59" s="37">
        <v>183</v>
      </c>
      <c r="Y59" s="38">
        <f>W59+X59</f>
        <v>5391</v>
      </c>
      <c r="Z59" s="36"/>
      <c r="AA59" s="37">
        <v>12</v>
      </c>
      <c r="AB59" s="38">
        <f t="shared" si="21"/>
        <v>12</v>
      </c>
      <c r="AC59" s="36"/>
      <c r="AD59" s="37"/>
      <c r="AE59" s="38">
        <f>AC59+AD59</f>
        <v>0</v>
      </c>
      <c r="AF59" s="36"/>
      <c r="AG59" s="37"/>
      <c r="AH59" s="38"/>
      <c r="AI59" s="36"/>
      <c r="AJ59" s="37"/>
      <c r="AK59" s="38"/>
      <c r="AL59" s="36"/>
      <c r="AM59" s="37"/>
      <c r="AN59" s="38"/>
      <c r="AO59" s="36"/>
      <c r="AP59" s="37"/>
      <c r="AQ59" s="38"/>
      <c r="AR59" s="36"/>
      <c r="AS59" s="37"/>
      <c r="AT59" s="38"/>
      <c r="AU59" s="36"/>
      <c r="AV59" s="37"/>
      <c r="AW59" s="38"/>
      <c r="AX59" s="36"/>
      <c r="AY59" s="37"/>
      <c r="AZ59" s="38"/>
      <c r="BA59" s="36"/>
      <c r="BB59" s="37"/>
      <c r="BC59" s="38"/>
      <c r="BD59" s="36"/>
      <c r="BE59" s="37"/>
      <c r="BF59" s="38"/>
      <c r="BG59" s="36"/>
      <c r="BH59" s="37"/>
      <c r="BI59" s="38"/>
      <c r="BJ59" s="36"/>
      <c r="BK59" s="37"/>
      <c r="BL59" s="38"/>
      <c r="BM59" s="105"/>
      <c r="BN59" s="104"/>
      <c r="BO59" s="104"/>
      <c r="BP59" s="36"/>
      <c r="BQ59" s="37"/>
      <c r="BR59" s="39"/>
      <c r="BS59" s="36"/>
      <c r="BT59" s="37"/>
      <c r="BU59" s="39"/>
      <c r="BV59" s="36"/>
      <c r="BW59" s="37"/>
      <c r="BX59" s="39"/>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36"/>
      <c r="DA59" s="37"/>
      <c r="DB59" s="38"/>
      <c r="DC59" s="104"/>
      <c r="DD59" s="104"/>
      <c r="DE59" s="104"/>
      <c r="DF59" s="104"/>
      <c r="DG59" s="104"/>
      <c r="DH59" s="104"/>
      <c r="DI59" s="104"/>
      <c r="DJ59" s="104"/>
      <c r="DK59" s="104"/>
      <c r="DL59" s="36">
        <f t="shared" si="7"/>
        <v>0</v>
      </c>
      <c r="DM59" s="37">
        <f t="shared" si="8"/>
        <v>0</v>
      </c>
      <c r="DN59" s="104">
        <f t="shared" si="15"/>
        <v>0</v>
      </c>
      <c r="DO59" s="196">
        <f t="shared" si="9"/>
        <v>26040</v>
      </c>
      <c r="DP59" s="197">
        <f t="shared" si="10"/>
        <v>3092</v>
      </c>
      <c r="DQ59" s="198">
        <f t="shared" si="11"/>
        <v>29132</v>
      </c>
      <c r="DR59" s="5">
        <v>56356</v>
      </c>
    </row>
    <row r="60" spans="1:122" ht="69.75" customHeight="1" x14ac:dyDescent="0.2">
      <c r="A60" s="30"/>
      <c r="B60" s="31" t="s">
        <v>63</v>
      </c>
      <c r="C60" s="32" t="s">
        <v>89</v>
      </c>
      <c r="D60" s="32" t="s">
        <v>84</v>
      </c>
      <c r="E60" s="106" t="s">
        <v>90</v>
      </c>
      <c r="F60" s="107" t="s">
        <v>91</v>
      </c>
      <c r="G60" s="33" t="s">
        <v>56</v>
      </c>
      <c r="H60" s="35">
        <v>0.25</v>
      </c>
      <c r="I60" s="35" t="s">
        <v>38</v>
      </c>
      <c r="J60" s="97" t="s">
        <v>19</v>
      </c>
      <c r="K60" s="36">
        <v>0</v>
      </c>
      <c r="L60" s="37">
        <v>13</v>
      </c>
      <c r="M60" s="38">
        <f t="shared" si="36"/>
        <v>13</v>
      </c>
      <c r="N60" s="36"/>
      <c r="O60" s="37"/>
      <c r="P60" s="38">
        <f>N60+O60</f>
        <v>0</v>
      </c>
      <c r="Q60" s="36"/>
      <c r="R60" s="37"/>
      <c r="S60" s="38">
        <f>Q60+R60</f>
        <v>0</v>
      </c>
      <c r="T60" s="105"/>
      <c r="U60" s="37"/>
      <c r="V60" s="38">
        <f>T60+U60</f>
        <v>0</v>
      </c>
      <c r="W60" s="36"/>
      <c r="X60" s="37"/>
      <c r="Y60" s="38">
        <f>W60+X60</f>
        <v>0</v>
      </c>
      <c r="Z60" s="36"/>
      <c r="AA60" s="37"/>
      <c r="AB60" s="38">
        <f t="shared" si="21"/>
        <v>0</v>
      </c>
      <c r="AC60" s="36"/>
      <c r="AD60" s="37"/>
      <c r="AE60" s="38">
        <f>AC60+AD60</f>
        <v>0</v>
      </c>
      <c r="AF60" s="36"/>
      <c r="AG60" s="37"/>
      <c r="AH60" s="38"/>
      <c r="AI60" s="36"/>
      <c r="AJ60" s="37"/>
      <c r="AK60" s="38"/>
      <c r="AL60" s="36"/>
      <c r="AM60" s="37"/>
      <c r="AN60" s="38"/>
      <c r="AO60" s="36"/>
      <c r="AP60" s="37"/>
      <c r="AQ60" s="38"/>
      <c r="AR60" s="36"/>
      <c r="AS60" s="37"/>
      <c r="AT60" s="38"/>
      <c r="AU60" s="36"/>
      <c r="AV60" s="37"/>
      <c r="AW60" s="38"/>
      <c r="AX60" s="36"/>
      <c r="AY60" s="37"/>
      <c r="AZ60" s="38"/>
      <c r="BA60" s="36"/>
      <c r="BB60" s="37"/>
      <c r="BC60" s="38"/>
      <c r="BD60" s="36"/>
      <c r="BE60" s="37"/>
      <c r="BF60" s="38"/>
      <c r="BG60" s="36"/>
      <c r="BH60" s="37"/>
      <c r="BI60" s="38"/>
      <c r="BJ60" s="36"/>
      <c r="BK60" s="37"/>
      <c r="BL60" s="38"/>
      <c r="BM60" s="105"/>
      <c r="BN60" s="104"/>
      <c r="BO60" s="104"/>
      <c r="BP60" s="36"/>
      <c r="BQ60" s="37"/>
      <c r="BR60" s="39"/>
      <c r="BS60" s="36"/>
      <c r="BT60" s="37"/>
      <c r="BU60" s="39"/>
      <c r="BV60" s="36"/>
      <c r="BW60" s="37"/>
      <c r="BX60" s="39"/>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36"/>
      <c r="DA60" s="37"/>
      <c r="DB60" s="38"/>
      <c r="DC60" s="104"/>
      <c r="DD60" s="104"/>
      <c r="DE60" s="104"/>
      <c r="DF60" s="104"/>
      <c r="DG60" s="104"/>
      <c r="DH60" s="104"/>
      <c r="DI60" s="104"/>
      <c r="DJ60" s="104"/>
      <c r="DK60" s="104"/>
      <c r="DL60" s="36">
        <f t="shared" si="7"/>
        <v>0</v>
      </c>
      <c r="DM60" s="37">
        <f t="shared" si="8"/>
        <v>0</v>
      </c>
      <c r="DN60" s="104">
        <f t="shared" si="15"/>
        <v>0</v>
      </c>
      <c r="DO60" s="196">
        <f t="shared" si="9"/>
        <v>0</v>
      </c>
      <c r="DP60" s="197">
        <f t="shared" si="10"/>
        <v>13</v>
      </c>
      <c r="DQ60" s="198">
        <f t="shared" si="11"/>
        <v>13</v>
      </c>
      <c r="DR60" s="5">
        <v>24297</v>
      </c>
    </row>
    <row r="61" spans="1:122" ht="69" customHeight="1" x14ac:dyDescent="0.2">
      <c r="A61" s="30"/>
      <c r="B61" s="31" t="s">
        <v>63</v>
      </c>
      <c r="C61" s="32" t="s">
        <v>94</v>
      </c>
      <c r="D61" s="32" t="s">
        <v>84</v>
      </c>
      <c r="E61" s="106" t="s">
        <v>95</v>
      </c>
      <c r="F61" s="107" t="s">
        <v>96</v>
      </c>
      <c r="G61" s="33" t="s">
        <v>56</v>
      </c>
      <c r="H61" s="35">
        <v>0.25</v>
      </c>
      <c r="I61" s="35" t="s">
        <v>38</v>
      </c>
      <c r="J61" s="97" t="s">
        <v>19</v>
      </c>
      <c r="K61" s="36"/>
      <c r="L61" s="37">
        <v>5</v>
      </c>
      <c r="M61" s="38">
        <f t="shared" si="36"/>
        <v>5</v>
      </c>
      <c r="N61" s="36"/>
      <c r="O61" s="37"/>
      <c r="P61" s="38"/>
      <c r="Q61" s="36"/>
      <c r="R61" s="37"/>
      <c r="S61" s="38"/>
      <c r="T61" s="105"/>
      <c r="U61" s="37"/>
      <c r="V61" s="38"/>
      <c r="W61" s="36"/>
      <c r="X61" s="37"/>
      <c r="Y61" s="38"/>
      <c r="Z61" s="36"/>
      <c r="AA61" s="37"/>
      <c r="AB61" s="38">
        <f t="shared" si="21"/>
        <v>0</v>
      </c>
      <c r="AC61" s="36"/>
      <c r="AD61" s="37"/>
      <c r="AE61" s="38"/>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36"/>
      <c r="BK61" s="37"/>
      <c r="BL61" s="38"/>
      <c r="BM61" s="105"/>
      <c r="BN61" s="104"/>
      <c r="BO61" s="104"/>
      <c r="BP61" s="36"/>
      <c r="BQ61" s="37"/>
      <c r="BR61" s="39"/>
      <c r="BS61" s="36"/>
      <c r="BT61" s="37"/>
      <c r="BU61" s="39"/>
      <c r="BV61" s="36"/>
      <c r="BW61" s="37"/>
      <c r="BX61" s="39"/>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36"/>
      <c r="DA61" s="37"/>
      <c r="DB61" s="38"/>
      <c r="DC61" s="104"/>
      <c r="DD61" s="104"/>
      <c r="DE61" s="104"/>
      <c r="DF61" s="104"/>
      <c r="DG61" s="104"/>
      <c r="DH61" s="104"/>
      <c r="DI61" s="104"/>
      <c r="DJ61" s="104"/>
      <c r="DK61" s="104"/>
      <c r="DL61" s="36">
        <f t="shared" si="7"/>
        <v>0</v>
      </c>
      <c r="DM61" s="37">
        <f t="shared" si="8"/>
        <v>0</v>
      </c>
      <c r="DN61" s="104">
        <f t="shared" si="15"/>
        <v>0</v>
      </c>
      <c r="DO61" s="196">
        <f t="shared" si="9"/>
        <v>0</v>
      </c>
      <c r="DP61" s="197">
        <f t="shared" si="10"/>
        <v>5</v>
      </c>
      <c r="DQ61" s="198">
        <f t="shared" si="11"/>
        <v>5</v>
      </c>
      <c r="DR61" s="5">
        <v>8326</v>
      </c>
    </row>
    <row r="62" spans="1:122" ht="51" x14ac:dyDescent="0.2">
      <c r="A62" s="30" t="s">
        <v>4</v>
      </c>
      <c r="B62" s="31" t="s">
        <v>116</v>
      </c>
      <c r="C62" s="32" t="s">
        <v>117</v>
      </c>
      <c r="D62" s="114" t="s">
        <v>115</v>
      </c>
      <c r="E62" s="106" t="s">
        <v>118</v>
      </c>
      <c r="F62" s="127" t="s">
        <v>119</v>
      </c>
      <c r="G62" s="33" t="s">
        <v>24</v>
      </c>
      <c r="H62" s="35">
        <v>4.4219999999999997</v>
      </c>
      <c r="I62" s="35" t="s">
        <v>38</v>
      </c>
      <c r="J62" s="97" t="s">
        <v>19</v>
      </c>
      <c r="K62" s="36">
        <v>4880</v>
      </c>
      <c r="L62" s="37">
        <v>174</v>
      </c>
      <c r="M62" s="38">
        <f t="shared" si="36"/>
        <v>5054</v>
      </c>
      <c r="N62" s="36"/>
      <c r="O62" s="37">
        <v>12</v>
      </c>
      <c r="P62" s="38">
        <f>N62+O62</f>
        <v>12</v>
      </c>
      <c r="Q62" s="36"/>
      <c r="R62" s="37"/>
      <c r="S62" s="38"/>
      <c r="T62" s="105"/>
      <c r="U62" s="37"/>
      <c r="V62" s="38"/>
      <c r="W62" s="36"/>
      <c r="X62" s="37"/>
      <c r="Y62" s="38"/>
      <c r="Z62" s="36"/>
      <c r="AA62" s="37"/>
      <c r="AB62" s="38">
        <f t="shared" si="21"/>
        <v>0</v>
      </c>
      <c r="AC62" s="36"/>
      <c r="AD62" s="37"/>
      <c r="AE62" s="38"/>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36"/>
      <c r="BK62" s="37"/>
      <c r="BL62" s="38"/>
      <c r="BM62" s="105"/>
      <c r="BN62" s="104"/>
      <c r="BO62" s="104"/>
      <c r="BP62" s="36"/>
      <c r="BQ62" s="37"/>
      <c r="BR62" s="39"/>
      <c r="BS62" s="36"/>
      <c r="BT62" s="37"/>
      <c r="BU62" s="39"/>
      <c r="BV62" s="36"/>
      <c r="BW62" s="37"/>
      <c r="BX62" s="39"/>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36"/>
      <c r="DA62" s="37"/>
      <c r="DB62" s="38"/>
      <c r="DC62" s="104"/>
      <c r="DD62" s="104"/>
      <c r="DE62" s="104"/>
      <c r="DF62" s="104"/>
      <c r="DG62" s="104"/>
      <c r="DH62" s="104"/>
      <c r="DI62" s="104"/>
      <c r="DJ62" s="104"/>
      <c r="DK62" s="104"/>
      <c r="DL62" s="36">
        <f t="shared" si="7"/>
        <v>0</v>
      </c>
      <c r="DM62" s="37">
        <f t="shared" si="8"/>
        <v>0</v>
      </c>
      <c r="DN62" s="104">
        <f t="shared" si="15"/>
        <v>0</v>
      </c>
      <c r="DO62" s="196">
        <f t="shared" si="9"/>
        <v>4880</v>
      </c>
      <c r="DP62" s="197">
        <f t="shared" si="10"/>
        <v>186</v>
      </c>
      <c r="DQ62" s="198">
        <f t="shared" si="11"/>
        <v>5066</v>
      </c>
      <c r="DR62" s="5">
        <v>24626</v>
      </c>
    </row>
    <row r="63" spans="1:122" ht="57.6" customHeight="1" x14ac:dyDescent="0.2">
      <c r="A63" s="30"/>
      <c r="B63" s="31" t="s">
        <v>130</v>
      </c>
      <c r="C63" s="32" t="s">
        <v>120</v>
      </c>
      <c r="D63" s="110" t="s">
        <v>115</v>
      </c>
      <c r="E63" s="111" t="s">
        <v>131</v>
      </c>
      <c r="F63" s="112" t="s">
        <v>132</v>
      </c>
      <c r="G63" s="33" t="s">
        <v>24</v>
      </c>
      <c r="H63" s="35">
        <v>3.9119999999999999</v>
      </c>
      <c r="I63" s="35" t="s">
        <v>38</v>
      </c>
      <c r="J63" s="97" t="s">
        <v>19</v>
      </c>
      <c r="K63" s="36">
        <v>2536</v>
      </c>
      <c r="L63" s="37">
        <v>86</v>
      </c>
      <c r="M63" s="38">
        <f t="shared" si="36"/>
        <v>2622</v>
      </c>
      <c r="N63" s="36"/>
      <c r="O63" s="37">
        <v>6</v>
      </c>
      <c r="P63" s="38">
        <f t="shared" ref="P63:P68" si="37">N63+O63</f>
        <v>6</v>
      </c>
      <c r="Q63" s="36"/>
      <c r="R63" s="37"/>
      <c r="S63" s="38"/>
      <c r="T63" s="105"/>
      <c r="U63" s="37"/>
      <c r="V63" s="38"/>
      <c r="W63" s="36"/>
      <c r="X63" s="37"/>
      <c r="Y63" s="38"/>
      <c r="Z63" s="36"/>
      <c r="AA63" s="37"/>
      <c r="AB63" s="38">
        <f t="shared" si="21"/>
        <v>0</v>
      </c>
      <c r="AC63" s="36"/>
      <c r="AD63" s="37"/>
      <c r="AE63" s="38"/>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36"/>
      <c r="BK63" s="37"/>
      <c r="BL63" s="38"/>
      <c r="BM63" s="105"/>
      <c r="BN63" s="104"/>
      <c r="BO63" s="104"/>
      <c r="BP63" s="36"/>
      <c r="BQ63" s="37"/>
      <c r="BR63" s="39"/>
      <c r="BS63" s="36"/>
      <c r="BT63" s="37"/>
      <c r="BU63" s="39"/>
      <c r="BV63" s="36"/>
      <c r="BW63" s="37"/>
      <c r="BX63" s="39"/>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36"/>
      <c r="DA63" s="37"/>
      <c r="DB63" s="38"/>
      <c r="DC63" s="104"/>
      <c r="DD63" s="104"/>
      <c r="DE63" s="104"/>
      <c r="DF63" s="104"/>
      <c r="DG63" s="104"/>
      <c r="DH63" s="104"/>
      <c r="DI63" s="104"/>
      <c r="DJ63" s="104"/>
      <c r="DK63" s="104"/>
      <c r="DL63" s="36">
        <f t="shared" si="7"/>
        <v>0</v>
      </c>
      <c r="DM63" s="37">
        <f t="shared" si="8"/>
        <v>0</v>
      </c>
      <c r="DN63" s="104">
        <f t="shared" si="15"/>
        <v>0</v>
      </c>
      <c r="DO63" s="196">
        <f t="shared" si="9"/>
        <v>2536</v>
      </c>
      <c r="DP63" s="197">
        <f t="shared" si="10"/>
        <v>92</v>
      </c>
      <c r="DQ63" s="198">
        <f t="shared" si="11"/>
        <v>2628</v>
      </c>
      <c r="DR63" s="5">
        <v>12908</v>
      </c>
    </row>
    <row r="64" spans="1:122" ht="82.15" customHeight="1" x14ac:dyDescent="0.2">
      <c r="A64" s="30"/>
      <c r="B64" s="31" t="s">
        <v>214</v>
      </c>
      <c r="C64" s="32" t="s">
        <v>252</v>
      </c>
      <c r="D64" s="110" t="s">
        <v>254</v>
      </c>
      <c r="E64" s="111" t="s">
        <v>253</v>
      </c>
      <c r="F64" s="112" t="s">
        <v>162</v>
      </c>
      <c r="G64" s="33" t="s">
        <v>24</v>
      </c>
      <c r="H64" s="35">
        <v>4.7539999999999996</v>
      </c>
      <c r="I64" s="35" t="s">
        <v>38</v>
      </c>
      <c r="J64" s="97" t="s">
        <v>19</v>
      </c>
      <c r="K64" s="36">
        <v>17844</v>
      </c>
      <c r="L64" s="37">
        <v>2442</v>
      </c>
      <c r="M64" s="38">
        <f t="shared" si="36"/>
        <v>20286</v>
      </c>
      <c r="N64" s="36">
        <v>17844</v>
      </c>
      <c r="O64" s="37">
        <v>1566</v>
      </c>
      <c r="P64" s="38">
        <f t="shared" si="37"/>
        <v>19410</v>
      </c>
      <c r="Q64" s="36">
        <v>17844</v>
      </c>
      <c r="R64" s="37">
        <v>719</v>
      </c>
      <c r="S64" s="38">
        <f t="shared" ref="S64:S70" si="38">Q64+R64</f>
        <v>18563</v>
      </c>
      <c r="T64" s="105">
        <v>0</v>
      </c>
      <c r="U64" s="37">
        <v>47</v>
      </c>
      <c r="V64" s="38">
        <f>T64+U64</f>
        <v>47</v>
      </c>
      <c r="W64" s="36">
        <v>0</v>
      </c>
      <c r="X64" s="37">
        <v>0</v>
      </c>
      <c r="Y64" s="38">
        <f>W64+X64</f>
        <v>0</v>
      </c>
      <c r="Z64" s="36">
        <v>0</v>
      </c>
      <c r="AA64" s="37">
        <v>0</v>
      </c>
      <c r="AB64" s="38">
        <f t="shared" si="21"/>
        <v>0</v>
      </c>
      <c r="AC64" s="36">
        <v>0</v>
      </c>
      <c r="AD64" s="37">
        <v>0</v>
      </c>
      <c r="AE64" s="38">
        <f>AC64+AD64</f>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36"/>
      <c r="BK64" s="37"/>
      <c r="BL64" s="38"/>
      <c r="BM64" s="105"/>
      <c r="BN64" s="104"/>
      <c r="BO64" s="104"/>
      <c r="BP64" s="36"/>
      <c r="BQ64" s="37"/>
      <c r="BR64" s="39"/>
      <c r="BS64" s="36"/>
      <c r="BT64" s="37"/>
      <c r="BU64" s="39"/>
      <c r="BV64" s="36"/>
      <c r="BW64" s="37"/>
      <c r="BX64" s="39"/>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36"/>
      <c r="DA64" s="37"/>
      <c r="DB64" s="38"/>
      <c r="DC64" s="104"/>
      <c r="DD64" s="104"/>
      <c r="DE64" s="104"/>
      <c r="DF64" s="104"/>
      <c r="DG64" s="104"/>
      <c r="DH64" s="104"/>
      <c r="DI64" s="104"/>
      <c r="DJ64" s="104"/>
      <c r="DK64" s="104"/>
      <c r="DL64" s="36">
        <f t="shared" si="7"/>
        <v>0</v>
      </c>
      <c r="DM64" s="37">
        <f t="shared" si="8"/>
        <v>0</v>
      </c>
      <c r="DN64" s="104">
        <f t="shared" si="15"/>
        <v>0</v>
      </c>
      <c r="DO64" s="196">
        <f t="shared" si="9"/>
        <v>53532</v>
      </c>
      <c r="DP64" s="197">
        <f t="shared" si="10"/>
        <v>4774</v>
      </c>
      <c r="DQ64" s="198">
        <f t="shared" si="11"/>
        <v>58306</v>
      </c>
      <c r="DR64" s="5">
        <v>129107</v>
      </c>
    </row>
    <row r="65" spans="1:123" ht="66.599999999999994" customHeight="1" x14ac:dyDescent="0.2">
      <c r="A65" s="30" t="s">
        <v>5</v>
      </c>
      <c r="B65" s="31" t="s">
        <v>212</v>
      </c>
      <c r="C65" s="32" t="s">
        <v>269</v>
      </c>
      <c r="D65" s="114" t="s">
        <v>44</v>
      </c>
      <c r="E65" s="106" t="s">
        <v>270</v>
      </c>
      <c r="F65" s="112" t="s">
        <v>213</v>
      </c>
      <c r="G65" s="33" t="s">
        <v>24</v>
      </c>
      <c r="H65" s="35">
        <v>4.1539999999999999</v>
      </c>
      <c r="I65" s="35" t="s">
        <v>38</v>
      </c>
      <c r="J65" s="97" t="s">
        <v>19</v>
      </c>
      <c r="K65" s="122">
        <v>7984</v>
      </c>
      <c r="L65" s="123">
        <v>1122</v>
      </c>
      <c r="M65" s="38">
        <f t="shared" si="36"/>
        <v>9106</v>
      </c>
      <c r="N65" s="122">
        <v>7984</v>
      </c>
      <c r="O65" s="123">
        <v>777</v>
      </c>
      <c r="P65" s="38">
        <f t="shared" si="37"/>
        <v>8761</v>
      </c>
      <c r="Q65" s="122">
        <v>7984</v>
      </c>
      <c r="R65" s="123">
        <v>446</v>
      </c>
      <c r="S65" s="38">
        <f t="shared" si="38"/>
        <v>8430</v>
      </c>
      <c r="T65" s="124">
        <v>3992</v>
      </c>
      <c r="U65" s="123">
        <v>117</v>
      </c>
      <c r="V65" s="38">
        <f t="shared" ref="V65:V70" si="39">T65+U65</f>
        <v>4109</v>
      </c>
      <c r="W65" s="122"/>
      <c r="X65" s="123"/>
      <c r="Y65" s="38"/>
      <c r="Z65" s="122"/>
      <c r="AA65" s="123"/>
      <c r="AB65" s="38">
        <f t="shared" si="21"/>
        <v>0</v>
      </c>
      <c r="AC65" s="122"/>
      <c r="AD65" s="123"/>
      <c r="AE65" s="38"/>
      <c r="AF65" s="122"/>
      <c r="AG65" s="123"/>
      <c r="AH65" s="38"/>
      <c r="AI65" s="122"/>
      <c r="AJ65" s="123"/>
      <c r="AK65" s="38"/>
      <c r="AL65" s="122"/>
      <c r="AM65" s="123"/>
      <c r="AN65" s="38"/>
      <c r="AO65" s="122"/>
      <c r="AP65" s="123"/>
      <c r="AQ65" s="38"/>
      <c r="AR65" s="122"/>
      <c r="AS65" s="123"/>
      <c r="AT65" s="38"/>
      <c r="AU65" s="122"/>
      <c r="AV65" s="123"/>
      <c r="AW65" s="38"/>
      <c r="AX65" s="122"/>
      <c r="AY65" s="123"/>
      <c r="AZ65" s="38"/>
      <c r="BA65" s="122"/>
      <c r="BB65" s="123"/>
      <c r="BC65" s="38"/>
      <c r="BD65" s="122"/>
      <c r="BE65" s="123"/>
      <c r="BF65" s="38"/>
      <c r="BG65" s="122"/>
      <c r="BH65" s="123"/>
      <c r="BI65" s="38"/>
      <c r="BJ65" s="122"/>
      <c r="BK65" s="123"/>
      <c r="BL65" s="38"/>
      <c r="BM65" s="105"/>
      <c r="BN65" s="104"/>
      <c r="BO65" s="104"/>
      <c r="BP65" s="36"/>
      <c r="BQ65" s="37"/>
      <c r="BR65" s="39"/>
      <c r="BS65" s="36"/>
      <c r="BT65" s="37"/>
      <c r="BU65" s="39"/>
      <c r="BV65" s="36"/>
      <c r="BW65" s="37"/>
      <c r="BX65" s="39"/>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36"/>
      <c r="DA65" s="37"/>
      <c r="DB65" s="38"/>
      <c r="DC65" s="104"/>
      <c r="DD65" s="104"/>
      <c r="DE65" s="104"/>
      <c r="DF65" s="104"/>
      <c r="DG65" s="104"/>
      <c r="DH65" s="104"/>
      <c r="DI65" s="104"/>
      <c r="DJ65" s="104"/>
      <c r="DK65" s="104"/>
      <c r="DL65" s="36">
        <f t="shared" si="7"/>
        <v>0</v>
      </c>
      <c r="DM65" s="37">
        <f t="shared" si="8"/>
        <v>0</v>
      </c>
      <c r="DN65" s="104">
        <f t="shared" si="15"/>
        <v>0</v>
      </c>
      <c r="DO65" s="196">
        <f t="shared" si="9"/>
        <v>27944</v>
      </c>
      <c r="DP65" s="197">
        <f t="shared" si="10"/>
        <v>2462</v>
      </c>
      <c r="DQ65" s="198">
        <f t="shared" si="11"/>
        <v>30406</v>
      </c>
      <c r="DR65" s="5">
        <v>60536</v>
      </c>
    </row>
    <row r="66" spans="1:123" ht="62.45" customHeight="1" x14ac:dyDescent="0.2">
      <c r="A66" s="30" t="s">
        <v>6</v>
      </c>
      <c r="B66" s="31" t="s">
        <v>29</v>
      </c>
      <c r="C66" s="32" t="s">
        <v>150</v>
      </c>
      <c r="D66" s="110" t="s">
        <v>28</v>
      </c>
      <c r="E66" s="111" t="s">
        <v>149</v>
      </c>
      <c r="F66" s="112" t="s">
        <v>30</v>
      </c>
      <c r="G66" s="33" t="s">
        <v>24</v>
      </c>
      <c r="H66" s="35">
        <v>4.415</v>
      </c>
      <c r="I66" s="35" t="s">
        <v>38</v>
      </c>
      <c r="J66" s="97" t="s">
        <v>19</v>
      </c>
      <c r="K66" s="36">
        <v>13044</v>
      </c>
      <c r="L66" s="37">
        <v>3512</v>
      </c>
      <c r="M66" s="38">
        <f t="shared" si="36"/>
        <v>16556</v>
      </c>
      <c r="N66" s="36">
        <v>13044</v>
      </c>
      <c r="O66" s="37">
        <v>2758</v>
      </c>
      <c r="P66" s="38">
        <f t="shared" si="37"/>
        <v>15802</v>
      </c>
      <c r="Q66" s="36">
        <v>13044</v>
      </c>
      <c r="R66" s="37">
        <v>2219</v>
      </c>
      <c r="S66" s="38">
        <f t="shared" si="38"/>
        <v>15263</v>
      </c>
      <c r="T66" s="105">
        <v>13044</v>
      </c>
      <c r="U66" s="37">
        <v>1677</v>
      </c>
      <c r="V66" s="38">
        <f t="shared" si="39"/>
        <v>14721</v>
      </c>
      <c r="W66" s="36">
        <v>13044</v>
      </c>
      <c r="X66" s="37">
        <v>1138</v>
      </c>
      <c r="Y66" s="38">
        <f t="shared" ref="Y66:Y68" si="40">W66+X66</f>
        <v>14182</v>
      </c>
      <c r="Z66" s="36">
        <v>13044</v>
      </c>
      <c r="AA66" s="37">
        <v>593</v>
      </c>
      <c r="AB66" s="38">
        <f t="shared" si="21"/>
        <v>13637</v>
      </c>
      <c r="AC66" s="36">
        <v>3298</v>
      </c>
      <c r="AD66" s="37">
        <v>72</v>
      </c>
      <c r="AE66" s="38">
        <f t="shared" ref="AE66:AE68" si="41">AC66+AD66</f>
        <v>3370</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36"/>
      <c r="BK66" s="37"/>
      <c r="BL66" s="38"/>
      <c r="BM66" s="105"/>
      <c r="BN66" s="104"/>
      <c r="BO66" s="104"/>
      <c r="BP66" s="36"/>
      <c r="BQ66" s="37"/>
      <c r="BR66" s="39"/>
      <c r="BS66" s="36"/>
      <c r="BT66" s="37"/>
      <c r="BU66" s="39"/>
      <c r="BV66" s="36"/>
      <c r="BW66" s="37"/>
      <c r="BX66" s="39"/>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36"/>
      <c r="DA66" s="37"/>
      <c r="DB66" s="38"/>
      <c r="DC66" s="104"/>
      <c r="DD66" s="104"/>
      <c r="DE66" s="104"/>
      <c r="DF66" s="104"/>
      <c r="DG66" s="104"/>
      <c r="DH66" s="104"/>
      <c r="DI66" s="104"/>
      <c r="DJ66" s="104"/>
      <c r="DK66" s="104"/>
      <c r="DL66" s="36">
        <f t="shared" si="7"/>
        <v>0</v>
      </c>
      <c r="DM66" s="37">
        <f t="shared" si="8"/>
        <v>0</v>
      </c>
      <c r="DN66" s="104">
        <f t="shared" si="15"/>
        <v>0</v>
      </c>
      <c r="DO66" s="196">
        <f t="shared" si="9"/>
        <v>81562</v>
      </c>
      <c r="DP66" s="197">
        <f t="shared" si="10"/>
        <v>11969</v>
      </c>
      <c r="DQ66" s="198">
        <f t="shared" si="11"/>
        <v>93531</v>
      </c>
      <c r="DR66" s="5">
        <v>135614</v>
      </c>
    </row>
    <row r="67" spans="1:123" ht="56.45" customHeight="1" x14ac:dyDescent="0.2">
      <c r="A67" s="30"/>
      <c r="B67" s="31" t="s">
        <v>197</v>
      </c>
      <c r="C67" s="32" t="s">
        <v>248</v>
      </c>
      <c r="D67" s="110" t="s">
        <v>192</v>
      </c>
      <c r="E67" s="111" t="s">
        <v>249</v>
      </c>
      <c r="F67" s="112" t="s">
        <v>196</v>
      </c>
      <c r="G67" s="33" t="s">
        <v>24</v>
      </c>
      <c r="H67" s="35">
        <v>3.8879999999999999</v>
      </c>
      <c r="I67" s="35" t="s">
        <v>38</v>
      </c>
      <c r="J67" s="97" t="s">
        <v>19</v>
      </c>
      <c r="K67" s="36">
        <v>39828</v>
      </c>
      <c r="L67" s="37">
        <v>23941</v>
      </c>
      <c r="M67" s="38">
        <f t="shared" si="36"/>
        <v>63769</v>
      </c>
      <c r="N67" s="36">
        <v>39828</v>
      </c>
      <c r="O67" s="37">
        <v>22877</v>
      </c>
      <c r="P67" s="38">
        <f t="shared" si="37"/>
        <v>62705</v>
      </c>
      <c r="Q67" s="36">
        <v>39828</v>
      </c>
      <c r="R67" s="37">
        <v>21228</v>
      </c>
      <c r="S67" s="38">
        <f t="shared" si="38"/>
        <v>61056</v>
      </c>
      <c r="T67" s="105">
        <v>39828</v>
      </c>
      <c r="U67" s="37">
        <v>19574</v>
      </c>
      <c r="V67" s="38">
        <f t="shared" si="39"/>
        <v>59402</v>
      </c>
      <c r="W67" s="36">
        <v>39828</v>
      </c>
      <c r="X67" s="37">
        <v>17967</v>
      </c>
      <c r="Y67" s="38">
        <f t="shared" si="40"/>
        <v>57795</v>
      </c>
      <c r="Z67" s="36">
        <v>39828</v>
      </c>
      <c r="AA67" s="37">
        <v>16265</v>
      </c>
      <c r="AB67" s="38">
        <f t="shared" si="21"/>
        <v>56093</v>
      </c>
      <c r="AC67" s="36">
        <v>39828</v>
      </c>
      <c r="AD67" s="37">
        <v>14612</v>
      </c>
      <c r="AE67" s="38">
        <f t="shared" si="41"/>
        <v>54440</v>
      </c>
      <c r="AF67" s="36"/>
      <c r="AG67" s="37"/>
      <c r="AH67" s="38"/>
      <c r="AI67" s="36"/>
      <c r="AJ67" s="37"/>
      <c r="AK67" s="38"/>
      <c r="AL67" s="36"/>
      <c r="AM67" s="37"/>
      <c r="AN67" s="38"/>
      <c r="AO67" s="36"/>
      <c r="AP67" s="37"/>
      <c r="AQ67" s="38"/>
      <c r="AR67" s="36"/>
      <c r="AS67" s="37"/>
      <c r="AT67" s="38"/>
      <c r="AU67" s="36"/>
      <c r="AV67" s="37"/>
      <c r="AW67" s="38"/>
      <c r="AX67" s="36"/>
      <c r="AY67" s="37"/>
      <c r="AZ67" s="38"/>
      <c r="BA67" s="36"/>
      <c r="BB67" s="37"/>
      <c r="BC67" s="38"/>
      <c r="BD67" s="36"/>
      <c r="BE67" s="37"/>
      <c r="BF67" s="38"/>
      <c r="BG67" s="36"/>
      <c r="BH67" s="37"/>
      <c r="BI67" s="38"/>
      <c r="BJ67" s="36"/>
      <c r="BK67" s="37"/>
      <c r="BL67" s="38"/>
      <c r="BM67" s="105"/>
      <c r="BN67" s="104"/>
      <c r="BO67" s="104"/>
      <c r="BP67" s="36"/>
      <c r="BQ67" s="37"/>
      <c r="BR67" s="39"/>
      <c r="BS67" s="36"/>
      <c r="BT67" s="37"/>
      <c r="BU67" s="39"/>
      <c r="BV67" s="36"/>
      <c r="BW67" s="37"/>
      <c r="BX67" s="39"/>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36"/>
      <c r="DA67" s="37"/>
      <c r="DB67" s="38"/>
      <c r="DC67" s="104"/>
      <c r="DD67" s="104"/>
      <c r="DE67" s="104"/>
      <c r="DF67" s="104"/>
      <c r="DG67" s="104"/>
      <c r="DH67" s="104"/>
      <c r="DI67" s="104"/>
      <c r="DJ67" s="104"/>
      <c r="DK67" s="104"/>
      <c r="DL67" s="36">
        <v>318624</v>
      </c>
      <c r="DM67" s="37">
        <v>57570</v>
      </c>
      <c r="DN67" s="104">
        <f>DL67+DM67</f>
        <v>376194</v>
      </c>
      <c r="DO67" s="196">
        <f t="shared" ref="DO67:DO75" si="42">+K67+N67+Q67+T67+W67+Z67+DL67+AC67</f>
        <v>597420</v>
      </c>
      <c r="DP67" s="197">
        <f t="shared" ref="DP67:DP75" si="43">+L67+O67+R67+U67+X67+AA67+DM67+AD67</f>
        <v>194034</v>
      </c>
      <c r="DQ67" s="198">
        <f t="shared" ref="DQ67:DQ75" si="44">+M67+P67+S67+V67+Y67+AB67+DN67+AE67</f>
        <v>791454</v>
      </c>
      <c r="DR67" s="5">
        <v>804554</v>
      </c>
    </row>
    <row r="68" spans="1:123" ht="78" customHeight="1" x14ac:dyDescent="0.2">
      <c r="A68" s="30"/>
      <c r="B68" s="31" t="s">
        <v>289</v>
      </c>
      <c r="C68" s="32" t="s">
        <v>282</v>
      </c>
      <c r="D68" s="110" t="s">
        <v>274</v>
      </c>
      <c r="E68" s="111" t="s">
        <v>290</v>
      </c>
      <c r="F68" s="112" t="s">
        <v>291</v>
      </c>
      <c r="G68" s="33" t="s">
        <v>24</v>
      </c>
      <c r="H68" s="35">
        <v>4.58</v>
      </c>
      <c r="I68" s="35" t="s">
        <v>38</v>
      </c>
      <c r="J68" s="97" t="s">
        <v>19</v>
      </c>
      <c r="K68" s="36">
        <v>7260</v>
      </c>
      <c r="L68" s="37">
        <v>2633</v>
      </c>
      <c r="M68" s="38">
        <f t="shared" si="36"/>
        <v>9893</v>
      </c>
      <c r="N68" s="36">
        <v>7260</v>
      </c>
      <c r="O68" s="37">
        <v>2108</v>
      </c>
      <c r="P68" s="38">
        <f t="shared" si="37"/>
        <v>9368</v>
      </c>
      <c r="Q68" s="36">
        <v>7260</v>
      </c>
      <c r="R68" s="37">
        <v>1801</v>
      </c>
      <c r="S68" s="38">
        <f t="shared" si="38"/>
        <v>9061</v>
      </c>
      <c r="T68" s="105">
        <v>7260</v>
      </c>
      <c r="U68" s="37">
        <v>1492</v>
      </c>
      <c r="V68" s="38">
        <f t="shared" si="39"/>
        <v>8752</v>
      </c>
      <c r="W68" s="36">
        <v>7260</v>
      </c>
      <c r="X68" s="37">
        <v>1187</v>
      </c>
      <c r="Y68" s="38">
        <f t="shared" si="40"/>
        <v>8447</v>
      </c>
      <c r="Z68" s="36">
        <v>7260</v>
      </c>
      <c r="AA68" s="37">
        <v>876</v>
      </c>
      <c r="AB68" s="38">
        <f t="shared" si="21"/>
        <v>8136</v>
      </c>
      <c r="AC68" s="36">
        <v>7260</v>
      </c>
      <c r="AD68" s="37">
        <v>568</v>
      </c>
      <c r="AE68" s="38">
        <f t="shared" si="41"/>
        <v>7828</v>
      </c>
      <c r="AF68" s="36"/>
      <c r="AG68" s="37"/>
      <c r="AH68" s="38"/>
      <c r="AI68" s="36"/>
      <c r="AJ68" s="37"/>
      <c r="AK68" s="38"/>
      <c r="AL68" s="36"/>
      <c r="AM68" s="37"/>
      <c r="AN68" s="38"/>
      <c r="AO68" s="36"/>
      <c r="AP68" s="37"/>
      <c r="AQ68" s="38"/>
      <c r="AR68" s="36"/>
      <c r="AS68" s="37"/>
      <c r="AT68" s="38"/>
      <c r="AU68" s="36"/>
      <c r="AV68" s="37"/>
      <c r="AW68" s="38"/>
      <c r="AX68" s="36"/>
      <c r="AY68" s="37"/>
      <c r="AZ68" s="38"/>
      <c r="BA68" s="36"/>
      <c r="BB68" s="37"/>
      <c r="BC68" s="38"/>
      <c r="BD68" s="36"/>
      <c r="BE68" s="37"/>
      <c r="BF68" s="38"/>
      <c r="BG68" s="36"/>
      <c r="BH68" s="37"/>
      <c r="BI68" s="38"/>
      <c r="BJ68" s="36"/>
      <c r="BK68" s="37"/>
      <c r="BL68" s="38"/>
      <c r="BM68" s="105"/>
      <c r="BN68" s="104"/>
      <c r="BO68" s="104"/>
      <c r="BP68" s="36"/>
      <c r="BQ68" s="37"/>
      <c r="BR68" s="39"/>
      <c r="BS68" s="36"/>
      <c r="BT68" s="37"/>
      <c r="BU68" s="39"/>
      <c r="BV68" s="36"/>
      <c r="BW68" s="37"/>
      <c r="BX68" s="39"/>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36"/>
      <c r="DA68" s="37"/>
      <c r="DB68" s="38"/>
      <c r="DC68" s="104"/>
      <c r="DD68" s="104"/>
      <c r="DE68" s="104"/>
      <c r="DF68" s="104"/>
      <c r="DG68" s="104"/>
      <c r="DH68" s="104"/>
      <c r="DI68" s="104"/>
      <c r="DJ68" s="104"/>
      <c r="DK68" s="104"/>
      <c r="DL68" s="36">
        <v>7260</v>
      </c>
      <c r="DM68" s="37">
        <v>277</v>
      </c>
      <c r="DN68" s="104">
        <f>DL68+DM68</f>
        <v>7537</v>
      </c>
      <c r="DO68" s="196">
        <f>+K68+N68+Q68+T68+W68+Z68+DL68+AC68</f>
        <v>58080</v>
      </c>
      <c r="DP68" s="197">
        <f t="shared" si="43"/>
        <v>10942</v>
      </c>
      <c r="DQ68" s="198">
        <f t="shared" si="44"/>
        <v>69022</v>
      </c>
      <c r="DR68" s="5">
        <v>74881</v>
      </c>
    </row>
    <row r="69" spans="1:123" ht="98.45" customHeight="1" x14ac:dyDescent="0.2">
      <c r="A69" s="30" t="s">
        <v>7</v>
      </c>
      <c r="B69" s="31" t="s">
        <v>391</v>
      </c>
      <c r="C69" s="32" t="s">
        <v>222</v>
      </c>
      <c r="D69" s="114" t="s">
        <v>349</v>
      </c>
      <c r="E69" s="106" t="s">
        <v>223</v>
      </c>
      <c r="F69" s="127" t="s">
        <v>191</v>
      </c>
      <c r="G69" s="33" t="s">
        <v>56</v>
      </c>
      <c r="H69" s="35">
        <v>4.3970000000000002</v>
      </c>
      <c r="I69" s="35" t="s">
        <v>38</v>
      </c>
      <c r="J69" s="97" t="s">
        <v>19</v>
      </c>
      <c r="K69" s="122">
        <v>40960</v>
      </c>
      <c r="L69" s="123">
        <v>22353</v>
      </c>
      <c r="M69" s="38">
        <f t="shared" ref="M69:M73" si="45">K69+L69</f>
        <v>63313</v>
      </c>
      <c r="N69" s="122">
        <v>40960</v>
      </c>
      <c r="O69" s="123">
        <v>20383</v>
      </c>
      <c r="P69" s="38">
        <f t="shared" ref="P69:P70" si="46">N69+O69</f>
        <v>61343</v>
      </c>
      <c r="Q69" s="122">
        <v>40960</v>
      </c>
      <c r="R69" s="123">
        <v>18433</v>
      </c>
      <c r="S69" s="38">
        <f t="shared" si="38"/>
        <v>59393</v>
      </c>
      <c r="T69" s="124">
        <v>40960</v>
      </c>
      <c r="U69" s="123">
        <v>16732</v>
      </c>
      <c r="V69" s="38">
        <f t="shared" si="39"/>
        <v>57692</v>
      </c>
      <c r="W69" s="122">
        <v>40960</v>
      </c>
      <c r="X69" s="123">
        <v>15070</v>
      </c>
      <c r="Y69" s="38">
        <f t="shared" ref="Y69:Y72" si="47">W69+X69</f>
        <v>56030</v>
      </c>
      <c r="Z69" s="122">
        <v>40960</v>
      </c>
      <c r="AA69" s="123">
        <v>13328</v>
      </c>
      <c r="AB69" s="38">
        <f t="shared" si="21"/>
        <v>54288</v>
      </c>
      <c r="AC69" s="122">
        <v>40960</v>
      </c>
      <c r="AD69" s="123">
        <v>11629</v>
      </c>
      <c r="AE69" s="38">
        <f>AC69+AD69</f>
        <v>52589</v>
      </c>
      <c r="AF69" s="122"/>
      <c r="AG69" s="123"/>
      <c r="AH69" s="38"/>
      <c r="AI69" s="122"/>
      <c r="AJ69" s="123"/>
      <c r="AK69" s="38"/>
      <c r="AL69" s="122"/>
      <c r="AM69" s="123"/>
      <c r="AN69" s="38"/>
      <c r="AO69" s="122"/>
      <c r="AP69" s="123"/>
      <c r="AQ69" s="38"/>
      <c r="AR69" s="122"/>
      <c r="AS69" s="123"/>
      <c r="AT69" s="38"/>
      <c r="AU69" s="122"/>
      <c r="AV69" s="123"/>
      <c r="AW69" s="38"/>
      <c r="AX69" s="122"/>
      <c r="AY69" s="123"/>
      <c r="AZ69" s="38"/>
      <c r="BA69" s="122"/>
      <c r="BB69" s="123"/>
      <c r="BC69" s="38"/>
      <c r="BD69" s="122"/>
      <c r="BE69" s="123"/>
      <c r="BF69" s="38"/>
      <c r="BG69" s="122"/>
      <c r="BH69" s="123"/>
      <c r="BI69" s="38"/>
      <c r="BJ69" s="122"/>
      <c r="BK69" s="123"/>
      <c r="BL69" s="38"/>
      <c r="BM69" s="105"/>
      <c r="BN69" s="104"/>
      <c r="BO69" s="104"/>
      <c r="BP69" s="36"/>
      <c r="BQ69" s="37"/>
      <c r="BR69" s="39"/>
      <c r="BS69" s="36"/>
      <c r="BT69" s="37"/>
      <c r="BU69" s="39"/>
      <c r="BV69" s="36"/>
      <c r="BW69" s="37"/>
      <c r="BX69" s="39"/>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36"/>
      <c r="DA69" s="37"/>
      <c r="DB69" s="38"/>
      <c r="DC69" s="104"/>
      <c r="DD69" s="104"/>
      <c r="DE69" s="104"/>
      <c r="DF69" s="104"/>
      <c r="DG69" s="104"/>
      <c r="DH69" s="104"/>
      <c r="DI69" s="104"/>
      <c r="DJ69" s="104"/>
      <c r="DK69" s="104"/>
      <c r="DL69" s="36">
        <v>245760</v>
      </c>
      <c r="DM69" s="37">
        <v>34222</v>
      </c>
      <c r="DN69" s="104">
        <f>DL69+DM69</f>
        <v>279982</v>
      </c>
      <c r="DO69" s="196">
        <f t="shared" si="42"/>
        <v>532480</v>
      </c>
      <c r="DP69" s="197">
        <f t="shared" si="43"/>
        <v>152150</v>
      </c>
      <c r="DQ69" s="198">
        <f t="shared" si="44"/>
        <v>684630</v>
      </c>
      <c r="DR69" s="5">
        <v>863296</v>
      </c>
    </row>
    <row r="70" spans="1:123" ht="66.599999999999994" customHeight="1" x14ac:dyDescent="0.2">
      <c r="A70" s="30" t="s">
        <v>8</v>
      </c>
      <c r="B70" s="31" t="s">
        <v>133</v>
      </c>
      <c r="C70" s="110" t="s">
        <v>120</v>
      </c>
      <c r="D70" s="110" t="s">
        <v>121</v>
      </c>
      <c r="E70" s="111" t="s">
        <v>134</v>
      </c>
      <c r="F70" s="112" t="s">
        <v>135</v>
      </c>
      <c r="G70" s="33" t="s">
        <v>56</v>
      </c>
      <c r="H70" s="35">
        <v>3.9119999999999999</v>
      </c>
      <c r="I70" s="35" t="s">
        <v>38</v>
      </c>
      <c r="J70" s="97" t="s">
        <v>19</v>
      </c>
      <c r="K70" s="41">
        <v>6396</v>
      </c>
      <c r="L70" s="35">
        <v>478</v>
      </c>
      <c r="M70" s="38">
        <f t="shared" si="45"/>
        <v>6874</v>
      </c>
      <c r="N70" s="41">
        <v>6396</v>
      </c>
      <c r="O70" s="35">
        <v>224</v>
      </c>
      <c r="P70" s="38">
        <f t="shared" si="46"/>
        <v>6620</v>
      </c>
      <c r="Q70" s="41"/>
      <c r="R70" s="35">
        <v>15</v>
      </c>
      <c r="S70" s="38">
        <f t="shared" si="38"/>
        <v>15</v>
      </c>
      <c r="T70" s="108"/>
      <c r="U70" s="35"/>
      <c r="V70" s="38">
        <f t="shared" si="39"/>
        <v>0</v>
      </c>
      <c r="W70" s="41"/>
      <c r="X70" s="35"/>
      <c r="Y70" s="38">
        <f t="shared" si="47"/>
        <v>0</v>
      </c>
      <c r="Z70" s="41"/>
      <c r="AA70" s="35"/>
      <c r="AB70" s="38">
        <f t="shared" si="21"/>
        <v>0</v>
      </c>
      <c r="AC70" s="41"/>
      <c r="AD70" s="35"/>
      <c r="AE70" s="38">
        <f t="shared" ref="AE70:AE72" si="48">AC70+AD70</f>
        <v>0</v>
      </c>
      <c r="AF70" s="41"/>
      <c r="AG70" s="35"/>
      <c r="AH70" s="38"/>
      <c r="AI70" s="41"/>
      <c r="AJ70" s="35"/>
      <c r="AK70" s="38"/>
      <c r="AL70" s="41"/>
      <c r="AM70" s="35"/>
      <c r="AN70" s="38"/>
      <c r="AO70" s="41"/>
      <c r="AP70" s="35"/>
      <c r="AQ70" s="38"/>
      <c r="AR70" s="41"/>
      <c r="AS70" s="35"/>
      <c r="AT70" s="38"/>
      <c r="AU70" s="41"/>
      <c r="AV70" s="35"/>
      <c r="AW70" s="38"/>
      <c r="AX70" s="41"/>
      <c r="AY70" s="35"/>
      <c r="AZ70" s="38"/>
      <c r="BA70" s="41"/>
      <c r="BB70" s="35"/>
      <c r="BC70" s="38"/>
      <c r="BD70" s="41"/>
      <c r="BE70" s="35"/>
      <c r="BF70" s="38"/>
      <c r="BG70" s="41"/>
      <c r="BH70" s="35"/>
      <c r="BI70" s="38"/>
      <c r="BJ70" s="41"/>
      <c r="BK70" s="35"/>
      <c r="BL70" s="38"/>
      <c r="BM70" s="105"/>
      <c r="BN70" s="104"/>
      <c r="BO70" s="104"/>
      <c r="BP70" s="36"/>
      <c r="BQ70" s="37"/>
      <c r="BR70" s="39"/>
      <c r="BS70" s="36"/>
      <c r="BT70" s="37"/>
      <c r="BU70" s="39"/>
      <c r="BV70" s="36"/>
      <c r="BW70" s="37"/>
      <c r="BX70" s="39"/>
      <c r="BY70" s="36"/>
      <c r="BZ70" s="37"/>
      <c r="CA70" s="38"/>
      <c r="CB70" s="36"/>
      <c r="CC70" s="37"/>
      <c r="CD70" s="38"/>
      <c r="CE70" s="36"/>
      <c r="CF70" s="37"/>
      <c r="CG70" s="38"/>
      <c r="CH70" s="36"/>
      <c r="CI70" s="37"/>
      <c r="CJ70" s="38"/>
      <c r="CK70" s="36"/>
      <c r="CL70" s="37"/>
      <c r="CM70" s="38"/>
      <c r="CN70" s="36"/>
      <c r="CO70" s="37"/>
      <c r="CP70" s="38"/>
      <c r="CQ70" s="36"/>
      <c r="CR70" s="37"/>
      <c r="CS70" s="38"/>
      <c r="CT70" s="36"/>
      <c r="CU70" s="37"/>
      <c r="CV70" s="38"/>
      <c r="CW70" s="36"/>
      <c r="CX70" s="37"/>
      <c r="CY70" s="38"/>
      <c r="CZ70" s="36"/>
      <c r="DA70" s="37"/>
      <c r="DB70" s="38"/>
      <c r="DC70" s="104"/>
      <c r="DD70" s="104"/>
      <c r="DE70" s="104"/>
      <c r="DF70" s="104"/>
      <c r="DG70" s="104"/>
      <c r="DH70" s="104"/>
      <c r="DI70" s="104"/>
      <c r="DJ70" s="104"/>
      <c r="DK70" s="104"/>
      <c r="DL70" s="36">
        <f t="shared" ref="DL70:DL72" si="49">+AF70+AI70+AL70+AO70+AR70+AU70+AX70+BA70+BD70+BG70+BJ70+BM70+BP70+BS70+BV70+BY70+CB70+CE70+CH70+CK70+CN70+CQ70+CT70+CW70+CZ70+DC70+DF70+DI70</f>
        <v>0</v>
      </c>
      <c r="DM70" s="37">
        <f t="shared" ref="DM70:DM72" si="50">+AG70+AJ70+AM70+AP70+AS70+AV70+AY70+BB70+BE70+BH70+BK70+BN70+BQ70+BT70+BW70+BZ70+CC70+CF70+CI70+CL70+CO70+CR70+CU70+CX70+DA70+DD70+DG70+DJ70</f>
        <v>0</v>
      </c>
      <c r="DN70" s="104">
        <f t="shared" ref="DN70:DN72" si="51">+AH70+AK70+AN70+AQ70+AT70+AW70+AZ70+BC70+BF70+BI70+BL70+BO70+BR70+BU70+BX70+CA70+CD70+CG70+CJ70+CM70+CP70+CS70+CV70+CY70+DB70+DE70+DH70+DK70</f>
        <v>0</v>
      </c>
      <c r="DO70" s="196">
        <f t="shared" si="42"/>
        <v>12792</v>
      </c>
      <c r="DP70" s="197">
        <f t="shared" si="43"/>
        <v>717</v>
      </c>
      <c r="DQ70" s="198">
        <f t="shared" si="44"/>
        <v>13509</v>
      </c>
      <c r="DR70" s="5">
        <v>39190</v>
      </c>
    </row>
    <row r="71" spans="1:123" ht="37.15" customHeight="1" x14ac:dyDescent="0.2">
      <c r="A71" s="30" t="s">
        <v>185</v>
      </c>
      <c r="B71" s="31" t="s">
        <v>202</v>
      </c>
      <c r="C71" s="113" t="s">
        <v>241</v>
      </c>
      <c r="D71" s="110" t="s">
        <v>44</v>
      </c>
      <c r="E71" s="111" t="s">
        <v>242</v>
      </c>
      <c r="F71" s="112" t="s">
        <v>203</v>
      </c>
      <c r="G71" s="128" t="s">
        <v>24</v>
      </c>
      <c r="H71" s="35">
        <v>3.8879999999999999</v>
      </c>
      <c r="I71" s="44" t="s">
        <v>38</v>
      </c>
      <c r="J71" s="97" t="s">
        <v>19</v>
      </c>
      <c r="K71" s="122">
        <v>47340</v>
      </c>
      <c r="L71" s="123">
        <v>6401</v>
      </c>
      <c r="M71" s="38">
        <f t="shared" si="45"/>
        <v>53741</v>
      </c>
      <c r="N71" s="122">
        <v>47340</v>
      </c>
      <c r="O71" s="123">
        <v>4605</v>
      </c>
      <c r="P71" s="38">
        <f>N71+O71</f>
        <v>51945</v>
      </c>
      <c r="Q71" s="122">
        <v>47340</v>
      </c>
      <c r="R71" s="123">
        <v>2645</v>
      </c>
      <c r="S71" s="38">
        <f>Q71+R71</f>
        <v>49985</v>
      </c>
      <c r="T71" s="124">
        <v>23670</v>
      </c>
      <c r="U71" s="123">
        <v>694</v>
      </c>
      <c r="V71" s="38">
        <f>T71+U71</f>
        <v>24364</v>
      </c>
      <c r="W71" s="122"/>
      <c r="X71" s="123"/>
      <c r="Y71" s="38">
        <f t="shared" si="47"/>
        <v>0</v>
      </c>
      <c r="Z71" s="122"/>
      <c r="AA71" s="123"/>
      <c r="AB71" s="38">
        <f t="shared" si="21"/>
        <v>0</v>
      </c>
      <c r="AC71" s="122"/>
      <c r="AD71" s="123"/>
      <c r="AE71" s="38">
        <f t="shared" si="48"/>
        <v>0</v>
      </c>
      <c r="AF71" s="122"/>
      <c r="AG71" s="123"/>
      <c r="AH71" s="38"/>
      <c r="AI71" s="122"/>
      <c r="AJ71" s="123"/>
      <c r="AK71" s="38"/>
      <c r="AL71" s="122"/>
      <c r="AM71" s="123"/>
      <c r="AN71" s="38"/>
      <c r="AO71" s="122"/>
      <c r="AP71" s="123"/>
      <c r="AQ71" s="38"/>
      <c r="AR71" s="122"/>
      <c r="AS71" s="123"/>
      <c r="AT71" s="38"/>
      <c r="AU71" s="122"/>
      <c r="AV71" s="123"/>
      <c r="AW71" s="38"/>
      <c r="AX71" s="122"/>
      <c r="AY71" s="123"/>
      <c r="AZ71" s="38"/>
      <c r="BA71" s="122"/>
      <c r="BB71" s="123"/>
      <c r="BC71" s="38"/>
      <c r="BD71" s="122"/>
      <c r="BE71" s="123"/>
      <c r="BF71" s="38"/>
      <c r="BG71" s="122"/>
      <c r="BH71" s="123"/>
      <c r="BI71" s="38"/>
      <c r="BJ71" s="122"/>
      <c r="BK71" s="123"/>
      <c r="BL71" s="38"/>
      <c r="BM71" s="105"/>
      <c r="BN71" s="104"/>
      <c r="BO71" s="104"/>
      <c r="BP71" s="36"/>
      <c r="BQ71" s="37"/>
      <c r="BR71" s="39"/>
      <c r="BS71" s="36"/>
      <c r="BT71" s="37"/>
      <c r="BU71" s="39"/>
      <c r="BV71" s="36"/>
      <c r="BW71" s="37"/>
      <c r="BX71" s="39"/>
      <c r="BY71" s="36"/>
      <c r="BZ71" s="37"/>
      <c r="CA71" s="38"/>
      <c r="CB71" s="36"/>
      <c r="CC71" s="37"/>
      <c r="CD71" s="38"/>
      <c r="CE71" s="36"/>
      <c r="CF71" s="37"/>
      <c r="CG71" s="38"/>
      <c r="CH71" s="36"/>
      <c r="CI71" s="37"/>
      <c r="CJ71" s="38"/>
      <c r="CK71" s="36"/>
      <c r="CL71" s="37"/>
      <c r="CM71" s="38"/>
      <c r="CN71" s="36"/>
      <c r="CO71" s="37"/>
      <c r="CP71" s="38"/>
      <c r="CQ71" s="36"/>
      <c r="CR71" s="37"/>
      <c r="CS71" s="38"/>
      <c r="CT71" s="36"/>
      <c r="CU71" s="37"/>
      <c r="CV71" s="38"/>
      <c r="CW71" s="36"/>
      <c r="CX71" s="37"/>
      <c r="CY71" s="38"/>
      <c r="CZ71" s="36"/>
      <c r="DA71" s="37"/>
      <c r="DB71" s="38"/>
      <c r="DC71" s="104"/>
      <c r="DD71" s="104"/>
      <c r="DE71" s="104"/>
      <c r="DF71" s="104"/>
      <c r="DG71" s="104"/>
      <c r="DH71" s="104"/>
      <c r="DI71" s="104"/>
      <c r="DJ71" s="104"/>
      <c r="DK71" s="104"/>
      <c r="DL71" s="36">
        <f t="shared" si="49"/>
        <v>0</v>
      </c>
      <c r="DM71" s="37">
        <f t="shared" si="50"/>
        <v>0</v>
      </c>
      <c r="DN71" s="104">
        <f t="shared" si="51"/>
        <v>0</v>
      </c>
      <c r="DO71" s="196">
        <f t="shared" si="42"/>
        <v>165690</v>
      </c>
      <c r="DP71" s="197">
        <f t="shared" si="43"/>
        <v>14345</v>
      </c>
      <c r="DQ71" s="198">
        <f t="shared" si="44"/>
        <v>180035</v>
      </c>
      <c r="DR71" s="5">
        <v>358866</v>
      </c>
    </row>
    <row r="72" spans="1:123" ht="70.150000000000006" customHeight="1" thickBot="1" x14ac:dyDescent="0.25">
      <c r="A72" s="91" t="s">
        <v>204</v>
      </c>
      <c r="B72" s="129" t="s">
        <v>297</v>
      </c>
      <c r="C72" s="130" t="s">
        <v>298</v>
      </c>
      <c r="D72" s="131" t="s">
        <v>115</v>
      </c>
      <c r="E72" s="132" t="s">
        <v>301</v>
      </c>
      <c r="F72" s="132" t="s">
        <v>302</v>
      </c>
      <c r="G72" s="133" t="s">
        <v>24</v>
      </c>
      <c r="H72" s="134">
        <v>0.25</v>
      </c>
      <c r="I72" s="135" t="s">
        <v>38</v>
      </c>
      <c r="J72" s="136" t="s">
        <v>19</v>
      </c>
      <c r="K72" s="137">
        <v>17924</v>
      </c>
      <c r="L72" s="138">
        <v>38</v>
      </c>
      <c r="M72" s="139">
        <f t="shared" si="45"/>
        <v>17962</v>
      </c>
      <c r="N72" s="137"/>
      <c r="O72" s="138">
        <v>3</v>
      </c>
      <c r="P72" s="141">
        <f>N72+O72</f>
        <v>3</v>
      </c>
      <c r="Q72" s="137"/>
      <c r="R72" s="138"/>
      <c r="S72" s="139"/>
      <c r="T72" s="140"/>
      <c r="U72" s="138"/>
      <c r="V72" s="141">
        <f t="shared" ref="V72" si="52">T72+U72</f>
        <v>0</v>
      </c>
      <c r="W72" s="140"/>
      <c r="X72" s="138"/>
      <c r="Y72" s="141">
        <f t="shared" si="47"/>
        <v>0</v>
      </c>
      <c r="Z72" s="140"/>
      <c r="AA72" s="138"/>
      <c r="AB72" s="141">
        <f t="shared" si="21"/>
        <v>0</v>
      </c>
      <c r="AC72" s="140"/>
      <c r="AD72" s="138"/>
      <c r="AE72" s="141">
        <f t="shared" si="48"/>
        <v>0</v>
      </c>
      <c r="AF72" s="140"/>
      <c r="AG72" s="138"/>
      <c r="AH72" s="141"/>
      <c r="AI72" s="140"/>
      <c r="AJ72" s="138"/>
      <c r="AK72" s="141"/>
      <c r="AL72" s="140"/>
      <c r="AM72" s="138"/>
      <c r="AN72" s="141"/>
      <c r="AO72" s="140"/>
      <c r="AP72" s="138"/>
      <c r="AQ72" s="141"/>
      <c r="AR72" s="140"/>
      <c r="AS72" s="138"/>
      <c r="AT72" s="141"/>
      <c r="AU72" s="140"/>
      <c r="AV72" s="138"/>
      <c r="AW72" s="141"/>
      <c r="AX72" s="140"/>
      <c r="AY72" s="138"/>
      <c r="AZ72" s="141"/>
      <c r="BA72" s="140"/>
      <c r="BB72" s="138"/>
      <c r="BC72" s="141"/>
      <c r="BD72" s="140"/>
      <c r="BE72" s="138"/>
      <c r="BF72" s="141"/>
      <c r="BG72" s="140"/>
      <c r="BH72" s="138"/>
      <c r="BI72" s="141"/>
      <c r="BJ72" s="140"/>
      <c r="BK72" s="138"/>
      <c r="BL72" s="141"/>
      <c r="BM72" s="142"/>
      <c r="BN72" s="143"/>
      <c r="BO72" s="141"/>
      <c r="BP72" s="144"/>
      <c r="BQ72" s="145"/>
      <c r="BR72" s="141"/>
      <c r="BS72" s="142"/>
      <c r="BT72" s="146"/>
      <c r="BU72" s="141"/>
      <c r="BV72" s="144"/>
      <c r="BW72" s="145"/>
      <c r="BX72" s="141"/>
      <c r="BY72" s="142"/>
      <c r="BZ72" s="146"/>
      <c r="CA72" s="141"/>
      <c r="CB72" s="142"/>
      <c r="CC72" s="146"/>
      <c r="CD72" s="141"/>
      <c r="CE72" s="142"/>
      <c r="CF72" s="146"/>
      <c r="CG72" s="141"/>
      <c r="CH72" s="142"/>
      <c r="CI72" s="146"/>
      <c r="CJ72" s="141"/>
      <c r="CK72" s="142"/>
      <c r="CL72" s="146"/>
      <c r="CM72" s="141"/>
      <c r="CN72" s="142"/>
      <c r="CO72" s="146"/>
      <c r="CP72" s="141"/>
      <c r="CQ72" s="142"/>
      <c r="CR72" s="146"/>
      <c r="CS72" s="141"/>
      <c r="CT72" s="142"/>
      <c r="CU72" s="146"/>
      <c r="CV72" s="141"/>
      <c r="CW72" s="142"/>
      <c r="CX72" s="146"/>
      <c r="CY72" s="141"/>
      <c r="CZ72" s="142"/>
      <c r="DA72" s="146"/>
      <c r="DB72" s="147"/>
      <c r="DC72" s="143"/>
      <c r="DD72" s="143"/>
      <c r="DE72" s="143"/>
      <c r="DF72" s="143"/>
      <c r="DG72" s="143"/>
      <c r="DH72" s="143"/>
      <c r="DI72" s="143"/>
      <c r="DJ72" s="143"/>
      <c r="DK72" s="143"/>
      <c r="DL72" s="63">
        <f t="shared" si="49"/>
        <v>0</v>
      </c>
      <c r="DM72" s="200">
        <f t="shared" si="50"/>
        <v>0</v>
      </c>
      <c r="DN72" s="104">
        <f t="shared" si="51"/>
        <v>0</v>
      </c>
      <c r="DO72" s="209">
        <f t="shared" si="42"/>
        <v>17924</v>
      </c>
      <c r="DP72" s="210">
        <f t="shared" si="43"/>
        <v>41</v>
      </c>
      <c r="DQ72" s="211">
        <f t="shared" si="44"/>
        <v>17965</v>
      </c>
    </row>
    <row r="73" spans="1:123" s="1" customFormat="1" ht="22.5" customHeight="1" thickBot="1" x14ac:dyDescent="0.25">
      <c r="A73" s="46" t="s">
        <v>9</v>
      </c>
      <c r="B73" s="47"/>
      <c r="C73" s="48"/>
      <c r="D73" s="48"/>
      <c r="E73" s="148"/>
      <c r="F73" s="149"/>
      <c r="G73" s="150"/>
      <c r="H73" s="51"/>
      <c r="I73" s="51"/>
      <c r="J73" s="73"/>
      <c r="K73" s="52">
        <f>SUM(K7:K72)</f>
        <v>1646496</v>
      </c>
      <c r="L73" s="50">
        <f>SUM(L7:L72)</f>
        <v>1200876</v>
      </c>
      <c r="M73" s="151">
        <f t="shared" si="45"/>
        <v>2847372</v>
      </c>
      <c r="N73" s="52">
        <f>SUM(N7:N72)</f>
        <v>1969385</v>
      </c>
      <c r="O73" s="50">
        <f>SUM(O7:O72)</f>
        <v>1067653</v>
      </c>
      <c r="P73" s="151">
        <f>N73+O73</f>
        <v>3037038</v>
      </c>
      <c r="Q73" s="49">
        <f>SUM(Q7:Q71)</f>
        <v>1877682</v>
      </c>
      <c r="R73" s="51">
        <f>SUM(R7:R71)</f>
        <v>978941</v>
      </c>
      <c r="S73" s="151">
        <f>Q73+R73</f>
        <v>2856623</v>
      </c>
      <c r="T73" s="49">
        <f>SUM(T7:T71)</f>
        <v>1799682</v>
      </c>
      <c r="U73" s="51">
        <f>SUM(U7:U71)</f>
        <v>895099</v>
      </c>
      <c r="V73" s="151">
        <f>T73+U73</f>
        <v>2694781</v>
      </c>
      <c r="W73" s="52">
        <f t="shared" ref="W73:BB73" si="53">SUM(W7:W72)</f>
        <v>1629112</v>
      </c>
      <c r="X73" s="50">
        <f t="shared" si="53"/>
        <v>818260</v>
      </c>
      <c r="Y73" s="199">
        <f t="shared" si="53"/>
        <v>2447372</v>
      </c>
      <c r="Z73" s="52">
        <f t="shared" si="53"/>
        <v>1415841</v>
      </c>
      <c r="AA73" s="50">
        <f t="shared" si="53"/>
        <v>744097</v>
      </c>
      <c r="AB73" s="199">
        <f t="shared" si="53"/>
        <v>2159938</v>
      </c>
      <c r="AC73" s="52">
        <f t="shared" si="53"/>
        <v>1316934</v>
      </c>
      <c r="AD73" s="50">
        <f t="shared" si="53"/>
        <v>680162</v>
      </c>
      <c r="AE73" s="199">
        <f t="shared" si="53"/>
        <v>1997096</v>
      </c>
      <c r="AF73" s="74">
        <f t="shared" si="53"/>
        <v>0</v>
      </c>
      <c r="AG73" s="50">
        <f t="shared" si="53"/>
        <v>0</v>
      </c>
      <c r="AH73" s="50">
        <f t="shared" si="53"/>
        <v>0</v>
      </c>
      <c r="AI73" s="50">
        <f t="shared" si="53"/>
        <v>0</v>
      </c>
      <c r="AJ73" s="50">
        <f t="shared" si="53"/>
        <v>0</v>
      </c>
      <c r="AK73" s="50">
        <f t="shared" si="53"/>
        <v>0</v>
      </c>
      <c r="AL73" s="50">
        <f t="shared" si="53"/>
        <v>0</v>
      </c>
      <c r="AM73" s="50">
        <f t="shared" si="53"/>
        <v>0</v>
      </c>
      <c r="AN73" s="50">
        <f t="shared" si="53"/>
        <v>0</v>
      </c>
      <c r="AO73" s="50">
        <f t="shared" si="53"/>
        <v>0</v>
      </c>
      <c r="AP73" s="50">
        <f t="shared" si="53"/>
        <v>0</v>
      </c>
      <c r="AQ73" s="50">
        <f t="shared" si="53"/>
        <v>0</v>
      </c>
      <c r="AR73" s="50">
        <f t="shared" si="53"/>
        <v>0</v>
      </c>
      <c r="AS73" s="50">
        <f t="shared" si="53"/>
        <v>0</v>
      </c>
      <c r="AT73" s="50">
        <f t="shared" si="53"/>
        <v>0</v>
      </c>
      <c r="AU73" s="50">
        <f t="shared" si="53"/>
        <v>0</v>
      </c>
      <c r="AV73" s="50">
        <f t="shared" si="53"/>
        <v>0</v>
      </c>
      <c r="AW73" s="50">
        <f t="shared" si="53"/>
        <v>0</v>
      </c>
      <c r="AX73" s="50">
        <f t="shared" si="53"/>
        <v>0</v>
      </c>
      <c r="AY73" s="50">
        <f t="shared" si="53"/>
        <v>0</v>
      </c>
      <c r="AZ73" s="50">
        <f t="shared" si="53"/>
        <v>0</v>
      </c>
      <c r="BA73" s="50">
        <f t="shared" si="53"/>
        <v>0</v>
      </c>
      <c r="BB73" s="50">
        <f t="shared" si="53"/>
        <v>0</v>
      </c>
      <c r="BC73" s="50">
        <f t="shared" ref="BC73:CH73" si="54">SUM(BC7:BC72)</f>
        <v>0</v>
      </c>
      <c r="BD73" s="50">
        <f t="shared" si="54"/>
        <v>0</v>
      </c>
      <c r="BE73" s="50">
        <f t="shared" si="54"/>
        <v>0</v>
      </c>
      <c r="BF73" s="50">
        <f t="shared" si="54"/>
        <v>0</v>
      </c>
      <c r="BG73" s="50">
        <f t="shared" si="54"/>
        <v>0</v>
      </c>
      <c r="BH73" s="50">
        <f t="shared" si="54"/>
        <v>0</v>
      </c>
      <c r="BI73" s="50">
        <f t="shared" si="54"/>
        <v>0</v>
      </c>
      <c r="BJ73" s="50">
        <f t="shared" si="54"/>
        <v>0</v>
      </c>
      <c r="BK73" s="50">
        <f t="shared" si="54"/>
        <v>0</v>
      </c>
      <c r="BL73" s="50">
        <f t="shared" si="54"/>
        <v>0</v>
      </c>
      <c r="BM73" s="50">
        <f t="shared" si="54"/>
        <v>0</v>
      </c>
      <c r="BN73" s="50">
        <f t="shared" si="54"/>
        <v>0</v>
      </c>
      <c r="BO73" s="50">
        <f t="shared" si="54"/>
        <v>0</v>
      </c>
      <c r="BP73" s="50">
        <f t="shared" si="54"/>
        <v>0</v>
      </c>
      <c r="BQ73" s="50">
        <f t="shared" si="54"/>
        <v>0</v>
      </c>
      <c r="BR73" s="50">
        <f t="shared" si="54"/>
        <v>0</v>
      </c>
      <c r="BS73" s="50">
        <f t="shared" si="54"/>
        <v>0</v>
      </c>
      <c r="BT73" s="50">
        <f t="shared" si="54"/>
        <v>0</v>
      </c>
      <c r="BU73" s="50">
        <f t="shared" si="54"/>
        <v>0</v>
      </c>
      <c r="BV73" s="50">
        <f t="shared" si="54"/>
        <v>0</v>
      </c>
      <c r="BW73" s="50">
        <f t="shared" si="54"/>
        <v>0</v>
      </c>
      <c r="BX73" s="50">
        <f t="shared" si="54"/>
        <v>0</v>
      </c>
      <c r="BY73" s="50">
        <f t="shared" si="54"/>
        <v>0</v>
      </c>
      <c r="BZ73" s="50">
        <f t="shared" si="54"/>
        <v>0</v>
      </c>
      <c r="CA73" s="50">
        <f t="shared" si="54"/>
        <v>0</v>
      </c>
      <c r="CB73" s="50">
        <f t="shared" si="54"/>
        <v>0</v>
      </c>
      <c r="CC73" s="50">
        <f t="shared" si="54"/>
        <v>0</v>
      </c>
      <c r="CD73" s="50">
        <f t="shared" si="54"/>
        <v>0</v>
      </c>
      <c r="CE73" s="50">
        <f t="shared" si="54"/>
        <v>0</v>
      </c>
      <c r="CF73" s="50">
        <f t="shared" si="54"/>
        <v>0</v>
      </c>
      <c r="CG73" s="50">
        <f t="shared" si="54"/>
        <v>0</v>
      </c>
      <c r="CH73" s="50">
        <f t="shared" si="54"/>
        <v>0</v>
      </c>
      <c r="CI73" s="50">
        <f t="shared" ref="CI73:DN73" si="55">SUM(CI7:CI72)</f>
        <v>0</v>
      </c>
      <c r="CJ73" s="50">
        <f t="shared" si="55"/>
        <v>0</v>
      </c>
      <c r="CK73" s="50">
        <f t="shared" si="55"/>
        <v>0</v>
      </c>
      <c r="CL73" s="50">
        <f t="shared" si="55"/>
        <v>0</v>
      </c>
      <c r="CM73" s="50">
        <f t="shared" si="55"/>
        <v>0</v>
      </c>
      <c r="CN73" s="50">
        <f t="shared" si="55"/>
        <v>0</v>
      </c>
      <c r="CO73" s="50">
        <f t="shared" si="55"/>
        <v>0</v>
      </c>
      <c r="CP73" s="50">
        <f t="shared" si="55"/>
        <v>0</v>
      </c>
      <c r="CQ73" s="50">
        <f t="shared" si="55"/>
        <v>0</v>
      </c>
      <c r="CR73" s="50">
        <f t="shared" si="55"/>
        <v>0</v>
      </c>
      <c r="CS73" s="50">
        <f t="shared" si="55"/>
        <v>0</v>
      </c>
      <c r="CT73" s="50">
        <f t="shared" si="55"/>
        <v>0</v>
      </c>
      <c r="CU73" s="50">
        <f t="shared" si="55"/>
        <v>0</v>
      </c>
      <c r="CV73" s="50">
        <f t="shared" si="55"/>
        <v>0</v>
      </c>
      <c r="CW73" s="50">
        <f t="shared" si="55"/>
        <v>0</v>
      </c>
      <c r="CX73" s="50">
        <f t="shared" si="55"/>
        <v>0</v>
      </c>
      <c r="CY73" s="50">
        <f t="shared" si="55"/>
        <v>0</v>
      </c>
      <c r="CZ73" s="50">
        <f t="shared" si="55"/>
        <v>0</v>
      </c>
      <c r="DA73" s="50">
        <f t="shared" si="55"/>
        <v>0</v>
      </c>
      <c r="DB73" s="50">
        <f t="shared" si="55"/>
        <v>0</v>
      </c>
      <c r="DC73" s="50">
        <f t="shared" si="55"/>
        <v>0</v>
      </c>
      <c r="DD73" s="50">
        <f t="shared" si="55"/>
        <v>0</v>
      </c>
      <c r="DE73" s="50">
        <f t="shared" si="55"/>
        <v>0</v>
      </c>
      <c r="DF73" s="50">
        <f t="shared" si="55"/>
        <v>0</v>
      </c>
      <c r="DG73" s="50">
        <f t="shared" si="55"/>
        <v>0</v>
      </c>
      <c r="DH73" s="50">
        <f t="shared" si="55"/>
        <v>0</v>
      </c>
      <c r="DI73" s="50">
        <f t="shared" si="55"/>
        <v>0</v>
      </c>
      <c r="DJ73" s="50">
        <f t="shared" si="55"/>
        <v>0</v>
      </c>
      <c r="DK73" s="50">
        <f t="shared" si="55"/>
        <v>0</v>
      </c>
      <c r="DL73" s="50">
        <f t="shared" si="55"/>
        <v>13386089</v>
      </c>
      <c r="DM73" s="50">
        <f t="shared" si="55"/>
        <v>4963496</v>
      </c>
      <c r="DN73" s="152">
        <f t="shared" si="55"/>
        <v>18349585</v>
      </c>
      <c r="DO73" s="203">
        <f t="shared" si="42"/>
        <v>25041221</v>
      </c>
      <c r="DP73" s="204">
        <f t="shared" si="43"/>
        <v>11348584</v>
      </c>
      <c r="DQ73" s="205">
        <f t="shared" si="44"/>
        <v>36389805</v>
      </c>
      <c r="DR73" s="58"/>
    </row>
    <row r="74" spans="1:123" s="1" customFormat="1" ht="26.25" hidden="1" customHeight="1" x14ac:dyDescent="0.2">
      <c r="A74" s="153" t="s">
        <v>59</v>
      </c>
      <c r="B74" s="154"/>
      <c r="C74" s="155"/>
      <c r="D74" s="155"/>
      <c r="E74" s="156"/>
      <c r="F74" s="155"/>
      <c r="G74" s="157"/>
      <c r="H74" s="78"/>
      <c r="I74" s="78"/>
      <c r="J74" s="79"/>
      <c r="K74" s="77">
        <f>'GALVOJUMI (paredzamie)'!H16</f>
        <v>142842</v>
      </c>
      <c r="L74" s="78">
        <f>'GALVOJUMI (paredzamie)'!I16</f>
        <v>0</v>
      </c>
      <c r="M74" s="80">
        <f>'GALVOJUMI (paredzamie)'!J16</f>
        <v>142842</v>
      </c>
      <c r="N74" s="77">
        <f>'GALVOJUMI (paredzamie)'!K16</f>
        <v>132319</v>
      </c>
      <c r="O74" s="78">
        <f>'GALVOJUMI (paredzamie)'!L16</f>
        <v>0</v>
      </c>
      <c r="P74" s="80">
        <f>'GALVOJUMI (paredzamie)'!M16</f>
        <v>132319</v>
      </c>
      <c r="Q74" s="77">
        <f>'GALVOJUMI (paredzamie)'!N16</f>
        <v>121642</v>
      </c>
      <c r="R74" s="78">
        <f>'GALVOJUMI (paredzamie)'!O16</f>
        <v>0</v>
      </c>
      <c r="S74" s="80">
        <f>'GALVOJUMI (paredzamie)'!P16</f>
        <v>121642</v>
      </c>
      <c r="T74" s="77">
        <f>'GALVOJUMI (paredzamie)'!Q16</f>
        <v>115721</v>
      </c>
      <c r="U74" s="78">
        <f>'GALVOJUMI (paredzamie)'!R16</f>
        <v>0</v>
      </c>
      <c r="V74" s="80">
        <f>'GALVOJUMI (paredzamie)'!S16</f>
        <v>115721</v>
      </c>
      <c r="W74" s="77">
        <f>'GALVOJUMI (paredzamie)'!T16</f>
        <v>74683</v>
      </c>
      <c r="X74" s="78">
        <f>'GALVOJUMI (paredzamie)'!U16</f>
        <v>0</v>
      </c>
      <c r="Y74" s="80">
        <f>'GALVOJUMI (paredzamie)'!V16</f>
        <v>74683</v>
      </c>
      <c r="Z74" s="77">
        <f>'GALVOJUMI (paredzamie)'!W16</f>
        <v>10412</v>
      </c>
      <c r="AA74" s="78">
        <f>'GALVOJUMI (paredzamie)'!X16</f>
        <v>0</v>
      </c>
      <c r="AB74" s="80">
        <f>'GALVOJUMI (paredzamie)'!Y16</f>
        <v>10412</v>
      </c>
      <c r="AC74" s="77">
        <f>'GALVOJUMI (paredzamie)'!Z16</f>
        <v>0</v>
      </c>
      <c r="AD74" s="78">
        <f>'GALVOJUMI (paredzamie)'!AA16</f>
        <v>0</v>
      </c>
      <c r="AE74" s="80">
        <f>'GALVOJUMI (paredzamie)'!AB16</f>
        <v>0</v>
      </c>
      <c r="AF74" s="158">
        <f>'GALVOJUMI (paredzamie)'!AC16</f>
        <v>0</v>
      </c>
      <c r="AG74" s="159">
        <f>'GALVOJUMI (paredzamie)'!AD16</f>
        <v>0</v>
      </c>
      <c r="AH74" s="159">
        <f>'GALVOJUMI (paredzamie)'!AE16</f>
        <v>0</v>
      </c>
      <c r="AI74" s="159">
        <f>'GALVOJUMI (paredzamie)'!AF16</f>
        <v>0</v>
      </c>
      <c r="AJ74" s="159">
        <f>'GALVOJUMI (paredzamie)'!AG16</f>
        <v>0</v>
      </c>
      <c r="AK74" s="159">
        <f>'GALVOJUMI (paredzamie)'!AH16</f>
        <v>0</v>
      </c>
      <c r="AL74" s="159">
        <f>'GALVOJUMI (paredzamie)'!AI16</f>
        <v>0</v>
      </c>
      <c r="AM74" s="159">
        <f>'GALVOJUMI (paredzamie)'!AJ16</f>
        <v>0</v>
      </c>
      <c r="AN74" s="159">
        <f>'GALVOJUMI (paredzamie)'!AK16</f>
        <v>0</v>
      </c>
      <c r="AO74" s="160">
        <v>0</v>
      </c>
      <c r="AP74" s="159">
        <v>0</v>
      </c>
      <c r="AQ74" s="159">
        <v>0</v>
      </c>
      <c r="AR74" s="159">
        <v>0</v>
      </c>
      <c r="AS74" s="159">
        <v>0</v>
      </c>
      <c r="AT74" s="159">
        <v>0</v>
      </c>
      <c r="AU74" s="159">
        <v>0</v>
      </c>
      <c r="AV74" s="159">
        <v>0</v>
      </c>
      <c r="AW74" s="159">
        <v>0</v>
      </c>
      <c r="AX74" s="159">
        <v>0</v>
      </c>
      <c r="AY74" s="159">
        <v>0</v>
      </c>
      <c r="AZ74" s="159">
        <v>0</v>
      </c>
      <c r="BA74" s="159">
        <v>0</v>
      </c>
      <c r="BB74" s="159">
        <v>0</v>
      </c>
      <c r="BC74" s="159">
        <v>0</v>
      </c>
      <c r="BD74" s="159">
        <v>0</v>
      </c>
      <c r="BE74" s="159">
        <v>0</v>
      </c>
      <c r="BF74" s="159">
        <v>0</v>
      </c>
      <c r="BG74" s="159">
        <v>0</v>
      </c>
      <c r="BH74" s="159">
        <v>0</v>
      </c>
      <c r="BI74" s="159">
        <v>0</v>
      </c>
      <c r="BJ74" s="159">
        <v>0</v>
      </c>
      <c r="BK74" s="159">
        <v>0</v>
      </c>
      <c r="BL74" s="159">
        <v>0</v>
      </c>
      <c r="BM74" s="159">
        <v>0</v>
      </c>
      <c r="BN74" s="159">
        <v>0</v>
      </c>
      <c r="BO74" s="159">
        <v>0</v>
      </c>
      <c r="BP74" s="159">
        <v>0</v>
      </c>
      <c r="BQ74" s="159">
        <v>0</v>
      </c>
      <c r="BR74" s="159">
        <v>0</v>
      </c>
      <c r="BS74" s="159">
        <v>0</v>
      </c>
      <c r="BT74" s="159">
        <v>0</v>
      </c>
      <c r="BU74" s="159">
        <v>0</v>
      </c>
      <c r="BV74" s="159">
        <v>0</v>
      </c>
      <c r="BW74" s="159">
        <v>0</v>
      </c>
      <c r="BX74" s="159">
        <v>0</v>
      </c>
      <c r="BY74" s="159">
        <v>0</v>
      </c>
      <c r="BZ74" s="159">
        <v>0</v>
      </c>
      <c r="CA74" s="159">
        <v>0</v>
      </c>
      <c r="CB74" s="159">
        <v>0</v>
      </c>
      <c r="CC74" s="159">
        <v>0</v>
      </c>
      <c r="CD74" s="159">
        <v>0</v>
      </c>
      <c r="CE74" s="159">
        <v>0</v>
      </c>
      <c r="CF74" s="159">
        <v>0</v>
      </c>
      <c r="CG74" s="159">
        <v>0</v>
      </c>
      <c r="CH74" s="159">
        <v>0</v>
      </c>
      <c r="CI74" s="159">
        <v>0</v>
      </c>
      <c r="CJ74" s="159">
        <v>0</v>
      </c>
      <c r="CK74" s="159">
        <v>0</v>
      </c>
      <c r="CL74" s="159">
        <v>0</v>
      </c>
      <c r="CM74" s="159">
        <v>0</v>
      </c>
      <c r="CN74" s="159">
        <v>0</v>
      </c>
      <c r="CO74" s="159">
        <v>0</v>
      </c>
      <c r="CP74" s="159">
        <v>0</v>
      </c>
      <c r="CQ74" s="159">
        <v>0</v>
      </c>
      <c r="CR74" s="159">
        <v>0</v>
      </c>
      <c r="CS74" s="159">
        <v>0</v>
      </c>
      <c r="CT74" s="159">
        <v>0</v>
      </c>
      <c r="CU74" s="159">
        <v>0</v>
      </c>
      <c r="CV74" s="159">
        <v>0</v>
      </c>
      <c r="CW74" s="159">
        <v>0</v>
      </c>
      <c r="CX74" s="159">
        <v>0</v>
      </c>
      <c r="CY74" s="159">
        <v>0</v>
      </c>
      <c r="CZ74" s="159">
        <v>0</v>
      </c>
      <c r="DA74" s="159">
        <v>0</v>
      </c>
      <c r="DB74" s="159">
        <v>0</v>
      </c>
      <c r="DC74" s="158"/>
      <c r="DD74" s="158"/>
      <c r="DE74" s="158"/>
      <c r="DF74" s="158"/>
      <c r="DG74" s="158"/>
      <c r="DH74" s="158"/>
      <c r="DI74" s="158"/>
      <c r="DJ74" s="158"/>
      <c r="DK74" s="158"/>
      <c r="DL74" s="161">
        <v>0</v>
      </c>
      <c r="DM74" s="162">
        <v>0</v>
      </c>
      <c r="DN74" s="163">
        <v>0</v>
      </c>
      <c r="DO74" s="201">
        <f t="shared" si="42"/>
        <v>597619</v>
      </c>
      <c r="DP74" s="160">
        <f t="shared" si="43"/>
        <v>0</v>
      </c>
      <c r="DQ74" s="202">
        <f t="shared" si="44"/>
        <v>597619</v>
      </c>
    </row>
    <row r="75" spans="1:123" s="1" customFormat="1" ht="26.25" hidden="1" customHeight="1" x14ac:dyDescent="0.2">
      <c r="A75" s="164" t="s">
        <v>60</v>
      </c>
      <c r="B75" s="165"/>
      <c r="C75" s="166"/>
      <c r="D75" s="166"/>
      <c r="E75" s="167"/>
      <c r="F75" s="166"/>
      <c r="G75" s="168"/>
      <c r="H75" s="169"/>
      <c r="I75" s="169"/>
      <c r="J75" s="170"/>
      <c r="K75" s="171">
        <f t="shared" ref="K75:BP75" si="56">K73+K74</f>
        <v>1789338</v>
      </c>
      <c r="L75" s="169">
        <f t="shared" si="56"/>
        <v>1200876</v>
      </c>
      <c r="M75" s="172">
        <f t="shared" si="56"/>
        <v>2990214</v>
      </c>
      <c r="N75" s="171">
        <f t="shared" si="56"/>
        <v>2101704</v>
      </c>
      <c r="O75" s="169">
        <f t="shared" si="56"/>
        <v>1067653</v>
      </c>
      <c r="P75" s="172">
        <f t="shared" si="56"/>
        <v>3169357</v>
      </c>
      <c r="Q75" s="171">
        <f t="shared" si="56"/>
        <v>1999324</v>
      </c>
      <c r="R75" s="169">
        <f t="shared" si="56"/>
        <v>978941</v>
      </c>
      <c r="S75" s="172">
        <f t="shared" si="56"/>
        <v>2978265</v>
      </c>
      <c r="T75" s="171">
        <f t="shared" si="56"/>
        <v>1915403</v>
      </c>
      <c r="U75" s="169">
        <f t="shared" si="56"/>
        <v>895099</v>
      </c>
      <c r="V75" s="172">
        <f t="shared" si="56"/>
        <v>2810502</v>
      </c>
      <c r="W75" s="171">
        <f t="shared" si="56"/>
        <v>1703795</v>
      </c>
      <c r="X75" s="169">
        <f t="shared" si="56"/>
        <v>818260</v>
      </c>
      <c r="Y75" s="172">
        <f t="shared" si="56"/>
        <v>2522055</v>
      </c>
      <c r="Z75" s="171">
        <f t="shared" si="56"/>
        <v>1426253</v>
      </c>
      <c r="AA75" s="169">
        <f t="shared" si="56"/>
        <v>744097</v>
      </c>
      <c r="AB75" s="172">
        <f t="shared" si="56"/>
        <v>2170350</v>
      </c>
      <c r="AC75" s="171">
        <f t="shared" si="56"/>
        <v>1316934</v>
      </c>
      <c r="AD75" s="169">
        <f t="shared" si="56"/>
        <v>680162</v>
      </c>
      <c r="AE75" s="172">
        <f t="shared" si="56"/>
        <v>1997096</v>
      </c>
      <c r="AF75" s="173">
        <f t="shared" si="56"/>
        <v>0</v>
      </c>
      <c r="AG75" s="169">
        <f t="shared" si="56"/>
        <v>0</v>
      </c>
      <c r="AH75" s="169">
        <f t="shared" si="56"/>
        <v>0</v>
      </c>
      <c r="AI75" s="169">
        <f t="shared" si="56"/>
        <v>0</v>
      </c>
      <c r="AJ75" s="169">
        <f t="shared" si="56"/>
        <v>0</v>
      </c>
      <c r="AK75" s="169">
        <f t="shared" si="56"/>
        <v>0</v>
      </c>
      <c r="AL75" s="169">
        <f t="shared" si="56"/>
        <v>0</v>
      </c>
      <c r="AM75" s="169">
        <f t="shared" si="56"/>
        <v>0</v>
      </c>
      <c r="AN75" s="169">
        <f t="shared" si="56"/>
        <v>0</v>
      </c>
      <c r="AO75" s="169">
        <f t="shared" si="56"/>
        <v>0</v>
      </c>
      <c r="AP75" s="169">
        <f t="shared" si="56"/>
        <v>0</v>
      </c>
      <c r="AQ75" s="169">
        <f t="shared" si="56"/>
        <v>0</v>
      </c>
      <c r="AR75" s="169">
        <f t="shared" si="56"/>
        <v>0</v>
      </c>
      <c r="AS75" s="169">
        <f t="shared" si="56"/>
        <v>0</v>
      </c>
      <c r="AT75" s="169">
        <f t="shared" si="56"/>
        <v>0</v>
      </c>
      <c r="AU75" s="169">
        <f t="shared" si="56"/>
        <v>0</v>
      </c>
      <c r="AV75" s="169">
        <f t="shared" si="56"/>
        <v>0</v>
      </c>
      <c r="AW75" s="169">
        <f t="shared" si="56"/>
        <v>0</v>
      </c>
      <c r="AX75" s="169">
        <f t="shared" si="56"/>
        <v>0</v>
      </c>
      <c r="AY75" s="169">
        <f t="shared" si="56"/>
        <v>0</v>
      </c>
      <c r="AZ75" s="170">
        <f t="shared" si="56"/>
        <v>0</v>
      </c>
      <c r="BA75" s="169">
        <f t="shared" si="56"/>
        <v>0</v>
      </c>
      <c r="BB75" s="169">
        <f t="shared" si="56"/>
        <v>0</v>
      </c>
      <c r="BC75" s="170">
        <f t="shared" si="56"/>
        <v>0</v>
      </c>
      <c r="BD75" s="169">
        <f t="shared" si="56"/>
        <v>0</v>
      </c>
      <c r="BE75" s="169">
        <f t="shared" si="56"/>
        <v>0</v>
      </c>
      <c r="BF75" s="170">
        <f t="shared" si="56"/>
        <v>0</v>
      </c>
      <c r="BG75" s="169">
        <f t="shared" si="56"/>
        <v>0</v>
      </c>
      <c r="BH75" s="169">
        <f t="shared" si="56"/>
        <v>0</v>
      </c>
      <c r="BI75" s="170">
        <f t="shared" si="56"/>
        <v>0</v>
      </c>
      <c r="BJ75" s="169">
        <f t="shared" si="56"/>
        <v>0</v>
      </c>
      <c r="BK75" s="169">
        <f t="shared" si="56"/>
        <v>0</v>
      </c>
      <c r="BL75" s="170">
        <f t="shared" si="56"/>
        <v>0</v>
      </c>
      <c r="BM75" s="169">
        <f t="shared" si="56"/>
        <v>0</v>
      </c>
      <c r="BN75" s="169">
        <f t="shared" si="56"/>
        <v>0</v>
      </c>
      <c r="BO75" s="170">
        <f t="shared" si="56"/>
        <v>0</v>
      </c>
      <c r="BP75" s="169">
        <f t="shared" si="56"/>
        <v>0</v>
      </c>
      <c r="BQ75" s="169">
        <f t="shared" ref="BQ75:DK75" si="57">BQ73+BQ74</f>
        <v>0</v>
      </c>
      <c r="BR75" s="170">
        <f t="shared" si="57"/>
        <v>0</v>
      </c>
      <c r="BS75" s="169">
        <f t="shared" si="57"/>
        <v>0</v>
      </c>
      <c r="BT75" s="169">
        <f t="shared" si="57"/>
        <v>0</v>
      </c>
      <c r="BU75" s="170">
        <f t="shared" si="57"/>
        <v>0</v>
      </c>
      <c r="BV75" s="169">
        <f t="shared" si="57"/>
        <v>0</v>
      </c>
      <c r="BW75" s="169">
        <f t="shared" si="57"/>
        <v>0</v>
      </c>
      <c r="BX75" s="170">
        <f t="shared" si="57"/>
        <v>0</v>
      </c>
      <c r="BY75" s="169">
        <f t="shared" si="57"/>
        <v>0</v>
      </c>
      <c r="BZ75" s="169">
        <f t="shared" si="57"/>
        <v>0</v>
      </c>
      <c r="CA75" s="170">
        <f t="shared" si="57"/>
        <v>0</v>
      </c>
      <c r="CB75" s="169">
        <f t="shared" si="57"/>
        <v>0</v>
      </c>
      <c r="CC75" s="169">
        <f t="shared" si="57"/>
        <v>0</v>
      </c>
      <c r="CD75" s="170">
        <f t="shared" si="57"/>
        <v>0</v>
      </c>
      <c r="CE75" s="169">
        <f t="shared" si="57"/>
        <v>0</v>
      </c>
      <c r="CF75" s="169">
        <f t="shared" si="57"/>
        <v>0</v>
      </c>
      <c r="CG75" s="170">
        <f t="shared" si="57"/>
        <v>0</v>
      </c>
      <c r="CH75" s="169">
        <f t="shared" si="57"/>
        <v>0</v>
      </c>
      <c r="CI75" s="169">
        <f t="shared" si="57"/>
        <v>0</v>
      </c>
      <c r="CJ75" s="170">
        <f t="shared" si="57"/>
        <v>0</v>
      </c>
      <c r="CK75" s="169">
        <f t="shared" si="57"/>
        <v>0</v>
      </c>
      <c r="CL75" s="169">
        <f t="shared" si="57"/>
        <v>0</v>
      </c>
      <c r="CM75" s="170">
        <f t="shared" si="57"/>
        <v>0</v>
      </c>
      <c r="CN75" s="169">
        <f t="shared" si="57"/>
        <v>0</v>
      </c>
      <c r="CO75" s="169">
        <f t="shared" si="57"/>
        <v>0</v>
      </c>
      <c r="CP75" s="170">
        <f t="shared" si="57"/>
        <v>0</v>
      </c>
      <c r="CQ75" s="169">
        <f t="shared" si="57"/>
        <v>0</v>
      </c>
      <c r="CR75" s="169">
        <f t="shared" si="57"/>
        <v>0</v>
      </c>
      <c r="CS75" s="170">
        <f t="shared" si="57"/>
        <v>0</v>
      </c>
      <c r="CT75" s="169">
        <f t="shared" si="57"/>
        <v>0</v>
      </c>
      <c r="CU75" s="169">
        <f t="shared" si="57"/>
        <v>0</v>
      </c>
      <c r="CV75" s="170">
        <f t="shared" si="57"/>
        <v>0</v>
      </c>
      <c r="CW75" s="169">
        <f t="shared" si="57"/>
        <v>0</v>
      </c>
      <c r="CX75" s="169">
        <f t="shared" si="57"/>
        <v>0</v>
      </c>
      <c r="CY75" s="170">
        <f t="shared" si="57"/>
        <v>0</v>
      </c>
      <c r="CZ75" s="169">
        <f t="shared" si="57"/>
        <v>0</v>
      </c>
      <c r="DA75" s="169">
        <f t="shared" si="57"/>
        <v>0</v>
      </c>
      <c r="DB75" s="170">
        <f t="shared" si="57"/>
        <v>0</v>
      </c>
      <c r="DC75" s="169">
        <f t="shared" si="57"/>
        <v>0</v>
      </c>
      <c r="DD75" s="169">
        <f t="shared" si="57"/>
        <v>0</v>
      </c>
      <c r="DE75" s="170">
        <f t="shared" si="57"/>
        <v>0</v>
      </c>
      <c r="DF75" s="169">
        <f t="shared" si="57"/>
        <v>0</v>
      </c>
      <c r="DG75" s="169">
        <f t="shared" si="57"/>
        <v>0</v>
      </c>
      <c r="DH75" s="170">
        <f t="shared" si="57"/>
        <v>0</v>
      </c>
      <c r="DI75" s="169">
        <f t="shared" si="57"/>
        <v>0</v>
      </c>
      <c r="DJ75" s="169">
        <f t="shared" si="57"/>
        <v>0</v>
      </c>
      <c r="DK75" s="170">
        <f t="shared" si="57"/>
        <v>0</v>
      </c>
      <c r="DL75" s="174">
        <f>DL73+DL74</f>
        <v>13386089</v>
      </c>
      <c r="DM75" s="175">
        <f>DM73+DM74</f>
        <v>4963496</v>
      </c>
      <c r="DN75" s="176">
        <f t="shared" ref="DN75" si="58">DL75+DM75</f>
        <v>18349585</v>
      </c>
      <c r="DO75" s="196">
        <f t="shared" si="42"/>
        <v>25638840</v>
      </c>
      <c r="DP75" s="197">
        <f t="shared" si="43"/>
        <v>11348584</v>
      </c>
      <c r="DQ75" s="198">
        <f t="shared" si="44"/>
        <v>36987424</v>
      </c>
    </row>
    <row r="76" spans="1:123" ht="13.5" hidden="1" thickBot="1" x14ac:dyDescent="0.25">
      <c r="A76" s="177" t="s">
        <v>61</v>
      </c>
      <c r="B76" s="178"/>
      <c r="C76" s="179"/>
      <c r="D76" s="179"/>
      <c r="E76" s="180"/>
      <c r="F76" s="179"/>
      <c r="G76" s="181"/>
      <c r="H76" s="182"/>
      <c r="I76" s="182"/>
      <c r="J76" s="183"/>
      <c r="K76" s="184"/>
      <c r="L76" s="182"/>
      <c r="M76" s="185">
        <f>M75/$E$78%</f>
        <v>18.125033413744532</v>
      </c>
      <c r="N76" s="184"/>
      <c r="O76" s="182"/>
      <c r="P76" s="185">
        <f>P75/$E$78%</f>
        <v>19.210899796832312</v>
      </c>
      <c r="Q76" s="184"/>
      <c r="R76" s="182"/>
      <c r="S76" s="185">
        <f>S75/$E$78%</f>
        <v>18.052605144643781</v>
      </c>
      <c r="T76" s="184"/>
      <c r="U76" s="182"/>
      <c r="V76" s="185">
        <f>V75/$E$78%</f>
        <v>17.035718065461481</v>
      </c>
      <c r="W76" s="184"/>
      <c r="X76" s="182"/>
      <c r="Y76" s="185">
        <f>Y75/$E$78%</f>
        <v>15.287310923666825</v>
      </c>
      <c r="Z76" s="184"/>
      <c r="AA76" s="182"/>
      <c r="AB76" s="185">
        <f>AB75/$E$78%</f>
        <v>13.155468561621491</v>
      </c>
      <c r="AC76" s="184"/>
      <c r="AD76" s="182"/>
      <c r="AE76" s="185">
        <f>AE75/$E$78%</f>
        <v>12.105298059087261</v>
      </c>
      <c r="AF76" s="108"/>
      <c r="AG76" s="35"/>
      <c r="AH76" s="35">
        <f>AH75/$E$78%</f>
        <v>0</v>
      </c>
      <c r="AI76" s="35"/>
      <c r="AJ76" s="35"/>
      <c r="AK76" s="35">
        <f>AK75/$E$78%</f>
        <v>0</v>
      </c>
      <c r="AL76" s="35"/>
      <c r="AM76" s="35"/>
      <c r="AN76" s="35">
        <f>AN75/$E$78%</f>
        <v>0</v>
      </c>
      <c r="AO76" s="35"/>
      <c r="AP76" s="35"/>
      <c r="AQ76" s="35">
        <f>AQ75/$E$78%</f>
        <v>0</v>
      </c>
      <c r="AR76" s="35"/>
      <c r="AS76" s="35"/>
      <c r="AT76" s="35">
        <f>AT75/$E$78%</f>
        <v>0</v>
      </c>
      <c r="AU76" s="35"/>
      <c r="AV76" s="35"/>
      <c r="AW76" s="35">
        <f>AW75/$E$78%</f>
        <v>0</v>
      </c>
      <c r="AX76" s="35"/>
      <c r="AY76" s="35"/>
      <c r="AZ76" s="35">
        <f>AZ75/$E$78%</f>
        <v>0</v>
      </c>
      <c r="BA76" s="35"/>
      <c r="BB76" s="35"/>
      <c r="BC76" s="35">
        <f>BC75/$E$78%</f>
        <v>0</v>
      </c>
      <c r="BD76" s="35"/>
      <c r="BE76" s="35"/>
      <c r="BF76" s="35">
        <f>BF75/$E$78%</f>
        <v>0</v>
      </c>
      <c r="BG76" s="35"/>
      <c r="BH76" s="35"/>
      <c r="BI76" s="35">
        <f>BI75/$E$78%</f>
        <v>0</v>
      </c>
      <c r="BJ76" s="35"/>
      <c r="BK76" s="35"/>
      <c r="BL76" s="35">
        <f>BL75/$E$78%</f>
        <v>0</v>
      </c>
      <c r="BM76" s="35"/>
      <c r="BN76" s="35"/>
      <c r="BO76" s="35">
        <f>BO75/$E$78%</f>
        <v>0</v>
      </c>
      <c r="BP76" s="35"/>
      <c r="BQ76" s="35"/>
      <c r="BR76" s="35">
        <f>BR75/$E$78%</f>
        <v>0</v>
      </c>
      <c r="BS76" s="35"/>
      <c r="BT76" s="35"/>
      <c r="BU76" s="35">
        <f>BU75/$E$78%</f>
        <v>0</v>
      </c>
      <c r="BV76" s="35"/>
      <c r="BW76" s="35"/>
      <c r="BX76" s="35">
        <f>BX75/$E$78%</f>
        <v>0</v>
      </c>
      <c r="BY76" s="35"/>
      <c r="BZ76" s="35"/>
      <c r="CA76" s="35">
        <f>CA75/$E$78%</f>
        <v>0</v>
      </c>
      <c r="CB76" s="35"/>
      <c r="CC76" s="35"/>
      <c r="CD76" s="35">
        <f>CD75/$E$78%</f>
        <v>0</v>
      </c>
      <c r="CE76" s="35"/>
      <c r="CF76" s="35"/>
      <c r="CG76" s="35">
        <f>CG75/$E$78%</f>
        <v>0</v>
      </c>
      <c r="CH76" s="35"/>
      <c r="CI76" s="35"/>
      <c r="CJ76" s="35">
        <f>CJ75/$E$78%</f>
        <v>0</v>
      </c>
      <c r="CK76" s="35"/>
      <c r="CL76" s="35"/>
      <c r="CM76" s="35">
        <f>CM75/$E$78%</f>
        <v>0</v>
      </c>
      <c r="CN76" s="35"/>
      <c r="CO76" s="35"/>
      <c r="CP76" s="35">
        <f>CP75/$E$78%</f>
        <v>0</v>
      </c>
      <c r="CQ76" s="35"/>
      <c r="CR76" s="35"/>
      <c r="CS76" s="35">
        <f>CS75/$E$78%</f>
        <v>0</v>
      </c>
      <c r="CT76" s="35"/>
      <c r="CU76" s="35"/>
      <c r="CV76" s="35">
        <f>CV75/$E$78%</f>
        <v>0</v>
      </c>
      <c r="CW76" s="35"/>
      <c r="CX76" s="35"/>
      <c r="CY76" s="35">
        <f>CY75/$E$78%</f>
        <v>0</v>
      </c>
      <c r="CZ76" s="35"/>
      <c r="DA76" s="35"/>
      <c r="DB76" s="35">
        <f>DB75/$E$78%</f>
        <v>0</v>
      </c>
      <c r="DC76" s="35"/>
      <c r="DD76" s="35"/>
      <c r="DE76" s="35">
        <f t="shared" ref="DE76" si="59">DE75/$E$78%</f>
        <v>0</v>
      </c>
      <c r="DF76" s="35"/>
      <c r="DG76" s="35"/>
      <c r="DH76" s="35">
        <f t="shared" ref="DH76" si="60">DH75/$E$78%</f>
        <v>0</v>
      </c>
      <c r="DI76" s="35"/>
      <c r="DJ76" s="35"/>
      <c r="DK76" s="35">
        <f t="shared" ref="DK76" si="61">DK75/$E$78%</f>
        <v>0</v>
      </c>
      <c r="DL76" s="186"/>
      <c r="DM76" s="187"/>
      <c r="DN76" s="188"/>
      <c r="DO76" s="189"/>
      <c r="DP76" s="190"/>
      <c r="DQ76" s="191"/>
    </row>
    <row r="77" spans="1:123" hidden="1" x14ac:dyDescent="0.2"/>
    <row r="78" spans="1:123" hidden="1" x14ac:dyDescent="0.2">
      <c r="A78" s="1" t="s">
        <v>57</v>
      </c>
      <c r="E78" s="75">
        <v>16497702</v>
      </c>
      <c r="DO78" s="5"/>
      <c r="DP78" s="5"/>
      <c r="DQ78" s="5"/>
      <c r="DR78" s="5">
        <f t="shared" ref="DR78" si="62">+N75+Q75+T75+W75+Z75+AC75+DO75</f>
        <v>36102253</v>
      </c>
    </row>
    <row r="79" spans="1:123" hidden="1" x14ac:dyDescent="0.2">
      <c r="E79" s="192">
        <v>13085672</v>
      </c>
      <c r="DL79" s="193">
        <f>SUM(DL7:DL71)</f>
        <v>13386089</v>
      </c>
      <c r="DM79" s="5"/>
      <c r="DN79" s="5"/>
      <c r="DO79" s="5"/>
      <c r="DP79" s="5"/>
      <c r="DQ79" s="5"/>
      <c r="DR79" s="194"/>
      <c r="DS79" s="194"/>
    </row>
    <row r="80" spans="1:123" x14ac:dyDescent="0.2">
      <c r="E80" s="192"/>
      <c r="DL80" s="193"/>
      <c r="DM80" s="193"/>
      <c r="DN80" s="193"/>
      <c r="DO80" s="5"/>
      <c r="DP80" s="5"/>
      <c r="DQ80" s="5"/>
      <c r="DR80" s="194"/>
      <c r="DS80" s="194"/>
    </row>
    <row r="81" spans="1:123" x14ac:dyDescent="0.2">
      <c r="A81" s="1" t="s">
        <v>198</v>
      </c>
      <c r="B81" s="2" t="s">
        <v>199</v>
      </c>
      <c r="DL81" s="194"/>
      <c r="DM81" s="194"/>
      <c r="DN81" s="194"/>
      <c r="DO81" s="5"/>
      <c r="DQ81" s="5"/>
      <c r="DR81" s="193">
        <f>SUM(DR7:DR71)</f>
        <v>19918147</v>
      </c>
      <c r="DS81" s="194"/>
    </row>
    <row r="82" spans="1:123" x14ac:dyDescent="0.2">
      <c r="B82" s="2" t="s">
        <v>200</v>
      </c>
      <c r="DL82" s="194"/>
      <c r="DM82" s="194"/>
      <c r="DN82" s="194"/>
      <c r="DQ82" s="5"/>
      <c r="DR82" s="194"/>
      <c r="DS82" s="194"/>
    </row>
    <row r="83" spans="1:123" x14ac:dyDescent="0.2">
      <c r="B83" s="2" t="s">
        <v>392</v>
      </c>
      <c r="DL83" s="194"/>
      <c r="DM83" s="194"/>
      <c r="DN83" s="194"/>
      <c r="DQ83" s="5"/>
    </row>
    <row r="84" spans="1:123" x14ac:dyDescent="0.2">
      <c r="B84" s="2" t="s">
        <v>201</v>
      </c>
      <c r="DL84" s="194"/>
      <c r="DM84" s="194"/>
      <c r="DN84" s="194"/>
    </row>
    <row r="85" spans="1:123" x14ac:dyDescent="0.2">
      <c r="DL85" s="193"/>
      <c r="DM85" s="194"/>
      <c r="DN85" s="194"/>
      <c r="DQ85" s="5"/>
    </row>
    <row r="86" spans="1:123" ht="15.75" x14ac:dyDescent="0.25">
      <c r="A86" s="215" t="s">
        <v>386</v>
      </c>
      <c r="B86" s="215"/>
      <c r="C86" s="215"/>
      <c r="D86" s="215"/>
      <c r="E86" s="215"/>
      <c r="F86" s="215"/>
      <c r="G86" s="215"/>
      <c r="H86" s="215"/>
      <c r="I86" s="215"/>
      <c r="J86" s="215"/>
      <c r="K86" s="215"/>
      <c r="L86" s="215"/>
      <c r="M86" s="215"/>
      <c r="N86" s="215"/>
      <c r="O86" s="215"/>
      <c r="P86" s="215"/>
      <c r="Q86" s="215"/>
      <c r="S86" s="5"/>
      <c r="V86" s="5"/>
      <c r="Y86" s="5"/>
      <c r="AB86" s="5"/>
      <c r="AE86" s="5"/>
      <c r="AH86" s="5"/>
      <c r="AK86" s="5"/>
      <c r="AN86" s="5"/>
      <c r="AQ86" s="5"/>
      <c r="AT86" s="5"/>
      <c r="AW86" s="5"/>
      <c r="AZ86" s="5"/>
      <c r="BC86" s="5"/>
      <c r="BF86" s="5"/>
      <c r="BI86" s="5"/>
      <c r="BL86" s="5"/>
      <c r="BO86" s="5"/>
      <c r="DQ86" s="194"/>
    </row>
    <row r="87" spans="1:123" x14ac:dyDescent="0.2">
      <c r="A87" s="2"/>
      <c r="B87" s="3"/>
      <c r="E87" s="4"/>
      <c r="F87" s="5"/>
      <c r="G87" s="5"/>
      <c r="H87" s="5"/>
      <c r="I87" s="5"/>
      <c r="DQ87" s="195"/>
    </row>
    <row r="88" spans="1:123" x14ac:dyDescent="0.2">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row>
    <row r="89" spans="1:123" x14ac:dyDescent="0.2">
      <c r="A89" s="4"/>
      <c r="B89" s="4"/>
      <c r="DQ89" s="5"/>
    </row>
    <row r="90" spans="1:123" x14ac:dyDescent="0.2">
      <c r="A90" s="4"/>
      <c r="B90" s="4"/>
      <c r="DQ90" s="5"/>
    </row>
    <row r="91" spans="1:123" x14ac:dyDescent="0.2">
      <c r="A91" s="4"/>
      <c r="B91" s="4"/>
      <c r="DQ91" s="5"/>
    </row>
    <row r="92" spans="1:123" x14ac:dyDescent="0.2">
      <c r="A92" s="4"/>
      <c r="B92" s="4"/>
      <c r="DQ92" s="5"/>
    </row>
    <row r="96" spans="1:123" s="3" customFormat="1" x14ac:dyDescent="0.2">
      <c r="A96" s="1"/>
      <c r="B96" s="2"/>
      <c r="E96" s="75"/>
      <c r="G96" s="76"/>
    </row>
  </sheetData>
  <mergeCells count="16">
    <mergeCell ref="DO5:DQ5"/>
    <mergeCell ref="K5:M5"/>
    <mergeCell ref="N5:P5"/>
    <mergeCell ref="Q5:S5"/>
    <mergeCell ref="DL5:DN5"/>
    <mergeCell ref="A86:Q86"/>
    <mergeCell ref="G5:G6"/>
    <mergeCell ref="H5:H6"/>
    <mergeCell ref="I5:I6"/>
    <mergeCell ref="J5:J6"/>
    <mergeCell ref="F5:F6"/>
    <mergeCell ref="A5:A6"/>
    <mergeCell ref="B5:B6"/>
    <mergeCell ref="C5:C6"/>
    <mergeCell ref="D5:D6"/>
    <mergeCell ref="E5:E6"/>
  </mergeCells>
  <pageMargins left="0.51181102362204722" right="0.31496062992125984" top="0.59055118110236227" bottom="0.62992125984251968" header="0.31496062992125984" footer="0.39370078740157483"/>
  <pageSetup paperSize="9" scale="43"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23"/>
  <sheetViews>
    <sheetView tabSelected="1" topLeftCell="B1" zoomScaleNormal="100" zoomScaleSheetLayoutView="100" workbookViewId="0">
      <selection activeCell="Q31" sqref="Q3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0.28515625" style="4" customWidth="1"/>
    <col min="6" max="6" width="8.140625" style="4" customWidth="1"/>
    <col min="7" max="7" width="7.5703125" style="4" customWidth="1"/>
    <col min="8" max="28" width="9" style="4" customWidth="1"/>
    <col min="29" max="37" width="9" style="4" hidden="1" customWidth="1"/>
    <col min="38" max="40" width="9" style="4" customWidth="1"/>
    <col min="41" max="41" width="9.85546875" style="4" customWidth="1"/>
    <col min="42" max="43" width="9.7109375" style="4" customWidth="1"/>
    <col min="44" max="44" width="14.5703125" style="4" hidden="1" customWidth="1"/>
    <col min="45" max="45" width="9.140625" style="4" hidden="1" customWidth="1"/>
    <col min="46" max="16384" width="9.140625" style="4"/>
  </cols>
  <sheetData>
    <row r="1" spans="1:45" ht="20.25" x14ac:dyDescent="0.3">
      <c r="AN1" s="213"/>
      <c r="AO1" s="213"/>
      <c r="AP1" s="213"/>
      <c r="AQ1" s="214" t="s">
        <v>384</v>
      </c>
    </row>
    <row r="2" spans="1:45" ht="20.25" x14ac:dyDescent="0.3">
      <c r="AN2" s="213"/>
      <c r="AO2" s="213"/>
      <c r="AP2" s="213"/>
      <c r="AQ2" s="214" t="s">
        <v>381</v>
      </c>
    </row>
    <row r="3" spans="1:45" ht="20.25" x14ac:dyDescent="0.3">
      <c r="AN3" s="213"/>
      <c r="AO3" s="213"/>
      <c r="AP3" s="213"/>
      <c r="AQ3" s="214" t="s">
        <v>383</v>
      </c>
    </row>
    <row r="4" spans="1:45" x14ac:dyDescent="0.2">
      <c r="AQ4" s="6"/>
    </row>
    <row r="6" spans="1:45" ht="15.75" x14ac:dyDescent="0.25">
      <c r="B6" s="7" t="s">
        <v>35</v>
      </c>
    </row>
    <row r="7" spans="1:45" ht="15.75" x14ac:dyDescent="0.25">
      <c r="B7" s="7" t="s">
        <v>379</v>
      </c>
    </row>
    <row r="8" spans="1:45" ht="16.5" thickBot="1" x14ac:dyDescent="0.3">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row>
    <row r="9" spans="1:45" s="1" customFormat="1" ht="32.25" customHeight="1" x14ac:dyDescent="0.2">
      <c r="A9" s="242" t="s">
        <v>36</v>
      </c>
      <c r="B9" s="244" t="s">
        <v>11</v>
      </c>
      <c r="C9" s="9"/>
      <c r="D9" s="9"/>
      <c r="E9" s="10"/>
      <c r="F9" s="11"/>
      <c r="G9" s="12"/>
      <c r="H9" s="13" t="s">
        <v>48</v>
      </c>
      <c r="I9" s="14"/>
      <c r="J9" s="15"/>
      <c r="K9" s="13" t="s">
        <v>49</v>
      </c>
      <c r="L9" s="14"/>
      <c r="M9" s="15"/>
      <c r="N9" s="13" t="s">
        <v>50</v>
      </c>
      <c r="O9" s="14"/>
      <c r="P9" s="15"/>
      <c r="Q9" s="13" t="s">
        <v>51</v>
      </c>
      <c r="R9" s="14"/>
      <c r="S9" s="15"/>
      <c r="T9" s="13" t="s">
        <v>52</v>
      </c>
      <c r="U9" s="14"/>
      <c r="V9" s="15"/>
      <c r="W9" s="13" t="s">
        <v>53</v>
      </c>
      <c r="X9" s="14"/>
      <c r="Y9" s="15"/>
      <c r="Z9" s="13" t="s">
        <v>54</v>
      </c>
      <c r="AA9" s="14"/>
      <c r="AB9" s="15"/>
      <c r="AC9" s="13" t="s">
        <v>55</v>
      </c>
      <c r="AD9" s="14"/>
      <c r="AE9" s="15"/>
      <c r="AF9" s="225" t="s">
        <v>58</v>
      </c>
      <c r="AG9" s="246"/>
      <c r="AH9" s="247"/>
      <c r="AI9" s="225" t="s">
        <v>64</v>
      </c>
      <c r="AJ9" s="246"/>
      <c r="AK9" s="247"/>
      <c r="AL9" s="225" t="s">
        <v>351</v>
      </c>
      <c r="AM9" s="246"/>
      <c r="AN9" s="247"/>
      <c r="AO9" s="222" t="s">
        <v>12</v>
      </c>
      <c r="AP9" s="223"/>
      <c r="AQ9" s="224"/>
      <c r="AR9" s="16"/>
    </row>
    <row r="10" spans="1:45" s="1" customFormat="1" ht="80.25" customHeight="1" thickBot="1" x14ac:dyDescent="0.25">
      <c r="A10" s="243"/>
      <c r="B10" s="245"/>
      <c r="C10" s="17" t="s">
        <v>10</v>
      </c>
      <c r="D10" s="18" t="s">
        <v>22</v>
      </c>
      <c r="E10" s="19" t="s">
        <v>23</v>
      </c>
      <c r="F10" s="20" t="s">
        <v>13</v>
      </c>
      <c r="G10" s="21" t="s">
        <v>20</v>
      </c>
      <c r="H10" s="19" t="s">
        <v>31</v>
      </c>
      <c r="I10" s="22" t="s">
        <v>32</v>
      </c>
      <c r="J10" s="21" t="s">
        <v>9</v>
      </c>
      <c r="K10" s="19" t="s">
        <v>31</v>
      </c>
      <c r="L10" s="22" t="s">
        <v>32</v>
      </c>
      <c r="M10" s="21" t="s">
        <v>9</v>
      </c>
      <c r="N10" s="19" t="s">
        <v>31</v>
      </c>
      <c r="O10" s="22" t="s">
        <v>32</v>
      </c>
      <c r="P10" s="21" t="s">
        <v>9</v>
      </c>
      <c r="Q10" s="19" t="s">
        <v>31</v>
      </c>
      <c r="R10" s="22" t="s">
        <v>32</v>
      </c>
      <c r="S10" s="21" t="s">
        <v>9</v>
      </c>
      <c r="T10" s="19" t="s">
        <v>31</v>
      </c>
      <c r="U10" s="22" t="s">
        <v>32</v>
      </c>
      <c r="V10" s="21" t="s">
        <v>9</v>
      </c>
      <c r="W10" s="19" t="s">
        <v>31</v>
      </c>
      <c r="X10" s="22" t="s">
        <v>32</v>
      </c>
      <c r="Y10" s="21" t="s">
        <v>9</v>
      </c>
      <c r="Z10" s="19" t="s">
        <v>31</v>
      </c>
      <c r="AA10" s="22" t="s">
        <v>32</v>
      </c>
      <c r="AB10" s="21" t="s">
        <v>9</v>
      </c>
      <c r="AC10" s="19" t="s">
        <v>31</v>
      </c>
      <c r="AD10" s="22" t="s">
        <v>32</v>
      </c>
      <c r="AE10" s="21" t="s">
        <v>9</v>
      </c>
      <c r="AF10" s="19" t="s">
        <v>31</v>
      </c>
      <c r="AG10" s="22" t="s">
        <v>32</v>
      </c>
      <c r="AH10" s="21" t="s">
        <v>9</v>
      </c>
      <c r="AI10" s="19" t="s">
        <v>31</v>
      </c>
      <c r="AJ10" s="22" t="s">
        <v>32</v>
      </c>
      <c r="AK10" s="21" t="s">
        <v>9</v>
      </c>
      <c r="AL10" s="23" t="s">
        <v>31</v>
      </c>
      <c r="AM10" s="24" t="s">
        <v>32</v>
      </c>
      <c r="AN10" s="25" t="s">
        <v>9</v>
      </c>
      <c r="AO10" s="26" t="s">
        <v>31</v>
      </c>
      <c r="AP10" s="27" t="s">
        <v>32</v>
      </c>
      <c r="AQ10" s="28" t="s">
        <v>9</v>
      </c>
      <c r="AR10" s="29" t="s">
        <v>14</v>
      </c>
      <c r="AS10" s="1" t="s">
        <v>190</v>
      </c>
    </row>
    <row r="11" spans="1:45" ht="68.25" customHeight="1" x14ac:dyDescent="0.2">
      <c r="A11" s="30" t="s">
        <v>185</v>
      </c>
      <c r="B11" s="31" t="s">
        <v>303</v>
      </c>
      <c r="C11" s="32" t="s">
        <v>62</v>
      </c>
      <c r="D11" s="32" t="s">
        <v>39</v>
      </c>
      <c r="E11" s="41" t="s">
        <v>24</v>
      </c>
      <c r="F11" s="35">
        <v>5.0019999999999998</v>
      </c>
      <c r="G11" s="35" t="s">
        <v>21</v>
      </c>
      <c r="H11" s="36">
        <v>25084</v>
      </c>
      <c r="I11" s="37"/>
      <c r="J11" s="38">
        <f t="shared" ref="J11:J13" si="0">H11+I11</f>
        <v>25084</v>
      </c>
      <c r="K11" s="36">
        <v>24118</v>
      </c>
      <c r="L11" s="37"/>
      <c r="M11" s="38">
        <f t="shared" ref="M11:M13" si="1">K11+L11</f>
        <v>24118</v>
      </c>
      <c r="N11" s="36">
        <v>23206</v>
      </c>
      <c r="O11" s="37"/>
      <c r="P11" s="38">
        <f>N11+O11</f>
        <v>23206</v>
      </c>
      <c r="Q11" s="36">
        <v>22292</v>
      </c>
      <c r="R11" s="37"/>
      <c r="S11" s="38">
        <f>Q11+R11</f>
        <v>22292</v>
      </c>
      <c r="T11" s="36">
        <v>21380</v>
      </c>
      <c r="U11" s="37"/>
      <c r="V11" s="38">
        <f>T11+U11</f>
        <v>21380</v>
      </c>
      <c r="W11" s="36">
        <v>10412</v>
      </c>
      <c r="X11" s="37"/>
      <c r="Y11" s="38">
        <f>W11+X11</f>
        <v>10412</v>
      </c>
      <c r="Z11" s="36"/>
      <c r="AA11" s="37"/>
      <c r="AB11" s="38">
        <f t="shared" ref="AB11:AB13" si="2">Z11+AA11</f>
        <v>0</v>
      </c>
      <c r="AC11" s="36"/>
      <c r="AD11" s="37"/>
      <c r="AE11" s="38">
        <f t="shared" ref="AE11:AE13" si="3">AC11+AD11</f>
        <v>0</v>
      </c>
      <c r="AF11" s="36"/>
      <c r="AG11" s="37"/>
      <c r="AH11" s="38">
        <f t="shared" ref="AH11:AH13" si="4">AF11+AG11</f>
        <v>0</v>
      </c>
      <c r="AI11" s="36"/>
      <c r="AJ11" s="37"/>
      <c r="AK11" s="39">
        <f t="shared" ref="AK11:AK13" si="5">AI11+AJ11</f>
        <v>0</v>
      </c>
      <c r="AL11" s="36">
        <f t="shared" ref="AL11:AN11" si="6">Z11</f>
        <v>0</v>
      </c>
      <c r="AM11" s="37">
        <f t="shared" si="6"/>
        <v>0</v>
      </c>
      <c r="AN11" s="39">
        <f t="shared" si="6"/>
        <v>0</v>
      </c>
      <c r="AO11" s="42">
        <f>+H11+K11+N11+Q11+T11+W11+Z11+AC11+AF11+AI11+AL11</f>
        <v>126492</v>
      </c>
      <c r="AP11" s="34">
        <f>+I11+L11+O11+R11+U11+X11+AA11+AD11+AG11+AJ11+AM11</f>
        <v>0</v>
      </c>
      <c r="AQ11" s="43">
        <f>+J11+M11+P11+S11+V11+Y11+AB11+AE11+AH11+AK11+AN11</f>
        <v>126492</v>
      </c>
      <c r="AR11" s="40"/>
      <c r="AS11" s="5"/>
    </row>
    <row r="12" spans="1:45" ht="105" customHeight="1" x14ac:dyDescent="0.2">
      <c r="A12" s="30" t="s">
        <v>185</v>
      </c>
      <c r="B12" s="31" t="s">
        <v>83</v>
      </c>
      <c r="C12" s="32" t="s">
        <v>79</v>
      </c>
      <c r="D12" s="32" t="s">
        <v>80</v>
      </c>
      <c r="E12" s="41" t="s">
        <v>24</v>
      </c>
      <c r="F12" s="35">
        <v>1.1180000000000001</v>
      </c>
      <c r="G12" s="35" t="s">
        <v>38</v>
      </c>
      <c r="H12" s="36">
        <v>71332</v>
      </c>
      <c r="I12" s="37">
        <v>0</v>
      </c>
      <c r="J12" s="38">
        <f t="shared" si="0"/>
        <v>71332</v>
      </c>
      <c r="K12" s="36">
        <v>68637</v>
      </c>
      <c r="L12" s="37">
        <v>0</v>
      </c>
      <c r="M12" s="38">
        <f t="shared" si="1"/>
        <v>68637</v>
      </c>
      <c r="N12" s="36">
        <v>65943</v>
      </c>
      <c r="O12" s="37">
        <v>0</v>
      </c>
      <c r="P12" s="38">
        <f>N12+O12</f>
        <v>65943</v>
      </c>
      <c r="Q12" s="36">
        <v>63248</v>
      </c>
      <c r="R12" s="37">
        <v>0</v>
      </c>
      <c r="S12" s="38">
        <f>Q12+R12</f>
        <v>63248</v>
      </c>
      <c r="T12" s="36">
        <v>46931</v>
      </c>
      <c r="U12" s="37">
        <v>0</v>
      </c>
      <c r="V12" s="38">
        <f>T12+U12</f>
        <v>46931</v>
      </c>
      <c r="W12" s="36"/>
      <c r="X12" s="37"/>
      <c r="Y12" s="38">
        <f t="shared" ref="Y12:Y13" si="7">W12+X12</f>
        <v>0</v>
      </c>
      <c r="Z12" s="36"/>
      <c r="AA12" s="37"/>
      <c r="AB12" s="38">
        <f t="shared" si="2"/>
        <v>0</v>
      </c>
      <c r="AC12" s="36"/>
      <c r="AD12" s="37"/>
      <c r="AE12" s="38">
        <f t="shared" si="3"/>
        <v>0</v>
      </c>
      <c r="AF12" s="36"/>
      <c r="AG12" s="37"/>
      <c r="AH12" s="38">
        <f t="shared" si="4"/>
        <v>0</v>
      </c>
      <c r="AI12" s="36"/>
      <c r="AJ12" s="37"/>
      <c r="AK12" s="39">
        <f t="shared" si="5"/>
        <v>0</v>
      </c>
      <c r="AL12" s="36">
        <f t="shared" ref="AL12:AL15" si="8">Z12</f>
        <v>0</v>
      </c>
      <c r="AM12" s="37">
        <f t="shared" ref="AM12:AM15" si="9">AA12</f>
        <v>0</v>
      </c>
      <c r="AN12" s="39">
        <f t="shared" ref="AN12:AN15" si="10">AB12</f>
        <v>0</v>
      </c>
      <c r="AO12" s="42">
        <f t="shared" ref="AO12:AO15" si="11">+H12+K12+N12+Q12+T12+W12+Z12+AC12+AF12+AI12+AL12</f>
        <v>316091</v>
      </c>
      <c r="AP12" s="34">
        <f t="shared" ref="AP12:AP15" si="12">+I12+L12+O12+R12+U12+X12+AA12+AD12+AG12+AJ12+AM12</f>
        <v>0</v>
      </c>
      <c r="AQ12" s="43">
        <f t="shared" ref="AQ12:AQ15" si="13">+J12+M12+P12+S12+V12+Y12+AB12+AE12+AH12+AK12+AN12</f>
        <v>316091</v>
      </c>
      <c r="AR12" s="40"/>
      <c r="AS12" s="5">
        <v>523952</v>
      </c>
    </row>
    <row r="13" spans="1:45" ht="69" customHeight="1" x14ac:dyDescent="0.2">
      <c r="A13" s="30" t="s">
        <v>185</v>
      </c>
      <c r="B13" s="31" t="s">
        <v>86</v>
      </c>
      <c r="C13" s="32" t="s">
        <v>79</v>
      </c>
      <c r="D13" s="32" t="s">
        <v>87</v>
      </c>
      <c r="E13" s="33" t="s">
        <v>88</v>
      </c>
      <c r="F13" s="35">
        <v>3.2</v>
      </c>
      <c r="G13" s="35" t="s">
        <v>21</v>
      </c>
      <c r="H13" s="36">
        <v>6741</v>
      </c>
      <c r="I13" s="37"/>
      <c r="J13" s="38">
        <f t="shared" si="0"/>
        <v>6741</v>
      </c>
      <c r="K13" s="36">
        <v>6741</v>
      </c>
      <c r="L13" s="37"/>
      <c r="M13" s="38">
        <f t="shared" si="1"/>
        <v>6741</v>
      </c>
      <c r="N13" s="36">
        <v>6180</v>
      </c>
      <c r="O13" s="37"/>
      <c r="P13" s="38">
        <f>N13+O13</f>
        <v>6180</v>
      </c>
      <c r="Q13" s="36">
        <v>4965</v>
      </c>
      <c r="R13" s="37"/>
      <c r="S13" s="38">
        <f>Q13+R13</f>
        <v>4965</v>
      </c>
      <c r="T13" s="36"/>
      <c r="U13" s="37"/>
      <c r="V13" s="38">
        <f t="shared" ref="V13:V15" si="14">T13+U13</f>
        <v>0</v>
      </c>
      <c r="W13" s="36"/>
      <c r="X13" s="37"/>
      <c r="Y13" s="38">
        <f t="shared" si="7"/>
        <v>0</v>
      </c>
      <c r="Z13" s="36"/>
      <c r="AA13" s="37"/>
      <c r="AB13" s="38">
        <f t="shared" si="2"/>
        <v>0</v>
      </c>
      <c r="AC13" s="36"/>
      <c r="AD13" s="37"/>
      <c r="AE13" s="38">
        <f t="shared" si="3"/>
        <v>0</v>
      </c>
      <c r="AF13" s="36"/>
      <c r="AG13" s="37"/>
      <c r="AH13" s="38">
        <f t="shared" si="4"/>
        <v>0</v>
      </c>
      <c r="AI13" s="36"/>
      <c r="AJ13" s="37"/>
      <c r="AK13" s="39">
        <f t="shared" si="5"/>
        <v>0</v>
      </c>
      <c r="AL13" s="36">
        <f t="shared" si="8"/>
        <v>0</v>
      </c>
      <c r="AM13" s="37">
        <f t="shared" si="9"/>
        <v>0</v>
      </c>
      <c r="AN13" s="39">
        <f t="shared" si="10"/>
        <v>0</v>
      </c>
      <c r="AO13" s="42">
        <f t="shared" si="11"/>
        <v>24627</v>
      </c>
      <c r="AP13" s="34">
        <f t="shared" si="12"/>
        <v>0</v>
      </c>
      <c r="AQ13" s="43">
        <f t="shared" si="13"/>
        <v>24627</v>
      </c>
      <c r="AR13" s="40"/>
      <c r="AS13" s="5">
        <v>43182</v>
      </c>
    </row>
    <row r="14" spans="1:45" ht="176.45" customHeight="1" x14ac:dyDescent="0.2">
      <c r="A14" s="30" t="s">
        <v>185</v>
      </c>
      <c r="B14" s="31" t="s">
        <v>140</v>
      </c>
      <c r="C14" s="32" t="s">
        <v>137</v>
      </c>
      <c r="D14" s="32" t="s">
        <v>138</v>
      </c>
      <c r="E14" s="33" t="s">
        <v>24</v>
      </c>
      <c r="F14" s="35">
        <v>0.54400000000000004</v>
      </c>
      <c r="G14" s="44" t="s">
        <v>139</v>
      </c>
      <c r="H14" s="36">
        <v>11176</v>
      </c>
      <c r="I14" s="37"/>
      <c r="J14" s="38">
        <f>H14+I14</f>
        <v>11176</v>
      </c>
      <c r="K14" s="36">
        <v>5412</v>
      </c>
      <c r="L14" s="37"/>
      <c r="M14" s="38">
        <f>K14+L14</f>
        <v>5412</v>
      </c>
      <c r="N14" s="36"/>
      <c r="O14" s="37"/>
      <c r="P14" s="38">
        <v>0</v>
      </c>
      <c r="Q14" s="36"/>
      <c r="R14" s="37"/>
      <c r="S14" s="38">
        <v>0</v>
      </c>
      <c r="T14" s="36"/>
      <c r="U14" s="37"/>
      <c r="V14" s="38">
        <v>0</v>
      </c>
      <c r="W14" s="36"/>
      <c r="X14" s="37"/>
      <c r="Y14" s="38">
        <v>0</v>
      </c>
      <c r="Z14" s="36"/>
      <c r="AA14" s="37"/>
      <c r="AB14" s="38"/>
      <c r="AC14" s="36"/>
      <c r="AD14" s="37"/>
      <c r="AE14" s="38"/>
      <c r="AF14" s="36"/>
      <c r="AG14" s="37"/>
      <c r="AH14" s="38"/>
      <c r="AI14" s="36"/>
      <c r="AJ14" s="37"/>
      <c r="AK14" s="39"/>
      <c r="AL14" s="36">
        <f t="shared" si="8"/>
        <v>0</v>
      </c>
      <c r="AM14" s="37">
        <f t="shared" si="9"/>
        <v>0</v>
      </c>
      <c r="AN14" s="39">
        <f t="shared" si="10"/>
        <v>0</v>
      </c>
      <c r="AO14" s="42">
        <f t="shared" si="11"/>
        <v>16588</v>
      </c>
      <c r="AP14" s="34">
        <f t="shared" si="12"/>
        <v>0</v>
      </c>
      <c r="AQ14" s="43">
        <f t="shared" si="13"/>
        <v>16588</v>
      </c>
      <c r="AR14" s="40"/>
      <c r="AS14" s="5"/>
    </row>
    <row r="15" spans="1:45" ht="57.6" customHeight="1" thickBot="1" x14ac:dyDescent="0.25">
      <c r="A15" s="30" t="s">
        <v>185</v>
      </c>
      <c r="B15" s="31" t="s">
        <v>193</v>
      </c>
      <c r="C15" s="32" t="s">
        <v>194</v>
      </c>
      <c r="D15" s="32" t="s">
        <v>195</v>
      </c>
      <c r="E15" s="33" t="s">
        <v>24</v>
      </c>
      <c r="F15" s="45">
        <v>5.0000000000000001E-3</v>
      </c>
      <c r="G15" s="44" t="s">
        <v>38</v>
      </c>
      <c r="H15" s="36">
        <v>28509</v>
      </c>
      <c r="I15" s="37">
        <v>0</v>
      </c>
      <c r="J15" s="38">
        <f t="shared" ref="J15" si="15">H15+I15</f>
        <v>28509</v>
      </c>
      <c r="K15" s="36">
        <v>27411</v>
      </c>
      <c r="L15" s="37">
        <v>0</v>
      </c>
      <c r="M15" s="38">
        <f t="shared" ref="M15" si="16">K15+L15</f>
        <v>27411</v>
      </c>
      <c r="N15" s="36">
        <v>26313</v>
      </c>
      <c r="O15" s="37">
        <v>0</v>
      </c>
      <c r="P15" s="38">
        <f t="shared" ref="P15" si="17">N15+O15</f>
        <v>26313</v>
      </c>
      <c r="Q15" s="36">
        <v>25216</v>
      </c>
      <c r="R15" s="37">
        <v>0</v>
      </c>
      <c r="S15" s="38">
        <f t="shared" ref="S15" si="18">Q15+R15</f>
        <v>25216</v>
      </c>
      <c r="T15" s="36">
        <v>6372</v>
      </c>
      <c r="U15" s="37">
        <v>0</v>
      </c>
      <c r="V15" s="38">
        <f t="shared" si="14"/>
        <v>6372</v>
      </c>
      <c r="W15" s="36"/>
      <c r="X15" s="37"/>
      <c r="Y15" s="38">
        <v>0</v>
      </c>
      <c r="Z15" s="36"/>
      <c r="AA15" s="37"/>
      <c r="AB15" s="38"/>
      <c r="AC15" s="36"/>
      <c r="AD15" s="37"/>
      <c r="AE15" s="38"/>
      <c r="AF15" s="36"/>
      <c r="AG15" s="37"/>
      <c r="AH15" s="38"/>
      <c r="AI15" s="36"/>
      <c r="AJ15" s="37"/>
      <c r="AK15" s="39"/>
      <c r="AL15" s="70">
        <f t="shared" si="8"/>
        <v>0</v>
      </c>
      <c r="AM15" s="71">
        <f t="shared" si="9"/>
        <v>0</v>
      </c>
      <c r="AN15" s="72">
        <f t="shared" si="10"/>
        <v>0</v>
      </c>
      <c r="AO15" s="42">
        <f t="shared" si="11"/>
        <v>113821</v>
      </c>
      <c r="AP15" s="34">
        <f t="shared" si="12"/>
        <v>0</v>
      </c>
      <c r="AQ15" s="43">
        <f t="shared" si="13"/>
        <v>113821</v>
      </c>
      <c r="AR15" s="40"/>
      <c r="AS15" s="5"/>
    </row>
    <row r="16" spans="1:45" s="1" customFormat="1" ht="22.5" customHeight="1" thickBot="1" x14ac:dyDescent="0.25">
      <c r="A16" s="46" t="s">
        <v>9</v>
      </c>
      <c r="B16" s="47"/>
      <c r="C16" s="48"/>
      <c r="D16" s="48"/>
      <c r="E16" s="49"/>
      <c r="F16" s="51"/>
      <c r="G16" s="51"/>
      <c r="H16" s="49">
        <f t="shared" ref="H16:AQ16" si="19">SUM(H11:H15)</f>
        <v>142842</v>
      </c>
      <c r="I16" s="51">
        <f t="shared" si="19"/>
        <v>0</v>
      </c>
      <c r="J16" s="51">
        <f t="shared" si="19"/>
        <v>142842</v>
      </c>
      <c r="K16" s="49">
        <f t="shared" si="19"/>
        <v>132319</v>
      </c>
      <c r="L16" s="51">
        <f t="shared" si="19"/>
        <v>0</v>
      </c>
      <c r="M16" s="51">
        <f t="shared" si="19"/>
        <v>132319</v>
      </c>
      <c r="N16" s="52">
        <f t="shared" si="19"/>
        <v>121642</v>
      </c>
      <c r="O16" s="50">
        <f t="shared" si="19"/>
        <v>0</v>
      </c>
      <c r="P16" s="74">
        <f t="shared" si="19"/>
        <v>121642</v>
      </c>
      <c r="Q16" s="49">
        <f t="shared" si="19"/>
        <v>115721</v>
      </c>
      <c r="R16" s="51">
        <f t="shared" si="19"/>
        <v>0</v>
      </c>
      <c r="S16" s="51">
        <f t="shared" si="19"/>
        <v>115721</v>
      </c>
      <c r="T16" s="49">
        <f t="shared" si="19"/>
        <v>74683</v>
      </c>
      <c r="U16" s="51">
        <f t="shared" si="19"/>
        <v>0</v>
      </c>
      <c r="V16" s="51">
        <f t="shared" si="19"/>
        <v>74683</v>
      </c>
      <c r="W16" s="49">
        <f t="shared" si="19"/>
        <v>10412</v>
      </c>
      <c r="X16" s="51">
        <f t="shared" si="19"/>
        <v>0</v>
      </c>
      <c r="Y16" s="51">
        <f t="shared" si="19"/>
        <v>10412</v>
      </c>
      <c r="Z16" s="49">
        <f t="shared" si="19"/>
        <v>0</v>
      </c>
      <c r="AA16" s="51">
        <f t="shared" si="19"/>
        <v>0</v>
      </c>
      <c r="AB16" s="51">
        <f t="shared" si="19"/>
        <v>0</v>
      </c>
      <c r="AC16" s="49">
        <f t="shared" si="19"/>
        <v>0</v>
      </c>
      <c r="AD16" s="51">
        <f t="shared" si="19"/>
        <v>0</v>
      </c>
      <c r="AE16" s="51">
        <f t="shared" si="19"/>
        <v>0</v>
      </c>
      <c r="AF16" s="49">
        <f t="shared" si="19"/>
        <v>0</v>
      </c>
      <c r="AG16" s="51">
        <f t="shared" si="19"/>
        <v>0</v>
      </c>
      <c r="AH16" s="51">
        <f t="shared" si="19"/>
        <v>0</v>
      </c>
      <c r="AI16" s="49">
        <f t="shared" si="19"/>
        <v>0</v>
      </c>
      <c r="AJ16" s="51">
        <f t="shared" si="19"/>
        <v>0</v>
      </c>
      <c r="AK16" s="51">
        <f t="shared" si="19"/>
        <v>0</v>
      </c>
      <c r="AL16" s="52">
        <f t="shared" si="19"/>
        <v>0</v>
      </c>
      <c r="AM16" s="51">
        <f t="shared" si="19"/>
        <v>0</v>
      </c>
      <c r="AN16" s="73">
        <f t="shared" si="19"/>
        <v>0</v>
      </c>
      <c r="AO16" s="54">
        <f t="shared" si="19"/>
        <v>597619</v>
      </c>
      <c r="AP16" s="55">
        <f t="shared" si="19"/>
        <v>0</v>
      </c>
      <c r="AQ16" s="56">
        <f t="shared" si="19"/>
        <v>597619</v>
      </c>
      <c r="AR16" s="57" t="e">
        <f>#REF!+#REF!+#REF!+#REF!+#REF!+#REF!+#REF!+#REF!+H16+K16+N16+Q16+T16+W16+Z16+AO16</f>
        <v>#REF!</v>
      </c>
      <c r="AS16" s="58">
        <f>SUM(AS11:AS15)</f>
        <v>567134</v>
      </c>
    </row>
    <row r="17" spans="1:45" s="1" customFormat="1" ht="26.25" hidden="1" customHeight="1" thickBot="1" x14ac:dyDescent="0.25">
      <c r="A17" s="59" t="s">
        <v>34</v>
      </c>
      <c r="B17" s="60"/>
      <c r="C17" s="61"/>
      <c r="D17" s="61"/>
      <c r="E17" s="54"/>
      <c r="F17" s="53"/>
      <c r="G17" s="53"/>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3" t="e">
        <f>#REF!+#REF!+H17+K17+N17+Q17+T17+W17+Z17</f>
        <v>#REF!</v>
      </c>
      <c r="AM17" s="64" t="e">
        <f>#REF!+#REF!+I17+L17+O17+R17+U17+X17+AA17</f>
        <v>#REF!</v>
      </c>
      <c r="AN17" s="65" t="e">
        <f>#REF!+#REF!+J17+M17+P17+S17+V17+Y17+AB17</f>
        <v>#REF!</v>
      </c>
      <c r="AO17" s="66" t="e">
        <f>#REF!+#REF!+#REF!+#REF!+#REF!+#REF!+#REF!+AL17</f>
        <v>#REF!</v>
      </c>
      <c r="AP17" s="67" t="e">
        <f>#REF!+#REF!+#REF!+#REF!+#REF!+#REF!+#REF!+AM17</f>
        <v>#REF!</v>
      </c>
      <c r="AQ17" s="68" t="e">
        <f>#REF!+#REF!+#REF!+#REF!+#REF!+#REF!+#REF!+AN17</f>
        <v>#REF!</v>
      </c>
      <c r="AR17" s="69"/>
    </row>
    <row r="18" spans="1:45" hidden="1" x14ac:dyDescent="0.2">
      <c r="AL18" s="4">
        <f>N16+Q16+T16+W16</f>
        <v>322458</v>
      </c>
      <c r="AM18" s="4">
        <f t="shared" ref="AM18:AN18" si="20">O16+R16+U16+X16</f>
        <v>0</v>
      </c>
      <c r="AN18" s="4">
        <f t="shared" si="20"/>
        <v>322458</v>
      </c>
      <c r="AO18" s="5" t="e">
        <f>#REF!+#REF!+#REF!+#REF!+#REF!+H16+K16+N16+Q16+T16+W16</f>
        <v>#REF!</v>
      </c>
      <c r="AP18" s="5" t="e">
        <f>#REF!+#REF!+#REF!+#REF!+#REF!+I16+L16+O16+R16+U16+X16</f>
        <v>#REF!</v>
      </c>
      <c r="AQ18" s="5" t="e">
        <f>#REF!+#REF!+#REF!+#REF!+#REF!+J16+M16+P16+S16+V16+Y16</f>
        <v>#REF!</v>
      </c>
      <c r="AR18" s="5" t="e">
        <f>#REF!+#REF!+#REF!+#REF!+H16+K16+N16+Q16+T16+W16+Z16</f>
        <v>#REF!</v>
      </c>
      <c r="AS18" s="5" t="e">
        <f>#REF!+#REF!+#REF!+#REF!+I16+L16+O16+R16+U16+X16+AA16</f>
        <v>#REF!</v>
      </c>
    </row>
    <row r="19" spans="1:45" hidden="1" x14ac:dyDescent="0.2">
      <c r="B19" s="2" t="s">
        <v>190</v>
      </c>
      <c r="H19" s="5"/>
      <c r="I19" s="5"/>
      <c r="J19" s="5">
        <f t="shared" ref="J19:AR19" si="21">J16-J15</f>
        <v>114333</v>
      </c>
      <c r="K19" s="5">
        <f t="shared" si="21"/>
        <v>104908</v>
      </c>
      <c r="L19" s="5">
        <f t="shared" si="21"/>
        <v>0</v>
      </c>
      <c r="M19" s="5">
        <f t="shared" si="21"/>
        <v>104908</v>
      </c>
      <c r="N19" s="5">
        <f t="shared" si="21"/>
        <v>95329</v>
      </c>
      <c r="O19" s="5">
        <f t="shared" si="21"/>
        <v>0</v>
      </c>
      <c r="P19" s="5">
        <f t="shared" si="21"/>
        <v>95329</v>
      </c>
      <c r="Q19" s="5">
        <f t="shared" si="21"/>
        <v>90505</v>
      </c>
      <c r="R19" s="5">
        <f t="shared" si="21"/>
        <v>0</v>
      </c>
      <c r="S19" s="5">
        <f t="shared" si="21"/>
        <v>90505</v>
      </c>
      <c r="T19" s="5">
        <f t="shared" si="21"/>
        <v>68311</v>
      </c>
      <c r="U19" s="5">
        <f t="shared" si="21"/>
        <v>0</v>
      </c>
      <c r="V19" s="5">
        <f t="shared" si="21"/>
        <v>68311</v>
      </c>
      <c r="W19" s="5">
        <f t="shared" si="21"/>
        <v>10412</v>
      </c>
      <c r="X19" s="5">
        <f t="shared" si="21"/>
        <v>0</v>
      </c>
      <c r="Y19" s="5">
        <f t="shared" si="21"/>
        <v>10412</v>
      </c>
      <c r="Z19" s="5">
        <f t="shared" si="21"/>
        <v>0</v>
      </c>
      <c r="AA19" s="5">
        <f t="shared" si="21"/>
        <v>0</v>
      </c>
      <c r="AB19" s="5">
        <f t="shared" si="21"/>
        <v>0</v>
      </c>
      <c r="AC19" s="5">
        <f t="shared" si="21"/>
        <v>0</v>
      </c>
      <c r="AD19" s="5">
        <f t="shared" si="21"/>
        <v>0</v>
      </c>
      <c r="AE19" s="5">
        <f t="shared" si="21"/>
        <v>0</v>
      </c>
      <c r="AF19" s="5">
        <f t="shared" si="21"/>
        <v>0</v>
      </c>
      <c r="AG19" s="5">
        <f t="shared" si="21"/>
        <v>0</v>
      </c>
      <c r="AH19" s="5">
        <f t="shared" si="21"/>
        <v>0</v>
      </c>
      <c r="AI19" s="5">
        <f t="shared" si="21"/>
        <v>0</v>
      </c>
      <c r="AJ19" s="5">
        <f t="shared" si="21"/>
        <v>0</v>
      </c>
      <c r="AK19" s="5">
        <f t="shared" si="21"/>
        <v>0</v>
      </c>
      <c r="AL19" s="5"/>
      <c r="AM19" s="5"/>
      <c r="AN19" s="5">
        <f t="shared" si="21"/>
        <v>0</v>
      </c>
      <c r="AO19" s="5"/>
      <c r="AP19" s="5"/>
      <c r="AQ19" s="5">
        <f t="shared" si="21"/>
        <v>483798</v>
      </c>
      <c r="AR19" s="5" t="e">
        <f t="shared" si="21"/>
        <v>#REF!</v>
      </c>
    </row>
    <row r="21" spans="1:45" hidden="1" x14ac:dyDescent="0.2">
      <c r="A21" s="4" t="s">
        <v>157</v>
      </c>
      <c r="B21" s="2" t="s">
        <v>157</v>
      </c>
      <c r="F21" s="3" t="s">
        <v>313</v>
      </c>
      <c r="AO21" s="5"/>
    </row>
    <row r="23" spans="1:45" ht="20.25" x14ac:dyDescent="0.3">
      <c r="B23" s="241" t="s">
        <v>385</v>
      </c>
      <c r="C23" s="241"/>
      <c r="D23" s="241"/>
      <c r="E23" s="241"/>
      <c r="F23" s="241"/>
      <c r="G23" s="241"/>
      <c r="H23" s="241"/>
      <c r="I23" s="241"/>
      <c r="J23" s="241"/>
      <c r="K23" s="241"/>
      <c r="L23" s="241"/>
    </row>
  </sheetData>
  <mergeCells count="7">
    <mergeCell ref="B23:L23"/>
    <mergeCell ref="A9:A10"/>
    <mergeCell ref="AO9:AQ9"/>
    <mergeCell ref="B9:B10"/>
    <mergeCell ref="AL9:AN9"/>
    <mergeCell ref="AF9:AH9"/>
    <mergeCell ref="AI9:AK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Sanita Djadela</cp:lastModifiedBy>
  <cp:lastPrinted>2024-04-25T10:27:09Z</cp:lastPrinted>
  <dcterms:created xsi:type="dcterms:W3CDTF">2009-06-29T13:34:31Z</dcterms:created>
  <dcterms:modified xsi:type="dcterms:W3CDTF">2024-04-30T08:47:25Z</dcterms:modified>
</cp:coreProperties>
</file>