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2.pielik." sheetId="1" r:id="rId1"/>
    <sheet name="Sheet3" sheetId="2" r:id="rId2"/>
  </sheets>
  <definedNames>
    <definedName name="_xlnm.Print_Area" localSheetId="0">'2.pielik.'!$A$1:$C$97</definedName>
  </definedNames>
  <calcPr fullCalcOnLoad="1"/>
</workbook>
</file>

<file path=xl/sharedStrings.xml><?xml version="1.0" encoding="utf-8"?>
<sst xmlns="http://schemas.openxmlformats.org/spreadsheetml/2006/main" count="125" uniqueCount="120">
  <si>
    <t>Uzturēšanas izdevumi</t>
  </si>
  <si>
    <t xml:space="preserve"> t.sk. dotācijai no vispārējiem ieņēmumiem</t>
  </si>
  <si>
    <t>Saņemtie maksājumi</t>
  </si>
  <si>
    <t>Nenodokļu ieņēmumi</t>
  </si>
  <si>
    <t>Azartspēļu nodoklis</t>
  </si>
  <si>
    <t>Nodokļu ieņēmumi</t>
  </si>
  <si>
    <t>1.1.0.0.</t>
  </si>
  <si>
    <t>4.1.1.0.</t>
  </si>
  <si>
    <t>4.1.2.0.</t>
  </si>
  <si>
    <t>4.1.0.0.</t>
  </si>
  <si>
    <t>9.5.0.0.</t>
  </si>
  <si>
    <t>Izglītība</t>
  </si>
  <si>
    <t>5.4.1.0.</t>
  </si>
  <si>
    <t>Budžeta līdzekļu izmaiņas</t>
  </si>
  <si>
    <t>budžeta līdzekļu atlikums pārskata perioda beigās</t>
  </si>
  <si>
    <t>Iekšējā finansēšana, t.sk.</t>
  </si>
  <si>
    <t>IEŅĒMUMI - KOPĀ</t>
  </si>
  <si>
    <t>4.1.1.1.</t>
  </si>
  <si>
    <t>4.1.1.2.</t>
  </si>
  <si>
    <t>4.1.2.1.</t>
  </si>
  <si>
    <t>4.1.2.2.</t>
  </si>
  <si>
    <t>kārtējā saimnieciskā gada ieņēmumi</t>
  </si>
  <si>
    <t>iepriekšējo gadu parāda maksājumi</t>
  </si>
  <si>
    <t>aizdevumi no citām valsts pārvaldes struktūrām (Valsts kases)</t>
  </si>
  <si>
    <t>budžeta līdzekļu atlikums gada sākumā</t>
  </si>
  <si>
    <t>Valsts nodevas, kuras ieskaita pašvaldības budžetā</t>
  </si>
  <si>
    <t>10.1.4.0.</t>
  </si>
  <si>
    <t>Naudas sodi, ko uzliek pašvaldības</t>
  </si>
  <si>
    <t>18.6.2.0.</t>
  </si>
  <si>
    <t>19.2.0.0.</t>
  </si>
  <si>
    <t>21.1.0.0.</t>
  </si>
  <si>
    <t>Pašvaldību nodevas</t>
  </si>
  <si>
    <t>Sabiedriskā kārtība un drošība</t>
  </si>
  <si>
    <t>03.000</t>
  </si>
  <si>
    <t>01.000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</si>
  <si>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</si>
  <si>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</si>
  <si>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</si>
  <si>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</si>
  <si>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</si>
  <si>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</si>
  <si>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Atpūta, sports, kultūra un reliģija</t>
  </si>
  <si>
    <t>08.000</t>
  </si>
  <si>
    <t>09.000</t>
  </si>
  <si>
    <t>10.000</t>
  </si>
  <si>
    <t>Sociālā aizsardzība</t>
  </si>
  <si>
    <t>Ekonomiskā darbība</t>
  </si>
  <si>
    <t>04.000</t>
  </si>
  <si>
    <t>Ieņēmumi no ārvalstu finanšu palīdzības</t>
  </si>
  <si>
    <t>  18.6.9.0.</t>
  </si>
  <si>
    <t>Pamatbudžeta izdevumi kapitālajām iegādēm un kapitālajam remontam</t>
  </si>
  <si>
    <t>1.1.1.1.</t>
  </si>
  <si>
    <t>1.1.1.2.</t>
  </si>
  <si>
    <t>iepriekšējā gada nesadalītais atlikums no VK sadales konta</t>
  </si>
  <si>
    <t xml:space="preserve">Akcijas un cita līdzdalība komersantu  pašu kapitālā </t>
  </si>
  <si>
    <t>18.6.3.0.</t>
  </si>
  <si>
    <t>Vispārējie valdības dienesti</t>
  </si>
  <si>
    <t>Dažādi izdevumi</t>
  </si>
  <si>
    <t>9.4.0.0.</t>
  </si>
  <si>
    <t>Nekustamā īpašuma nodoklis par mājokļiem</t>
  </si>
  <si>
    <t>4.1.3.0.</t>
  </si>
  <si>
    <t>4.1.3.1</t>
  </si>
  <si>
    <t>4.1.3.2</t>
  </si>
  <si>
    <t>Nekustamā īpašuma nodoklis par inženierbūvēm</t>
  </si>
  <si>
    <t>Pašvaldību saņemtie transferti no valsts budžeta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</si>
  <si>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</si>
  <si>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</si>
  <si>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</si>
  <si>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</si>
  <si>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Pārējie pašvaldību saņemtie valsts budžeta iestāžu transferti</t>
  </si>
  <si>
    <t>Pašvaldības budžeta iekšējie transferti starp vienas pašvaldības budžeta veidiem</t>
  </si>
  <si>
    <t>19.1.0.0.</t>
  </si>
  <si>
    <t>Pašvaldību saņemtie transferti no citām pašvaldībām</t>
  </si>
  <si>
    <t>Pašvaldību uzturēšanas izdevumu transferti padotības iestādēm</t>
  </si>
  <si>
    <t>Naudas sodi, ko uzliek par pārkāpumiem ceļu satiksmē</t>
  </si>
  <si>
    <t>10.1.5.0.</t>
  </si>
  <si>
    <t>aizdevuma pamatsummas atmaksa saskaņā ar aizdevumu līgumiem</t>
  </si>
  <si>
    <t>aizdevuma pamatsummas atmaksa no struktūrfondu līdzekļiem</t>
  </si>
  <si>
    <t>Nosaukums</t>
  </si>
  <si>
    <t>17.2.0.0.</t>
  </si>
  <si>
    <t>Pašvaldību saņemtie transferti no valsts budžeta daļēji finansētām atvasinātām publiskām personām un no budžeta nefinansētām iestādēm</t>
  </si>
  <si>
    <t>Nekustamā īpašuma nodokļa par mājokļiem kārtējā saimn. gada ieņēmumi</t>
  </si>
  <si>
    <t>Nekustamā īpašuma nodokļa par mājokļiem parādi par iepr. gadiem</t>
  </si>
  <si>
    <t>Pārējie nenodokļu ieņēmumi</t>
  </si>
  <si>
    <t>12.0.0.0.</t>
  </si>
  <si>
    <t xml:space="preserve">Pašvaldību atmaksa valsts budžetam par iepriekšējos gados saņemtajiem valsts budžeta transfertiem kapitālajiem izdevumiem ES politiku instrumentu un pārējās ārvalstu finanšu palīdzības līdzfinansētajos projektos (pasākumos) </t>
  </si>
  <si>
    <t>Ieņēmumi no iedzīvotāju ienākuma nodokļa</t>
  </si>
  <si>
    <t xml:space="preserve"> Nekustamā īpašuma nodoklis</t>
  </si>
  <si>
    <t xml:space="preserve"> Nekustamā īpašuma nodoklis par zemi</t>
  </si>
  <si>
    <t xml:space="preserve"> Nekustamā īpašuma nodoklis par ēkām </t>
  </si>
  <si>
    <t>13.0.0.0.</t>
  </si>
  <si>
    <t>18.6.0.0.</t>
  </si>
  <si>
    <t>Transferti, uzturēšanas izdevumu transferti,  starptautiskā sadarbība</t>
  </si>
  <si>
    <t>KOPĀ IEŅĒMUMI</t>
  </si>
  <si>
    <t>21.0.0.0.</t>
  </si>
  <si>
    <t>Izdevumi atbilstoši ekonomiskajām kategorijām</t>
  </si>
  <si>
    <t xml:space="preserve">     Procentu izdevumi</t>
  </si>
  <si>
    <t xml:space="preserve">    Kārtējie izdevumi</t>
  </si>
  <si>
    <t xml:space="preserve">    Subsīdijas un dotācijas</t>
  </si>
  <si>
    <t>Ieņēmumu pārsniegums (+) vai deficīts (-)</t>
  </si>
  <si>
    <t xml:space="preserve">   5.5.3.0.</t>
  </si>
  <si>
    <t xml:space="preserve">Dabas resursu nodoklis    </t>
  </si>
  <si>
    <t xml:space="preserve">aizņēmums budžeta un finanšu vadībai ar atmaksas termiņu līdz trim gadiem ( no Valsts kases)  </t>
  </si>
  <si>
    <t>Finansēšana</t>
  </si>
  <si>
    <t xml:space="preserve">aizņēmuma budžeta un finanšu vadībai  ( no Valsts kases)  pamatsummas atmaksa </t>
  </si>
  <si>
    <t>Ieņēmumi no dividendēm (ieņēmumi no valsts (pašvaldību) kapitāla izmantošanas)</t>
  </si>
  <si>
    <t>Iestādes ieņēmumi</t>
  </si>
  <si>
    <t>Izdevumi atbilstoši funkcionālajām kategorijām</t>
  </si>
  <si>
    <t>KOPĀ IZDEVUMI</t>
  </si>
  <si>
    <t xml:space="preserve">     Sociāla rakstura maksājumi un kompensācijas</t>
  </si>
  <si>
    <t>8.3.0.0</t>
  </si>
  <si>
    <t>Ieņēmumi no valsts (pašvaldību) īpašuma iznomāšanas, pārdošanas</t>
  </si>
  <si>
    <t>euro</t>
  </si>
  <si>
    <t xml:space="preserve">aizņēmums   budžeta un finanšu vadībai  ( no Valsts kases)  </t>
  </si>
  <si>
    <t>Pašvaldības budžeta ieņēmumos saņemtais iedzīvotāju ienākuma nodoklis no Valsts kases sadales konta</t>
  </si>
  <si>
    <t>Rēzeknes valstspilsētas 2024.gada pamatbudžeta ieņēmumi un izdevumi</t>
  </si>
  <si>
    <t>2024.gada  budžets</t>
  </si>
  <si>
    <t xml:space="preserve">  2. pielikums</t>
  </si>
  <si>
    <t xml:space="preserve">                    Rēzeknes valstspilsētas domes 07.03.2024.  saistošajiem noteikumiem Nr .2</t>
  </si>
  <si>
    <r>
      <t xml:space="preserve">Rēzeknes valstspilsētas pašvaldības domes priekšsēdētāja vietnieks  </t>
    </r>
    <r>
      <rPr>
        <i/>
        <sz val="11"/>
        <rFont val="Times New Roman"/>
        <family val="1"/>
      </rPr>
      <t>A. Stecs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</si>
</sst>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6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209" fontId="5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 vertical="top"/>
    </xf>
    <xf numFmtId="0" fontId="1" fillId="33" borderId="0" xfId="58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wrapText="1"/>
    </xf>
    <xf numFmtId="209" fontId="1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3" fontId="1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57" applyFont="1" applyFill="1" applyBorder="1" applyAlignment="1">
      <alignment horizontal="right" vertical="top" wrapText="1"/>
      <protection/>
    </xf>
    <xf numFmtId="0" fontId="1" fillId="33" borderId="0" xfId="0" applyFont="1" applyFill="1" applyBorder="1" applyAlignment="1">
      <alignment vertical="justify"/>
    </xf>
    <xf numFmtId="0" fontId="1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/>
    </xf>
    <xf numFmtId="0" fontId="18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top" wrapText="1"/>
    </xf>
    <xf numFmtId="0" fontId="57" fillId="0" borderId="0" xfId="0" applyFont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3" fontId="58" fillId="33" borderId="0" xfId="0" applyNumberFormat="1" applyFont="1" applyFill="1" applyAlignment="1">
      <alignment/>
    </xf>
    <xf numFmtId="3" fontId="59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09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7" fillId="33" borderId="0" xfId="0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horizontal="right" vertical="center" wrapText="1" readingOrder="1"/>
      <protection locked="0"/>
    </xf>
    <xf numFmtId="0" fontId="16" fillId="33" borderId="0" xfId="0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horizontal="right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="98" zoomScaleNormal="98" zoomScalePageLayoutView="0" workbookViewId="0" topLeftCell="A67">
      <selection activeCell="C97" sqref="A1:C97"/>
    </sheetView>
  </sheetViews>
  <sheetFormatPr defaultColWidth="9.140625" defaultRowHeight="12.75"/>
  <cols>
    <col min="1" max="1" width="11.7109375" style="24" customWidth="1"/>
    <col min="2" max="2" width="58.00390625" style="24" customWidth="1"/>
    <col min="3" max="3" width="14.8515625" style="24" customWidth="1"/>
    <col min="4" max="4" width="8.00390625" style="24" customWidth="1"/>
    <col min="5" max="5" width="10.28125" style="24" customWidth="1"/>
    <col min="6" max="6" width="5.00390625" style="24" customWidth="1"/>
    <col min="7" max="7" width="4.28125" style="24" customWidth="1"/>
    <col min="8" max="8" width="12.7109375" style="24" customWidth="1"/>
    <col min="9" max="9" width="10.7109375" style="24" bestFit="1" customWidth="1"/>
    <col min="10" max="10" width="9.140625" style="24" customWidth="1"/>
    <col min="11" max="11" width="10.140625" style="24" bestFit="1" customWidth="1"/>
    <col min="12" max="12" width="13.00390625" style="24" customWidth="1"/>
    <col min="13" max="13" width="5.00390625" style="24" customWidth="1"/>
    <col min="14" max="14" width="3.7109375" style="24" customWidth="1"/>
    <col min="15" max="15" width="0.9921875" style="24" customWidth="1"/>
    <col min="16" max="16384" width="9.140625" style="24" customWidth="1"/>
  </cols>
  <sheetData>
    <row r="1" spans="1:8" ht="15">
      <c r="A1" s="1"/>
      <c r="B1" s="1"/>
      <c r="C1" s="11" t="s">
        <v>117</v>
      </c>
      <c r="D1" s="17"/>
      <c r="E1" s="17"/>
      <c r="F1" s="1"/>
      <c r="G1" s="1"/>
      <c r="H1" s="1"/>
    </row>
    <row r="2" spans="1:8" ht="25.5" customHeight="1">
      <c r="A2" s="1"/>
      <c r="B2" s="94" t="s">
        <v>118</v>
      </c>
      <c r="C2" s="94"/>
      <c r="D2" s="18"/>
      <c r="E2" s="18"/>
      <c r="F2" s="1"/>
      <c r="G2" s="1"/>
      <c r="H2" s="1"/>
    </row>
    <row r="3" spans="1:9" ht="15">
      <c r="A3" s="1"/>
      <c r="B3" s="1"/>
      <c r="C3" s="3"/>
      <c r="D3" s="1"/>
      <c r="E3" s="1"/>
      <c r="F3" s="1"/>
      <c r="G3" s="1"/>
      <c r="H3" s="2"/>
      <c r="I3" s="67"/>
    </row>
    <row r="4" spans="1:9" ht="15.75">
      <c r="A4" s="68" t="s">
        <v>115</v>
      </c>
      <c r="B4" s="68"/>
      <c r="C4" s="68"/>
      <c r="D4" s="68"/>
      <c r="E4" s="68"/>
      <c r="F4" s="68"/>
      <c r="G4" s="26"/>
      <c r="H4" s="2"/>
      <c r="I4" s="67"/>
    </row>
    <row r="5" spans="1:8" ht="17.25" customHeight="1">
      <c r="A5" s="1"/>
      <c r="B5" s="1"/>
      <c r="C5" s="24" t="s">
        <v>112</v>
      </c>
      <c r="D5" s="10"/>
      <c r="E5" s="10"/>
      <c r="F5" s="1"/>
      <c r="G5" s="1"/>
      <c r="H5" s="1"/>
    </row>
    <row r="6" spans="1:9" ht="40.5" customHeight="1">
      <c r="A6" s="19"/>
      <c r="B6" s="20" t="s">
        <v>78</v>
      </c>
      <c r="C6" s="21" t="s">
        <v>116</v>
      </c>
      <c r="D6" s="22"/>
      <c r="E6" s="78"/>
      <c r="F6" s="22"/>
      <c r="G6" s="22"/>
      <c r="H6" s="78"/>
      <c r="I6" s="23"/>
    </row>
    <row r="7" spans="1:9" ht="15.75" customHeight="1">
      <c r="A7" s="3"/>
      <c r="B7" s="3"/>
      <c r="C7" s="1"/>
      <c r="D7" s="1"/>
      <c r="E7" s="1"/>
      <c r="F7" s="46"/>
      <c r="G7" s="25"/>
      <c r="H7" s="25"/>
      <c r="I7" s="23"/>
    </row>
    <row r="8" spans="1:8" ht="15.75">
      <c r="A8" s="3"/>
      <c r="B8" s="26" t="s">
        <v>93</v>
      </c>
      <c r="C8" s="8"/>
      <c r="D8" s="5"/>
      <c r="E8" s="7"/>
      <c r="F8" s="13"/>
      <c r="G8" s="13"/>
      <c r="H8" s="25"/>
    </row>
    <row r="9" spans="1:8" ht="11.25" customHeight="1">
      <c r="A9" s="3"/>
      <c r="B9" s="3"/>
      <c r="C9" s="3"/>
      <c r="D9" s="1"/>
      <c r="E9" s="1"/>
      <c r="F9" s="1"/>
      <c r="G9" s="1"/>
      <c r="H9" s="1"/>
    </row>
    <row r="10" spans="1:8" s="28" customFormat="1" ht="15">
      <c r="A10" s="3"/>
      <c r="B10" s="27" t="s">
        <v>5</v>
      </c>
      <c r="C10" s="4">
        <f>C11+C14+C25+C26</f>
        <v>19971366</v>
      </c>
      <c r="D10" s="2"/>
      <c r="E10" s="7"/>
      <c r="F10" s="4"/>
      <c r="G10" s="4"/>
      <c r="H10" s="4"/>
    </row>
    <row r="11" spans="1:8" ht="25.5" customHeight="1">
      <c r="A11" s="31" t="s">
        <v>6</v>
      </c>
      <c r="B11" s="65" t="s">
        <v>86</v>
      </c>
      <c r="C11" s="7">
        <f>C12+C13</f>
        <v>18706173</v>
      </c>
      <c r="D11" s="2"/>
      <c r="E11" s="7"/>
      <c r="F11" s="7"/>
      <c r="G11" s="7"/>
      <c r="H11" s="7"/>
    </row>
    <row r="12" spans="1:8" ht="2.25" customHeight="1" hidden="1">
      <c r="A12" s="29" t="s">
        <v>51</v>
      </c>
      <c r="B12" s="30" t="s">
        <v>53</v>
      </c>
      <c r="C12" s="9"/>
      <c r="D12" s="2"/>
      <c r="E12" s="2"/>
      <c r="F12" s="5"/>
      <c r="G12" s="5"/>
      <c r="H12" s="2"/>
    </row>
    <row r="13" spans="1:8" ht="27" customHeight="1">
      <c r="A13" s="29" t="s">
        <v>52</v>
      </c>
      <c r="B13" s="30" t="s">
        <v>114</v>
      </c>
      <c r="C13" s="9">
        <f>18296940+409233</f>
        <v>18706173</v>
      </c>
      <c r="D13" s="2"/>
      <c r="E13" s="2"/>
      <c r="F13" s="7"/>
      <c r="G13" s="7"/>
      <c r="H13" s="2"/>
    </row>
    <row r="14" spans="1:10" ht="12.75">
      <c r="A14" s="31" t="s">
        <v>9</v>
      </c>
      <c r="B14" s="5" t="s">
        <v>87</v>
      </c>
      <c r="C14" s="7">
        <f>C15+C18+C21+C24</f>
        <v>1196193</v>
      </c>
      <c r="D14" s="2"/>
      <c r="E14" s="7"/>
      <c r="F14" s="7"/>
      <c r="G14" s="7"/>
      <c r="H14" s="7"/>
      <c r="J14" s="80"/>
    </row>
    <row r="15" spans="1:8" ht="12.75">
      <c r="A15" s="31" t="s">
        <v>7</v>
      </c>
      <c r="B15" s="1" t="s">
        <v>88</v>
      </c>
      <c r="C15" s="2">
        <f>C16+C17</f>
        <v>359500</v>
      </c>
      <c r="D15" s="2"/>
      <c r="E15" s="2"/>
      <c r="F15" s="2"/>
      <c r="G15" s="2"/>
      <c r="H15" s="2"/>
    </row>
    <row r="16" spans="1:8" s="32" customFormat="1" ht="10.5" customHeight="1">
      <c r="A16" s="29" t="s">
        <v>17</v>
      </c>
      <c r="B16" s="10" t="s">
        <v>21</v>
      </c>
      <c r="C16" s="10">
        <v>319500</v>
      </c>
      <c r="D16" s="2"/>
      <c r="E16" s="2"/>
      <c r="F16" s="10"/>
      <c r="G16" s="10"/>
      <c r="H16" s="2"/>
    </row>
    <row r="17" spans="1:8" s="32" customFormat="1" ht="14.25" customHeight="1">
      <c r="A17" s="29" t="s">
        <v>18</v>
      </c>
      <c r="B17" s="10" t="s">
        <v>22</v>
      </c>
      <c r="C17" s="10">
        <v>40000</v>
      </c>
      <c r="D17" s="2"/>
      <c r="E17" s="2"/>
      <c r="F17" s="10"/>
      <c r="G17" s="10"/>
      <c r="H17" s="2"/>
    </row>
    <row r="18" spans="1:8" ht="18.75" customHeight="1">
      <c r="A18" s="31" t="s">
        <v>8</v>
      </c>
      <c r="B18" s="1" t="s">
        <v>89</v>
      </c>
      <c r="C18" s="2">
        <f>C19+C20</f>
        <v>337468</v>
      </c>
      <c r="D18" s="2"/>
      <c r="E18" s="2"/>
      <c r="F18" s="2"/>
      <c r="G18" s="2"/>
      <c r="H18" s="2"/>
    </row>
    <row r="19" spans="1:8" s="32" customFormat="1" ht="13.5" customHeight="1">
      <c r="A19" s="33" t="s">
        <v>19</v>
      </c>
      <c r="B19" s="10" t="s">
        <v>21</v>
      </c>
      <c r="C19" s="9">
        <f>304916+2552</f>
        <v>307468</v>
      </c>
      <c r="D19" s="2"/>
      <c r="E19" s="2"/>
      <c r="F19" s="10"/>
      <c r="G19" s="10"/>
      <c r="H19" s="2"/>
    </row>
    <row r="20" spans="1:8" s="32" customFormat="1" ht="16.5" customHeight="1">
      <c r="A20" s="29" t="s">
        <v>20</v>
      </c>
      <c r="B20" s="10" t="s">
        <v>22</v>
      </c>
      <c r="C20" s="10">
        <v>30000</v>
      </c>
      <c r="D20" s="2"/>
      <c r="E20" s="2"/>
      <c r="F20" s="10"/>
      <c r="G20" s="10"/>
      <c r="H20" s="2"/>
    </row>
    <row r="21" spans="1:8" s="32" customFormat="1" ht="17.25" customHeight="1">
      <c r="A21" s="34" t="s">
        <v>60</v>
      </c>
      <c r="B21" s="35" t="s">
        <v>59</v>
      </c>
      <c r="C21" s="9">
        <f>C22+C23</f>
        <v>499225</v>
      </c>
      <c r="D21" s="2"/>
      <c r="E21" s="9"/>
      <c r="F21" s="10"/>
      <c r="G21" s="10"/>
      <c r="H21" s="10"/>
    </row>
    <row r="22" spans="1:8" s="32" customFormat="1" ht="12" customHeight="1">
      <c r="A22" s="36" t="s">
        <v>61</v>
      </c>
      <c r="B22" s="37" t="s">
        <v>81</v>
      </c>
      <c r="C22" s="9">
        <v>479225</v>
      </c>
      <c r="D22" s="2"/>
      <c r="E22" s="2"/>
      <c r="F22" s="10"/>
      <c r="G22" s="10"/>
      <c r="H22" s="2"/>
    </row>
    <row r="23" spans="1:8" s="32" customFormat="1" ht="11.25" customHeight="1">
      <c r="A23" s="38" t="s">
        <v>62</v>
      </c>
      <c r="B23" s="37" t="s">
        <v>82</v>
      </c>
      <c r="C23" s="10">
        <v>20000</v>
      </c>
      <c r="D23" s="2"/>
      <c r="E23" s="2"/>
      <c r="F23" s="10"/>
      <c r="G23" s="10"/>
      <c r="H23" s="2"/>
    </row>
    <row r="24" spans="1:8" s="32" customFormat="1" ht="12.75" customHeight="1">
      <c r="A24" s="38"/>
      <c r="B24" s="16" t="s">
        <v>63</v>
      </c>
      <c r="C24" s="10"/>
      <c r="D24" s="2"/>
      <c r="E24" s="2"/>
      <c r="F24" s="10"/>
      <c r="G24" s="10"/>
      <c r="H24" s="2"/>
    </row>
    <row r="25" spans="1:9" ht="12.75">
      <c r="A25" s="31" t="s">
        <v>12</v>
      </c>
      <c r="B25" s="5" t="s">
        <v>4</v>
      </c>
      <c r="C25" s="12">
        <v>40000</v>
      </c>
      <c r="D25" s="2"/>
      <c r="E25" s="39"/>
      <c r="F25" s="12"/>
      <c r="G25" s="12"/>
      <c r="H25" s="40"/>
      <c r="I25" s="80"/>
    </row>
    <row r="26" spans="1:8" ht="12.75">
      <c r="A26" s="31" t="s">
        <v>100</v>
      </c>
      <c r="B26" s="5" t="s">
        <v>101</v>
      </c>
      <c r="C26" s="12">
        <v>29000</v>
      </c>
      <c r="D26" s="2"/>
      <c r="E26" s="39"/>
      <c r="F26" s="12"/>
      <c r="G26" s="12"/>
      <c r="H26" s="12"/>
    </row>
    <row r="27" spans="1:8" ht="15">
      <c r="A27" s="14"/>
      <c r="B27" s="41"/>
      <c r="C27" s="3"/>
      <c r="D27" s="2"/>
      <c r="E27" s="2"/>
      <c r="F27" s="1"/>
      <c r="G27" s="1"/>
      <c r="H27" s="1"/>
    </row>
    <row r="28" spans="1:9" s="28" customFormat="1" ht="15">
      <c r="A28" s="14"/>
      <c r="B28" s="27" t="s">
        <v>3</v>
      </c>
      <c r="C28" s="6">
        <f>SUM(C29:C35)</f>
        <v>1359373</v>
      </c>
      <c r="D28" s="2"/>
      <c r="E28" s="7"/>
      <c r="F28" s="6"/>
      <c r="G28" s="6"/>
      <c r="H28" s="4"/>
      <c r="I28" s="79"/>
    </row>
    <row r="29" spans="1:8" ht="13.5" customHeight="1">
      <c r="A29" s="42" t="s">
        <v>110</v>
      </c>
      <c r="B29" s="43" t="s">
        <v>105</v>
      </c>
      <c r="C29" s="1">
        <f>537400-300</f>
        <v>537100</v>
      </c>
      <c r="D29" s="2"/>
      <c r="E29" s="2"/>
      <c r="F29" s="1"/>
      <c r="G29" s="1"/>
      <c r="H29" s="2"/>
    </row>
    <row r="30" spans="1:8" ht="12.75">
      <c r="A30" s="31" t="s">
        <v>58</v>
      </c>
      <c r="B30" s="1" t="s">
        <v>25</v>
      </c>
      <c r="C30" s="1">
        <v>8000</v>
      </c>
      <c r="D30" s="2"/>
      <c r="E30" s="2"/>
      <c r="F30" s="5"/>
      <c r="G30" s="5"/>
      <c r="H30" s="2"/>
    </row>
    <row r="31" spans="1:8" ht="12.75">
      <c r="A31" s="31" t="s">
        <v>10</v>
      </c>
      <c r="B31" s="1" t="s">
        <v>31</v>
      </c>
      <c r="C31" s="1">
        <f>18000+300</f>
        <v>18300</v>
      </c>
      <c r="D31" s="2"/>
      <c r="E31" s="2"/>
      <c r="F31" s="5"/>
      <c r="G31" s="5"/>
      <c r="H31" s="2"/>
    </row>
    <row r="32" spans="1:17" ht="12.75" customHeight="1">
      <c r="A32" s="31" t="s">
        <v>26</v>
      </c>
      <c r="B32" s="1" t="s">
        <v>27</v>
      </c>
      <c r="C32" s="1">
        <v>4000</v>
      </c>
      <c r="D32" s="2"/>
      <c r="E32" s="2"/>
      <c r="F32" s="1"/>
      <c r="G32" s="25"/>
      <c r="H32" s="1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.75" customHeight="1">
      <c r="A33" s="75" t="s">
        <v>75</v>
      </c>
      <c r="B33" s="16" t="s">
        <v>74</v>
      </c>
      <c r="C33" s="1">
        <v>3000</v>
      </c>
      <c r="D33" s="2"/>
      <c r="E33" s="2"/>
      <c r="F33" s="1"/>
      <c r="G33" s="25"/>
      <c r="H33" s="98"/>
      <c r="I33" s="96"/>
      <c r="J33" s="96"/>
      <c r="K33" s="96"/>
      <c r="L33" s="96"/>
      <c r="M33" s="99"/>
      <c r="N33" s="96"/>
      <c r="O33" s="96"/>
      <c r="P33" s="96"/>
      <c r="Q33" s="23"/>
    </row>
    <row r="34" spans="1:17" ht="12.75">
      <c r="A34" s="31" t="s">
        <v>84</v>
      </c>
      <c r="B34" s="17" t="s">
        <v>83</v>
      </c>
      <c r="C34" s="2">
        <v>31548</v>
      </c>
      <c r="D34" s="2"/>
      <c r="E34" s="81"/>
      <c r="F34" s="1"/>
      <c r="G34" s="25"/>
      <c r="H34" s="95"/>
      <c r="I34" s="96"/>
      <c r="J34" s="96"/>
      <c r="K34" s="96"/>
      <c r="L34" s="96"/>
      <c r="M34" s="97"/>
      <c r="N34" s="96"/>
      <c r="O34" s="96"/>
      <c r="P34" s="96"/>
      <c r="Q34" s="23"/>
    </row>
    <row r="35" spans="1:17" ht="18" customHeight="1">
      <c r="A35" s="31" t="s">
        <v>90</v>
      </c>
      <c r="B35" s="16" t="s">
        <v>111</v>
      </c>
      <c r="C35" s="2">
        <v>757425</v>
      </c>
      <c r="D35" s="2"/>
      <c r="E35" s="2"/>
      <c r="F35" s="1"/>
      <c r="G35" s="25"/>
      <c r="H35" s="95"/>
      <c r="I35" s="96"/>
      <c r="J35" s="96"/>
      <c r="K35" s="96"/>
      <c r="L35" s="96"/>
      <c r="M35" s="97"/>
      <c r="N35" s="96"/>
      <c r="O35" s="96"/>
      <c r="P35" s="96"/>
      <c r="Q35" s="23"/>
    </row>
    <row r="36" spans="1:17" ht="15">
      <c r="A36" s="31"/>
      <c r="B36" s="2"/>
      <c r="C36" s="3"/>
      <c r="D36" s="2"/>
      <c r="E36" s="2"/>
      <c r="F36" s="1"/>
      <c r="G36" s="25"/>
      <c r="H36" s="95"/>
      <c r="I36" s="96"/>
      <c r="J36" s="96"/>
      <c r="K36" s="96"/>
      <c r="L36" s="96"/>
      <c r="M36" s="97"/>
      <c r="N36" s="96"/>
      <c r="O36" s="96"/>
      <c r="P36" s="96"/>
      <c r="Q36" s="23"/>
    </row>
    <row r="37" spans="1:17" s="28" customFormat="1" ht="21" customHeight="1">
      <c r="A37" s="14"/>
      <c r="B37" s="27" t="s">
        <v>2</v>
      </c>
      <c r="C37" s="4">
        <f>SUM(C38:C48)</f>
        <v>29272512</v>
      </c>
      <c r="D37" s="2"/>
      <c r="E37" s="7"/>
      <c r="F37" s="6"/>
      <c r="G37" s="44"/>
      <c r="H37" s="95"/>
      <c r="I37" s="96"/>
      <c r="J37" s="96"/>
      <c r="K37" s="96"/>
      <c r="L37" s="96"/>
      <c r="M37" s="97"/>
      <c r="N37" s="96"/>
      <c r="O37" s="96"/>
      <c r="P37" s="96"/>
      <c r="Q37" s="45"/>
    </row>
    <row r="38" spans="1:17" s="28" customFormat="1" ht="37.5" customHeight="1">
      <c r="A38" s="69" t="s">
        <v>79</v>
      </c>
      <c r="B38" s="70" t="s">
        <v>80</v>
      </c>
      <c r="C38" s="92">
        <v>30754</v>
      </c>
      <c r="D38" s="2"/>
      <c r="E38" s="2"/>
      <c r="F38" s="6"/>
      <c r="G38" s="44"/>
      <c r="H38" s="95"/>
      <c r="I38" s="96"/>
      <c r="J38" s="96"/>
      <c r="K38" s="96"/>
      <c r="L38" s="96"/>
      <c r="M38" s="97"/>
      <c r="N38" s="96"/>
      <c r="O38" s="96"/>
      <c r="P38" s="96"/>
      <c r="Q38" s="45"/>
    </row>
    <row r="39" spans="1:17" ht="15" customHeight="1">
      <c r="A39" s="31" t="s">
        <v>91</v>
      </c>
      <c r="B39" s="1" t="s">
        <v>64</v>
      </c>
      <c r="C39" s="13">
        <f>7555033+323948+400481+15775358+60002+804372</f>
        <v>24919194</v>
      </c>
      <c r="D39" s="2"/>
      <c r="E39" s="2"/>
      <c r="F39" s="31"/>
      <c r="G39" s="46"/>
      <c r="H39" s="95"/>
      <c r="I39" s="96"/>
      <c r="J39" s="96"/>
      <c r="K39" s="96"/>
      <c r="L39" s="96"/>
      <c r="M39" s="97"/>
      <c r="N39" s="96"/>
      <c r="O39" s="96"/>
      <c r="P39" s="96"/>
      <c r="Q39" s="23"/>
    </row>
    <row r="40" spans="1:17" ht="32.25" customHeight="1" hidden="1">
      <c r="A40" s="31" t="s">
        <v>28</v>
      </c>
      <c r="B40" s="17" t="s">
        <v>65</v>
      </c>
      <c r="C40" s="1"/>
      <c r="D40" s="2"/>
      <c r="E40" s="2"/>
      <c r="F40" s="47"/>
      <c r="G40" s="48"/>
      <c r="H40" s="95"/>
      <c r="I40" s="96"/>
      <c r="J40" s="96"/>
      <c r="K40" s="96"/>
      <c r="L40" s="96"/>
      <c r="M40" s="97"/>
      <c r="N40" s="96"/>
      <c r="O40" s="96"/>
      <c r="P40" s="96"/>
      <c r="Q40" s="23"/>
    </row>
    <row r="41" spans="1:17" ht="39.75" customHeight="1" hidden="1">
      <c r="A41" s="42" t="s">
        <v>55</v>
      </c>
      <c r="B41" s="16" t="s">
        <v>66</v>
      </c>
      <c r="C41" s="2"/>
      <c r="D41" s="2"/>
      <c r="E41" s="2"/>
      <c r="F41" s="47"/>
      <c r="G41" s="48"/>
      <c r="H41" s="13"/>
      <c r="I41" s="49"/>
      <c r="J41" s="23"/>
      <c r="K41" s="23"/>
      <c r="L41" s="23"/>
      <c r="M41" s="23"/>
      <c r="N41" s="23"/>
      <c r="O41" s="23"/>
      <c r="P41" s="23"/>
      <c r="Q41" s="23"/>
    </row>
    <row r="42" spans="1:17" ht="20.25" customHeight="1" hidden="1">
      <c r="A42" s="71" t="s">
        <v>67</v>
      </c>
      <c r="B42" s="50" t="s">
        <v>68</v>
      </c>
      <c r="C42" s="1"/>
      <c r="D42" s="2"/>
      <c r="E42" s="2"/>
      <c r="F42" s="31"/>
      <c r="G42" s="46"/>
      <c r="H42" s="13"/>
      <c r="I42" s="25"/>
      <c r="J42" s="23"/>
      <c r="K42" s="23"/>
      <c r="L42" s="23"/>
      <c r="M42" s="23"/>
      <c r="N42" s="23"/>
      <c r="O42" s="23"/>
      <c r="P42" s="23"/>
      <c r="Q42" s="23"/>
    </row>
    <row r="43" spans="1:17" ht="0.75" customHeight="1">
      <c r="A43" s="54" t="s">
        <v>49</v>
      </c>
      <c r="B43" s="17" t="s">
        <v>69</v>
      </c>
      <c r="C43" s="1"/>
      <c r="D43" s="2"/>
      <c r="E43" s="2"/>
      <c r="F43" s="31"/>
      <c r="G43" s="46"/>
      <c r="H43" s="13"/>
      <c r="I43" s="13"/>
      <c r="J43" s="23"/>
      <c r="K43" s="23"/>
      <c r="L43" s="23"/>
      <c r="M43" s="23"/>
      <c r="N43" s="23"/>
      <c r="O43" s="23"/>
      <c r="P43" s="23"/>
      <c r="Q43" s="23"/>
    </row>
    <row r="44" spans="1:17" ht="28.5" customHeight="1" hidden="1">
      <c r="A44" s="51" t="s">
        <v>71</v>
      </c>
      <c r="B44" s="52" t="s">
        <v>70</v>
      </c>
      <c r="C44" s="5"/>
      <c r="D44" s="2"/>
      <c r="E44" s="2"/>
      <c r="F44" s="31"/>
      <c r="G44" s="46"/>
      <c r="H44" s="13"/>
      <c r="I44" s="25"/>
      <c r="J44" s="23"/>
      <c r="K44" s="23"/>
      <c r="L44" s="23"/>
      <c r="M44" s="23"/>
      <c r="N44" s="23"/>
      <c r="O44" s="23"/>
      <c r="P44" s="23"/>
      <c r="Q44" s="23"/>
    </row>
    <row r="45" spans="1:17" ht="22.5" customHeight="1" hidden="1">
      <c r="A45" s="42" t="s">
        <v>71</v>
      </c>
      <c r="B45" s="53" t="s">
        <v>70</v>
      </c>
      <c r="C45" s="1"/>
      <c r="D45" s="2"/>
      <c r="E45" s="2"/>
      <c r="F45" s="31"/>
      <c r="G45" s="46"/>
      <c r="H45" s="13"/>
      <c r="I45" s="25"/>
      <c r="J45" s="23"/>
      <c r="K45" s="23"/>
      <c r="L45" s="23"/>
      <c r="M45" s="23"/>
      <c r="N45" s="23"/>
      <c r="O45" s="23"/>
      <c r="P45" s="23"/>
      <c r="Q45" s="23"/>
    </row>
    <row r="46" spans="1:17" ht="14.25" customHeight="1">
      <c r="A46" s="31" t="s">
        <v>29</v>
      </c>
      <c r="B46" s="35" t="s">
        <v>72</v>
      </c>
      <c r="C46" s="2">
        <v>1628962</v>
      </c>
      <c r="D46" s="2"/>
      <c r="E46" s="2"/>
      <c r="F46" s="1"/>
      <c r="G46" s="25"/>
      <c r="H46" s="13"/>
      <c r="I46" s="13"/>
      <c r="J46" s="23"/>
      <c r="K46" s="23"/>
      <c r="L46" s="23"/>
      <c r="M46" s="23"/>
      <c r="N46" s="23"/>
      <c r="O46" s="23"/>
      <c r="P46" s="23"/>
      <c r="Q46" s="23"/>
    </row>
    <row r="47" spans="1:17" ht="0.75" customHeight="1" hidden="1">
      <c r="A47" s="31" t="s">
        <v>30</v>
      </c>
      <c r="B47" s="1" t="s">
        <v>48</v>
      </c>
      <c r="C47" s="1"/>
      <c r="D47" s="2"/>
      <c r="E47" s="2"/>
      <c r="G47" s="23"/>
      <c r="H47" s="13"/>
      <c r="I47" s="25"/>
      <c r="J47" s="23"/>
      <c r="K47" s="23"/>
      <c r="L47" s="23"/>
      <c r="M47" s="23"/>
      <c r="N47" s="23"/>
      <c r="O47" s="23"/>
      <c r="P47" s="23"/>
      <c r="Q47" s="23"/>
    </row>
    <row r="48" spans="1:17" ht="18" customHeight="1">
      <c r="A48" s="54" t="s">
        <v>94</v>
      </c>
      <c r="B48" s="73" t="s">
        <v>106</v>
      </c>
      <c r="C48" s="92">
        <v>2693602</v>
      </c>
      <c r="D48" s="2"/>
      <c r="E48" s="2"/>
      <c r="F48" s="31"/>
      <c r="G48" s="46"/>
      <c r="H48" s="13"/>
      <c r="I48" s="25"/>
      <c r="J48" s="23"/>
      <c r="K48" s="23"/>
      <c r="L48" s="23"/>
      <c r="M48" s="23"/>
      <c r="N48" s="23"/>
      <c r="O48" s="23"/>
      <c r="P48" s="23"/>
      <c r="Q48" s="23"/>
    </row>
    <row r="49" spans="1:9" ht="15">
      <c r="A49" s="14"/>
      <c r="B49" s="41"/>
      <c r="C49" s="3"/>
      <c r="D49" s="2"/>
      <c r="E49" s="2"/>
      <c r="F49" s="18"/>
      <c r="G49" s="18"/>
      <c r="H49" s="15"/>
      <c r="I49" s="3"/>
    </row>
    <row r="50" spans="1:9" s="28" customFormat="1" ht="14.25" customHeight="1">
      <c r="A50" s="55"/>
      <c r="B50" s="6" t="s">
        <v>16</v>
      </c>
      <c r="C50" s="91">
        <f>C10+C28+C37</f>
        <v>50603251</v>
      </c>
      <c r="D50" s="2"/>
      <c r="E50" s="7"/>
      <c r="F50" s="6"/>
      <c r="G50" s="6"/>
      <c r="H50" s="4"/>
      <c r="I50" s="3"/>
    </row>
    <row r="51" spans="1:9" ht="1.5" customHeight="1" hidden="1">
      <c r="A51" s="56"/>
      <c r="B51" s="1" t="s">
        <v>1</v>
      </c>
      <c r="C51" s="1"/>
      <c r="D51" s="2"/>
      <c r="E51" s="2"/>
      <c r="F51" s="18"/>
      <c r="G51" s="18"/>
      <c r="H51" s="3"/>
      <c r="I51" s="3"/>
    </row>
    <row r="52" spans="1:9" ht="29.25" customHeight="1">
      <c r="A52" s="57"/>
      <c r="B52" s="8" t="s">
        <v>108</v>
      </c>
      <c r="C52" s="6"/>
      <c r="D52" s="2"/>
      <c r="E52" s="2"/>
      <c r="F52" s="51"/>
      <c r="G52" s="51"/>
      <c r="H52" s="58"/>
      <c r="I52" s="6"/>
    </row>
    <row r="53" spans="1:10" s="28" customFormat="1" ht="15">
      <c r="A53" s="3"/>
      <c r="B53" s="76" t="s">
        <v>107</v>
      </c>
      <c r="C53" s="83">
        <f>SUM(C55:C64)</f>
        <v>54433298</v>
      </c>
      <c r="D53" s="84"/>
      <c r="E53" s="5"/>
      <c r="F53" s="12"/>
      <c r="G53" s="5"/>
      <c r="H53" s="6"/>
      <c r="I53" s="6"/>
      <c r="J53" s="6"/>
    </row>
    <row r="54" spans="1:9" ht="15">
      <c r="A54" s="1"/>
      <c r="B54" s="39"/>
      <c r="C54" s="83"/>
      <c r="D54" s="85"/>
      <c r="E54" s="2"/>
      <c r="F54" s="14"/>
      <c r="G54" s="14"/>
      <c r="H54" s="59"/>
      <c r="I54" s="3"/>
    </row>
    <row r="55" spans="1:9" ht="12" customHeight="1">
      <c r="A55" s="31" t="s">
        <v>34</v>
      </c>
      <c r="B55" s="1" t="s">
        <v>56</v>
      </c>
      <c r="C55" s="86">
        <f>5729365-33252+116579</f>
        <v>5812692</v>
      </c>
      <c r="D55" s="85"/>
      <c r="E55" s="2"/>
      <c r="F55" s="60"/>
      <c r="G55" s="60"/>
      <c r="H55" s="2"/>
      <c r="I55" s="1"/>
    </row>
    <row r="56" spans="1:11" ht="15" customHeight="1">
      <c r="A56" s="31" t="s">
        <v>33</v>
      </c>
      <c r="B56" s="1" t="s">
        <v>32</v>
      </c>
      <c r="C56" s="86">
        <f>95619+8911</f>
        <v>104530</v>
      </c>
      <c r="D56" s="85"/>
      <c r="E56" s="2"/>
      <c r="F56" s="60"/>
      <c r="G56" s="60"/>
      <c r="H56" s="2"/>
      <c r="I56" s="1"/>
      <c r="K56" s="61"/>
    </row>
    <row r="57" spans="1:9" ht="12.75">
      <c r="A57" s="31" t="s">
        <v>47</v>
      </c>
      <c r="B57" s="1" t="s">
        <v>46</v>
      </c>
      <c r="C57" s="86">
        <f>8534367+6481</f>
        <v>8540848</v>
      </c>
      <c r="D57" s="85"/>
      <c r="E57" s="2"/>
      <c r="F57" s="60"/>
      <c r="G57" s="60"/>
      <c r="H57" s="2"/>
      <c r="I57" s="5"/>
    </row>
    <row r="58" spans="1:9" ht="12.75">
      <c r="A58" s="31" t="s">
        <v>35</v>
      </c>
      <c r="B58" s="1" t="s">
        <v>36</v>
      </c>
      <c r="C58" s="86">
        <v>1701884</v>
      </c>
      <c r="D58" s="85"/>
      <c r="E58" s="2"/>
      <c r="F58" s="60"/>
      <c r="G58" s="60"/>
      <c r="H58" s="2"/>
      <c r="I58" s="5"/>
    </row>
    <row r="59" spans="1:9" ht="17.25" customHeight="1">
      <c r="A59" s="31" t="s">
        <v>37</v>
      </c>
      <c r="B59" s="1" t="s">
        <v>38</v>
      </c>
      <c r="C59" s="86">
        <f>1131347+26940</f>
        <v>1158287</v>
      </c>
      <c r="D59" s="85"/>
      <c r="E59" s="2"/>
      <c r="F59" s="60"/>
      <c r="G59" s="60"/>
      <c r="H59" s="2"/>
      <c r="I59" s="5"/>
    </row>
    <row r="60" spans="1:9" ht="14.25" customHeight="1">
      <c r="A60" s="31" t="s">
        <v>39</v>
      </c>
      <c r="B60" s="1" t="s">
        <v>40</v>
      </c>
      <c r="C60" s="86">
        <v>0</v>
      </c>
      <c r="D60" s="85"/>
      <c r="E60" s="2"/>
      <c r="F60" s="60"/>
      <c r="G60" s="60"/>
      <c r="H60" s="2"/>
      <c r="I60" s="1"/>
    </row>
    <row r="61" spans="1:9" ht="12.75">
      <c r="A61" s="31" t="s">
        <v>42</v>
      </c>
      <c r="B61" s="1" t="s">
        <v>41</v>
      </c>
      <c r="C61" s="86">
        <f>3970106-1000+105305</f>
        <v>4074411</v>
      </c>
      <c r="D61" s="85"/>
      <c r="E61" s="2"/>
      <c r="F61" s="60"/>
      <c r="G61" s="60"/>
      <c r="H61" s="2"/>
      <c r="I61" s="1"/>
    </row>
    <row r="62" spans="1:9" ht="12.75">
      <c r="A62" s="31" t="s">
        <v>43</v>
      </c>
      <c r="B62" s="1" t="s">
        <v>11</v>
      </c>
      <c r="C62" s="86">
        <f>24578212+43461-164+55544+22600</f>
        <v>24699653</v>
      </c>
      <c r="D62" s="85"/>
      <c r="E62" s="2"/>
      <c r="F62" s="60"/>
      <c r="G62" s="60"/>
      <c r="H62" s="2"/>
      <c r="I62" s="1"/>
    </row>
    <row r="63" spans="1:9" ht="12.75">
      <c r="A63" s="31" t="s">
        <v>44</v>
      </c>
      <c r="B63" s="1" t="s">
        <v>45</v>
      </c>
      <c r="C63" s="86">
        <f>8269304+4816+66873</f>
        <v>8340993</v>
      </c>
      <c r="D63" s="85"/>
      <c r="E63" s="2"/>
      <c r="F63" s="60"/>
      <c r="G63" s="60"/>
      <c r="H63" s="2"/>
      <c r="I63" s="1"/>
    </row>
    <row r="64" spans="1:9" ht="15" hidden="1">
      <c r="A64" s="1"/>
      <c r="B64" s="1" t="s">
        <v>73</v>
      </c>
      <c r="C64" s="87">
        <f>3736746-3736746</f>
        <v>0</v>
      </c>
      <c r="D64" s="85"/>
      <c r="E64" s="2"/>
      <c r="F64" s="60"/>
      <c r="G64" s="60"/>
      <c r="I64" s="3"/>
    </row>
    <row r="65" spans="1:9" ht="15">
      <c r="A65" s="1"/>
      <c r="B65" s="1"/>
      <c r="C65" s="83"/>
      <c r="D65" s="85"/>
      <c r="E65" s="2"/>
      <c r="F65" s="60"/>
      <c r="G65" s="60"/>
      <c r="H65" s="67"/>
      <c r="I65" s="3"/>
    </row>
    <row r="66" spans="1:9" ht="15">
      <c r="A66" s="1"/>
      <c r="B66" s="39">
        <f>C53-C67</f>
        <v>0</v>
      </c>
      <c r="C66" s="83"/>
      <c r="D66" s="85"/>
      <c r="E66" s="2"/>
      <c r="F66" s="31"/>
      <c r="G66" s="31"/>
      <c r="I66" s="3"/>
    </row>
    <row r="67" spans="1:9" s="28" customFormat="1" ht="18" customHeight="1">
      <c r="A67" s="3"/>
      <c r="B67" s="74" t="s">
        <v>95</v>
      </c>
      <c r="C67" s="83">
        <f>C69+C76+C75+C78+C77</f>
        <v>54433298</v>
      </c>
      <c r="D67" s="88"/>
      <c r="E67" s="7"/>
      <c r="F67" s="7"/>
      <c r="G67" s="7"/>
      <c r="H67" s="6"/>
      <c r="I67" s="3"/>
    </row>
    <row r="68" spans="1:9" ht="15">
      <c r="A68" s="1"/>
      <c r="B68" s="1"/>
      <c r="C68" s="83"/>
      <c r="D68" s="85"/>
      <c r="E68" s="2"/>
      <c r="F68" s="31"/>
      <c r="G68" s="31"/>
      <c r="H68" s="3"/>
      <c r="I68" s="3"/>
    </row>
    <row r="69" spans="1:9" ht="12.75">
      <c r="A69" s="5"/>
      <c r="B69" s="5" t="s">
        <v>0</v>
      </c>
      <c r="C69" s="87">
        <f>C70+C71+C72+C73+C74</f>
        <v>48240793</v>
      </c>
      <c r="D69" s="88"/>
      <c r="E69" s="7"/>
      <c r="F69" s="5"/>
      <c r="G69" s="5"/>
      <c r="H69" s="12"/>
      <c r="I69" s="1"/>
    </row>
    <row r="70" spans="1:9" ht="12.75">
      <c r="A70" s="1"/>
      <c r="B70" s="1" t="s">
        <v>97</v>
      </c>
      <c r="C70" s="86">
        <v>38242034</v>
      </c>
      <c r="D70" s="85"/>
      <c r="E70" s="2"/>
      <c r="F70" s="54"/>
      <c r="G70" s="31"/>
      <c r="H70" s="12"/>
      <c r="I70" s="1"/>
    </row>
    <row r="71" spans="1:9" ht="12.75">
      <c r="A71" s="1"/>
      <c r="B71" s="1" t="s">
        <v>98</v>
      </c>
      <c r="C71" s="86">
        <f>3483815+69148</f>
        <v>3552963</v>
      </c>
      <c r="D71" s="85"/>
      <c r="E71" s="2"/>
      <c r="F71" s="31"/>
      <c r="G71" s="31"/>
      <c r="H71" s="12"/>
      <c r="I71" s="5"/>
    </row>
    <row r="72" spans="1:8" ht="12.75">
      <c r="A72" s="1"/>
      <c r="B72" s="1" t="s">
        <v>96</v>
      </c>
      <c r="C72" s="86">
        <v>3408318</v>
      </c>
      <c r="D72" s="85"/>
      <c r="E72" s="2"/>
      <c r="F72" s="1"/>
      <c r="G72" s="1"/>
      <c r="H72" s="12"/>
    </row>
    <row r="73" spans="1:8" ht="12.75">
      <c r="A73" s="1"/>
      <c r="B73" s="1" t="s">
        <v>109</v>
      </c>
      <c r="C73" s="86">
        <f>1903025+24816</f>
        <v>1927841</v>
      </c>
      <c r="D73" s="85"/>
      <c r="E73" s="2"/>
      <c r="F73" s="1"/>
      <c r="G73" s="1"/>
      <c r="H73" s="12"/>
    </row>
    <row r="74" spans="1:8" s="63" customFormat="1" ht="24.75" customHeight="1">
      <c r="A74" s="16"/>
      <c r="B74" s="16" t="s">
        <v>92</v>
      </c>
      <c r="C74" s="89">
        <v>1109637</v>
      </c>
      <c r="D74" s="90"/>
      <c r="E74" s="62"/>
      <c r="F74" s="16"/>
      <c r="G74" s="16"/>
      <c r="H74" s="12"/>
    </row>
    <row r="75" spans="1:8" ht="0.75" customHeight="1">
      <c r="A75" s="1"/>
      <c r="B75" s="64" t="s">
        <v>57</v>
      </c>
      <c r="C75" s="86"/>
      <c r="D75" s="85"/>
      <c r="E75" s="2"/>
      <c r="F75" s="1"/>
      <c r="G75" s="1"/>
      <c r="H75" s="12"/>
    </row>
    <row r="76" spans="1:8" ht="27" customHeight="1">
      <c r="A76" s="1"/>
      <c r="B76" s="65" t="s">
        <v>50</v>
      </c>
      <c r="C76" s="87">
        <f>2412289+3314446+465770</f>
        <v>6192505</v>
      </c>
      <c r="D76" s="88"/>
      <c r="E76" s="7"/>
      <c r="F76" s="5"/>
      <c r="G76" s="5"/>
      <c r="H76" s="12"/>
    </row>
    <row r="77" spans="1:8" ht="4.5" customHeight="1" hidden="1">
      <c r="A77" s="1"/>
      <c r="B77" s="16" t="s">
        <v>85</v>
      </c>
      <c r="C77" s="87"/>
      <c r="D77" s="88"/>
      <c r="E77" s="7"/>
      <c r="F77" s="1"/>
      <c r="G77" s="1"/>
      <c r="H77" s="1"/>
    </row>
    <row r="78" spans="1:8" ht="14.25" customHeight="1" hidden="1">
      <c r="A78" s="1"/>
      <c r="B78" s="1" t="s">
        <v>73</v>
      </c>
      <c r="C78" s="87">
        <f>3736746-3736746</f>
        <v>0</v>
      </c>
      <c r="D78" s="85"/>
      <c r="E78" s="2"/>
      <c r="F78" s="1"/>
      <c r="G78" s="1"/>
      <c r="H78" s="1"/>
    </row>
    <row r="79" spans="1:8" ht="12.75">
      <c r="A79" s="1"/>
      <c r="B79" s="1"/>
      <c r="C79" s="86"/>
      <c r="D79" s="85"/>
      <c r="E79" s="2"/>
      <c r="F79" s="1"/>
      <c r="G79" s="1"/>
      <c r="H79" s="1"/>
    </row>
    <row r="80" spans="1:9" s="28" customFormat="1" ht="15">
      <c r="A80" s="3"/>
      <c r="B80" s="6" t="s">
        <v>99</v>
      </c>
      <c r="C80" s="91">
        <f>C50-C53</f>
        <v>-3830047</v>
      </c>
      <c r="D80" s="88"/>
      <c r="E80" s="7"/>
      <c r="F80" s="6"/>
      <c r="G80" s="6"/>
      <c r="H80" s="6"/>
      <c r="I80" s="66"/>
    </row>
    <row r="81" spans="1:8" s="28" customFormat="1" ht="15">
      <c r="A81" s="3"/>
      <c r="B81" s="72" t="s">
        <v>103</v>
      </c>
      <c r="C81" s="91">
        <f>C83+C86+C93</f>
        <v>3830047</v>
      </c>
      <c r="D81" s="88"/>
      <c r="E81" s="7"/>
      <c r="F81" s="6"/>
      <c r="G81" s="6"/>
      <c r="H81" s="6"/>
    </row>
    <row r="82" spans="1:8" s="28" customFormat="1" ht="32.25" customHeight="1">
      <c r="A82" s="3"/>
      <c r="B82" s="4"/>
      <c r="C82" s="91"/>
      <c r="D82" s="88"/>
      <c r="E82" s="7"/>
      <c r="F82" s="6"/>
      <c r="G82" s="6"/>
      <c r="H82" s="82"/>
    </row>
    <row r="83" spans="1:8" ht="12.75">
      <c r="A83" s="1"/>
      <c r="B83" s="1" t="s">
        <v>13</v>
      </c>
      <c r="C83" s="85">
        <f>C84</f>
        <v>3070436</v>
      </c>
      <c r="D83" s="86"/>
      <c r="E83" s="1"/>
      <c r="F83" s="1"/>
      <c r="G83" s="1"/>
      <c r="H83" s="1"/>
    </row>
    <row r="84" spans="1:10" ht="14.25" customHeight="1">
      <c r="A84" s="1"/>
      <c r="B84" s="1" t="s">
        <v>24</v>
      </c>
      <c r="C84" s="85">
        <f>1311964+1758472</f>
        <v>3070436</v>
      </c>
      <c r="D84" s="85"/>
      <c r="E84" s="2"/>
      <c r="F84" s="1"/>
      <c r="G84" s="1"/>
      <c r="H84" s="2"/>
      <c r="J84" s="67"/>
    </row>
    <row r="85" spans="1:8" ht="2.25" customHeight="1" hidden="1">
      <c r="A85" s="1"/>
      <c r="B85" s="1" t="s">
        <v>14</v>
      </c>
      <c r="C85" s="86">
        <v>0</v>
      </c>
      <c r="D85" s="85"/>
      <c r="E85" s="2"/>
      <c r="F85" s="1"/>
      <c r="G85" s="1"/>
      <c r="H85" s="1"/>
    </row>
    <row r="86" spans="1:8" ht="15" customHeight="1">
      <c r="A86" s="1"/>
      <c r="B86" s="1" t="s">
        <v>15</v>
      </c>
      <c r="C86" s="88">
        <f>C87+C88+C89+C90</f>
        <v>759611</v>
      </c>
      <c r="D86" s="85"/>
      <c r="E86" s="2"/>
      <c r="F86" s="2"/>
      <c r="G86" s="2"/>
      <c r="H86" s="2"/>
    </row>
    <row r="87" spans="1:8" ht="15.75" customHeight="1">
      <c r="A87" s="1"/>
      <c r="B87" s="16" t="s">
        <v>76</v>
      </c>
      <c r="C87" s="87">
        <v>-2454496</v>
      </c>
      <c r="D87" s="85"/>
      <c r="E87" s="2"/>
      <c r="F87" s="2"/>
      <c r="G87" s="1"/>
      <c r="H87" s="1"/>
    </row>
    <row r="88" spans="1:8" ht="15" customHeight="1">
      <c r="A88" s="1"/>
      <c r="B88" s="16" t="s">
        <v>77</v>
      </c>
      <c r="C88" s="86">
        <v>-811102</v>
      </c>
      <c r="D88" s="85"/>
      <c r="E88" s="2"/>
      <c r="F88" s="1"/>
      <c r="G88" s="1"/>
      <c r="H88" s="1"/>
    </row>
    <row r="89" spans="1:8" ht="14.25" customHeight="1">
      <c r="A89" s="1"/>
      <c r="B89" s="16" t="s">
        <v>23</v>
      </c>
      <c r="C89" s="85">
        <f>4025209</f>
        <v>4025209</v>
      </c>
      <c r="D89" s="85"/>
      <c r="E89" s="2"/>
      <c r="F89" s="1"/>
      <c r="G89" s="1"/>
      <c r="H89" s="1"/>
    </row>
    <row r="90" spans="1:8" ht="0.75" customHeight="1" hidden="1">
      <c r="A90" s="1"/>
      <c r="B90" s="16" t="s">
        <v>102</v>
      </c>
      <c r="C90" s="88"/>
      <c r="D90" s="85"/>
      <c r="E90" s="2"/>
      <c r="F90" s="1"/>
      <c r="G90" s="1"/>
      <c r="H90" s="1"/>
    </row>
    <row r="91" spans="1:8" ht="22.5" customHeight="1" hidden="1">
      <c r="A91" s="1"/>
      <c r="B91" s="16" t="s">
        <v>113</v>
      </c>
      <c r="C91" s="88">
        <v>0</v>
      </c>
      <c r="D91" s="85"/>
      <c r="E91" s="2"/>
      <c r="F91" s="1"/>
      <c r="G91" s="1"/>
      <c r="H91" s="1"/>
    </row>
    <row r="92" spans="1:8" ht="15" customHeight="1" hidden="1">
      <c r="A92" s="1"/>
      <c r="B92" s="16" t="s">
        <v>104</v>
      </c>
      <c r="C92" s="85">
        <v>0</v>
      </c>
      <c r="D92" s="85"/>
      <c r="E92" s="2"/>
      <c r="F92" s="1"/>
      <c r="G92" s="1"/>
      <c r="H92" s="1"/>
    </row>
    <row r="93" spans="1:18" ht="3" customHeight="1" hidden="1">
      <c r="A93" s="1"/>
      <c r="B93" s="1" t="s">
        <v>54</v>
      </c>
      <c r="C93" s="86"/>
      <c r="D93" s="85"/>
      <c r="E93" s="2"/>
      <c r="F93" s="1"/>
      <c r="G93" s="1"/>
      <c r="H93" s="1"/>
      <c r="R93" s="77"/>
    </row>
    <row r="94" spans="1:8" ht="12.75">
      <c r="A94" s="1"/>
      <c r="B94" s="1"/>
      <c r="C94" s="86"/>
      <c r="D94" s="86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2"/>
      <c r="E96" s="1"/>
      <c r="F96" s="1"/>
      <c r="G96" s="1"/>
      <c r="H96" s="1"/>
    </row>
    <row r="97" spans="1:8" s="28" customFormat="1" ht="15">
      <c r="A97" s="3"/>
      <c r="B97" s="93" t="s">
        <v>119</v>
      </c>
      <c r="C97" s="14"/>
      <c r="D97" s="31"/>
      <c r="E97" s="31"/>
      <c r="F97" s="3"/>
      <c r="G97" s="3"/>
      <c r="H97" s="3"/>
    </row>
  </sheetData>
  <sheetProtection/>
  <mergeCells count="17">
    <mergeCell ref="M38:P38"/>
    <mergeCell ref="H35:L35"/>
    <mergeCell ref="M35:P35"/>
    <mergeCell ref="H36:L36"/>
    <mergeCell ref="M36:P36"/>
    <mergeCell ref="H37:L37"/>
    <mergeCell ref="M37:P37"/>
    <mergeCell ref="B2:C2"/>
    <mergeCell ref="H39:L39"/>
    <mergeCell ref="M39:P39"/>
    <mergeCell ref="H40:L40"/>
    <mergeCell ref="M40:P40"/>
    <mergeCell ref="H33:L33"/>
    <mergeCell ref="M33:P33"/>
    <mergeCell ref="H34:L34"/>
    <mergeCell ref="M34:P34"/>
    <mergeCell ref="H38:L38"/>
  </mergeCells>
  <printOptions/>
  <pageMargins left="0.8267716535433072" right="0.8267716535433072" top="1.299212598425197" bottom="1.02362204724409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Lidija Bērziņa</cp:lastModifiedBy>
  <cp:lastPrinted>2024-03-13T10:20:42Z</cp:lastPrinted>
  <dcterms:created xsi:type="dcterms:W3CDTF">1996-10-14T23:33:28Z</dcterms:created>
  <dcterms:modified xsi:type="dcterms:W3CDTF">2024-03-13T12:18:41Z</dcterms:modified>
  <cp:category/>
  <cp:version/>
  <cp:contentType/>
  <cp:contentStatus/>
</cp:coreProperties>
</file>