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defaultThemeVersion="124226"/>
  <bookViews>
    <workbookView xWindow="-120" yWindow="-120" windowWidth="23280" windowHeight="13200" tabRatio="689"/>
  </bookViews>
  <sheets>
    <sheet name="3.pielikums_Saistību apmērs" sheetId="23" r:id="rId1"/>
  </sheets>
  <definedNames>
    <definedName name="_xlnm._FilterDatabase" localSheetId="0" hidden="1">'3.pielikums_Saistību apmērs'!$A$6:$P$120</definedName>
    <definedName name="Excel_BuiltIn_Print_Titles_1">#REF!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28" i="23" l="1"/>
  <c r="F107" i="23"/>
  <c r="G107" i="23"/>
  <c r="H107" i="23"/>
  <c r="P10" i="23"/>
  <c r="P11" i="23"/>
  <c r="P12" i="23"/>
  <c r="P13" i="23"/>
  <c r="P14" i="23"/>
  <c r="P15" i="23"/>
  <c r="P16" i="23"/>
  <c r="P17" i="23"/>
  <c r="P18" i="23"/>
  <c r="P19" i="23"/>
  <c r="P20" i="23"/>
  <c r="P21" i="23"/>
  <c r="P22" i="23"/>
  <c r="P23" i="23"/>
  <c r="P24" i="23"/>
  <c r="P25" i="23"/>
  <c r="P26" i="23"/>
  <c r="P27" i="23"/>
  <c r="P28" i="23"/>
  <c r="P29" i="23"/>
  <c r="P30" i="23"/>
  <c r="P31" i="23"/>
  <c r="P32" i="23"/>
  <c r="P33" i="23"/>
  <c r="P34" i="23"/>
  <c r="P35" i="23"/>
  <c r="P36" i="23"/>
  <c r="P37" i="23"/>
  <c r="P38" i="23"/>
  <c r="P39" i="23"/>
  <c r="P40" i="23"/>
  <c r="P41" i="23"/>
  <c r="P42" i="23"/>
  <c r="P43" i="23"/>
  <c r="P44" i="23"/>
  <c r="P45" i="23"/>
  <c r="P46" i="23"/>
  <c r="P47" i="23"/>
  <c r="P48" i="23"/>
  <c r="P49" i="23"/>
  <c r="P50" i="23"/>
  <c r="P51" i="23"/>
  <c r="P52" i="23"/>
  <c r="P53" i="23"/>
  <c r="P54" i="23"/>
  <c r="P55" i="23"/>
  <c r="P56" i="23"/>
  <c r="P57" i="23"/>
  <c r="P58" i="23"/>
  <c r="P59" i="23"/>
  <c r="P60" i="23"/>
  <c r="P61" i="23"/>
  <c r="P62" i="23"/>
  <c r="P63" i="23"/>
  <c r="P64" i="23"/>
  <c r="P65" i="23"/>
  <c r="P66" i="23"/>
  <c r="P67" i="23"/>
  <c r="P68" i="23"/>
  <c r="P69" i="23"/>
  <c r="P70" i="23"/>
  <c r="P71" i="23"/>
  <c r="P72" i="23"/>
  <c r="P73" i="23"/>
  <c r="P74" i="23"/>
  <c r="P75" i="23"/>
  <c r="P76" i="23"/>
  <c r="P77" i="23"/>
  <c r="P78" i="23"/>
  <c r="P79" i="23"/>
  <c r="P80" i="23"/>
  <c r="P81" i="23"/>
  <c r="P82" i="23"/>
  <c r="P83" i="23"/>
  <c r="P84" i="23"/>
  <c r="P85" i="23"/>
  <c r="P86" i="23"/>
  <c r="P87" i="23"/>
  <c r="P88" i="23"/>
  <c r="P89" i="23"/>
  <c r="P90" i="23"/>
  <c r="P91" i="23"/>
  <c r="P92" i="23"/>
  <c r="P93" i="23"/>
  <c r="P94" i="23"/>
  <c r="P95" i="23"/>
  <c r="P96" i="23"/>
  <c r="P97" i="23"/>
  <c r="P98" i="23"/>
  <c r="P99" i="23"/>
  <c r="P100" i="23"/>
  <c r="P101" i="23"/>
  <c r="P102" i="23"/>
  <c r="P103" i="23"/>
  <c r="P104" i="23"/>
  <c r="P105" i="23"/>
  <c r="P106" i="23"/>
  <c r="P9" i="23"/>
  <c r="F120" i="23"/>
  <c r="I120" i="23"/>
  <c r="J120" i="23"/>
  <c r="K120" i="23"/>
  <c r="L120" i="23"/>
  <c r="M120" i="23"/>
  <c r="N120" i="23"/>
  <c r="O120" i="23"/>
  <c r="G120" i="23"/>
  <c r="J107" i="23"/>
  <c r="K107" i="23"/>
  <c r="L107" i="23"/>
  <c r="M107" i="23"/>
  <c r="N107" i="23"/>
  <c r="O107" i="23"/>
  <c r="I107" i="23"/>
  <c r="P107" i="23" l="1"/>
  <c r="H113" i="23" l="1"/>
  <c r="H114" i="23"/>
  <c r="H115" i="23"/>
  <c r="H118" i="23" l="1"/>
  <c r="H117" i="23"/>
  <c r="H116" i="23"/>
  <c r="H120" i="23" l="1"/>
  <c r="H123" i="23" s="1"/>
  <c r="H126" i="23" s="1"/>
  <c r="H119" i="23"/>
  <c r="P119" i="23" l="1"/>
  <c r="P116" i="23"/>
  <c r="P117" i="23"/>
  <c r="P118" i="23"/>
  <c r="P115" i="23"/>
  <c r="P114" i="23"/>
  <c r="P113" i="23"/>
  <c r="P112" i="23"/>
  <c r="P111" i="23"/>
  <c r="P110" i="23"/>
  <c r="P109" i="23"/>
  <c r="P120" i="23" l="1"/>
  <c r="K123" i="23"/>
  <c r="K126" i="23" s="1"/>
  <c r="M123" i="23"/>
  <c r="M126" i="23" s="1"/>
  <c r="I123" i="23"/>
  <c r="I126" i="23" s="1"/>
  <c r="J123" i="23"/>
  <c r="J126" i="23" s="1"/>
  <c r="L123" i="23"/>
  <c r="L126" i="23" s="1"/>
  <c r="N123" i="23"/>
  <c r="N126" i="23" s="1"/>
  <c r="O123" i="23" l="1"/>
  <c r="P123" i="23" l="1"/>
</calcChain>
</file>

<file path=xl/sharedStrings.xml><?xml version="1.0" encoding="utf-8"?>
<sst xmlns="http://schemas.openxmlformats.org/spreadsheetml/2006/main" count="568" uniqueCount="372">
  <si>
    <t>Aizdevējs</t>
  </si>
  <si>
    <t>Līguma noslēgšanas datums</t>
  </si>
  <si>
    <t>Atmaksas termiņš</t>
  </si>
  <si>
    <t>Aizņēmuma līguma
summa, EUR</t>
  </si>
  <si>
    <t>Parāds uz pārskata gada sākumu, EUR</t>
  </si>
  <si>
    <t>Saistību apmērs, EUR</t>
  </si>
  <si>
    <t>Saistības kopā, EUR</t>
  </si>
  <si>
    <t>turpmākajos gados</t>
  </si>
  <si>
    <t>AIZŅĒMUMI</t>
  </si>
  <si>
    <t>1</t>
  </si>
  <si>
    <t>Valsts kase</t>
  </si>
  <si>
    <t>2</t>
  </si>
  <si>
    <t>3</t>
  </si>
  <si>
    <t>09.04.2020</t>
  </si>
  <si>
    <t>20.03.2030</t>
  </si>
  <si>
    <t>4</t>
  </si>
  <si>
    <t>06.09.2018</t>
  </si>
  <si>
    <t>20.08.2048</t>
  </si>
  <si>
    <t>5</t>
  </si>
  <si>
    <t>06.08.2018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</si>
  <si>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</si>
  <si>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</si>
  <si>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</si>
  <si>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</si>
  <si>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</si>
  <si>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</si>
  <si>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</si>
  <si>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</si>
  <si>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</si>
  <si>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</si>
  <si>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</si>
  <si>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28.10.2019</t>
  </si>
  <si>
    <t>20.08.2038</t>
  </si>
  <si>
    <t>17</t>
  </si>
  <si>
    <t>20.04.2026</t>
  </si>
  <si>
    <t>18</t>
  </si>
  <si>
    <t>11.04.2018</t>
  </si>
  <si>
    <t>20.03.2025</t>
  </si>
  <si>
    <t>19</t>
  </si>
  <si>
    <t>26.07.2016</t>
  </si>
  <si>
    <t>20.07.2031</t>
  </si>
  <si>
    <t>20</t>
  </si>
  <si>
    <t>20.07.2041</t>
  </si>
  <si>
    <t>21</t>
  </si>
  <si>
    <t>P-198/2017 – Pils ielas (krustojums ar Pils, Cēsu, Līvkalna ielām) apļveida krustojuma atjaunošana Siguldā, Siguldas novadā</t>
  </si>
  <si>
    <t>24.05.2017</t>
  </si>
  <si>
    <t>20.05.2032</t>
  </si>
  <si>
    <t>22</t>
  </si>
  <si>
    <t>P-199/2017 – Pulkv.Brieža ielas (no P.Brieža, Lauktehnikas un Vildogas ielām) apļveida krustojuma atjaunošana</t>
  </si>
  <si>
    <t>23</t>
  </si>
  <si>
    <t>16.06.2021</t>
  </si>
  <si>
    <t>20.05.2036</t>
  </si>
  <si>
    <t>16.06.2015</t>
  </si>
  <si>
    <t>20.06.2030</t>
  </si>
  <si>
    <t>25</t>
  </si>
  <si>
    <t>29.02.2016</t>
  </si>
  <si>
    <t>20.02.2041</t>
  </si>
  <si>
    <t>26</t>
  </si>
  <si>
    <t>27</t>
  </si>
  <si>
    <t>28</t>
  </si>
  <si>
    <t>01.06.2018</t>
  </si>
  <si>
    <t>20.05.2038</t>
  </si>
  <si>
    <t>29</t>
  </si>
  <si>
    <t>17.08.2020</t>
  </si>
  <si>
    <t>20.07.2035</t>
  </si>
  <si>
    <t>30</t>
  </si>
  <si>
    <t>31</t>
  </si>
  <si>
    <t>05.03.2019</t>
  </si>
  <si>
    <t>20.02.2044</t>
  </si>
  <si>
    <t>32</t>
  </si>
  <si>
    <t>22.07.2015</t>
  </si>
  <si>
    <t>33</t>
  </si>
  <si>
    <t>34</t>
  </si>
  <si>
    <t>35</t>
  </si>
  <si>
    <t>13.11.2019</t>
  </si>
  <si>
    <t>20.10.2034</t>
  </si>
  <si>
    <t>36</t>
  </si>
  <si>
    <t>09.12.2019</t>
  </si>
  <si>
    <t>20.11.2044</t>
  </si>
  <si>
    <t>37</t>
  </si>
  <si>
    <t>10.09.2020</t>
  </si>
  <si>
    <t>20.08.2045</t>
  </si>
  <si>
    <t>38</t>
  </si>
  <si>
    <t>26.08.2015</t>
  </si>
  <si>
    <t>20.08.2030</t>
  </si>
  <si>
    <t>39</t>
  </si>
  <si>
    <t>40</t>
  </si>
  <si>
    <t>41</t>
  </si>
  <si>
    <t>06.07.2017</t>
  </si>
  <si>
    <t>20.06.2032</t>
  </si>
  <si>
    <t>42</t>
  </si>
  <si>
    <t>43</t>
  </si>
  <si>
    <t>44</t>
  </si>
  <si>
    <t>22.11.2016</t>
  </si>
  <si>
    <t>20.11.2031</t>
  </si>
  <si>
    <t>45</t>
  </si>
  <si>
    <t>46</t>
  </si>
  <si>
    <t>47</t>
  </si>
  <si>
    <t>09.09.2015</t>
  </si>
  <si>
    <t>20.09.2030</t>
  </si>
  <si>
    <t>48</t>
  </si>
  <si>
    <t>30.11.2016</t>
  </si>
  <si>
    <t>49</t>
  </si>
  <si>
    <t>28.12.2016</t>
  </si>
  <si>
    <t>20.12.2031</t>
  </si>
  <si>
    <t>50</t>
  </si>
  <si>
    <t>51</t>
  </si>
  <si>
    <t>15.12.2015</t>
  </si>
  <si>
    <t>20.12.2030</t>
  </si>
  <si>
    <t>52</t>
  </si>
  <si>
    <t>53</t>
  </si>
  <si>
    <t>54</t>
  </si>
  <si>
    <t>16.12.2015</t>
  </si>
  <si>
    <t>55</t>
  </si>
  <si>
    <t>P-447/2017 – Paparžu ielas pārbūve Siguldā, Siguldas novadā</t>
  </si>
  <si>
    <t>17.08.2017</t>
  </si>
  <si>
    <t>20.08.2032</t>
  </si>
  <si>
    <t>56</t>
  </si>
  <si>
    <t>02.08.2018</t>
  </si>
  <si>
    <t>20.07.2028</t>
  </si>
  <si>
    <t>57</t>
  </si>
  <si>
    <t>P-448/2017 – Allažu pamatskolas atjaunošana (energoefektivitātes paaugstināšana) Skolas ielā 5, Allažos</t>
  </si>
  <si>
    <t>58</t>
  </si>
  <si>
    <t>07.08.2018</t>
  </si>
  <si>
    <t>59</t>
  </si>
  <si>
    <t>P-457/2017 – PII Pasaciņa ēkas Skolas 3, Siguldā, Siguldas novadā telpu atjaunošana</t>
  </si>
  <si>
    <t>25.08.2017</t>
  </si>
  <si>
    <t>20.08.2027</t>
  </si>
  <si>
    <t>60</t>
  </si>
  <si>
    <t>07.12.2020</t>
  </si>
  <si>
    <t>20.11.2045</t>
  </si>
  <si>
    <t>61</t>
  </si>
  <si>
    <t>62</t>
  </si>
  <si>
    <t>31.08.2018</t>
  </si>
  <si>
    <t>20.08.2028</t>
  </si>
  <si>
    <t>63</t>
  </si>
  <si>
    <t>20.09.2032</t>
  </si>
  <si>
    <t>64</t>
  </si>
  <si>
    <t>20.09.2027</t>
  </si>
  <si>
    <t>65</t>
  </si>
  <si>
    <t>14.09.2018</t>
  </si>
  <si>
    <t>20.09.2028</t>
  </si>
  <si>
    <t>66</t>
  </si>
  <si>
    <t>18.10.2017</t>
  </si>
  <si>
    <t>20.10.2032</t>
  </si>
  <si>
    <t>67</t>
  </si>
  <si>
    <t>P-626/2017 – Jāņa Poruka ielas pārbūve ar lietusūdens kanalizācijas sistēmas un lietusūdens attīrīšanas sistēmas iekārtu izbūvi.</t>
  </si>
  <si>
    <t>02.11.2017</t>
  </si>
  <si>
    <t>68</t>
  </si>
  <si>
    <t>10.05.2019</t>
  </si>
  <si>
    <t>20.04.2034</t>
  </si>
  <si>
    <t>69</t>
  </si>
  <si>
    <t>21.03.2017</t>
  </si>
  <si>
    <t>20.03.2037</t>
  </si>
  <si>
    <t>70</t>
  </si>
  <si>
    <t>71</t>
  </si>
  <si>
    <t>P-690/2017 – Gājēju celiņa izbūve autoceļa V83 posmā no Televīzijas ielas līdz Nākotnes ielai Siguldā, Siguldas novadā</t>
  </si>
  <si>
    <t>20.12.2017</t>
  </si>
  <si>
    <t>20.12.2032</t>
  </si>
  <si>
    <t>72</t>
  </si>
  <si>
    <t>73</t>
  </si>
  <si>
    <t>20.04.2044</t>
  </si>
  <si>
    <t>74</t>
  </si>
  <si>
    <t>P-692/2017 – Kult.iestādes invest. projekta Siguldas Kultūras centra pārbūve par zema patēriņa enerģijas ēku.</t>
  </si>
  <si>
    <t>28.12.2017</t>
  </si>
  <si>
    <t>20.12.2037</t>
  </si>
  <si>
    <t>75</t>
  </si>
  <si>
    <t>29.11.2018</t>
  </si>
  <si>
    <t>20.11.2028</t>
  </si>
  <si>
    <t>76</t>
  </si>
  <si>
    <t>10.12.2018</t>
  </si>
  <si>
    <t>77</t>
  </si>
  <si>
    <t>25.03.2020</t>
  </si>
  <si>
    <t>20.03.2035</t>
  </si>
  <si>
    <t>78</t>
  </si>
  <si>
    <t>79</t>
  </si>
  <si>
    <t>07.03.2018</t>
  </si>
  <si>
    <t>80</t>
  </si>
  <si>
    <t>81</t>
  </si>
  <si>
    <t>15.08.2018</t>
  </si>
  <si>
    <t>20.02.2033</t>
  </si>
  <si>
    <t>82</t>
  </si>
  <si>
    <t>03.12.2020</t>
  </si>
  <si>
    <t>20.11.2040</t>
  </si>
  <si>
    <t>83</t>
  </si>
  <si>
    <t>06.10.2020</t>
  </si>
  <si>
    <t>20.09.2040</t>
  </si>
  <si>
    <t>84</t>
  </si>
  <si>
    <t>03.08.2021</t>
  </si>
  <si>
    <t>22.07.2041</t>
  </si>
  <si>
    <t>85</t>
  </si>
  <si>
    <t>21.07.2036</t>
  </si>
  <si>
    <t>86</t>
  </si>
  <si>
    <t>13.09.2021</t>
  </si>
  <si>
    <t>20.08.2041</t>
  </si>
  <si>
    <t>87</t>
  </si>
  <si>
    <t>88</t>
  </si>
  <si>
    <t>15.09.2021</t>
  </si>
  <si>
    <t>20.08.2036</t>
  </si>
  <si>
    <t>89</t>
  </si>
  <si>
    <t>29.10.2021</t>
  </si>
  <si>
    <t>21.10.2041</t>
  </si>
  <si>
    <t>90</t>
  </si>
  <si>
    <t>20.10.2036</t>
  </si>
  <si>
    <t>91</t>
  </si>
  <si>
    <t>10.12.2021</t>
  </si>
  <si>
    <t>20.11.2041</t>
  </si>
  <si>
    <t>92</t>
  </si>
  <si>
    <t>23.03.2022</t>
  </si>
  <si>
    <t>20.03.2042</t>
  </si>
  <si>
    <t>93</t>
  </si>
  <si>
    <t>10.08.2022</t>
  </si>
  <si>
    <t>21.07.2042</t>
  </si>
  <si>
    <t>94</t>
  </si>
  <si>
    <t>23.08.2022</t>
  </si>
  <si>
    <t>20.08.2042</t>
  </si>
  <si>
    <t>95</t>
  </si>
  <si>
    <t>AIZŅĒMUMI KOPĀ</t>
  </si>
  <si>
    <t>GALVOJUMI</t>
  </si>
  <si>
    <t>24.10.2014</t>
  </si>
  <si>
    <t>20.12.2025</t>
  </si>
  <si>
    <t>19.07.2018</t>
  </si>
  <si>
    <t>20.06.2028</t>
  </si>
  <si>
    <t>13.08.2020</t>
  </si>
  <si>
    <t>20.07.2030</t>
  </si>
  <si>
    <t>03.07.2018</t>
  </si>
  <si>
    <t>20.06.2043</t>
  </si>
  <si>
    <t>18.07.2019</t>
  </si>
  <si>
    <t>20.06.2044</t>
  </si>
  <si>
    <t>24.09.2014</t>
  </si>
  <si>
    <t>20.12.2039</t>
  </si>
  <si>
    <t>20.11.2018</t>
  </si>
  <si>
    <t>20.11.2048</t>
  </si>
  <si>
    <t>22.09.2016</t>
  </si>
  <si>
    <t>20.09.2046</t>
  </si>
  <si>
    <t>25.11.2014</t>
  </si>
  <si>
    <t>20.12.2044</t>
  </si>
  <si>
    <t>09.06.2015</t>
  </si>
  <si>
    <t>20.05.2040</t>
  </si>
  <si>
    <t>GALVOJUMI KOPĀ</t>
  </si>
  <si>
    <t>SAISTĪBAS KOPĀ</t>
  </si>
  <si>
    <t>Saistību apjoms % no plānotajiem pamatbudžeta ieņēmumiem</t>
  </si>
  <si>
    <t>x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</si>
  <si>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</si>
  <si>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>Daina, lūdzu pārbaudi</t>
  </si>
  <si>
    <t>20.12.2040</t>
  </si>
  <si>
    <t>07.05.2021</t>
  </si>
  <si>
    <t>03.10.2017</t>
  </si>
  <si>
    <t>20.03.2032</t>
  </si>
  <si>
    <t>22.02.2038</t>
  </si>
  <si>
    <t>P-305/2021- Enerģētikas ielas un tās inženierkomunikāciju pārbūve īstenošanai</t>
  </si>
  <si>
    <t>15.11.2022</t>
  </si>
  <si>
    <t>20.10.2037</t>
  </si>
  <si>
    <t>17.11.2022</t>
  </si>
  <si>
    <t>30.11.2022</t>
  </si>
  <si>
    <t>20.11.2025</t>
  </si>
  <si>
    <t>infrastruktūras uzlabošana A1/1/18/816</t>
  </si>
  <si>
    <t>infrastruktūras uzlabošana A1/1/16/368</t>
  </si>
  <si>
    <t>infrastruktūras uzlabošana A1/1/14/898</t>
  </si>
  <si>
    <t>96</t>
  </si>
  <si>
    <t>11.09.2023</t>
  </si>
  <si>
    <t>97</t>
  </si>
  <si>
    <t>98</t>
  </si>
  <si>
    <t>13.09.2023</t>
  </si>
  <si>
    <t>P-299/2023 Kantora, Zvaigžņu, Mēness ielu pārbūve Sidgundas ciemā, Siguldas novadā</t>
  </si>
  <si>
    <t>P-295/2023 Rūpniecības ielas seguma atjaunošana Lēdurgā, Lēdurgas pagastā, Siguldas novadā</t>
  </si>
  <si>
    <t>P-280/2023 Livonijas ordeņa Siguldas pils vēsturiskā mūra ārkārtas atjaunošana Pils ielā 18, Siguldā, Siguldas novadā</t>
  </si>
  <si>
    <t>20.08.2043</t>
  </si>
  <si>
    <t>P-279/2023 Nekustamā īpašuma Raiņa ielā 3, Siguldā, iegāde investīciju īstenošanai</t>
  </si>
  <si>
    <t>Nr. p. k.</t>
  </si>
  <si>
    <t>P-297/2023 Tīnes ielas seguma atjaunošana Upmalās, Mālpils pagastā, Siguldas novadā</t>
  </si>
  <si>
    <t>28.11.2023</t>
  </si>
  <si>
    <t>20.11.2043</t>
  </si>
  <si>
    <t>29.12.2023</t>
  </si>
  <si>
    <t>20.12.2048</t>
  </si>
  <si>
    <t>ERAF projekts "Ūdenssaimniecības attīstība Inčukalna novada Inčukalna ciemā"  A1/1/14/713</t>
  </si>
  <si>
    <t>"Centralizētās notekūdeņu savākšanas sistēmas ierīkošana Inčukalnā" 2.kārta A1/1/18/391</t>
  </si>
  <si>
    <t>"Centralizētās notekūdeņu savākšanas sistēmas ierīkošana Inčukalnā" A1/1/19/269</t>
  </si>
  <si>
    <t>Sagatavoja Finanšu pārvaldes Ekonomikas nodaļas ekonomiste Evija Lebedoka</t>
  </si>
  <si>
    <t>Siguldas novada pašvaldības 2024. gada saistību apmērs saimnieciskajā gadā un turpmākajos gados</t>
  </si>
  <si>
    <t>24</t>
  </si>
  <si>
    <r>
      <t>Siguldas novada pašvaldības domes priekšsēdētāja pienākumu izpildītājs</t>
    </r>
    <r>
      <rPr>
        <i/>
        <sz val="12"/>
        <rFont val="Times New Roman"/>
        <family val="1"/>
        <charset val="186"/>
      </rPr>
      <t xml:space="preserve"> K. Zaļais</t>
    </r>
  </si>
  <si>
    <t>3. pielikums
 Siguldas novada pašvaldības domes 2024. gada 15. februāra saistošajiem noteikumiem Nr. 4
 "Par Siguldas novada pašvaldības budžetu 2024. gadam" (prot. Nr. 3, 1. §)</t>
  </si>
  <si>
    <t>P-388/2023 Projekts  "PII "Tornīši" āra kāpņu un atbalsta sienu atjaunošana un āra nojumju pārbūve"</t>
  </si>
  <si>
    <t>P-389/2023 Projekts  "Mālpils Kultūras centra pārbūves darbi un inženiertīklu ierīkošana Nākotnes ielā 5, Mālpilī, Mālpils pagastā, Siguldas novadā"</t>
  </si>
  <si>
    <t>KF projekti siltumenerģijas ražošanas efektivitātes paaugstināš., zudumu samazināšana"</t>
  </si>
  <si>
    <t>A1/1/1/14/814 ES Kohēzijas fonda finansētā PR "Ūdensaimniecības" pakalpojumu attīstība Siguldas pilsētā</t>
  </si>
  <si>
    <t>P-401/2023 ES fondu projekts "Dienas aprūpes centrs personām ar garīga rakstura traucējumiem un sociālās rehabilitācijas pakalpojumi bērniem ar funkcionāliem traucējumiem Krimuldas novadā"</t>
  </si>
  <si>
    <t>P-205/2015 – Siguldas pils kompleksa saimn. ēkas Pils ielā 16 pārbūve</t>
  </si>
  <si>
    <t>P-256/2015 – Jumta siltināšana un seguma atjaunošana sporta zāles fasādes, vestibila un 2 klašu remonts Siguldas 1. pamatskolā</t>
  </si>
  <si>
    <t>P-257/2015 – Fasādes un iekštelpu remonts, skatuves iekārtu iegāde un uzstādīšana, koncertzāles akustisko paneļu iegāde, uzstādīšanas ventilācijas modernizācija, ''Baltais flīģelis''</t>
  </si>
  <si>
    <t>P-326/2015 – PII Saulīte teritorijas labiekārtošanas darbu veikšana</t>
  </si>
  <si>
    <t>P-327/2015 – PII Ābelīte remonts</t>
  </si>
  <si>
    <t>P-328/2015 – Laurenču sākumskolas pagrabstāva rekonstrukcija / pārbūve un kāpņu izbūve Laurenču ielā 7, Siguldā, Siguldas novadā</t>
  </si>
  <si>
    <t>P-353/2015 – Pils ielas no Cēsu ielas līdz Raiņa ielai un Cēsu ielas no Raiņa ielas līdz Pils ielai asfaltbetona seguma vienlaidus remonts Siguldā, Siguldas novadā</t>
  </si>
  <si>
    <t>P-433/2015 – Autostāvvietu izbūve Institūta ielā un Mores ielā, Peltēs, Siguldas pagastā, Siguldas novadā</t>
  </si>
  <si>
    <t>P-434/2015 – Gājēju celiņa izbūve Zaļkalna ielā un Klusās ielas pārbūve Allažu pagastā, Siguldas novadā</t>
  </si>
  <si>
    <t>P-429/2015 – Ēkas Skolas ielā 3, Siguldā, Siguldas novadā, telpu remonts pirmsskolas izglītības iestādes darbības nodrošināšanai</t>
  </si>
  <si>
    <t>P-436/2015 – Siguldas novada pašvaldības ceļu un ielu investīciju projekts – 4 objekti</t>
  </si>
  <si>
    <t>P-21/2016 – Siguldas sporta kompleksa projektēšana un būvniecība</t>
  </si>
  <si>
    <t>P-178/2016 – Fasādes remonts Siguldas Mākslu skolā "Baltais Flīģelis"</t>
  </si>
  <si>
    <t>P-179/2016 – Dienesta viesnīcas ēkas pārbūve par Laurenču sākumskolas mācību korpusu Puķu ielā 2, Siguldā</t>
  </si>
  <si>
    <t>P-341/2016 – Laurenču ielas atjaunošana Siguldā, P-341/2016</t>
  </si>
  <si>
    <t>P-342/2016 – Gājēju celiņa izbūve Strēlnieku ielā posmā no Pulkveža Brieža ielas līdz Gāles ielai, P 342/2016</t>
  </si>
  <si>
    <t>P-343/2016 – Siguldas novada administrācijas un kultūras nama ēkas vienkāršotā atjaunošana Zinātnes ielā 7</t>
  </si>
  <si>
    <t>P-354/2016 – Televīzijas ielas pārbūve posmā no Līvkalna ielas līdz Dārza ielai, Siguldā, Siguldas novadā</t>
  </si>
  <si>
    <t>P-379/2016 – Jaunās Laurenču sākumskolas mācību korpusu automašīnu stāvlaukuma izbūve</t>
  </si>
  <si>
    <t>P-380/2016 – Līvkalna ielas pārbūve posmā no Krišjāņa Barona ielas līdz Televīzijas ielai Siguldā, Siguldas novadā</t>
  </si>
  <si>
    <t>P-69/2017 – Siguldas novada administrācijas un kultūras nama ēkas vienkāršotā atjaunošana Zinātnes ielā II</t>
  </si>
  <si>
    <t>P-335/2017 – Kalna ielas (no valsts galvenā autoceļa A2 līdz Noliktavu ielai) asfaltbetona seguma vienlaidus remonts Siguldā, Siguldas novadā.</t>
  </si>
  <si>
    <t>P-329/2017 – Lakstīgalas, Ziedu, Lāčplēša (no Ziedu ielas līdz Jāņa Čakstes ielai), Jāņa Čakstes ielas asfaltbetona seguma vienlaidus remonts Siguldā, Siguldas novadā</t>
  </si>
  <si>
    <t>P-533/2017 – Autoceļa A2-Mednieki-V85(Jūdaži) grants seguma remonts Siguldas pagastā, Siguldas novadā</t>
  </si>
  <si>
    <t>P-534/2017 – Uzņēmējdarbības atbalsta pasākumi Siguldas novada pašvaldības ražošanas apbūvei piegulošajās teritorijās" īstenošanai</t>
  </si>
  <si>
    <t>P-594/2017 – Nākotnes ielas pārbūve posmā no Tilta ielas līdz Riekstu ielai</t>
  </si>
  <si>
    <t>P-78/2018 – ERAF 5.6.2.0/16/I/020 – Siguldas Pils kompleksa ēku pārbūve, revitalizācija uzņēmējdarbības atbalstam</t>
  </si>
  <si>
    <t>P-77/2018 – ERAF 5.6.2.0/16/I/020 – Siguldas Pils kompleksa ēku pārbūve, revitalizācija uzņēmējdarbības atbalstam</t>
  </si>
  <si>
    <t>P-139/2018 – pašvald. autonomo funkciju veikš.nepieciešamā transporta (jauna autobusa) iegāde</t>
  </si>
  <si>
    <t>P-242/2018 – Mores amatu māja – Ēdnīcas pārbūve par Amatu māju, katlu mājas pārbūve par sociālās aprūpes centru un katlu mājas novietošana</t>
  </si>
  <si>
    <t>P-447/2018 – sociālo iestāžu investīciju projekta "Sociālās aprūpes mājas "Gaismiņas", Stīveros, Allažu pagastā, Siguldas novadā vienkāršotā fasādes atjaunošana" īstenošanai</t>
  </si>
  <si>
    <t>P-439/2018 – ERAF Uzņēmējdarbības veicināšanai nepieciešamās intrastruktūras attīstība, Rūpniecības iela</t>
  </si>
  <si>
    <t>P-416/2018 – ERAF Uzņēmējdarbības veicināšanai nepieciešamās infrastruktūras attīstība, Rikteres iela</t>
  </si>
  <si>
    <t>P-448/2018 – Grants seguma atjaunošana un apaugumu noņemšana autoceļiem: Pullēni – Strazdiņi; Vecumnieki – Bisenieki; Vecumnieki – Pullēni; Baznīca – kapliča; Pansionāts – Alkšņi un autoceļam: Kalni – Pādes, Allažu pagastā, Siguldas novadā</t>
  </si>
  <si>
    <t>PP-21/2018 – Investīciju projektu īstenošanai (saistību pārjaunošana)</t>
  </si>
  <si>
    <t>P-517/2018 – Siguldas novada pašvaldības pirmsskolas izglītības iestāžu un Allažu pamatskolas iekštelpu atjaunošana</t>
  </si>
  <si>
    <t>P-534/2018 – ERAF Uzņēmējdarbības veicināšanai nepieciešamās infrastruktūras attīstība, Piena iela</t>
  </si>
  <si>
    <t>P-540/2018 – Miera ielas seguma pārbūve un asfaltbetona virskārtas atjaunošana Pulkveža Brieža ielā, Siguldā, Siguldas novadā, Lāčplēša ielā, Siguldā, Siguldas novadā, Birztalu ielā, Allažos, Siguldas novadā</t>
  </si>
  <si>
    <t>P-693/2018 – Grants seguma atjaunošana un apaugumu noņemšana autoceļiem Siguldas novadā</t>
  </si>
  <si>
    <t xml:space="preserve">_x000D_
P-710/2018 – ERAF projekta (Nr.5.5.1.0/17/I/004) "Kultūra, vēsture, arhitektūra Gaujas un laika lokos" īstenošanai_x000D_
</t>
  </si>
  <si>
    <t>P-25/2019, A2.1.19/55 – ERAF projekta (Nr.8.1.2.0/17/I/005) "Siguldas Valsts ģimnāzijas un Siguldas 1.pamatskolas atjaunošana, pārbūve un materiāltehniskās bāzes modernizācija" īstenošanai</t>
  </si>
  <si>
    <t>P-67/2019 – Meldru ielas un Doņu ielas pārbūve Siguldā, Siguldas novadā</t>
  </si>
  <si>
    <t>PP-11/2019 – Investīciju projektu īstenošana</t>
  </si>
  <si>
    <t>P-267/2019 – Starptautiski nozīmīga pasākuma nodrošināšanai nepieciešamās Peldu ielas, Siguldā, Siguldas novadā, avārijas seku likvidēšanai</t>
  </si>
  <si>
    <t>P-285/2019 – ERAF projekta "Kultūra, vēsture, arhitektūra Gaujas un laika lokos" īstenošanai</t>
  </si>
  <si>
    <t>P-71/2020 – ELFLA projekta "Siguldas novada pašvaldības trīs grants ceļu posmu pārbūve Siguldas um Mores pagastos" īstenošanai</t>
  </si>
  <si>
    <t>P-72/2020 – ELFLA projekta "Siguldas novada pašvaldības trīs grants ceļu posmu pārbūve Allažu um Mores pagastos" īstenošanai</t>
  </si>
  <si>
    <t>P-110/2020 – ELFLA projekta "Grants ceļu atjaunošana Mālpils novadā"īstenošanai</t>
  </si>
  <si>
    <t>P-248/2020 – projekta "Atbrīvotāju ielas pārbūve" īstenošanai</t>
  </si>
  <si>
    <t>P-247/2020 – projekta "Pirmsskolas izglītības iestādes "Tornīši" un Allažu pamatskolas izglītības grupu paplašināšana" īstenošanai</t>
  </si>
  <si>
    <t>P-293/2020 – ERAF projekta (Nr.5.5.1.0/17/I/004) "Kultūra, vēsture, arhitektūra Gaujas un laika lokos" īstenošanai</t>
  </si>
  <si>
    <t>P-359/2020 – Projekta "Jaunās un Krasta ielas pārbūve"īstenošanai</t>
  </si>
  <si>
    <t>P-480/2020 – ERAF projekta (Nr.5.5.1.0/17/I/004) "Kultūra, vēsture, arhitektūra Gaujas un laika lokos" īstenošanai</t>
  </si>
  <si>
    <t>P-481/2020 – ERAF projekta (Nr.8.1.2.0/17/I/005) "Siguldas Valsts ģimnāzijas un Siguldas 1.pamatskolas atjaunošana, pārbūve un materiāltehniskās bāzes modernizācija" īstenošanai</t>
  </si>
  <si>
    <t>P-131/2021 – Krimuldas vidusskolas stadiona rekonstrukcijai</t>
  </si>
  <si>
    <t>P-201/2021 – projekta "Jūdažu ielas pārbūve Siguldā, Siguldas novadā" īstenošanai</t>
  </si>
  <si>
    <t>P-304/2021 – Vainagu ielas pārbūve Siguldā, Siguldas novadā īstenošanai</t>
  </si>
  <si>
    <t>P-395/2021 – projekta "Mālpils novada vidusskolas mācību telpu remonts un labiekārtošana, elektrosadales tīkla pārbūve" īstenošanai</t>
  </si>
  <si>
    <t>P-396/2021 – ERAF projekta (Nr.3.3.1.0/20/I/015) "Uzņēmējdarbības atbalsta pasākumi Siguldas novada pašvaldības ražošanas apbūvei pieguļošajās teritorijās – Limbu ceļa pārbūve" īstenošanai</t>
  </si>
  <si>
    <t>P-487/2021 – KF projekta (Nr.5.2.1.2/20/A/001) "Zaļo un dārza atkritumu kompostēšanas laukuma izveide Siguldas novadā" īstenošanai</t>
  </si>
  <si>
    <t>P-488/2021 – ERAF projekta (Nr.5.6.2.0/20/I/006) "Lauku ielas pārbūve, teritorijas revitalizācija uzņēmējdarbības atbalstam" īstenošanai</t>
  </si>
  <si>
    <t>P-568/2021 – projekta "Amatu mājas izglītības iestādes mājturības, tehnoloģiju un mākslas nodarbībām, mūžizglītības pasākumiem un amatu prasmju darbnīcu izveidei pārbūve" īstenošanai</t>
  </si>
  <si>
    <t>P-20/2022 – ERAF projekta "Grupu mājas būvniecība sociālo un atelpas brīža pakalpojumu nodrošināšanai Siguldas novadā"</t>
  </si>
  <si>
    <t>P-183/2022 – Multifunkcionāla aktīvās atpūtas parka un sporta laukuma būvniecība Raiņa parkā, Siguldā</t>
  </si>
  <si>
    <t>P-236/2022 – Projekta "Komunikāciju remontdarbi Inčukalna pirmsskolas izglītības iestādē "Minka" Inčukalnā" investīciju īstenošanai</t>
  </si>
  <si>
    <t>P-235/2022 – Projekta "Inčukalna pamatskolas virtuves bloka remontdarbi" investīciju īstenošanai</t>
  </si>
  <si>
    <t>P-234/2022 – projekta"Mālpils vidusskolas virtuves bloka un ēdamzāles telpu apdares un komunikāciju remontdarbi" investīciju īstenošanai"</t>
  </si>
  <si>
    <t>P-355/2022 – projekta "Vecās pasta ēkas Atmodas ielā 2, Inčukalnā, atjaunošana un funkcija maiņa" investīciju īstenošanai</t>
  </si>
  <si>
    <t>P-356/2022 – prioritārā investīciju projekta "Siguldas sporta skolas siltumapgādes rekonstrukcija" īstenošanai</t>
  </si>
  <si>
    <t>P-357/2022 – projekta "Remontdarbi pirmsskolas iestadē "Ezerciems"" investīciju īstenošanai</t>
  </si>
  <si>
    <t>P-358/2022 – projekta "Komunikāciju un konstrukciju remontdarbi "Mālpils pirmsskolas izglītības iestadē "Māllēpīte"" investīciju īstenošanai</t>
  </si>
  <si>
    <t>P-359/2022 – projekta "Apkures sistēmas izbūve Garlība Merķeļa Lēdurgas pamatskolā" investīciju īstenošanai</t>
  </si>
  <si>
    <t>P-367/2022 – budžeta un finanšu vadībai</t>
  </si>
  <si>
    <t>A1/1/18/472 – Galvojums "Ūdenssaimniecības pakalpojumu attīstība Siguldas notekūdeņu aglomerācijā V kārta, Nr.5.3.1.0/16/I/001</t>
  </si>
  <si>
    <t>A1/1/20/549 – Projekta "Ūdensapgādes tīklu paplašināšanas būvdarbi Eiropas Savienības Kohēzijas fonda līdzfinansētā ūdenssaimniecības projekta "Ūdenssaimniecības pakalpojumu attīstība Siguldas notekūdeņu aglomerācijā, V kārta" Nr.5.3.1.0/16/I/001 aktivitāšu teritorijā"  īstenošanai</t>
  </si>
  <si>
    <t>A1/1/20/551 – KF projekta Nr.5.3.1.0/16/I/001 "Ūdenssaimniecības pakalpojumu attīstība Siguldas notekūdeņu aglomerācijā, V kārta"  īstenošanai</t>
  </si>
  <si>
    <t>P-68/2017 – EKII projekta (Nr.EKII-2/6)Siltumnīcefekta gāzu emisiju samazināšana Siguldas novada Kultūras centra ēkā</t>
  </si>
  <si>
    <t>P-69/2019 – EKII projekta (Nr.EKII-1/5) – "Siltumnīcefekta gāzu emisiju samazināšana valsts nozīmes arhitektūras piemineklī Nr.8333 "Jaunā pils"" īstenošanai</t>
  </si>
  <si>
    <t>P-68/2019 – Grants autoceļa 9427 P8  – "Pelītes" (posmā no valsts reģionālā autoceļa P8 Inciems – Sigulda – Ķegums līdz autoceļam 9427 "Egles"–"Rugāji" pārbūve Siguldas pagastā, Siguldas novadā</t>
  </si>
  <si>
    <t>P-469/2020 – Projekta "Grants ceļa Sidgunda–Ezeri–Kārde" 2. un 3. posma īstenošanai</t>
  </si>
  <si>
    <t>P-394/2021 – projekta "Grants ceļa Baņģi–Pilskalni pārbūve" īstenošanai</t>
  </si>
  <si>
    <t>P-237/2022 – Projekta "Grants ceļa Baņģi–Pilskalni pārbūve" investīciju īstenošanai</t>
  </si>
  <si>
    <t>P-298/2023 Autoceļa 6831 (Putniņi–Staņģi) seguma atjaunošana Krimuldas pagastā, Siguldas novadā</t>
  </si>
  <si>
    <t>P-296/2023 Ceļa posmu 6837 (Laimas–Vējiņi–meh.sektors–Valmieras ceļš) un 6838 (Ceļš uz mehānisko sektoru) seguma atjaunošana Raganā, Krimuldas pagastā, Siguldas novadā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</si>
</sst>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  <charset val="186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4"/>
      <name val="Times New Roman"/>
      <family val="1"/>
      <charset val="186"/>
    </font>
    <font>
      <b/>
      <sz val="12"/>
      <name val="Times New Roman"/>
      <family val="1"/>
      <charset val="186"/>
    </font>
    <font>
      <i/>
      <sz val="10"/>
      <name val="Times New Roman"/>
      <family val="1"/>
      <charset val="186"/>
    </font>
    <font>
      <sz val="12"/>
      <color rgb="FFFF0000"/>
      <name val="Times New Roman"/>
      <family val="1"/>
      <charset val="186"/>
    </font>
    <font>
      <sz val="14"/>
      <name val="Times New Roman"/>
      <family val="1"/>
      <charset val="186"/>
    </font>
    <font>
      <b/>
      <sz val="12"/>
      <name val="Cambria"/>
      <family val="1"/>
      <charset val="186"/>
    </font>
    <font>
      <i/>
      <sz val="12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9" fontId="2" fillId="0" borderId="0" applyFill="0" applyBorder="0" applyAlignment="0" applyProtection="0"/>
  </cellStyleXfs>
  <cellXfs count="100">
    <xf numFmtId="0" fontId="0" fillId="0" borderId="0" xfId="0"/>
    <xf numFmtId="49" fontId="4" fillId="0" borderId="0" xfId="2" applyNumberFormat="1" applyFont="1" applyAlignment="1">
      <alignment vertical="center" wrapText="1"/>
    </xf>
    <xf numFmtId="3" fontId="5" fillId="2" borderId="0" xfId="0" applyNumberFormat="1" applyFont="1" applyFill="1" applyAlignment="1">
      <alignment wrapText="1"/>
    </xf>
    <xf numFmtId="0" fontId="4" fillId="0" borderId="0" xfId="2" applyFont="1"/>
    <xf numFmtId="3" fontId="5" fillId="2" borderId="0" xfId="2" applyNumberFormat="1" applyFont="1" applyFill="1" applyAlignment="1">
      <alignment horizontal="right" wrapText="1"/>
    </xf>
    <xf numFmtId="0" fontId="7" fillId="0" borderId="0" xfId="2" applyFont="1"/>
    <xf numFmtId="0" fontId="4" fillId="0" borderId="8" xfId="2" applyFont="1" applyBorder="1" applyAlignment="1">
      <alignment horizontal="center" vertical="center" wrapText="1"/>
    </xf>
    <xf numFmtId="49" fontId="4" fillId="0" borderId="8" xfId="2" applyNumberFormat="1" applyFont="1" applyBorder="1" applyAlignment="1">
      <alignment horizontal="center" vertical="center"/>
    </xf>
    <xf numFmtId="49" fontId="4" fillId="0" borderId="8" xfId="2" applyNumberFormat="1" applyFont="1" applyBorder="1" applyAlignment="1">
      <alignment horizontal="left" vertical="center" wrapText="1"/>
    </xf>
    <xf numFmtId="3" fontId="4" fillId="0" borderId="8" xfId="2" applyNumberFormat="1" applyFont="1" applyBorder="1" applyAlignment="1">
      <alignment horizontal="right" vertical="center"/>
    </xf>
    <xf numFmtId="3" fontId="7" fillId="0" borderId="8" xfId="2" applyNumberFormat="1" applyFont="1" applyBorder="1" applyAlignment="1">
      <alignment horizontal="right" vertical="center"/>
    </xf>
    <xf numFmtId="3" fontId="4" fillId="0" borderId="0" xfId="2" applyNumberFormat="1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3" fontId="4" fillId="0" borderId="9" xfId="2" applyNumberFormat="1" applyFont="1" applyBorder="1" applyAlignment="1">
      <alignment horizontal="right" vertical="center"/>
    </xf>
    <xf numFmtId="3" fontId="4" fillId="0" borderId="10" xfId="2" applyNumberFormat="1" applyFont="1" applyBorder="1" applyAlignment="1">
      <alignment horizontal="right" vertical="center"/>
    </xf>
    <xf numFmtId="3" fontId="4" fillId="0" borderId="1" xfId="2" applyNumberFormat="1" applyFont="1" applyBorder="1" applyAlignment="1">
      <alignment horizontal="right" vertical="center"/>
    </xf>
    <xf numFmtId="3" fontId="4" fillId="0" borderId="11" xfId="2" applyNumberFormat="1" applyFont="1" applyBorder="1" applyAlignment="1">
      <alignment horizontal="right" vertical="center"/>
    </xf>
    <xf numFmtId="3" fontId="4" fillId="0" borderId="15" xfId="2" applyNumberFormat="1" applyFont="1" applyBorder="1" applyAlignment="1">
      <alignment horizontal="right" vertical="center"/>
    </xf>
    <xf numFmtId="49" fontId="4" fillId="0" borderId="1" xfId="2" applyNumberFormat="1" applyFont="1" applyBorder="1" applyAlignment="1">
      <alignment horizontal="center" vertical="center"/>
    </xf>
    <xf numFmtId="49" fontId="4" fillId="0" borderId="1" xfId="2" applyNumberFormat="1" applyFont="1" applyBorder="1" applyAlignment="1">
      <alignment horizontal="left" vertical="center" wrapText="1"/>
    </xf>
    <xf numFmtId="3" fontId="7" fillId="0" borderId="1" xfId="2" applyNumberFormat="1" applyFont="1" applyBorder="1" applyAlignment="1">
      <alignment horizontal="right" vertical="center"/>
    </xf>
    <xf numFmtId="49" fontId="4" fillId="0" borderId="9" xfId="2" applyNumberFormat="1" applyFont="1" applyBorder="1" applyAlignment="1">
      <alignment horizontal="center" vertical="center"/>
    </xf>
    <xf numFmtId="49" fontId="4" fillId="0" borderId="9" xfId="2" applyNumberFormat="1" applyFont="1" applyBorder="1" applyAlignment="1">
      <alignment horizontal="left" vertical="center" wrapText="1"/>
    </xf>
    <xf numFmtId="3" fontId="7" fillId="0" borderId="9" xfId="2" applyNumberFormat="1" applyFont="1" applyBorder="1" applyAlignment="1">
      <alignment horizontal="right" vertical="center"/>
    </xf>
    <xf numFmtId="49" fontId="4" fillId="2" borderId="1" xfId="2" applyNumberFormat="1" applyFont="1" applyFill="1" applyBorder="1" applyAlignment="1">
      <alignment horizontal="left" vertical="center" wrapText="1"/>
    </xf>
    <xf numFmtId="49" fontId="4" fillId="2" borderId="1" xfId="2" applyNumberFormat="1" applyFont="1" applyFill="1" applyBorder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 wrapText="1"/>
    </xf>
    <xf numFmtId="3" fontId="4" fillId="0" borderId="17" xfId="2" applyNumberFormat="1" applyFont="1" applyBorder="1" applyAlignment="1">
      <alignment horizontal="right" vertical="center"/>
    </xf>
    <xf numFmtId="3" fontId="7" fillId="3" borderId="15" xfId="2" applyNumberFormat="1" applyFont="1" applyFill="1" applyBorder="1" applyAlignment="1">
      <alignment horizontal="right" vertical="center"/>
    </xf>
    <xf numFmtId="49" fontId="4" fillId="0" borderId="8" xfId="3" applyNumberFormat="1" applyFont="1" applyBorder="1" applyAlignment="1">
      <alignment horizontal="center" vertical="center"/>
    </xf>
    <xf numFmtId="3" fontId="4" fillId="0" borderId="8" xfId="3" applyNumberFormat="1" applyFont="1" applyBorder="1" applyAlignment="1">
      <alignment horizontal="right" vertical="center"/>
    </xf>
    <xf numFmtId="3" fontId="7" fillId="0" borderId="8" xfId="4" applyNumberFormat="1" applyFont="1" applyBorder="1" applyAlignment="1">
      <alignment horizontal="right" vertical="center"/>
    </xf>
    <xf numFmtId="3" fontId="4" fillId="0" borderId="8" xfId="5" applyNumberFormat="1" applyFont="1" applyBorder="1" applyAlignment="1" applyProtection="1">
      <alignment horizontal="right" vertical="center"/>
      <protection locked="0"/>
    </xf>
    <xf numFmtId="49" fontId="4" fillId="0" borderId="8" xfId="0" applyNumberFormat="1" applyFont="1" applyBorder="1" applyAlignment="1">
      <alignment horizontal="left" vertical="center" wrapText="1"/>
    </xf>
    <xf numFmtId="3" fontId="7" fillId="3" borderId="8" xfId="2" applyNumberFormat="1" applyFont="1" applyFill="1" applyBorder="1" applyAlignment="1">
      <alignment horizontal="right" vertical="center"/>
    </xf>
    <xf numFmtId="3" fontId="7" fillId="4" borderId="8" xfId="2" applyNumberFormat="1" applyFont="1" applyFill="1" applyBorder="1" applyAlignment="1">
      <alignment horizontal="right" vertical="center"/>
    </xf>
    <xf numFmtId="10" fontId="4" fillId="0" borderId="8" xfId="6" applyNumberFormat="1" applyFont="1" applyFill="1" applyBorder="1" applyAlignment="1">
      <alignment horizontal="center" vertical="center"/>
    </xf>
    <xf numFmtId="9" fontId="4" fillId="0" borderId="8" xfId="6" applyFont="1" applyFill="1" applyBorder="1" applyAlignment="1">
      <alignment horizontal="center" vertical="center"/>
    </xf>
    <xf numFmtId="49" fontId="5" fillId="0" borderId="0" xfId="5" applyNumberFormat="1" applyFont="1" applyAlignment="1" applyProtection="1">
      <alignment vertical="center" wrapText="1"/>
      <protection locked="0"/>
    </xf>
    <xf numFmtId="49" fontId="8" fillId="0" borderId="0" xfId="5" applyNumberFormat="1" applyFont="1" applyAlignment="1">
      <alignment vertical="center" wrapText="1"/>
    </xf>
    <xf numFmtId="0" fontId="9" fillId="0" borderId="0" xfId="2" applyFont="1"/>
    <xf numFmtId="3" fontId="4" fillId="0" borderId="0" xfId="2" applyNumberFormat="1" applyFont="1" applyAlignment="1">
      <alignment vertical="center" wrapText="1"/>
    </xf>
    <xf numFmtId="3" fontId="4" fillId="0" borderId="6" xfId="2" applyNumberFormat="1" applyFont="1" applyBorder="1" applyAlignment="1">
      <alignment vertical="center" wrapText="1"/>
    </xf>
    <xf numFmtId="0" fontId="5" fillId="2" borderId="0" xfId="0" applyFont="1" applyFill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 indent="1"/>
    </xf>
    <xf numFmtId="0" fontId="4" fillId="2" borderId="0" xfId="0" applyFont="1" applyFill="1"/>
    <xf numFmtId="0" fontId="7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0" fillId="2" borderId="0" xfId="0" applyFont="1" applyFill="1"/>
    <xf numFmtId="0" fontId="7" fillId="0" borderId="0" xfId="2" applyFont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center" vertical="center"/>
    </xf>
    <xf numFmtId="0" fontId="4" fillId="2" borderId="0" xfId="2" applyFont="1" applyFill="1" applyAlignment="1">
      <alignment horizontal="right" vertical="center" indent="1"/>
    </xf>
    <xf numFmtId="0" fontId="6" fillId="2" borderId="0" xfId="2" applyFont="1" applyFill="1" applyAlignment="1">
      <alignment horizontal="center" vertical="center"/>
    </xf>
    <xf numFmtId="0" fontId="6" fillId="0" borderId="0" xfId="2" applyFont="1" applyAlignment="1">
      <alignment horizontal="center" vertical="center"/>
    </xf>
    <xf numFmtId="0" fontId="10" fillId="2" borderId="0" xfId="2" applyFont="1" applyFill="1" applyAlignment="1">
      <alignment horizontal="center" vertical="center"/>
    </xf>
    <xf numFmtId="0" fontId="10" fillId="0" borderId="0" xfId="2" applyFont="1" applyAlignment="1">
      <alignment horizontal="center" vertical="center"/>
    </xf>
    <xf numFmtId="0" fontId="10" fillId="0" borderId="0" xfId="2" applyFont="1" applyAlignment="1">
      <alignment horizontal="right" vertical="center" indent="1"/>
    </xf>
    <xf numFmtId="3" fontId="4" fillId="0" borderId="0" xfId="2" applyNumberFormat="1" applyFont="1"/>
    <xf numFmtId="0" fontId="4" fillId="2" borderId="0" xfId="0" applyFont="1" applyFill="1" applyAlignment="1">
      <alignment horizontal="right" vertical="center"/>
    </xf>
    <xf numFmtId="3" fontId="5" fillId="2" borderId="0" xfId="0" applyNumberFormat="1" applyFont="1" applyFill="1" applyAlignment="1">
      <alignment horizontal="right" vertical="center" wrapText="1"/>
    </xf>
    <xf numFmtId="49" fontId="6" fillId="0" borderId="0" xfId="2" applyNumberFormat="1" applyFont="1" applyAlignment="1" applyProtection="1">
      <alignment horizontal="center" vertical="center"/>
      <protection locked="0"/>
    </xf>
    <xf numFmtId="49" fontId="4" fillId="0" borderId="16" xfId="2" applyNumberFormat="1" applyFont="1" applyBorder="1" applyAlignment="1" applyProtection="1">
      <alignment horizontal="left" vertical="center"/>
      <protection locked="0"/>
    </xf>
    <xf numFmtId="0" fontId="7" fillId="0" borderId="9" xfId="2" applyFont="1" applyBorder="1" applyAlignment="1">
      <alignment horizontal="center" vertical="center" wrapText="1"/>
    </xf>
    <xf numFmtId="0" fontId="7" fillId="0" borderId="15" xfId="2" applyFont="1" applyBorder="1" applyAlignment="1">
      <alignment horizontal="center" vertical="center" wrapText="1"/>
    </xf>
    <xf numFmtId="0" fontId="4" fillId="0" borderId="2" xfId="2" applyFont="1" applyBorder="1" applyAlignment="1">
      <alignment horizontal="center" vertical="center" wrapText="1"/>
    </xf>
    <xf numFmtId="0" fontId="4" fillId="0" borderId="3" xfId="2" applyFont="1" applyBorder="1" applyAlignment="1">
      <alignment horizontal="center" vertical="center" wrapText="1"/>
    </xf>
    <xf numFmtId="0" fontId="4" fillId="0" borderId="4" xfId="2" applyFont="1" applyBorder="1" applyAlignment="1">
      <alignment horizontal="center" vertical="center" wrapText="1"/>
    </xf>
    <xf numFmtId="0" fontId="4" fillId="0" borderId="5" xfId="2" applyFont="1" applyBorder="1" applyAlignment="1">
      <alignment horizontal="center" vertical="center" wrapText="1"/>
    </xf>
    <xf numFmtId="0" fontId="4" fillId="0" borderId="0" xfId="2" applyFont="1" applyAlignment="1">
      <alignment horizontal="center" vertical="center" wrapText="1"/>
    </xf>
    <xf numFmtId="0" fontId="4" fillId="0" borderId="6" xfId="2" applyFont="1" applyBorder="1" applyAlignment="1">
      <alignment horizontal="center" vertical="center" wrapText="1"/>
    </xf>
    <xf numFmtId="0" fontId="4" fillId="0" borderId="7" xfId="2" applyFont="1" applyBorder="1" applyAlignment="1">
      <alignment horizontal="center" vertical="center" wrapText="1"/>
    </xf>
    <xf numFmtId="0" fontId="4" fillId="0" borderId="13" xfId="2" applyFont="1" applyBorder="1" applyAlignment="1">
      <alignment horizontal="center" vertical="center" wrapText="1"/>
    </xf>
    <xf numFmtId="0" fontId="4" fillId="0" borderId="14" xfId="2" applyFont="1" applyBorder="1" applyAlignment="1">
      <alignment horizontal="center" vertical="center" wrapText="1"/>
    </xf>
    <xf numFmtId="3" fontId="11" fillId="0" borderId="2" xfId="2" applyNumberFormat="1" applyFont="1" applyBorder="1" applyAlignment="1">
      <alignment horizontal="center" vertical="center"/>
    </xf>
    <xf numFmtId="3" fontId="11" fillId="0" borderId="4" xfId="2" applyNumberFormat="1" applyFont="1" applyBorder="1" applyAlignment="1">
      <alignment horizontal="center" vertical="center"/>
    </xf>
    <xf numFmtId="3" fontId="11" fillId="0" borderId="5" xfId="2" applyNumberFormat="1" applyFont="1" applyBorder="1" applyAlignment="1">
      <alignment horizontal="center" vertical="center"/>
    </xf>
    <xf numFmtId="3" fontId="11" fillId="0" borderId="6" xfId="2" applyNumberFormat="1" applyFont="1" applyBorder="1" applyAlignment="1">
      <alignment horizontal="center" vertical="center"/>
    </xf>
    <xf numFmtId="3" fontId="11" fillId="0" borderId="7" xfId="2" applyNumberFormat="1" applyFont="1" applyBorder="1" applyAlignment="1">
      <alignment horizontal="center" vertical="center"/>
    </xf>
    <xf numFmtId="3" fontId="11" fillId="0" borderId="14" xfId="2" applyNumberFormat="1" applyFont="1" applyBorder="1" applyAlignment="1">
      <alignment horizontal="center" vertical="center"/>
    </xf>
    <xf numFmtId="0" fontId="7" fillId="3" borderId="15" xfId="2" applyFont="1" applyFill="1" applyBorder="1" applyAlignment="1">
      <alignment horizontal="center"/>
    </xf>
    <xf numFmtId="0" fontId="7" fillId="4" borderId="8" xfId="2" applyFont="1" applyFill="1" applyBorder="1" applyAlignment="1">
      <alignment horizontal="center" vertical="center" wrapText="1"/>
    </xf>
    <xf numFmtId="0" fontId="7" fillId="3" borderId="8" xfId="2" applyFont="1" applyFill="1" applyBorder="1" applyAlignment="1">
      <alignment horizontal="center"/>
    </xf>
    <xf numFmtId="0" fontId="7" fillId="4" borderId="10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11" xfId="2" applyFont="1" applyFill="1" applyBorder="1" applyAlignment="1">
      <alignment horizontal="center" vertical="center" wrapText="1"/>
    </xf>
    <xf numFmtId="0" fontId="7" fillId="0" borderId="10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center" vertical="center" wrapText="1"/>
    </xf>
    <xf numFmtId="0" fontId="7" fillId="4" borderId="10" xfId="2" applyFont="1" applyFill="1" applyBorder="1" applyAlignment="1">
      <alignment horizontal="center"/>
    </xf>
    <xf numFmtId="0" fontId="7" fillId="4" borderId="12" xfId="2" applyFont="1" applyFill="1" applyBorder="1" applyAlignment="1">
      <alignment horizontal="center"/>
    </xf>
    <xf numFmtId="0" fontId="7" fillId="4" borderId="11" xfId="2" applyFont="1" applyFill="1" applyBorder="1" applyAlignment="1">
      <alignment horizontal="center"/>
    </xf>
    <xf numFmtId="0" fontId="7" fillId="0" borderId="10" xfId="2" applyFont="1" applyBorder="1" applyAlignment="1">
      <alignment horizontal="center"/>
    </xf>
    <xf numFmtId="0" fontId="7" fillId="0" borderId="12" xfId="2" applyFont="1" applyBorder="1" applyAlignment="1">
      <alignment horizontal="center"/>
    </xf>
    <xf numFmtId="0" fontId="7" fillId="0" borderId="11" xfId="2" applyFont="1" applyBorder="1" applyAlignment="1">
      <alignment horizontal="center"/>
    </xf>
  </cellXfs>
  <cellStyles count="7">
    <cellStyle name="Normal" xfId="0" builtinId="0"/>
    <cellStyle name="Normal 2" xfId="1"/>
    <cellStyle name="Normal 3" xfId="2"/>
    <cellStyle name="Normal_4.piel" xfId="4"/>
    <cellStyle name="Normal_Pamatformas" xfId="5"/>
    <cellStyle name="Normal_Veidlapa_2008_oktobris_(4.piel)" xfId="3"/>
    <cellStyle name="Percent 2" xfId="6"/>
  </cellStyles>
  <dxfs count="0"/>
  <tableStyles count="0" defaultTableStyle="TableStyleMedium2" defaultPivotStyle="PivotStyleLight16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L137"/>
  <sheetViews>
    <sheetView showGridLines="0" tabSelected="1" topLeftCell="C124" zoomScale="90" zoomScaleNormal="90" workbookViewId="0">
      <selection activeCell="C106" sqref="C106"/>
    </sheetView>
  </sheetViews>
  <sheetFormatPr defaultRowHeight="15.75" x14ac:dyDescent="0.25"/>
  <cols>
    <col min="1" max="1" width="7.42578125" style="3" customWidth="1"/>
    <col min="2" max="2" width="15" style="3" customWidth="1"/>
    <col min="3" max="3" width="54.85546875" style="3" customWidth="1"/>
    <col min="4" max="4" width="12.7109375" style="3" customWidth="1"/>
    <col min="5" max="5" width="13.140625" style="3" customWidth="1"/>
    <col min="6" max="6" width="16.28515625" style="3" customWidth="1"/>
    <col min="7" max="7" width="15.28515625" style="3" customWidth="1"/>
    <col min="8" max="8" width="14.42578125" style="3" customWidth="1"/>
    <col min="9" max="9" width="14.5703125" style="3" customWidth="1"/>
    <col min="10" max="11" width="13.85546875" style="3" customWidth="1"/>
    <col min="12" max="12" width="13.5703125" style="3" customWidth="1"/>
    <col min="13" max="13" width="14.42578125" style="3" customWidth="1"/>
    <col min="14" max="14" width="12.85546875" style="3" customWidth="1"/>
    <col min="15" max="15" width="14.42578125" style="3" customWidth="1"/>
    <col min="16" max="17" width="13.85546875" style="3" customWidth="1"/>
    <col min="18" max="115" width="9.140625" style="3" customWidth="1"/>
    <col min="116" max="250" width="8.85546875" style="3"/>
    <col min="251" max="251" width="7.42578125" style="3" customWidth="1"/>
    <col min="252" max="252" width="15" style="3" customWidth="1"/>
    <col min="253" max="253" width="36.140625" style="3" customWidth="1"/>
    <col min="254" max="254" width="18.28515625" style="3" customWidth="1"/>
    <col min="255" max="255" width="17.28515625" style="3" customWidth="1"/>
    <col min="256" max="256" width="19.5703125" style="3" customWidth="1"/>
    <col min="257" max="257" width="20.140625" style="3" customWidth="1"/>
    <col min="258" max="259" width="13.7109375" style="3" customWidth="1"/>
    <col min="260" max="261" width="13.5703125" style="3" customWidth="1"/>
    <col min="262" max="265" width="13.7109375" style="3" customWidth="1"/>
    <col min="266" max="266" width="13.85546875" style="3" customWidth="1"/>
    <col min="267" max="267" width="12.28515625" style="3" customWidth="1"/>
    <col min="268" max="506" width="8.85546875" style="3"/>
    <col min="507" max="507" width="7.42578125" style="3" customWidth="1"/>
    <col min="508" max="508" width="15" style="3" customWidth="1"/>
    <col min="509" max="509" width="36.140625" style="3" customWidth="1"/>
    <col min="510" max="510" width="18.28515625" style="3" customWidth="1"/>
    <col min="511" max="511" width="17.28515625" style="3" customWidth="1"/>
    <col min="512" max="512" width="19.5703125" style="3" customWidth="1"/>
    <col min="513" max="513" width="20.140625" style="3" customWidth="1"/>
    <col min="514" max="515" width="13.7109375" style="3" customWidth="1"/>
    <col min="516" max="517" width="13.5703125" style="3" customWidth="1"/>
    <col min="518" max="521" width="13.7109375" style="3" customWidth="1"/>
    <col min="522" max="522" width="13.85546875" style="3" customWidth="1"/>
    <col min="523" max="523" width="12.28515625" style="3" customWidth="1"/>
    <col min="524" max="762" width="8.85546875" style="3"/>
    <col min="763" max="763" width="7.42578125" style="3" customWidth="1"/>
    <col min="764" max="764" width="15" style="3" customWidth="1"/>
    <col min="765" max="765" width="36.140625" style="3" customWidth="1"/>
    <col min="766" max="766" width="18.28515625" style="3" customWidth="1"/>
    <col min="767" max="767" width="17.28515625" style="3" customWidth="1"/>
    <col min="768" max="768" width="19.5703125" style="3" customWidth="1"/>
    <col min="769" max="769" width="20.140625" style="3" customWidth="1"/>
    <col min="770" max="771" width="13.7109375" style="3" customWidth="1"/>
    <col min="772" max="773" width="13.5703125" style="3" customWidth="1"/>
    <col min="774" max="777" width="13.7109375" style="3" customWidth="1"/>
    <col min="778" max="778" width="13.85546875" style="3" customWidth="1"/>
    <col min="779" max="779" width="12.28515625" style="3" customWidth="1"/>
    <col min="780" max="1018" width="8.85546875" style="3"/>
    <col min="1019" max="1019" width="7.42578125" style="3" customWidth="1"/>
    <col min="1020" max="1020" width="15" style="3" customWidth="1"/>
    <col min="1021" max="1021" width="36.140625" style="3" customWidth="1"/>
    <col min="1022" max="1022" width="18.28515625" style="3" customWidth="1"/>
    <col min="1023" max="1023" width="17.28515625" style="3" customWidth="1"/>
    <col min="1024" max="1024" width="19.5703125" style="3" customWidth="1"/>
    <col min="1025" max="1025" width="20.140625" style="3" customWidth="1"/>
    <col min="1026" max="1027" width="13.7109375" style="3" customWidth="1"/>
    <col min="1028" max="1029" width="13.5703125" style="3" customWidth="1"/>
    <col min="1030" max="1033" width="13.7109375" style="3" customWidth="1"/>
    <col min="1034" max="1034" width="13.85546875" style="3" customWidth="1"/>
    <col min="1035" max="1035" width="12.28515625" style="3" customWidth="1"/>
    <col min="1036" max="1274" width="8.85546875" style="3"/>
    <col min="1275" max="1275" width="7.42578125" style="3" customWidth="1"/>
    <col min="1276" max="1276" width="15" style="3" customWidth="1"/>
    <col min="1277" max="1277" width="36.140625" style="3" customWidth="1"/>
    <col min="1278" max="1278" width="18.28515625" style="3" customWidth="1"/>
    <col min="1279" max="1279" width="17.28515625" style="3" customWidth="1"/>
    <col min="1280" max="1280" width="19.5703125" style="3" customWidth="1"/>
    <col min="1281" max="1281" width="20.140625" style="3" customWidth="1"/>
    <col min="1282" max="1283" width="13.7109375" style="3" customWidth="1"/>
    <col min="1284" max="1285" width="13.5703125" style="3" customWidth="1"/>
    <col min="1286" max="1289" width="13.7109375" style="3" customWidth="1"/>
    <col min="1290" max="1290" width="13.85546875" style="3" customWidth="1"/>
    <col min="1291" max="1291" width="12.28515625" style="3" customWidth="1"/>
    <col min="1292" max="1530" width="8.85546875" style="3"/>
    <col min="1531" max="1531" width="7.42578125" style="3" customWidth="1"/>
    <col min="1532" max="1532" width="15" style="3" customWidth="1"/>
    <col min="1533" max="1533" width="36.140625" style="3" customWidth="1"/>
    <col min="1534" max="1534" width="18.28515625" style="3" customWidth="1"/>
    <col min="1535" max="1535" width="17.28515625" style="3" customWidth="1"/>
    <col min="1536" max="1536" width="19.5703125" style="3" customWidth="1"/>
    <col min="1537" max="1537" width="20.140625" style="3" customWidth="1"/>
    <col min="1538" max="1539" width="13.7109375" style="3" customWidth="1"/>
    <col min="1540" max="1541" width="13.5703125" style="3" customWidth="1"/>
    <col min="1542" max="1545" width="13.7109375" style="3" customWidth="1"/>
    <col min="1546" max="1546" width="13.85546875" style="3" customWidth="1"/>
    <col min="1547" max="1547" width="12.28515625" style="3" customWidth="1"/>
    <col min="1548" max="1786" width="8.85546875" style="3"/>
    <col min="1787" max="1787" width="7.42578125" style="3" customWidth="1"/>
    <col min="1788" max="1788" width="15" style="3" customWidth="1"/>
    <col min="1789" max="1789" width="36.140625" style="3" customWidth="1"/>
    <col min="1790" max="1790" width="18.28515625" style="3" customWidth="1"/>
    <col min="1791" max="1791" width="17.28515625" style="3" customWidth="1"/>
    <col min="1792" max="1792" width="19.5703125" style="3" customWidth="1"/>
    <col min="1793" max="1793" width="20.140625" style="3" customWidth="1"/>
    <col min="1794" max="1795" width="13.7109375" style="3" customWidth="1"/>
    <col min="1796" max="1797" width="13.5703125" style="3" customWidth="1"/>
    <col min="1798" max="1801" width="13.7109375" style="3" customWidth="1"/>
    <col min="1802" max="1802" width="13.85546875" style="3" customWidth="1"/>
    <col min="1803" max="1803" width="12.28515625" style="3" customWidth="1"/>
    <col min="1804" max="2042" width="8.85546875" style="3"/>
    <col min="2043" max="2043" width="7.42578125" style="3" customWidth="1"/>
    <col min="2044" max="2044" width="15" style="3" customWidth="1"/>
    <col min="2045" max="2045" width="36.140625" style="3" customWidth="1"/>
    <col min="2046" max="2046" width="18.28515625" style="3" customWidth="1"/>
    <col min="2047" max="2047" width="17.28515625" style="3" customWidth="1"/>
    <col min="2048" max="2048" width="19.5703125" style="3" customWidth="1"/>
    <col min="2049" max="2049" width="20.140625" style="3" customWidth="1"/>
    <col min="2050" max="2051" width="13.7109375" style="3" customWidth="1"/>
    <col min="2052" max="2053" width="13.5703125" style="3" customWidth="1"/>
    <col min="2054" max="2057" width="13.7109375" style="3" customWidth="1"/>
    <col min="2058" max="2058" width="13.85546875" style="3" customWidth="1"/>
    <col min="2059" max="2059" width="12.28515625" style="3" customWidth="1"/>
    <col min="2060" max="2298" width="8.85546875" style="3"/>
    <col min="2299" max="2299" width="7.42578125" style="3" customWidth="1"/>
    <col min="2300" max="2300" width="15" style="3" customWidth="1"/>
    <col min="2301" max="2301" width="36.140625" style="3" customWidth="1"/>
    <col min="2302" max="2302" width="18.28515625" style="3" customWidth="1"/>
    <col min="2303" max="2303" width="17.28515625" style="3" customWidth="1"/>
    <col min="2304" max="2304" width="19.5703125" style="3" customWidth="1"/>
    <col min="2305" max="2305" width="20.140625" style="3" customWidth="1"/>
    <col min="2306" max="2307" width="13.7109375" style="3" customWidth="1"/>
    <col min="2308" max="2309" width="13.5703125" style="3" customWidth="1"/>
    <col min="2310" max="2313" width="13.7109375" style="3" customWidth="1"/>
    <col min="2314" max="2314" width="13.85546875" style="3" customWidth="1"/>
    <col min="2315" max="2315" width="12.28515625" style="3" customWidth="1"/>
    <col min="2316" max="2554" width="8.85546875" style="3"/>
    <col min="2555" max="2555" width="7.42578125" style="3" customWidth="1"/>
    <col min="2556" max="2556" width="15" style="3" customWidth="1"/>
    <col min="2557" max="2557" width="36.140625" style="3" customWidth="1"/>
    <col min="2558" max="2558" width="18.28515625" style="3" customWidth="1"/>
    <col min="2559" max="2559" width="17.28515625" style="3" customWidth="1"/>
    <col min="2560" max="2560" width="19.5703125" style="3" customWidth="1"/>
    <col min="2561" max="2561" width="20.140625" style="3" customWidth="1"/>
    <col min="2562" max="2563" width="13.7109375" style="3" customWidth="1"/>
    <col min="2564" max="2565" width="13.5703125" style="3" customWidth="1"/>
    <col min="2566" max="2569" width="13.7109375" style="3" customWidth="1"/>
    <col min="2570" max="2570" width="13.85546875" style="3" customWidth="1"/>
    <col min="2571" max="2571" width="12.28515625" style="3" customWidth="1"/>
    <col min="2572" max="2810" width="8.85546875" style="3"/>
    <col min="2811" max="2811" width="7.42578125" style="3" customWidth="1"/>
    <col min="2812" max="2812" width="15" style="3" customWidth="1"/>
    <col min="2813" max="2813" width="36.140625" style="3" customWidth="1"/>
    <col min="2814" max="2814" width="18.28515625" style="3" customWidth="1"/>
    <col min="2815" max="2815" width="17.28515625" style="3" customWidth="1"/>
    <col min="2816" max="2816" width="19.5703125" style="3" customWidth="1"/>
    <col min="2817" max="2817" width="20.140625" style="3" customWidth="1"/>
    <col min="2818" max="2819" width="13.7109375" style="3" customWidth="1"/>
    <col min="2820" max="2821" width="13.5703125" style="3" customWidth="1"/>
    <col min="2822" max="2825" width="13.7109375" style="3" customWidth="1"/>
    <col min="2826" max="2826" width="13.85546875" style="3" customWidth="1"/>
    <col min="2827" max="2827" width="12.28515625" style="3" customWidth="1"/>
    <col min="2828" max="3066" width="8.85546875" style="3"/>
    <col min="3067" max="3067" width="7.42578125" style="3" customWidth="1"/>
    <col min="3068" max="3068" width="15" style="3" customWidth="1"/>
    <col min="3069" max="3069" width="36.140625" style="3" customWidth="1"/>
    <col min="3070" max="3070" width="18.28515625" style="3" customWidth="1"/>
    <col min="3071" max="3071" width="17.28515625" style="3" customWidth="1"/>
    <col min="3072" max="3072" width="19.5703125" style="3" customWidth="1"/>
    <col min="3073" max="3073" width="20.140625" style="3" customWidth="1"/>
    <col min="3074" max="3075" width="13.7109375" style="3" customWidth="1"/>
    <col min="3076" max="3077" width="13.5703125" style="3" customWidth="1"/>
    <col min="3078" max="3081" width="13.7109375" style="3" customWidth="1"/>
    <col min="3082" max="3082" width="13.85546875" style="3" customWidth="1"/>
    <col min="3083" max="3083" width="12.28515625" style="3" customWidth="1"/>
    <col min="3084" max="3322" width="8.85546875" style="3"/>
    <col min="3323" max="3323" width="7.42578125" style="3" customWidth="1"/>
    <col min="3324" max="3324" width="15" style="3" customWidth="1"/>
    <col min="3325" max="3325" width="36.140625" style="3" customWidth="1"/>
    <col min="3326" max="3326" width="18.28515625" style="3" customWidth="1"/>
    <col min="3327" max="3327" width="17.28515625" style="3" customWidth="1"/>
    <col min="3328" max="3328" width="19.5703125" style="3" customWidth="1"/>
    <col min="3329" max="3329" width="20.140625" style="3" customWidth="1"/>
    <col min="3330" max="3331" width="13.7109375" style="3" customWidth="1"/>
    <col min="3332" max="3333" width="13.5703125" style="3" customWidth="1"/>
    <col min="3334" max="3337" width="13.7109375" style="3" customWidth="1"/>
    <col min="3338" max="3338" width="13.85546875" style="3" customWidth="1"/>
    <col min="3339" max="3339" width="12.28515625" style="3" customWidth="1"/>
    <col min="3340" max="3578" width="8.85546875" style="3"/>
    <col min="3579" max="3579" width="7.42578125" style="3" customWidth="1"/>
    <col min="3580" max="3580" width="15" style="3" customWidth="1"/>
    <col min="3581" max="3581" width="36.140625" style="3" customWidth="1"/>
    <col min="3582" max="3582" width="18.28515625" style="3" customWidth="1"/>
    <col min="3583" max="3583" width="17.28515625" style="3" customWidth="1"/>
    <col min="3584" max="3584" width="19.5703125" style="3" customWidth="1"/>
    <col min="3585" max="3585" width="20.140625" style="3" customWidth="1"/>
    <col min="3586" max="3587" width="13.7109375" style="3" customWidth="1"/>
    <col min="3588" max="3589" width="13.5703125" style="3" customWidth="1"/>
    <col min="3590" max="3593" width="13.7109375" style="3" customWidth="1"/>
    <col min="3594" max="3594" width="13.85546875" style="3" customWidth="1"/>
    <col min="3595" max="3595" width="12.28515625" style="3" customWidth="1"/>
    <col min="3596" max="3834" width="8.85546875" style="3"/>
    <col min="3835" max="3835" width="7.42578125" style="3" customWidth="1"/>
    <col min="3836" max="3836" width="15" style="3" customWidth="1"/>
    <col min="3837" max="3837" width="36.140625" style="3" customWidth="1"/>
    <col min="3838" max="3838" width="18.28515625" style="3" customWidth="1"/>
    <col min="3839" max="3839" width="17.28515625" style="3" customWidth="1"/>
    <col min="3840" max="3840" width="19.5703125" style="3" customWidth="1"/>
    <col min="3841" max="3841" width="20.140625" style="3" customWidth="1"/>
    <col min="3842" max="3843" width="13.7109375" style="3" customWidth="1"/>
    <col min="3844" max="3845" width="13.5703125" style="3" customWidth="1"/>
    <col min="3846" max="3849" width="13.7109375" style="3" customWidth="1"/>
    <col min="3850" max="3850" width="13.85546875" style="3" customWidth="1"/>
    <col min="3851" max="3851" width="12.28515625" style="3" customWidth="1"/>
    <col min="3852" max="4090" width="8.85546875" style="3"/>
    <col min="4091" max="4091" width="7.42578125" style="3" customWidth="1"/>
    <col min="4092" max="4092" width="15" style="3" customWidth="1"/>
    <col min="4093" max="4093" width="36.140625" style="3" customWidth="1"/>
    <col min="4094" max="4094" width="18.28515625" style="3" customWidth="1"/>
    <col min="4095" max="4095" width="17.28515625" style="3" customWidth="1"/>
    <col min="4096" max="4096" width="19.5703125" style="3" customWidth="1"/>
    <col min="4097" max="4097" width="20.140625" style="3" customWidth="1"/>
    <col min="4098" max="4099" width="13.7109375" style="3" customWidth="1"/>
    <col min="4100" max="4101" width="13.5703125" style="3" customWidth="1"/>
    <col min="4102" max="4105" width="13.7109375" style="3" customWidth="1"/>
    <col min="4106" max="4106" width="13.85546875" style="3" customWidth="1"/>
    <col min="4107" max="4107" width="12.28515625" style="3" customWidth="1"/>
    <col min="4108" max="4346" width="8.85546875" style="3"/>
    <col min="4347" max="4347" width="7.42578125" style="3" customWidth="1"/>
    <col min="4348" max="4348" width="15" style="3" customWidth="1"/>
    <col min="4349" max="4349" width="36.140625" style="3" customWidth="1"/>
    <col min="4350" max="4350" width="18.28515625" style="3" customWidth="1"/>
    <col min="4351" max="4351" width="17.28515625" style="3" customWidth="1"/>
    <col min="4352" max="4352" width="19.5703125" style="3" customWidth="1"/>
    <col min="4353" max="4353" width="20.140625" style="3" customWidth="1"/>
    <col min="4354" max="4355" width="13.7109375" style="3" customWidth="1"/>
    <col min="4356" max="4357" width="13.5703125" style="3" customWidth="1"/>
    <col min="4358" max="4361" width="13.7109375" style="3" customWidth="1"/>
    <col min="4362" max="4362" width="13.85546875" style="3" customWidth="1"/>
    <col min="4363" max="4363" width="12.28515625" style="3" customWidth="1"/>
    <col min="4364" max="4602" width="8.85546875" style="3"/>
    <col min="4603" max="4603" width="7.42578125" style="3" customWidth="1"/>
    <col min="4604" max="4604" width="15" style="3" customWidth="1"/>
    <col min="4605" max="4605" width="36.140625" style="3" customWidth="1"/>
    <col min="4606" max="4606" width="18.28515625" style="3" customWidth="1"/>
    <col min="4607" max="4607" width="17.28515625" style="3" customWidth="1"/>
    <col min="4608" max="4608" width="19.5703125" style="3" customWidth="1"/>
    <col min="4609" max="4609" width="20.140625" style="3" customWidth="1"/>
    <col min="4610" max="4611" width="13.7109375" style="3" customWidth="1"/>
    <col min="4612" max="4613" width="13.5703125" style="3" customWidth="1"/>
    <col min="4614" max="4617" width="13.7109375" style="3" customWidth="1"/>
    <col min="4618" max="4618" width="13.85546875" style="3" customWidth="1"/>
    <col min="4619" max="4619" width="12.28515625" style="3" customWidth="1"/>
    <col min="4620" max="4858" width="8.85546875" style="3"/>
    <col min="4859" max="4859" width="7.42578125" style="3" customWidth="1"/>
    <col min="4860" max="4860" width="15" style="3" customWidth="1"/>
    <col min="4861" max="4861" width="36.140625" style="3" customWidth="1"/>
    <col min="4862" max="4862" width="18.28515625" style="3" customWidth="1"/>
    <col min="4863" max="4863" width="17.28515625" style="3" customWidth="1"/>
    <col min="4864" max="4864" width="19.5703125" style="3" customWidth="1"/>
    <col min="4865" max="4865" width="20.140625" style="3" customWidth="1"/>
    <col min="4866" max="4867" width="13.7109375" style="3" customWidth="1"/>
    <col min="4868" max="4869" width="13.5703125" style="3" customWidth="1"/>
    <col min="4870" max="4873" width="13.7109375" style="3" customWidth="1"/>
    <col min="4874" max="4874" width="13.85546875" style="3" customWidth="1"/>
    <col min="4875" max="4875" width="12.28515625" style="3" customWidth="1"/>
    <col min="4876" max="5114" width="8.85546875" style="3"/>
    <col min="5115" max="5115" width="7.42578125" style="3" customWidth="1"/>
    <col min="5116" max="5116" width="15" style="3" customWidth="1"/>
    <col min="5117" max="5117" width="36.140625" style="3" customWidth="1"/>
    <col min="5118" max="5118" width="18.28515625" style="3" customWidth="1"/>
    <col min="5119" max="5119" width="17.28515625" style="3" customWidth="1"/>
    <col min="5120" max="5120" width="19.5703125" style="3" customWidth="1"/>
    <col min="5121" max="5121" width="20.140625" style="3" customWidth="1"/>
    <col min="5122" max="5123" width="13.7109375" style="3" customWidth="1"/>
    <col min="5124" max="5125" width="13.5703125" style="3" customWidth="1"/>
    <col min="5126" max="5129" width="13.7109375" style="3" customWidth="1"/>
    <col min="5130" max="5130" width="13.85546875" style="3" customWidth="1"/>
    <col min="5131" max="5131" width="12.28515625" style="3" customWidth="1"/>
    <col min="5132" max="5370" width="8.85546875" style="3"/>
    <col min="5371" max="5371" width="7.42578125" style="3" customWidth="1"/>
    <col min="5372" max="5372" width="15" style="3" customWidth="1"/>
    <col min="5373" max="5373" width="36.140625" style="3" customWidth="1"/>
    <col min="5374" max="5374" width="18.28515625" style="3" customWidth="1"/>
    <col min="5375" max="5375" width="17.28515625" style="3" customWidth="1"/>
    <col min="5376" max="5376" width="19.5703125" style="3" customWidth="1"/>
    <col min="5377" max="5377" width="20.140625" style="3" customWidth="1"/>
    <col min="5378" max="5379" width="13.7109375" style="3" customWidth="1"/>
    <col min="5380" max="5381" width="13.5703125" style="3" customWidth="1"/>
    <col min="5382" max="5385" width="13.7109375" style="3" customWidth="1"/>
    <col min="5386" max="5386" width="13.85546875" style="3" customWidth="1"/>
    <col min="5387" max="5387" width="12.28515625" style="3" customWidth="1"/>
    <col min="5388" max="5626" width="8.85546875" style="3"/>
    <col min="5627" max="5627" width="7.42578125" style="3" customWidth="1"/>
    <col min="5628" max="5628" width="15" style="3" customWidth="1"/>
    <col min="5629" max="5629" width="36.140625" style="3" customWidth="1"/>
    <col min="5630" max="5630" width="18.28515625" style="3" customWidth="1"/>
    <col min="5631" max="5631" width="17.28515625" style="3" customWidth="1"/>
    <col min="5632" max="5632" width="19.5703125" style="3" customWidth="1"/>
    <col min="5633" max="5633" width="20.140625" style="3" customWidth="1"/>
    <col min="5634" max="5635" width="13.7109375" style="3" customWidth="1"/>
    <col min="5636" max="5637" width="13.5703125" style="3" customWidth="1"/>
    <col min="5638" max="5641" width="13.7109375" style="3" customWidth="1"/>
    <col min="5642" max="5642" width="13.85546875" style="3" customWidth="1"/>
    <col min="5643" max="5643" width="12.28515625" style="3" customWidth="1"/>
    <col min="5644" max="5882" width="8.85546875" style="3"/>
    <col min="5883" max="5883" width="7.42578125" style="3" customWidth="1"/>
    <col min="5884" max="5884" width="15" style="3" customWidth="1"/>
    <col min="5885" max="5885" width="36.140625" style="3" customWidth="1"/>
    <col min="5886" max="5886" width="18.28515625" style="3" customWidth="1"/>
    <col min="5887" max="5887" width="17.28515625" style="3" customWidth="1"/>
    <col min="5888" max="5888" width="19.5703125" style="3" customWidth="1"/>
    <col min="5889" max="5889" width="20.140625" style="3" customWidth="1"/>
    <col min="5890" max="5891" width="13.7109375" style="3" customWidth="1"/>
    <col min="5892" max="5893" width="13.5703125" style="3" customWidth="1"/>
    <col min="5894" max="5897" width="13.7109375" style="3" customWidth="1"/>
    <col min="5898" max="5898" width="13.85546875" style="3" customWidth="1"/>
    <col min="5899" max="5899" width="12.28515625" style="3" customWidth="1"/>
    <col min="5900" max="6138" width="8.85546875" style="3"/>
    <col min="6139" max="6139" width="7.42578125" style="3" customWidth="1"/>
    <col min="6140" max="6140" width="15" style="3" customWidth="1"/>
    <col min="6141" max="6141" width="36.140625" style="3" customWidth="1"/>
    <col min="6142" max="6142" width="18.28515625" style="3" customWidth="1"/>
    <col min="6143" max="6143" width="17.28515625" style="3" customWidth="1"/>
    <col min="6144" max="6144" width="19.5703125" style="3" customWidth="1"/>
    <col min="6145" max="6145" width="20.140625" style="3" customWidth="1"/>
    <col min="6146" max="6147" width="13.7109375" style="3" customWidth="1"/>
    <col min="6148" max="6149" width="13.5703125" style="3" customWidth="1"/>
    <col min="6150" max="6153" width="13.7109375" style="3" customWidth="1"/>
    <col min="6154" max="6154" width="13.85546875" style="3" customWidth="1"/>
    <col min="6155" max="6155" width="12.28515625" style="3" customWidth="1"/>
    <col min="6156" max="6394" width="8.85546875" style="3"/>
    <col min="6395" max="6395" width="7.42578125" style="3" customWidth="1"/>
    <col min="6396" max="6396" width="15" style="3" customWidth="1"/>
    <col min="6397" max="6397" width="36.140625" style="3" customWidth="1"/>
    <col min="6398" max="6398" width="18.28515625" style="3" customWidth="1"/>
    <col min="6399" max="6399" width="17.28515625" style="3" customWidth="1"/>
    <col min="6400" max="6400" width="19.5703125" style="3" customWidth="1"/>
    <col min="6401" max="6401" width="20.140625" style="3" customWidth="1"/>
    <col min="6402" max="6403" width="13.7109375" style="3" customWidth="1"/>
    <col min="6404" max="6405" width="13.5703125" style="3" customWidth="1"/>
    <col min="6406" max="6409" width="13.7109375" style="3" customWidth="1"/>
    <col min="6410" max="6410" width="13.85546875" style="3" customWidth="1"/>
    <col min="6411" max="6411" width="12.28515625" style="3" customWidth="1"/>
    <col min="6412" max="6650" width="8.85546875" style="3"/>
    <col min="6651" max="6651" width="7.42578125" style="3" customWidth="1"/>
    <col min="6652" max="6652" width="15" style="3" customWidth="1"/>
    <col min="6653" max="6653" width="36.140625" style="3" customWidth="1"/>
    <col min="6654" max="6654" width="18.28515625" style="3" customWidth="1"/>
    <col min="6655" max="6655" width="17.28515625" style="3" customWidth="1"/>
    <col min="6656" max="6656" width="19.5703125" style="3" customWidth="1"/>
    <col min="6657" max="6657" width="20.140625" style="3" customWidth="1"/>
    <col min="6658" max="6659" width="13.7109375" style="3" customWidth="1"/>
    <col min="6660" max="6661" width="13.5703125" style="3" customWidth="1"/>
    <col min="6662" max="6665" width="13.7109375" style="3" customWidth="1"/>
    <col min="6666" max="6666" width="13.85546875" style="3" customWidth="1"/>
    <col min="6667" max="6667" width="12.28515625" style="3" customWidth="1"/>
    <col min="6668" max="6906" width="8.85546875" style="3"/>
    <col min="6907" max="6907" width="7.42578125" style="3" customWidth="1"/>
    <col min="6908" max="6908" width="15" style="3" customWidth="1"/>
    <col min="6909" max="6909" width="36.140625" style="3" customWidth="1"/>
    <col min="6910" max="6910" width="18.28515625" style="3" customWidth="1"/>
    <col min="6911" max="6911" width="17.28515625" style="3" customWidth="1"/>
    <col min="6912" max="6912" width="19.5703125" style="3" customWidth="1"/>
    <col min="6913" max="6913" width="20.140625" style="3" customWidth="1"/>
    <col min="6914" max="6915" width="13.7109375" style="3" customWidth="1"/>
    <col min="6916" max="6917" width="13.5703125" style="3" customWidth="1"/>
    <col min="6918" max="6921" width="13.7109375" style="3" customWidth="1"/>
    <col min="6922" max="6922" width="13.85546875" style="3" customWidth="1"/>
    <col min="6923" max="6923" width="12.28515625" style="3" customWidth="1"/>
    <col min="6924" max="7162" width="8.85546875" style="3"/>
    <col min="7163" max="7163" width="7.42578125" style="3" customWidth="1"/>
    <col min="7164" max="7164" width="15" style="3" customWidth="1"/>
    <col min="7165" max="7165" width="36.140625" style="3" customWidth="1"/>
    <col min="7166" max="7166" width="18.28515625" style="3" customWidth="1"/>
    <col min="7167" max="7167" width="17.28515625" style="3" customWidth="1"/>
    <col min="7168" max="7168" width="19.5703125" style="3" customWidth="1"/>
    <col min="7169" max="7169" width="20.140625" style="3" customWidth="1"/>
    <col min="7170" max="7171" width="13.7109375" style="3" customWidth="1"/>
    <col min="7172" max="7173" width="13.5703125" style="3" customWidth="1"/>
    <col min="7174" max="7177" width="13.7109375" style="3" customWidth="1"/>
    <col min="7178" max="7178" width="13.85546875" style="3" customWidth="1"/>
    <col min="7179" max="7179" width="12.28515625" style="3" customWidth="1"/>
    <col min="7180" max="7418" width="8.85546875" style="3"/>
    <col min="7419" max="7419" width="7.42578125" style="3" customWidth="1"/>
    <col min="7420" max="7420" width="15" style="3" customWidth="1"/>
    <col min="7421" max="7421" width="36.140625" style="3" customWidth="1"/>
    <col min="7422" max="7422" width="18.28515625" style="3" customWidth="1"/>
    <col min="7423" max="7423" width="17.28515625" style="3" customWidth="1"/>
    <col min="7424" max="7424" width="19.5703125" style="3" customWidth="1"/>
    <col min="7425" max="7425" width="20.140625" style="3" customWidth="1"/>
    <col min="7426" max="7427" width="13.7109375" style="3" customWidth="1"/>
    <col min="7428" max="7429" width="13.5703125" style="3" customWidth="1"/>
    <col min="7430" max="7433" width="13.7109375" style="3" customWidth="1"/>
    <col min="7434" max="7434" width="13.85546875" style="3" customWidth="1"/>
    <col min="7435" max="7435" width="12.28515625" style="3" customWidth="1"/>
    <col min="7436" max="7674" width="8.85546875" style="3"/>
    <col min="7675" max="7675" width="7.42578125" style="3" customWidth="1"/>
    <col min="7676" max="7676" width="15" style="3" customWidth="1"/>
    <col min="7677" max="7677" width="36.140625" style="3" customWidth="1"/>
    <col min="7678" max="7678" width="18.28515625" style="3" customWidth="1"/>
    <col min="7679" max="7679" width="17.28515625" style="3" customWidth="1"/>
    <col min="7680" max="7680" width="19.5703125" style="3" customWidth="1"/>
    <col min="7681" max="7681" width="20.140625" style="3" customWidth="1"/>
    <col min="7682" max="7683" width="13.7109375" style="3" customWidth="1"/>
    <col min="7684" max="7685" width="13.5703125" style="3" customWidth="1"/>
    <col min="7686" max="7689" width="13.7109375" style="3" customWidth="1"/>
    <col min="7690" max="7690" width="13.85546875" style="3" customWidth="1"/>
    <col min="7691" max="7691" width="12.28515625" style="3" customWidth="1"/>
    <col min="7692" max="7930" width="8.85546875" style="3"/>
    <col min="7931" max="7931" width="7.42578125" style="3" customWidth="1"/>
    <col min="7932" max="7932" width="15" style="3" customWidth="1"/>
    <col min="7933" max="7933" width="36.140625" style="3" customWidth="1"/>
    <col min="7934" max="7934" width="18.28515625" style="3" customWidth="1"/>
    <col min="7935" max="7935" width="17.28515625" style="3" customWidth="1"/>
    <col min="7936" max="7936" width="19.5703125" style="3" customWidth="1"/>
    <col min="7937" max="7937" width="20.140625" style="3" customWidth="1"/>
    <col min="7938" max="7939" width="13.7109375" style="3" customWidth="1"/>
    <col min="7940" max="7941" width="13.5703125" style="3" customWidth="1"/>
    <col min="7942" max="7945" width="13.7109375" style="3" customWidth="1"/>
    <col min="7946" max="7946" width="13.85546875" style="3" customWidth="1"/>
    <col min="7947" max="7947" width="12.28515625" style="3" customWidth="1"/>
    <col min="7948" max="8186" width="8.85546875" style="3"/>
    <col min="8187" max="8187" width="7.42578125" style="3" customWidth="1"/>
    <col min="8188" max="8188" width="15" style="3" customWidth="1"/>
    <col min="8189" max="8189" width="36.140625" style="3" customWidth="1"/>
    <col min="8190" max="8190" width="18.28515625" style="3" customWidth="1"/>
    <col min="8191" max="8191" width="17.28515625" style="3" customWidth="1"/>
    <col min="8192" max="8192" width="19.5703125" style="3" customWidth="1"/>
    <col min="8193" max="8193" width="20.140625" style="3" customWidth="1"/>
    <col min="8194" max="8195" width="13.7109375" style="3" customWidth="1"/>
    <col min="8196" max="8197" width="13.5703125" style="3" customWidth="1"/>
    <col min="8198" max="8201" width="13.7109375" style="3" customWidth="1"/>
    <col min="8202" max="8202" width="13.85546875" style="3" customWidth="1"/>
    <col min="8203" max="8203" width="12.28515625" style="3" customWidth="1"/>
    <col min="8204" max="8442" width="8.85546875" style="3"/>
    <col min="8443" max="8443" width="7.42578125" style="3" customWidth="1"/>
    <col min="8444" max="8444" width="15" style="3" customWidth="1"/>
    <col min="8445" max="8445" width="36.140625" style="3" customWidth="1"/>
    <col min="8446" max="8446" width="18.28515625" style="3" customWidth="1"/>
    <col min="8447" max="8447" width="17.28515625" style="3" customWidth="1"/>
    <col min="8448" max="8448" width="19.5703125" style="3" customWidth="1"/>
    <col min="8449" max="8449" width="20.140625" style="3" customWidth="1"/>
    <col min="8450" max="8451" width="13.7109375" style="3" customWidth="1"/>
    <col min="8452" max="8453" width="13.5703125" style="3" customWidth="1"/>
    <col min="8454" max="8457" width="13.7109375" style="3" customWidth="1"/>
    <col min="8458" max="8458" width="13.85546875" style="3" customWidth="1"/>
    <col min="8459" max="8459" width="12.28515625" style="3" customWidth="1"/>
    <col min="8460" max="8698" width="8.85546875" style="3"/>
    <col min="8699" max="8699" width="7.42578125" style="3" customWidth="1"/>
    <col min="8700" max="8700" width="15" style="3" customWidth="1"/>
    <col min="8701" max="8701" width="36.140625" style="3" customWidth="1"/>
    <col min="8702" max="8702" width="18.28515625" style="3" customWidth="1"/>
    <col min="8703" max="8703" width="17.28515625" style="3" customWidth="1"/>
    <col min="8704" max="8704" width="19.5703125" style="3" customWidth="1"/>
    <col min="8705" max="8705" width="20.140625" style="3" customWidth="1"/>
    <col min="8706" max="8707" width="13.7109375" style="3" customWidth="1"/>
    <col min="8708" max="8709" width="13.5703125" style="3" customWidth="1"/>
    <col min="8710" max="8713" width="13.7109375" style="3" customWidth="1"/>
    <col min="8714" max="8714" width="13.85546875" style="3" customWidth="1"/>
    <col min="8715" max="8715" width="12.28515625" style="3" customWidth="1"/>
    <col min="8716" max="8954" width="8.85546875" style="3"/>
    <col min="8955" max="8955" width="7.42578125" style="3" customWidth="1"/>
    <col min="8956" max="8956" width="15" style="3" customWidth="1"/>
    <col min="8957" max="8957" width="36.140625" style="3" customWidth="1"/>
    <col min="8958" max="8958" width="18.28515625" style="3" customWidth="1"/>
    <col min="8959" max="8959" width="17.28515625" style="3" customWidth="1"/>
    <col min="8960" max="8960" width="19.5703125" style="3" customWidth="1"/>
    <col min="8961" max="8961" width="20.140625" style="3" customWidth="1"/>
    <col min="8962" max="8963" width="13.7109375" style="3" customWidth="1"/>
    <col min="8964" max="8965" width="13.5703125" style="3" customWidth="1"/>
    <col min="8966" max="8969" width="13.7109375" style="3" customWidth="1"/>
    <col min="8970" max="8970" width="13.85546875" style="3" customWidth="1"/>
    <col min="8971" max="8971" width="12.28515625" style="3" customWidth="1"/>
    <col min="8972" max="9210" width="8.85546875" style="3"/>
    <col min="9211" max="9211" width="7.42578125" style="3" customWidth="1"/>
    <col min="9212" max="9212" width="15" style="3" customWidth="1"/>
    <col min="9213" max="9213" width="36.140625" style="3" customWidth="1"/>
    <col min="9214" max="9214" width="18.28515625" style="3" customWidth="1"/>
    <col min="9215" max="9215" width="17.28515625" style="3" customWidth="1"/>
    <col min="9216" max="9216" width="19.5703125" style="3" customWidth="1"/>
    <col min="9217" max="9217" width="20.140625" style="3" customWidth="1"/>
    <col min="9218" max="9219" width="13.7109375" style="3" customWidth="1"/>
    <col min="9220" max="9221" width="13.5703125" style="3" customWidth="1"/>
    <col min="9222" max="9225" width="13.7109375" style="3" customWidth="1"/>
    <col min="9226" max="9226" width="13.85546875" style="3" customWidth="1"/>
    <col min="9227" max="9227" width="12.28515625" style="3" customWidth="1"/>
    <col min="9228" max="9466" width="8.85546875" style="3"/>
    <col min="9467" max="9467" width="7.42578125" style="3" customWidth="1"/>
    <col min="9468" max="9468" width="15" style="3" customWidth="1"/>
    <col min="9469" max="9469" width="36.140625" style="3" customWidth="1"/>
    <col min="9470" max="9470" width="18.28515625" style="3" customWidth="1"/>
    <col min="9471" max="9471" width="17.28515625" style="3" customWidth="1"/>
    <col min="9472" max="9472" width="19.5703125" style="3" customWidth="1"/>
    <col min="9473" max="9473" width="20.140625" style="3" customWidth="1"/>
    <col min="9474" max="9475" width="13.7109375" style="3" customWidth="1"/>
    <col min="9476" max="9477" width="13.5703125" style="3" customWidth="1"/>
    <col min="9478" max="9481" width="13.7109375" style="3" customWidth="1"/>
    <col min="9482" max="9482" width="13.85546875" style="3" customWidth="1"/>
    <col min="9483" max="9483" width="12.28515625" style="3" customWidth="1"/>
    <col min="9484" max="9722" width="8.85546875" style="3"/>
    <col min="9723" max="9723" width="7.42578125" style="3" customWidth="1"/>
    <col min="9724" max="9724" width="15" style="3" customWidth="1"/>
    <col min="9725" max="9725" width="36.140625" style="3" customWidth="1"/>
    <col min="9726" max="9726" width="18.28515625" style="3" customWidth="1"/>
    <col min="9727" max="9727" width="17.28515625" style="3" customWidth="1"/>
    <col min="9728" max="9728" width="19.5703125" style="3" customWidth="1"/>
    <col min="9729" max="9729" width="20.140625" style="3" customWidth="1"/>
    <col min="9730" max="9731" width="13.7109375" style="3" customWidth="1"/>
    <col min="9732" max="9733" width="13.5703125" style="3" customWidth="1"/>
    <col min="9734" max="9737" width="13.7109375" style="3" customWidth="1"/>
    <col min="9738" max="9738" width="13.85546875" style="3" customWidth="1"/>
    <col min="9739" max="9739" width="12.28515625" style="3" customWidth="1"/>
    <col min="9740" max="9978" width="8.85546875" style="3"/>
    <col min="9979" max="9979" width="7.42578125" style="3" customWidth="1"/>
    <col min="9980" max="9980" width="15" style="3" customWidth="1"/>
    <col min="9981" max="9981" width="36.140625" style="3" customWidth="1"/>
    <col min="9982" max="9982" width="18.28515625" style="3" customWidth="1"/>
    <col min="9983" max="9983" width="17.28515625" style="3" customWidth="1"/>
    <col min="9984" max="9984" width="19.5703125" style="3" customWidth="1"/>
    <col min="9985" max="9985" width="20.140625" style="3" customWidth="1"/>
    <col min="9986" max="9987" width="13.7109375" style="3" customWidth="1"/>
    <col min="9988" max="9989" width="13.5703125" style="3" customWidth="1"/>
    <col min="9990" max="9993" width="13.7109375" style="3" customWidth="1"/>
    <col min="9994" max="9994" width="13.85546875" style="3" customWidth="1"/>
    <col min="9995" max="9995" width="12.28515625" style="3" customWidth="1"/>
    <col min="9996" max="10234" width="8.85546875" style="3"/>
    <col min="10235" max="10235" width="7.42578125" style="3" customWidth="1"/>
    <col min="10236" max="10236" width="15" style="3" customWidth="1"/>
    <col min="10237" max="10237" width="36.140625" style="3" customWidth="1"/>
    <col min="10238" max="10238" width="18.28515625" style="3" customWidth="1"/>
    <col min="10239" max="10239" width="17.28515625" style="3" customWidth="1"/>
    <col min="10240" max="10240" width="19.5703125" style="3" customWidth="1"/>
    <col min="10241" max="10241" width="20.140625" style="3" customWidth="1"/>
    <col min="10242" max="10243" width="13.7109375" style="3" customWidth="1"/>
    <col min="10244" max="10245" width="13.5703125" style="3" customWidth="1"/>
    <col min="10246" max="10249" width="13.7109375" style="3" customWidth="1"/>
    <col min="10250" max="10250" width="13.85546875" style="3" customWidth="1"/>
    <col min="10251" max="10251" width="12.28515625" style="3" customWidth="1"/>
    <col min="10252" max="10490" width="8.85546875" style="3"/>
    <col min="10491" max="10491" width="7.42578125" style="3" customWidth="1"/>
    <col min="10492" max="10492" width="15" style="3" customWidth="1"/>
    <col min="10493" max="10493" width="36.140625" style="3" customWidth="1"/>
    <col min="10494" max="10494" width="18.28515625" style="3" customWidth="1"/>
    <col min="10495" max="10495" width="17.28515625" style="3" customWidth="1"/>
    <col min="10496" max="10496" width="19.5703125" style="3" customWidth="1"/>
    <col min="10497" max="10497" width="20.140625" style="3" customWidth="1"/>
    <col min="10498" max="10499" width="13.7109375" style="3" customWidth="1"/>
    <col min="10500" max="10501" width="13.5703125" style="3" customWidth="1"/>
    <col min="10502" max="10505" width="13.7109375" style="3" customWidth="1"/>
    <col min="10506" max="10506" width="13.85546875" style="3" customWidth="1"/>
    <col min="10507" max="10507" width="12.28515625" style="3" customWidth="1"/>
    <col min="10508" max="10746" width="8.85546875" style="3"/>
    <col min="10747" max="10747" width="7.42578125" style="3" customWidth="1"/>
    <col min="10748" max="10748" width="15" style="3" customWidth="1"/>
    <col min="10749" max="10749" width="36.140625" style="3" customWidth="1"/>
    <col min="10750" max="10750" width="18.28515625" style="3" customWidth="1"/>
    <col min="10751" max="10751" width="17.28515625" style="3" customWidth="1"/>
    <col min="10752" max="10752" width="19.5703125" style="3" customWidth="1"/>
    <col min="10753" max="10753" width="20.140625" style="3" customWidth="1"/>
    <col min="10754" max="10755" width="13.7109375" style="3" customWidth="1"/>
    <col min="10756" max="10757" width="13.5703125" style="3" customWidth="1"/>
    <col min="10758" max="10761" width="13.7109375" style="3" customWidth="1"/>
    <col min="10762" max="10762" width="13.85546875" style="3" customWidth="1"/>
    <col min="10763" max="10763" width="12.28515625" style="3" customWidth="1"/>
    <col min="10764" max="11002" width="8.85546875" style="3"/>
    <col min="11003" max="11003" width="7.42578125" style="3" customWidth="1"/>
    <col min="11004" max="11004" width="15" style="3" customWidth="1"/>
    <col min="11005" max="11005" width="36.140625" style="3" customWidth="1"/>
    <col min="11006" max="11006" width="18.28515625" style="3" customWidth="1"/>
    <col min="11007" max="11007" width="17.28515625" style="3" customWidth="1"/>
    <col min="11008" max="11008" width="19.5703125" style="3" customWidth="1"/>
    <col min="11009" max="11009" width="20.140625" style="3" customWidth="1"/>
    <col min="11010" max="11011" width="13.7109375" style="3" customWidth="1"/>
    <col min="11012" max="11013" width="13.5703125" style="3" customWidth="1"/>
    <col min="11014" max="11017" width="13.7109375" style="3" customWidth="1"/>
    <col min="11018" max="11018" width="13.85546875" style="3" customWidth="1"/>
    <col min="11019" max="11019" width="12.28515625" style="3" customWidth="1"/>
    <col min="11020" max="11258" width="8.85546875" style="3"/>
    <col min="11259" max="11259" width="7.42578125" style="3" customWidth="1"/>
    <col min="11260" max="11260" width="15" style="3" customWidth="1"/>
    <col min="11261" max="11261" width="36.140625" style="3" customWidth="1"/>
    <col min="11262" max="11262" width="18.28515625" style="3" customWidth="1"/>
    <col min="11263" max="11263" width="17.28515625" style="3" customWidth="1"/>
    <col min="11264" max="11264" width="19.5703125" style="3" customWidth="1"/>
    <col min="11265" max="11265" width="20.140625" style="3" customWidth="1"/>
    <col min="11266" max="11267" width="13.7109375" style="3" customWidth="1"/>
    <col min="11268" max="11269" width="13.5703125" style="3" customWidth="1"/>
    <col min="11270" max="11273" width="13.7109375" style="3" customWidth="1"/>
    <col min="11274" max="11274" width="13.85546875" style="3" customWidth="1"/>
    <col min="11275" max="11275" width="12.28515625" style="3" customWidth="1"/>
    <col min="11276" max="11514" width="8.85546875" style="3"/>
    <col min="11515" max="11515" width="7.42578125" style="3" customWidth="1"/>
    <col min="11516" max="11516" width="15" style="3" customWidth="1"/>
    <col min="11517" max="11517" width="36.140625" style="3" customWidth="1"/>
    <col min="11518" max="11518" width="18.28515625" style="3" customWidth="1"/>
    <col min="11519" max="11519" width="17.28515625" style="3" customWidth="1"/>
    <col min="11520" max="11520" width="19.5703125" style="3" customWidth="1"/>
    <col min="11521" max="11521" width="20.140625" style="3" customWidth="1"/>
    <col min="11522" max="11523" width="13.7109375" style="3" customWidth="1"/>
    <col min="11524" max="11525" width="13.5703125" style="3" customWidth="1"/>
    <col min="11526" max="11529" width="13.7109375" style="3" customWidth="1"/>
    <col min="11530" max="11530" width="13.85546875" style="3" customWidth="1"/>
    <col min="11531" max="11531" width="12.28515625" style="3" customWidth="1"/>
    <col min="11532" max="11770" width="8.85546875" style="3"/>
    <col min="11771" max="11771" width="7.42578125" style="3" customWidth="1"/>
    <col min="11772" max="11772" width="15" style="3" customWidth="1"/>
    <col min="11773" max="11773" width="36.140625" style="3" customWidth="1"/>
    <col min="11774" max="11774" width="18.28515625" style="3" customWidth="1"/>
    <col min="11775" max="11775" width="17.28515625" style="3" customWidth="1"/>
    <col min="11776" max="11776" width="19.5703125" style="3" customWidth="1"/>
    <col min="11777" max="11777" width="20.140625" style="3" customWidth="1"/>
    <col min="11778" max="11779" width="13.7109375" style="3" customWidth="1"/>
    <col min="11780" max="11781" width="13.5703125" style="3" customWidth="1"/>
    <col min="11782" max="11785" width="13.7109375" style="3" customWidth="1"/>
    <col min="11786" max="11786" width="13.85546875" style="3" customWidth="1"/>
    <col min="11787" max="11787" width="12.28515625" style="3" customWidth="1"/>
    <col min="11788" max="12026" width="8.85546875" style="3"/>
    <col min="12027" max="12027" width="7.42578125" style="3" customWidth="1"/>
    <col min="12028" max="12028" width="15" style="3" customWidth="1"/>
    <col min="12029" max="12029" width="36.140625" style="3" customWidth="1"/>
    <col min="12030" max="12030" width="18.28515625" style="3" customWidth="1"/>
    <col min="12031" max="12031" width="17.28515625" style="3" customWidth="1"/>
    <col min="12032" max="12032" width="19.5703125" style="3" customWidth="1"/>
    <col min="12033" max="12033" width="20.140625" style="3" customWidth="1"/>
    <col min="12034" max="12035" width="13.7109375" style="3" customWidth="1"/>
    <col min="12036" max="12037" width="13.5703125" style="3" customWidth="1"/>
    <col min="12038" max="12041" width="13.7109375" style="3" customWidth="1"/>
    <col min="12042" max="12042" width="13.85546875" style="3" customWidth="1"/>
    <col min="12043" max="12043" width="12.28515625" style="3" customWidth="1"/>
    <col min="12044" max="12282" width="8.85546875" style="3"/>
    <col min="12283" max="12283" width="7.42578125" style="3" customWidth="1"/>
    <col min="12284" max="12284" width="15" style="3" customWidth="1"/>
    <col min="12285" max="12285" width="36.140625" style="3" customWidth="1"/>
    <col min="12286" max="12286" width="18.28515625" style="3" customWidth="1"/>
    <col min="12287" max="12287" width="17.28515625" style="3" customWidth="1"/>
    <col min="12288" max="12288" width="19.5703125" style="3" customWidth="1"/>
    <col min="12289" max="12289" width="20.140625" style="3" customWidth="1"/>
    <col min="12290" max="12291" width="13.7109375" style="3" customWidth="1"/>
    <col min="12292" max="12293" width="13.5703125" style="3" customWidth="1"/>
    <col min="12294" max="12297" width="13.7109375" style="3" customWidth="1"/>
    <col min="12298" max="12298" width="13.85546875" style="3" customWidth="1"/>
    <col min="12299" max="12299" width="12.28515625" style="3" customWidth="1"/>
    <col min="12300" max="12538" width="8.85546875" style="3"/>
    <col min="12539" max="12539" width="7.42578125" style="3" customWidth="1"/>
    <col min="12540" max="12540" width="15" style="3" customWidth="1"/>
    <col min="12541" max="12541" width="36.140625" style="3" customWidth="1"/>
    <col min="12542" max="12542" width="18.28515625" style="3" customWidth="1"/>
    <col min="12543" max="12543" width="17.28515625" style="3" customWidth="1"/>
    <col min="12544" max="12544" width="19.5703125" style="3" customWidth="1"/>
    <col min="12545" max="12545" width="20.140625" style="3" customWidth="1"/>
    <col min="12546" max="12547" width="13.7109375" style="3" customWidth="1"/>
    <col min="12548" max="12549" width="13.5703125" style="3" customWidth="1"/>
    <col min="12550" max="12553" width="13.7109375" style="3" customWidth="1"/>
    <col min="12554" max="12554" width="13.85546875" style="3" customWidth="1"/>
    <col min="12555" max="12555" width="12.28515625" style="3" customWidth="1"/>
    <col min="12556" max="12794" width="8.85546875" style="3"/>
    <col min="12795" max="12795" width="7.42578125" style="3" customWidth="1"/>
    <col min="12796" max="12796" width="15" style="3" customWidth="1"/>
    <col min="12797" max="12797" width="36.140625" style="3" customWidth="1"/>
    <col min="12798" max="12798" width="18.28515625" style="3" customWidth="1"/>
    <col min="12799" max="12799" width="17.28515625" style="3" customWidth="1"/>
    <col min="12800" max="12800" width="19.5703125" style="3" customWidth="1"/>
    <col min="12801" max="12801" width="20.140625" style="3" customWidth="1"/>
    <col min="12802" max="12803" width="13.7109375" style="3" customWidth="1"/>
    <col min="12804" max="12805" width="13.5703125" style="3" customWidth="1"/>
    <col min="12806" max="12809" width="13.7109375" style="3" customWidth="1"/>
    <col min="12810" max="12810" width="13.85546875" style="3" customWidth="1"/>
    <col min="12811" max="12811" width="12.28515625" style="3" customWidth="1"/>
    <col min="12812" max="13050" width="8.85546875" style="3"/>
    <col min="13051" max="13051" width="7.42578125" style="3" customWidth="1"/>
    <col min="13052" max="13052" width="15" style="3" customWidth="1"/>
    <col min="13053" max="13053" width="36.140625" style="3" customWidth="1"/>
    <col min="13054" max="13054" width="18.28515625" style="3" customWidth="1"/>
    <col min="13055" max="13055" width="17.28515625" style="3" customWidth="1"/>
    <col min="13056" max="13056" width="19.5703125" style="3" customWidth="1"/>
    <col min="13057" max="13057" width="20.140625" style="3" customWidth="1"/>
    <col min="13058" max="13059" width="13.7109375" style="3" customWidth="1"/>
    <col min="13060" max="13061" width="13.5703125" style="3" customWidth="1"/>
    <col min="13062" max="13065" width="13.7109375" style="3" customWidth="1"/>
    <col min="13066" max="13066" width="13.85546875" style="3" customWidth="1"/>
    <col min="13067" max="13067" width="12.28515625" style="3" customWidth="1"/>
    <col min="13068" max="13306" width="8.85546875" style="3"/>
    <col min="13307" max="13307" width="7.42578125" style="3" customWidth="1"/>
    <col min="13308" max="13308" width="15" style="3" customWidth="1"/>
    <col min="13309" max="13309" width="36.140625" style="3" customWidth="1"/>
    <col min="13310" max="13310" width="18.28515625" style="3" customWidth="1"/>
    <col min="13311" max="13311" width="17.28515625" style="3" customWidth="1"/>
    <col min="13312" max="13312" width="19.5703125" style="3" customWidth="1"/>
    <col min="13313" max="13313" width="20.140625" style="3" customWidth="1"/>
    <col min="13314" max="13315" width="13.7109375" style="3" customWidth="1"/>
    <col min="13316" max="13317" width="13.5703125" style="3" customWidth="1"/>
    <col min="13318" max="13321" width="13.7109375" style="3" customWidth="1"/>
    <col min="13322" max="13322" width="13.85546875" style="3" customWidth="1"/>
    <col min="13323" max="13323" width="12.28515625" style="3" customWidth="1"/>
    <col min="13324" max="13562" width="8.85546875" style="3"/>
    <col min="13563" max="13563" width="7.42578125" style="3" customWidth="1"/>
    <col min="13564" max="13564" width="15" style="3" customWidth="1"/>
    <col min="13565" max="13565" width="36.140625" style="3" customWidth="1"/>
    <col min="13566" max="13566" width="18.28515625" style="3" customWidth="1"/>
    <col min="13567" max="13567" width="17.28515625" style="3" customWidth="1"/>
    <col min="13568" max="13568" width="19.5703125" style="3" customWidth="1"/>
    <col min="13569" max="13569" width="20.140625" style="3" customWidth="1"/>
    <col min="13570" max="13571" width="13.7109375" style="3" customWidth="1"/>
    <col min="13572" max="13573" width="13.5703125" style="3" customWidth="1"/>
    <col min="13574" max="13577" width="13.7109375" style="3" customWidth="1"/>
    <col min="13578" max="13578" width="13.85546875" style="3" customWidth="1"/>
    <col min="13579" max="13579" width="12.28515625" style="3" customWidth="1"/>
    <col min="13580" max="13818" width="8.85546875" style="3"/>
    <col min="13819" max="13819" width="7.42578125" style="3" customWidth="1"/>
    <col min="13820" max="13820" width="15" style="3" customWidth="1"/>
    <col min="13821" max="13821" width="36.140625" style="3" customWidth="1"/>
    <col min="13822" max="13822" width="18.28515625" style="3" customWidth="1"/>
    <col min="13823" max="13823" width="17.28515625" style="3" customWidth="1"/>
    <col min="13824" max="13824" width="19.5703125" style="3" customWidth="1"/>
    <col min="13825" max="13825" width="20.140625" style="3" customWidth="1"/>
    <col min="13826" max="13827" width="13.7109375" style="3" customWidth="1"/>
    <col min="13828" max="13829" width="13.5703125" style="3" customWidth="1"/>
    <col min="13830" max="13833" width="13.7109375" style="3" customWidth="1"/>
    <col min="13834" max="13834" width="13.85546875" style="3" customWidth="1"/>
    <col min="13835" max="13835" width="12.28515625" style="3" customWidth="1"/>
    <col min="13836" max="14074" width="8.85546875" style="3"/>
    <col min="14075" max="14075" width="7.42578125" style="3" customWidth="1"/>
    <col min="14076" max="14076" width="15" style="3" customWidth="1"/>
    <col min="14077" max="14077" width="36.140625" style="3" customWidth="1"/>
    <col min="14078" max="14078" width="18.28515625" style="3" customWidth="1"/>
    <col min="14079" max="14079" width="17.28515625" style="3" customWidth="1"/>
    <col min="14080" max="14080" width="19.5703125" style="3" customWidth="1"/>
    <col min="14081" max="14081" width="20.140625" style="3" customWidth="1"/>
    <col min="14082" max="14083" width="13.7109375" style="3" customWidth="1"/>
    <col min="14084" max="14085" width="13.5703125" style="3" customWidth="1"/>
    <col min="14086" max="14089" width="13.7109375" style="3" customWidth="1"/>
    <col min="14090" max="14090" width="13.85546875" style="3" customWidth="1"/>
    <col min="14091" max="14091" width="12.28515625" style="3" customWidth="1"/>
    <col min="14092" max="14330" width="8.85546875" style="3"/>
    <col min="14331" max="14331" width="7.42578125" style="3" customWidth="1"/>
    <col min="14332" max="14332" width="15" style="3" customWidth="1"/>
    <col min="14333" max="14333" width="36.140625" style="3" customWidth="1"/>
    <col min="14334" max="14334" width="18.28515625" style="3" customWidth="1"/>
    <col min="14335" max="14335" width="17.28515625" style="3" customWidth="1"/>
    <col min="14336" max="14336" width="19.5703125" style="3" customWidth="1"/>
    <col min="14337" max="14337" width="20.140625" style="3" customWidth="1"/>
    <col min="14338" max="14339" width="13.7109375" style="3" customWidth="1"/>
    <col min="14340" max="14341" width="13.5703125" style="3" customWidth="1"/>
    <col min="14342" max="14345" width="13.7109375" style="3" customWidth="1"/>
    <col min="14346" max="14346" width="13.85546875" style="3" customWidth="1"/>
    <col min="14347" max="14347" width="12.28515625" style="3" customWidth="1"/>
    <col min="14348" max="14586" width="8.85546875" style="3"/>
    <col min="14587" max="14587" width="7.42578125" style="3" customWidth="1"/>
    <col min="14588" max="14588" width="15" style="3" customWidth="1"/>
    <col min="14589" max="14589" width="36.140625" style="3" customWidth="1"/>
    <col min="14590" max="14590" width="18.28515625" style="3" customWidth="1"/>
    <col min="14591" max="14591" width="17.28515625" style="3" customWidth="1"/>
    <col min="14592" max="14592" width="19.5703125" style="3" customWidth="1"/>
    <col min="14593" max="14593" width="20.140625" style="3" customWidth="1"/>
    <col min="14594" max="14595" width="13.7109375" style="3" customWidth="1"/>
    <col min="14596" max="14597" width="13.5703125" style="3" customWidth="1"/>
    <col min="14598" max="14601" width="13.7109375" style="3" customWidth="1"/>
    <col min="14602" max="14602" width="13.85546875" style="3" customWidth="1"/>
    <col min="14603" max="14603" width="12.28515625" style="3" customWidth="1"/>
    <col min="14604" max="14842" width="8.85546875" style="3"/>
    <col min="14843" max="14843" width="7.42578125" style="3" customWidth="1"/>
    <col min="14844" max="14844" width="15" style="3" customWidth="1"/>
    <col min="14845" max="14845" width="36.140625" style="3" customWidth="1"/>
    <col min="14846" max="14846" width="18.28515625" style="3" customWidth="1"/>
    <col min="14847" max="14847" width="17.28515625" style="3" customWidth="1"/>
    <col min="14848" max="14848" width="19.5703125" style="3" customWidth="1"/>
    <col min="14849" max="14849" width="20.140625" style="3" customWidth="1"/>
    <col min="14850" max="14851" width="13.7109375" style="3" customWidth="1"/>
    <col min="14852" max="14853" width="13.5703125" style="3" customWidth="1"/>
    <col min="14854" max="14857" width="13.7109375" style="3" customWidth="1"/>
    <col min="14858" max="14858" width="13.85546875" style="3" customWidth="1"/>
    <col min="14859" max="14859" width="12.28515625" style="3" customWidth="1"/>
    <col min="14860" max="15098" width="8.85546875" style="3"/>
    <col min="15099" max="15099" width="7.42578125" style="3" customWidth="1"/>
    <col min="15100" max="15100" width="15" style="3" customWidth="1"/>
    <col min="15101" max="15101" width="36.140625" style="3" customWidth="1"/>
    <col min="15102" max="15102" width="18.28515625" style="3" customWidth="1"/>
    <col min="15103" max="15103" width="17.28515625" style="3" customWidth="1"/>
    <col min="15104" max="15104" width="19.5703125" style="3" customWidth="1"/>
    <col min="15105" max="15105" width="20.140625" style="3" customWidth="1"/>
    <col min="15106" max="15107" width="13.7109375" style="3" customWidth="1"/>
    <col min="15108" max="15109" width="13.5703125" style="3" customWidth="1"/>
    <col min="15110" max="15113" width="13.7109375" style="3" customWidth="1"/>
    <col min="15114" max="15114" width="13.85546875" style="3" customWidth="1"/>
    <col min="15115" max="15115" width="12.28515625" style="3" customWidth="1"/>
    <col min="15116" max="15354" width="8.85546875" style="3"/>
    <col min="15355" max="15355" width="7.42578125" style="3" customWidth="1"/>
    <col min="15356" max="15356" width="15" style="3" customWidth="1"/>
    <col min="15357" max="15357" width="36.140625" style="3" customWidth="1"/>
    <col min="15358" max="15358" width="18.28515625" style="3" customWidth="1"/>
    <col min="15359" max="15359" width="17.28515625" style="3" customWidth="1"/>
    <col min="15360" max="15360" width="19.5703125" style="3" customWidth="1"/>
    <col min="15361" max="15361" width="20.140625" style="3" customWidth="1"/>
    <col min="15362" max="15363" width="13.7109375" style="3" customWidth="1"/>
    <col min="15364" max="15365" width="13.5703125" style="3" customWidth="1"/>
    <col min="15366" max="15369" width="13.7109375" style="3" customWidth="1"/>
    <col min="15370" max="15370" width="13.85546875" style="3" customWidth="1"/>
    <col min="15371" max="15371" width="12.28515625" style="3" customWidth="1"/>
    <col min="15372" max="15610" width="8.85546875" style="3"/>
    <col min="15611" max="15611" width="7.42578125" style="3" customWidth="1"/>
    <col min="15612" max="15612" width="15" style="3" customWidth="1"/>
    <col min="15613" max="15613" width="36.140625" style="3" customWidth="1"/>
    <col min="15614" max="15614" width="18.28515625" style="3" customWidth="1"/>
    <col min="15615" max="15615" width="17.28515625" style="3" customWidth="1"/>
    <col min="15616" max="15616" width="19.5703125" style="3" customWidth="1"/>
    <col min="15617" max="15617" width="20.140625" style="3" customWidth="1"/>
    <col min="15618" max="15619" width="13.7109375" style="3" customWidth="1"/>
    <col min="15620" max="15621" width="13.5703125" style="3" customWidth="1"/>
    <col min="15622" max="15625" width="13.7109375" style="3" customWidth="1"/>
    <col min="15626" max="15626" width="13.85546875" style="3" customWidth="1"/>
    <col min="15627" max="15627" width="12.28515625" style="3" customWidth="1"/>
    <col min="15628" max="15866" width="8.85546875" style="3"/>
    <col min="15867" max="15867" width="7.42578125" style="3" customWidth="1"/>
    <col min="15868" max="15868" width="15" style="3" customWidth="1"/>
    <col min="15869" max="15869" width="36.140625" style="3" customWidth="1"/>
    <col min="15870" max="15870" width="18.28515625" style="3" customWidth="1"/>
    <col min="15871" max="15871" width="17.28515625" style="3" customWidth="1"/>
    <col min="15872" max="15872" width="19.5703125" style="3" customWidth="1"/>
    <col min="15873" max="15873" width="20.140625" style="3" customWidth="1"/>
    <col min="15874" max="15875" width="13.7109375" style="3" customWidth="1"/>
    <col min="15876" max="15877" width="13.5703125" style="3" customWidth="1"/>
    <col min="15878" max="15881" width="13.7109375" style="3" customWidth="1"/>
    <col min="15882" max="15882" width="13.85546875" style="3" customWidth="1"/>
    <col min="15883" max="15883" width="12.28515625" style="3" customWidth="1"/>
    <col min="15884" max="16122" width="8.85546875" style="3"/>
    <col min="16123" max="16123" width="7.42578125" style="3" customWidth="1"/>
    <col min="16124" max="16124" width="15" style="3" customWidth="1"/>
    <col min="16125" max="16125" width="36.140625" style="3" customWidth="1"/>
    <col min="16126" max="16126" width="18.28515625" style="3" customWidth="1"/>
    <col min="16127" max="16127" width="17.28515625" style="3" customWidth="1"/>
    <col min="16128" max="16128" width="19.5703125" style="3" customWidth="1"/>
    <col min="16129" max="16129" width="20.140625" style="3" customWidth="1"/>
    <col min="16130" max="16131" width="13.7109375" style="3" customWidth="1"/>
    <col min="16132" max="16133" width="13.5703125" style="3" customWidth="1"/>
    <col min="16134" max="16137" width="13.7109375" style="3" customWidth="1"/>
    <col min="16138" max="16138" width="13.85546875" style="3" customWidth="1"/>
    <col min="16139" max="16139" width="12.28515625" style="3" customWidth="1"/>
    <col min="16140" max="16384" width="8.85546875" style="3"/>
  </cols>
  <sheetData>
    <row r="1" spans="1:93" ht="33" customHeight="1" x14ac:dyDescent="0.25">
      <c r="A1" s="1"/>
      <c r="B1" s="1"/>
      <c r="C1" s="1"/>
      <c r="D1" s="1"/>
      <c r="E1" s="1"/>
      <c r="F1" s="1"/>
      <c r="G1" s="1"/>
      <c r="H1" s="2"/>
      <c r="I1" s="65" t="s">
        <v>282</v>
      </c>
      <c r="J1" s="65"/>
      <c r="K1" s="65"/>
      <c r="L1" s="65"/>
      <c r="M1" s="65"/>
      <c r="N1" s="65"/>
      <c r="O1" s="65"/>
      <c r="P1" s="65"/>
    </row>
    <row r="2" spans="1:93" ht="29.25" customHeight="1" x14ac:dyDescent="0.25">
      <c r="A2" s="1"/>
      <c r="B2" s="1"/>
      <c r="C2" s="1"/>
      <c r="D2" s="1"/>
      <c r="E2" s="1"/>
      <c r="F2" s="1"/>
      <c r="G2" s="1"/>
      <c r="H2" s="2"/>
      <c r="I2" s="65"/>
      <c r="J2" s="65"/>
      <c r="K2" s="65"/>
      <c r="L2" s="65"/>
      <c r="M2" s="65"/>
      <c r="N2" s="65"/>
      <c r="O2" s="65"/>
      <c r="P2" s="65"/>
    </row>
    <row r="3" spans="1:93" ht="15" customHeight="1" x14ac:dyDescent="0.25">
      <c r="A3" s="1"/>
      <c r="B3" s="1"/>
      <c r="C3" s="1"/>
      <c r="D3" s="1"/>
      <c r="E3" s="1"/>
      <c r="F3" s="1"/>
      <c r="G3" s="1"/>
      <c r="H3" s="4"/>
      <c r="I3" s="4"/>
      <c r="J3" s="4"/>
      <c r="K3" s="2"/>
      <c r="L3" s="2"/>
      <c r="M3" s="2"/>
      <c r="N3" s="2"/>
      <c r="O3" s="2"/>
      <c r="P3" s="2"/>
    </row>
    <row r="4" spans="1:93" ht="18.75" x14ac:dyDescent="0.25">
      <c r="A4" s="66" t="s">
        <v>279</v>
      </c>
      <c r="B4" s="66"/>
      <c r="C4" s="66"/>
      <c r="D4" s="66"/>
      <c r="E4" s="66"/>
      <c r="F4" s="66"/>
      <c r="G4" s="66"/>
      <c r="H4" s="66"/>
      <c r="I4" s="66"/>
      <c r="J4" s="66"/>
      <c r="K4" s="66"/>
      <c r="L4" s="66"/>
      <c r="M4" s="66"/>
      <c r="N4" s="66"/>
      <c r="O4" s="66"/>
      <c r="P4" s="66"/>
    </row>
    <row r="5" spans="1:93" s="5" customFormat="1" ht="33" customHeight="1" x14ac:dyDescent="0.25">
      <c r="A5" s="67"/>
      <c r="B5" s="67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</row>
    <row r="6" spans="1:93" ht="15.75" customHeight="1" x14ac:dyDescent="0.25">
      <c r="A6" s="68" t="s">
        <v>269</v>
      </c>
      <c r="B6" s="68" t="s">
        <v>0</v>
      </c>
      <c r="C6" s="68"/>
      <c r="D6" s="68" t="s">
        <v>1</v>
      </c>
      <c r="E6" s="68" t="s">
        <v>2</v>
      </c>
      <c r="F6" s="68" t="s">
        <v>3</v>
      </c>
      <c r="G6" s="68" t="s">
        <v>4</v>
      </c>
      <c r="H6" s="91" t="s">
        <v>5</v>
      </c>
      <c r="I6" s="92"/>
      <c r="J6" s="92"/>
      <c r="K6" s="92"/>
      <c r="L6" s="92"/>
      <c r="M6" s="92"/>
      <c r="N6" s="92"/>
      <c r="O6" s="93"/>
      <c r="P6" s="68" t="s">
        <v>6</v>
      </c>
    </row>
    <row r="7" spans="1:93" ht="31.5" x14ac:dyDescent="0.25">
      <c r="A7" s="69"/>
      <c r="B7" s="69"/>
      <c r="C7" s="69"/>
      <c r="D7" s="69"/>
      <c r="E7" s="69"/>
      <c r="F7" s="69"/>
      <c r="G7" s="69"/>
      <c r="H7" s="6">
        <v>2024</v>
      </c>
      <c r="I7" s="6">
        <v>2025</v>
      </c>
      <c r="J7" s="6">
        <v>2026</v>
      </c>
      <c r="K7" s="6">
        <v>2027</v>
      </c>
      <c r="L7" s="6">
        <v>2028</v>
      </c>
      <c r="M7" s="6">
        <v>2029</v>
      </c>
      <c r="N7" s="6">
        <v>2030</v>
      </c>
      <c r="O7" s="6" t="s">
        <v>7</v>
      </c>
      <c r="P7" s="69"/>
    </row>
    <row r="8" spans="1:93" x14ac:dyDescent="0.25">
      <c r="A8" s="88" t="s">
        <v>8</v>
      </c>
      <c r="B8" s="89"/>
      <c r="C8" s="89"/>
      <c r="D8" s="89"/>
      <c r="E8" s="89"/>
      <c r="F8" s="89"/>
      <c r="G8" s="89"/>
      <c r="H8" s="89"/>
      <c r="I8" s="89"/>
      <c r="J8" s="89"/>
      <c r="K8" s="89"/>
      <c r="L8" s="89"/>
      <c r="M8" s="89"/>
      <c r="N8" s="89"/>
      <c r="O8" s="89"/>
      <c r="P8" s="90"/>
    </row>
    <row r="9" spans="1:93" s="12" customFormat="1" ht="31.5" x14ac:dyDescent="0.25">
      <c r="A9" s="7" t="s">
        <v>9</v>
      </c>
      <c r="B9" s="8" t="s">
        <v>10</v>
      </c>
      <c r="C9" s="8" t="s">
        <v>288</v>
      </c>
      <c r="D9" s="7" t="s">
        <v>52</v>
      </c>
      <c r="E9" s="7" t="s">
        <v>53</v>
      </c>
      <c r="F9" s="9">
        <v>574582</v>
      </c>
      <c r="G9" s="10">
        <v>262105.67</v>
      </c>
      <c r="H9" s="9">
        <v>50833.19</v>
      </c>
      <c r="I9" s="9">
        <v>51126</v>
      </c>
      <c r="J9" s="9">
        <v>49347</v>
      </c>
      <c r="K9" s="9">
        <v>47571</v>
      </c>
      <c r="L9" s="9">
        <v>45795</v>
      </c>
      <c r="M9" s="9">
        <v>44016</v>
      </c>
      <c r="N9" s="9">
        <v>12828</v>
      </c>
      <c r="O9" s="9">
        <v>0</v>
      </c>
      <c r="P9" s="10">
        <f>SUM(H9:O9)</f>
        <v>301516.19</v>
      </c>
      <c r="Q9" s="11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</row>
    <row r="10" spans="1:93" s="12" customFormat="1" ht="47.25" x14ac:dyDescent="0.25">
      <c r="A10" s="7" t="s">
        <v>11</v>
      </c>
      <c r="B10" s="8" t="s">
        <v>10</v>
      </c>
      <c r="C10" s="8" t="s">
        <v>289</v>
      </c>
      <c r="D10" s="7" t="s">
        <v>70</v>
      </c>
      <c r="E10" s="7" t="s">
        <v>53</v>
      </c>
      <c r="F10" s="9">
        <v>94383</v>
      </c>
      <c r="G10" s="10">
        <v>44712</v>
      </c>
      <c r="H10" s="9">
        <v>8548.2199999999993</v>
      </c>
      <c r="I10" s="9">
        <v>8125.8</v>
      </c>
      <c r="J10" s="9">
        <v>7857.89</v>
      </c>
      <c r="K10" s="9">
        <v>7589.28</v>
      </c>
      <c r="L10" s="9">
        <v>7322.11</v>
      </c>
      <c r="M10" s="9">
        <v>7051.670000000001</v>
      </c>
      <c r="N10" s="9">
        <v>5116.21</v>
      </c>
      <c r="O10" s="9">
        <v>0</v>
      </c>
      <c r="P10" s="10">
        <f t="shared" ref="P10:P73" si="0">SUM(H10:O10)</f>
        <v>51611.179999999993</v>
      </c>
      <c r="Q10" s="11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</row>
    <row r="11" spans="1:93" s="12" customFormat="1" ht="63" x14ac:dyDescent="0.25">
      <c r="A11" s="7" t="s">
        <v>12</v>
      </c>
      <c r="B11" s="8" t="s">
        <v>10</v>
      </c>
      <c r="C11" s="8" t="s">
        <v>290</v>
      </c>
      <c r="D11" s="7" t="s">
        <v>70</v>
      </c>
      <c r="E11" s="7" t="s">
        <v>53</v>
      </c>
      <c r="F11" s="9">
        <v>83464</v>
      </c>
      <c r="G11" s="10">
        <v>39555</v>
      </c>
      <c r="H11" s="9">
        <v>7562.29</v>
      </c>
      <c r="I11" s="9">
        <v>7188.5899999999992</v>
      </c>
      <c r="J11" s="9">
        <v>6951.59</v>
      </c>
      <c r="K11" s="9">
        <v>6713.9400000000005</v>
      </c>
      <c r="L11" s="9">
        <v>6477.6299999999992</v>
      </c>
      <c r="M11" s="9">
        <v>6238.3399999999992</v>
      </c>
      <c r="N11" s="9">
        <v>4526.0999999999995</v>
      </c>
      <c r="O11" s="9">
        <v>0</v>
      </c>
      <c r="P11" s="10">
        <f t="shared" si="0"/>
        <v>45658.479999999996</v>
      </c>
      <c r="Q11" s="11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</row>
    <row r="12" spans="1:93" s="12" customFormat="1" ht="31.5" x14ac:dyDescent="0.25">
      <c r="A12" s="7" t="s">
        <v>15</v>
      </c>
      <c r="B12" s="8" t="s">
        <v>10</v>
      </c>
      <c r="C12" s="8" t="s">
        <v>291</v>
      </c>
      <c r="D12" s="7" t="s">
        <v>83</v>
      </c>
      <c r="E12" s="7" t="s">
        <v>84</v>
      </c>
      <c r="F12" s="9">
        <v>175924</v>
      </c>
      <c r="G12" s="10">
        <v>83349</v>
      </c>
      <c r="H12" s="9">
        <v>15936.07</v>
      </c>
      <c r="I12" s="9">
        <v>15147.53</v>
      </c>
      <c r="J12" s="9">
        <v>14648.140000000001</v>
      </c>
      <c r="K12" s="9">
        <v>14147.4</v>
      </c>
      <c r="L12" s="9">
        <v>13649.380000000001</v>
      </c>
      <c r="M12" s="9">
        <v>13145.21</v>
      </c>
      <c r="N12" s="9">
        <v>9547.1999999999989</v>
      </c>
      <c r="O12" s="9">
        <v>0</v>
      </c>
      <c r="P12" s="10">
        <f t="shared" si="0"/>
        <v>96220.930000000008</v>
      </c>
      <c r="Q12" s="11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</row>
    <row r="13" spans="1:93" s="12" customFormat="1" x14ac:dyDescent="0.25">
      <c r="A13" s="7" t="s">
        <v>18</v>
      </c>
      <c r="B13" s="8" t="s">
        <v>10</v>
      </c>
      <c r="C13" s="8" t="s">
        <v>292</v>
      </c>
      <c r="D13" s="7" t="s">
        <v>83</v>
      </c>
      <c r="E13" s="7" t="s">
        <v>84</v>
      </c>
      <c r="F13" s="9">
        <v>33890</v>
      </c>
      <c r="G13" s="10">
        <v>16064.64</v>
      </c>
      <c r="H13" s="9">
        <v>3071.58</v>
      </c>
      <c r="I13" s="9">
        <v>2919.56</v>
      </c>
      <c r="J13" s="9">
        <v>2823.33</v>
      </c>
      <c r="K13" s="9">
        <v>2726.82</v>
      </c>
      <c r="L13" s="9">
        <v>2630.82</v>
      </c>
      <c r="M13" s="9">
        <v>2533.6400000000003</v>
      </c>
      <c r="N13" s="9">
        <v>1839.8</v>
      </c>
      <c r="O13" s="9">
        <v>0</v>
      </c>
      <c r="P13" s="10">
        <f t="shared" si="0"/>
        <v>18545.55</v>
      </c>
      <c r="Q13" s="11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</row>
    <row r="14" spans="1:93" s="12" customFormat="1" ht="47.25" x14ac:dyDescent="0.25">
      <c r="A14" s="7" t="s">
        <v>20</v>
      </c>
      <c r="B14" s="8" t="s">
        <v>10</v>
      </c>
      <c r="C14" s="8" t="s">
        <v>293</v>
      </c>
      <c r="D14" s="7" t="s">
        <v>83</v>
      </c>
      <c r="E14" s="7" t="s">
        <v>84</v>
      </c>
      <c r="F14" s="9">
        <v>79130</v>
      </c>
      <c r="G14" s="10">
        <v>37503</v>
      </c>
      <c r="H14" s="9">
        <v>7170.4400000000005</v>
      </c>
      <c r="I14" s="9">
        <v>6815.6600000000008</v>
      </c>
      <c r="J14" s="9">
        <v>6590.9699999999993</v>
      </c>
      <c r="K14" s="9">
        <v>6365.62</v>
      </c>
      <c r="L14" s="9">
        <v>6141.5499999999993</v>
      </c>
      <c r="M14" s="9">
        <v>5914.7</v>
      </c>
      <c r="N14" s="9">
        <v>4295.7699999999995</v>
      </c>
      <c r="O14" s="9">
        <v>0</v>
      </c>
      <c r="P14" s="10">
        <f t="shared" si="0"/>
        <v>43294.709999999992</v>
      </c>
      <c r="Q14" s="11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</row>
    <row r="15" spans="1:93" s="12" customFormat="1" ht="47.25" x14ac:dyDescent="0.25">
      <c r="A15" s="7" t="s">
        <v>21</v>
      </c>
      <c r="B15" s="8" t="s">
        <v>10</v>
      </c>
      <c r="C15" s="8" t="s">
        <v>294</v>
      </c>
      <c r="D15" s="7" t="s">
        <v>98</v>
      </c>
      <c r="E15" s="7" t="s">
        <v>99</v>
      </c>
      <c r="F15" s="9">
        <v>37367</v>
      </c>
      <c r="G15" s="10">
        <v>17711</v>
      </c>
      <c r="H15" s="9">
        <v>3386.86</v>
      </c>
      <c r="I15" s="9">
        <v>3218.9</v>
      </c>
      <c r="J15" s="9">
        <v>3112.79</v>
      </c>
      <c r="K15" s="9">
        <v>3006.39</v>
      </c>
      <c r="L15" s="9">
        <v>2900.5299999999997</v>
      </c>
      <c r="M15" s="9">
        <v>2793.42</v>
      </c>
      <c r="N15" s="9">
        <v>2031.0300000000002</v>
      </c>
      <c r="O15" s="9">
        <v>0</v>
      </c>
      <c r="P15" s="10">
        <f t="shared" si="0"/>
        <v>20449.919999999998</v>
      </c>
      <c r="Q15" s="11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</row>
    <row r="16" spans="1:93" s="12" customFormat="1" ht="31.5" x14ac:dyDescent="0.25">
      <c r="A16" s="7" t="s">
        <v>22</v>
      </c>
      <c r="B16" s="8" t="s">
        <v>10</v>
      </c>
      <c r="C16" s="8" t="s">
        <v>295</v>
      </c>
      <c r="D16" s="7" t="s">
        <v>107</v>
      </c>
      <c r="E16" s="7" t="s">
        <v>108</v>
      </c>
      <c r="F16" s="9">
        <v>23324</v>
      </c>
      <c r="G16" s="10">
        <v>11284</v>
      </c>
      <c r="H16" s="9">
        <v>2060.17</v>
      </c>
      <c r="I16" s="9">
        <v>1998.8700000000001</v>
      </c>
      <c r="J16" s="9">
        <v>1928.6200000000001</v>
      </c>
      <c r="K16" s="9">
        <v>1863.22</v>
      </c>
      <c r="L16" s="9">
        <v>1798.26</v>
      </c>
      <c r="M16" s="9">
        <v>1732.42</v>
      </c>
      <c r="N16" s="9">
        <v>1667.07</v>
      </c>
      <c r="O16" s="9">
        <v>3.58</v>
      </c>
      <c r="P16" s="10">
        <f t="shared" si="0"/>
        <v>13052.21</v>
      </c>
      <c r="Q16" s="11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</row>
    <row r="17" spans="1:76" s="12" customFormat="1" ht="31.5" x14ac:dyDescent="0.25">
      <c r="A17" s="7" t="s">
        <v>23</v>
      </c>
      <c r="B17" s="8" t="s">
        <v>10</v>
      </c>
      <c r="C17" s="8" t="s">
        <v>296</v>
      </c>
      <c r="D17" s="7" t="s">
        <v>107</v>
      </c>
      <c r="E17" s="7" t="s">
        <v>108</v>
      </c>
      <c r="F17" s="9">
        <v>36207</v>
      </c>
      <c r="G17" s="10">
        <v>17500</v>
      </c>
      <c r="H17" s="9">
        <v>3195.06</v>
      </c>
      <c r="I17" s="13">
        <v>3099.99</v>
      </c>
      <c r="J17" s="9">
        <v>2991.02</v>
      </c>
      <c r="K17" s="9">
        <v>2889.65</v>
      </c>
      <c r="L17" s="9">
        <v>2788.89</v>
      </c>
      <c r="M17" s="9">
        <v>2686.75</v>
      </c>
      <c r="N17" s="9">
        <v>2585.4300000000003</v>
      </c>
      <c r="O17" s="9">
        <v>5.55</v>
      </c>
      <c r="P17" s="10">
        <f t="shared" si="0"/>
        <v>20242.34</v>
      </c>
      <c r="Q17" s="11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</row>
    <row r="18" spans="1:76" s="12" customFormat="1" ht="47.25" x14ac:dyDescent="0.25">
      <c r="A18" s="7" t="s">
        <v>24</v>
      </c>
      <c r="B18" s="8" t="s">
        <v>10</v>
      </c>
      <c r="C18" s="8" t="s">
        <v>297</v>
      </c>
      <c r="D18" s="7" t="s">
        <v>107</v>
      </c>
      <c r="E18" s="7" t="s">
        <v>108</v>
      </c>
      <c r="F18" s="9">
        <v>105617</v>
      </c>
      <c r="G18" s="10">
        <v>52835.61</v>
      </c>
      <c r="H18" s="14">
        <v>9646.51</v>
      </c>
      <c r="I18" s="15">
        <v>9359.41</v>
      </c>
      <c r="J18" s="16">
        <v>9030.49</v>
      </c>
      <c r="K18" s="9">
        <v>8724.39</v>
      </c>
      <c r="L18" s="9">
        <v>8420.16</v>
      </c>
      <c r="M18" s="9">
        <v>8111.76</v>
      </c>
      <c r="N18" s="9">
        <v>7805.4899999999989</v>
      </c>
      <c r="O18" s="9">
        <v>16.760000000000002</v>
      </c>
      <c r="P18" s="10">
        <f t="shared" si="0"/>
        <v>61114.969999999994</v>
      </c>
      <c r="Q18" s="11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</row>
    <row r="19" spans="1:76" s="12" customFormat="1" ht="31.5" x14ac:dyDescent="0.25">
      <c r="A19" s="7" t="s">
        <v>25</v>
      </c>
      <c r="B19" s="8" t="s">
        <v>10</v>
      </c>
      <c r="C19" s="8" t="s">
        <v>298</v>
      </c>
      <c r="D19" s="7" t="s">
        <v>112</v>
      </c>
      <c r="E19" s="7" t="s">
        <v>108</v>
      </c>
      <c r="F19" s="9">
        <v>299023</v>
      </c>
      <c r="G19" s="10">
        <v>149464</v>
      </c>
      <c r="H19" s="9">
        <v>27282.91</v>
      </c>
      <c r="I19" s="17">
        <v>26477.119999999999</v>
      </c>
      <c r="J19" s="9">
        <v>25545.7</v>
      </c>
      <c r="K19" s="9">
        <v>24679.82</v>
      </c>
      <c r="L19" s="9">
        <v>23819.279999999999</v>
      </c>
      <c r="M19" s="9">
        <v>22946.870000000003</v>
      </c>
      <c r="N19" s="9">
        <v>22081.590000000004</v>
      </c>
      <c r="O19" s="9">
        <v>47.42</v>
      </c>
      <c r="P19" s="10">
        <f t="shared" si="0"/>
        <v>172880.71</v>
      </c>
      <c r="Q19" s="11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</row>
    <row r="20" spans="1:76" s="12" customFormat="1" ht="31.5" x14ac:dyDescent="0.25">
      <c r="A20" s="7" t="s">
        <v>26</v>
      </c>
      <c r="B20" s="8" t="s">
        <v>10</v>
      </c>
      <c r="C20" s="8" t="s">
        <v>299</v>
      </c>
      <c r="D20" s="7" t="s">
        <v>55</v>
      </c>
      <c r="E20" s="7" t="s">
        <v>56</v>
      </c>
      <c r="F20" s="9">
        <v>6355406</v>
      </c>
      <c r="G20" s="10">
        <v>4520880</v>
      </c>
      <c r="H20" s="9">
        <v>412160.69</v>
      </c>
      <c r="I20" s="9">
        <v>434095.43</v>
      </c>
      <c r="J20" s="9">
        <v>423618.43</v>
      </c>
      <c r="K20" s="9">
        <v>413140.43</v>
      </c>
      <c r="L20" s="9">
        <v>402663.43</v>
      </c>
      <c r="M20" s="9">
        <v>392185.43</v>
      </c>
      <c r="N20" s="9">
        <v>381707.43</v>
      </c>
      <c r="O20" s="9">
        <v>3240824</v>
      </c>
      <c r="P20" s="10">
        <f t="shared" si="0"/>
        <v>6100395.2699999996</v>
      </c>
      <c r="Q20" s="11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</row>
    <row r="21" spans="1:76" s="12" customFormat="1" ht="31.5" x14ac:dyDescent="0.25">
      <c r="A21" s="7" t="s">
        <v>27</v>
      </c>
      <c r="B21" s="8" t="s">
        <v>10</v>
      </c>
      <c r="C21" s="8" t="s">
        <v>300</v>
      </c>
      <c r="D21" s="7" t="s">
        <v>39</v>
      </c>
      <c r="E21" s="7" t="s">
        <v>40</v>
      </c>
      <c r="F21" s="9">
        <v>37794</v>
      </c>
      <c r="G21" s="10">
        <v>20583.63</v>
      </c>
      <c r="H21" s="9">
        <v>3545.53</v>
      </c>
      <c r="I21" s="9">
        <v>3365.8</v>
      </c>
      <c r="J21" s="9">
        <v>3258.36</v>
      </c>
      <c r="K21" s="9">
        <v>3150.65</v>
      </c>
      <c r="L21" s="9">
        <v>3043.82</v>
      </c>
      <c r="M21" s="9">
        <v>2935.1</v>
      </c>
      <c r="N21" s="9">
        <v>2827.46</v>
      </c>
      <c r="O21" s="9">
        <v>2050.9699999999998</v>
      </c>
      <c r="P21" s="10">
        <f t="shared" si="0"/>
        <v>24177.69</v>
      </c>
      <c r="Q21" s="11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</row>
    <row r="22" spans="1:76" s="12" customFormat="1" ht="31.5" x14ac:dyDescent="0.25">
      <c r="A22" s="7" t="s">
        <v>28</v>
      </c>
      <c r="B22" s="8" t="s">
        <v>10</v>
      </c>
      <c r="C22" s="8" t="s">
        <v>301</v>
      </c>
      <c r="D22" s="7" t="s">
        <v>39</v>
      </c>
      <c r="E22" s="7" t="s">
        <v>42</v>
      </c>
      <c r="F22" s="9">
        <v>426584</v>
      </c>
      <c r="G22" s="10">
        <v>312257.96000000002</v>
      </c>
      <c r="H22" s="9">
        <v>25936.25</v>
      </c>
      <c r="I22" s="9">
        <v>30736</v>
      </c>
      <c r="J22" s="9">
        <v>29954</v>
      </c>
      <c r="K22" s="9">
        <v>29172</v>
      </c>
      <c r="L22" s="9">
        <v>28389</v>
      </c>
      <c r="M22" s="9">
        <v>27608</v>
      </c>
      <c r="N22" s="9">
        <v>26825</v>
      </c>
      <c r="O22" s="9">
        <v>243404</v>
      </c>
      <c r="P22" s="10">
        <f t="shared" si="0"/>
        <v>442024.25</v>
      </c>
      <c r="Q22" s="11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</row>
    <row r="23" spans="1:76" s="12" customFormat="1" ht="31.5" x14ac:dyDescent="0.25">
      <c r="A23" s="7" t="s">
        <v>29</v>
      </c>
      <c r="B23" s="8" t="s">
        <v>10</v>
      </c>
      <c r="C23" s="8" t="s">
        <v>302</v>
      </c>
      <c r="D23" s="7" t="s">
        <v>93</v>
      </c>
      <c r="E23" s="7" t="s">
        <v>94</v>
      </c>
      <c r="F23" s="9">
        <v>48847</v>
      </c>
      <c r="G23" s="10">
        <v>27360</v>
      </c>
      <c r="H23" s="9">
        <v>4571.58</v>
      </c>
      <c r="I23" s="9">
        <v>4383.8500000000004</v>
      </c>
      <c r="J23" s="9">
        <v>4230.33</v>
      </c>
      <c r="K23" s="9">
        <v>4091.64</v>
      </c>
      <c r="L23" s="9">
        <v>3954.1800000000003</v>
      </c>
      <c r="M23" s="9">
        <v>3814.06</v>
      </c>
      <c r="N23" s="9">
        <v>3675.4700000000003</v>
      </c>
      <c r="O23" s="9">
        <v>3541.81</v>
      </c>
      <c r="P23" s="10">
        <f t="shared" si="0"/>
        <v>32262.920000000006</v>
      </c>
      <c r="Q23" s="11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</row>
    <row r="24" spans="1:76" s="12" customFormat="1" ht="31.5" x14ac:dyDescent="0.25">
      <c r="A24" s="7" t="s">
        <v>30</v>
      </c>
      <c r="B24" s="8" t="s">
        <v>10</v>
      </c>
      <c r="C24" s="8" t="s">
        <v>303</v>
      </c>
      <c r="D24" s="7" t="s">
        <v>93</v>
      </c>
      <c r="E24" s="7" t="s">
        <v>94</v>
      </c>
      <c r="F24" s="9">
        <v>85240</v>
      </c>
      <c r="G24" s="10">
        <v>47872</v>
      </c>
      <c r="H24" s="9">
        <v>7998.8799999999992</v>
      </c>
      <c r="I24" s="9">
        <v>7670.4500000000007</v>
      </c>
      <c r="J24" s="9">
        <v>7401.8200000000006</v>
      </c>
      <c r="K24" s="9">
        <v>7159.1399999999994</v>
      </c>
      <c r="L24" s="9">
        <v>6918.64</v>
      </c>
      <c r="M24" s="9">
        <v>6673.4599999999991</v>
      </c>
      <c r="N24" s="9">
        <v>6430.97</v>
      </c>
      <c r="O24" s="9">
        <v>6197.1</v>
      </c>
      <c r="P24" s="10">
        <f t="shared" si="0"/>
        <v>56450.46</v>
      </c>
      <c r="Q24" s="11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</row>
    <row r="25" spans="1:76" s="12" customFormat="1" ht="31.5" x14ac:dyDescent="0.25">
      <c r="A25" s="7" t="s">
        <v>33</v>
      </c>
      <c r="B25" s="8" t="s">
        <v>10</v>
      </c>
      <c r="C25" s="8" t="s">
        <v>304</v>
      </c>
      <c r="D25" s="7" t="s">
        <v>93</v>
      </c>
      <c r="E25" s="7" t="s">
        <v>94</v>
      </c>
      <c r="F25" s="9">
        <v>122911</v>
      </c>
      <c r="G25" s="10">
        <v>69024</v>
      </c>
      <c r="H25" s="9">
        <v>11533.17</v>
      </c>
      <c r="I25" s="9">
        <v>11059.580000000002</v>
      </c>
      <c r="J25" s="9">
        <v>10672.26</v>
      </c>
      <c r="K25" s="9">
        <v>10322.380000000001</v>
      </c>
      <c r="L25" s="9">
        <v>9975.6</v>
      </c>
      <c r="M25" s="9">
        <v>9622.130000000001</v>
      </c>
      <c r="N25" s="9">
        <v>9272.4700000000012</v>
      </c>
      <c r="O25" s="9">
        <v>8935.27</v>
      </c>
      <c r="P25" s="10">
        <f t="shared" si="0"/>
        <v>81392.86</v>
      </c>
      <c r="Q25" s="11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</row>
    <row r="26" spans="1:76" s="12" customFormat="1" ht="31.5" x14ac:dyDescent="0.25">
      <c r="A26" s="7" t="s">
        <v>35</v>
      </c>
      <c r="B26" s="8" t="s">
        <v>10</v>
      </c>
      <c r="C26" s="8" t="s">
        <v>305</v>
      </c>
      <c r="D26" s="7" t="s">
        <v>101</v>
      </c>
      <c r="E26" s="7" t="s">
        <v>94</v>
      </c>
      <c r="F26" s="9">
        <v>329605</v>
      </c>
      <c r="G26" s="10">
        <v>181280</v>
      </c>
      <c r="H26" s="9">
        <v>30204.27</v>
      </c>
      <c r="I26" s="9">
        <v>29054.869999999995</v>
      </c>
      <c r="J26" s="9">
        <v>28028.93</v>
      </c>
      <c r="K26" s="9">
        <v>27109.95</v>
      </c>
      <c r="L26" s="9">
        <v>26199.219999999998</v>
      </c>
      <c r="M26" s="9">
        <v>25270.87</v>
      </c>
      <c r="N26" s="9">
        <v>24352.570000000003</v>
      </c>
      <c r="O26" s="9">
        <v>23466.98</v>
      </c>
      <c r="P26" s="10">
        <f t="shared" si="0"/>
        <v>213687.66</v>
      </c>
      <c r="Q26" s="11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</row>
    <row r="27" spans="1:76" s="12" customFormat="1" ht="31.5" x14ac:dyDescent="0.25">
      <c r="A27" s="7" t="s">
        <v>38</v>
      </c>
      <c r="B27" s="8" t="s">
        <v>10</v>
      </c>
      <c r="C27" s="8" t="s">
        <v>306</v>
      </c>
      <c r="D27" s="7" t="s">
        <v>103</v>
      </c>
      <c r="E27" s="7" t="s">
        <v>104</v>
      </c>
      <c r="F27" s="9">
        <v>132520</v>
      </c>
      <c r="G27" s="10">
        <v>74400</v>
      </c>
      <c r="H27" s="9">
        <v>12241.56</v>
      </c>
      <c r="I27" s="9">
        <v>11903.81</v>
      </c>
      <c r="J27" s="9">
        <v>11503.5</v>
      </c>
      <c r="K27" s="9">
        <v>11126.34</v>
      </c>
      <c r="L27" s="9">
        <v>10752.57</v>
      </c>
      <c r="M27" s="9">
        <v>10371.540000000001</v>
      </c>
      <c r="N27" s="9">
        <v>9994.68</v>
      </c>
      <c r="O27" s="9">
        <v>9639.4700000000012</v>
      </c>
      <c r="P27" s="10">
        <f t="shared" si="0"/>
        <v>87533.47</v>
      </c>
      <c r="Q27" s="11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</row>
    <row r="28" spans="1:76" s="12" customFormat="1" ht="31.5" x14ac:dyDescent="0.25">
      <c r="A28" s="7" t="s">
        <v>41</v>
      </c>
      <c r="B28" s="8" t="s">
        <v>10</v>
      </c>
      <c r="C28" s="8" t="s">
        <v>307</v>
      </c>
      <c r="D28" s="7" t="s">
        <v>103</v>
      </c>
      <c r="E28" s="7" t="s">
        <v>104</v>
      </c>
      <c r="F28" s="9">
        <v>271200</v>
      </c>
      <c r="G28" s="10">
        <v>150432</v>
      </c>
      <c r="H28" s="9">
        <v>24751.61</v>
      </c>
      <c r="I28" s="9">
        <v>24068.74</v>
      </c>
      <c r="J28" s="9">
        <v>23259.289999999997</v>
      </c>
      <c r="K28" s="9">
        <v>22496.73</v>
      </c>
      <c r="L28" s="9">
        <v>21740.959999999999</v>
      </c>
      <c r="M28" s="9">
        <v>20970.580000000002</v>
      </c>
      <c r="N28" s="9">
        <v>20208.54</v>
      </c>
      <c r="O28" s="9">
        <v>19490.359999999997</v>
      </c>
      <c r="P28" s="10">
        <f t="shared" si="0"/>
        <v>176986.80999999997</v>
      </c>
      <c r="Q28" s="11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</row>
    <row r="29" spans="1:76" s="12" customFormat="1" ht="47.25" x14ac:dyDescent="0.25">
      <c r="A29" s="7" t="s">
        <v>43</v>
      </c>
      <c r="B29" s="19" t="s">
        <v>10</v>
      </c>
      <c r="C29" s="19" t="s">
        <v>364</v>
      </c>
      <c r="D29" s="18" t="s">
        <v>152</v>
      </c>
      <c r="E29" s="18" t="s">
        <v>153</v>
      </c>
      <c r="F29" s="15">
        <v>5653509</v>
      </c>
      <c r="G29" s="20">
        <v>3309585</v>
      </c>
      <c r="H29" s="15">
        <v>357600.17</v>
      </c>
      <c r="I29" s="15">
        <v>377265.65</v>
      </c>
      <c r="J29" s="15">
        <v>367120.65</v>
      </c>
      <c r="K29" s="15">
        <v>356973.65</v>
      </c>
      <c r="L29" s="15">
        <v>346829.65</v>
      </c>
      <c r="M29" s="15">
        <v>336685.65</v>
      </c>
      <c r="N29" s="15">
        <v>326541.65000000002</v>
      </c>
      <c r="O29" s="15">
        <v>1746194</v>
      </c>
      <c r="P29" s="10">
        <f t="shared" si="0"/>
        <v>4215211.07</v>
      </c>
      <c r="Q29" s="11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</row>
    <row r="30" spans="1:76" s="12" customFormat="1" ht="31.5" x14ac:dyDescent="0.25">
      <c r="A30" s="7" t="s">
        <v>47</v>
      </c>
      <c r="B30" s="19" t="s">
        <v>10</v>
      </c>
      <c r="C30" s="19" t="s">
        <v>308</v>
      </c>
      <c r="D30" s="18" t="s">
        <v>152</v>
      </c>
      <c r="E30" s="18" t="s">
        <v>248</v>
      </c>
      <c r="F30" s="15">
        <v>234257</v>
      </c>
      <c r="G30" s="20">
        <v>135630</v>
      </c>
      <c r="H30" s="15">
        <v>21792.400000000001</v>
      </c>
      <c r="I30" s="15">
        <v>21166.59</v>
      </c>
      <c r="J30" s="15">
        <v>20501.759999999998</v>
      </c>
      <c r="K30" s="15">
        <v>19835.060000000001</v>
      </c>
      <c r="L30" s="15">
        <v>19174.75</v>
      </c>
      <c r="M30" s="15">
        <v>18500.75</v>
      </c>
      <c r="N30" s="15">
        <v>17834.52</v>
      </c>
      <c r="O30" s="15">
        <v>21395.579999999998</v>
      </c>
      <c r="P30" s="10">
        <f t="shared" si="0"/>
        <v>160201.40999999997</v>
      </c>
      <c r="Q30" s="11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</row>
    <row r="31" spans="1:76" s="12" customFormat="1" ht="47.25" x14ac:dyDescent="0.25">
      <c r="A31" s="7" t="s">
        <v>49</v>
      </c>
      <c r="B31" s="8" t="s">
        <v>10</v>
      </c>
      <c r="C31" s="8" t="s">
        <v>44</v>
      </c>
      <c r="D31" s="7" t="s">
        <v>45</v>
      </c>
      <c r="E31" s="7" t="s">
        <v>46</v>
      </c>
      <c r="F31" s="9">
        <v>105805</v>
      </c>
      <c r="G31" s="10">
        <v>63138</v>
      </c>
      <c r="H31" s="9">
        <v>9971.3700000000008</v>
      </c>
      <c r="I31" s="9">
        <v>9638.85</v>
      </c>
      <c r="J31" s="9">
        <v>9338.4599999999991</v>
      </c>
      <c r="K31" s="9">
        <v>9037.24</v>
      </c>
      <c r="L31" s="9">
        <v>8739.09</v>
      </c>
      <c r="M31" s="9">
        <v>8434.34</v>
      </c>
      <c r="N31" s="9">
        <v>8133.33</v>
      </c>
      <c r="O31" s="9">
        <v>11647.15</v>
      </c>
      <c r="P31" s="10">
        <f t="shared" si="0"/>
        <v>74939.829999999987</v>
      </c>
      <c r="Q31" s="11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</row>
    <row r="32" spans="1:76" s="12" customFormat="1" ht="31.5" x14ac:dyDescent="0.25">
      <c r="A32" s="7" t="s">
        <v>280</v>
      </c>
      <c r="B32" s="8" t="s">
        <v>10</v>
      </c>
      <c r="C32" s="8" t="s">
        <v>48</v>
      </c>
      <c r="D32" s="7" t="s">
        <v>45</v>
      </c>
      <c r="E32" s="7" t="s">
        <v>46</v>
      </c>
      <c r="F32" s="9">
        <v>93510</v>
      </c>
      <c r="G32" s="10">
        <v>55794</v>
      </c>
      <c r="H32" s="9">
        <v>8811.52</v>
      </c>
      <c r="I32" s="9">
        <v>8517.7000000000007</v>
      </c>
      <c r="J32" s="9">
        <v>8252.2200000000012</v>
      </c>
      <c r="K32" s="9">
        <v>7986.04</v>
      </c>
      <c r="L32" s="9">
        <v>7722.579999999999</v>
      </c>
      <c r="M32" s="9">
        <v>7453.29</v>
      </c>
      <c r="N32" s="9">
        <v>7187.2999999999993</v>
      </c>
      <c r="O32" s="9">
        <v>10292.39</v>
      </c>
      <c r="P32" s="10">
        <f t="shared" si="0"/>
        <v>66223.040000000008</v>
      </c>
      <c r="Q32" s="11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</row>
    <row r="33" spans="1:76" s="12" customFormat="1" ht="47.25" x14ac:dyDescent="0.25">
      <c r="A33" s="7" t="s">
        <v>54</v>
      </c>
      <c r="B33" s="8" t="s">
        <v>10</v>
      </c>
      <c r="C33" s="8" t="s">
        <v>309</v>
      </c>
      <c r="D33" s="7" t="s">
        <v>88</v>
      </c>
      <c r="E33" s="7" t="s">
        <v>89</v>
      </c>
      <c r="F33" s="9">
        <v>105150</v>
      </c>
      <c r="G33" s="10">
        <v>62560</v>
      </c>
      <c r="H33" s="9">
        <v>10034.93</v>
      </c>
      <c r="I33" s="9">
        <v>9550.630000000001</v>
      </c>
      <c r="J33" s="9">
        <v>9252.9500000000007</v>
      </c>
      <c r="K33" s="9">
        <v>8954.5</v>
      </c>
      <c r="L33" s="9">
        <v>8659.1</v>
      </c>
      <c r="M33" s="9">
        <v>8357.14</v>
      </c>
      <c r="N33" s="9">
        <v>8058.86</v>
      </c>
      <c r="O33" s="9">
        <v>11547.08</v>
      </c>
      <c r="P33" s="10">
        <f t="shared" si="0"/>
        <v>74415.19</v>
      </c>
      <c r="Q33" s="11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</row>
    <row r="34" spans="1:76" s="12" customFormat="1" ht="47.25" x14ac:dyDescent="0.25">
      <c r="A34" s="7" t="s">
        <v>57</v>
      </c>
      <c r="B34" s="8" t="s">
        <v>10</v>
      </c>
      <c r="C34" s="8" t="s">
        <v>310</v>
      </c>
      <c r="D34" s="7" t="s">
        <v>88</v>
      </c>
      <c r="E34" s="7" t="s">
        <v>89</v>
      </c>
      <c r="F34" s="9">
        <v>142586</v>
      </c>
      <c r="G34" s="10">
        <v>84864</v>
      </c>
      <c r="H34" s="9">
        <v>13612.61</v>
      </c>
      <c r="I34" s="9">
        <v>12955.619999999999</v>
      </c>
      <c r="J34" s="9">
        <v>12551.85</v>
      </c>
      <c r="K34" s="9">
        <v>12146.960000000001</v>
      </c>
      <c r="L34" s="9">
        <v>11746.24</v>
      </c>
      <c r="M34" s="9">
        <v>11336.65</v>
      </c>
      <c r="N34" s="9">
        <v>10932.05</v>
      </c>
      <c r="O34" s="9">
        <v>15663.82</v>
      </c>
      <c r="P34" s="10">
        <f t="shared" si="0"/>
        <v>100945.79999999999</v>
      </c>
      <c r="Q34" s="11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</row>
    <row r="35" spans="1:76" s="12" customFormat="1" ht="31.5" x14ac:dyDescent="0.25">
      <c r="A35" s="7" t="s">
        <v>58</v>
      </c>
      <c r="B35" s="8" t="s">
        <v>10</v>
      </c>
      <c r="C35" s="8" t="s">
        <v>114</v>
      </c>
      <c r="D35" s="7" t="s">
        <v>115</v>
      </c>
      <c r="E35" s="7" t="s">
        <v>116</v>
      </c>
      <c r="F35" s="9">
        <v>78090</v>
      </c>
      <c r="G35" s="10">
        <v>47145</v>
      </c>
      <c r="H35" s="9">
        <v>7404.22</v>
      </c>
      <c r="I35" s="9">
        <v>7046.25</v>
      </c>
      <c r="J35" s="9">
        <v>6828.37</v>
      </c>
      <c r="K35" s="9">
        <v>6609.8499999999995</v>
      </c>
      <c r="L35" s="9">
        <v>6393.77</v>
      </c>
      <c r="M35" s="9">
        <v>6172.55</v>
      </c>
      <c r="N35" s="9">
        <v>5954.2099999999991</v>
      </c>
      <c r="O35" s="9">
        <v>9903.2499999999982</v>
      </c>
      <c r="P35" s="10">
        <f t="shared" si="0"/>
        <v>56312.47</v>
      </c>
      <c r="Q35" s="11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</row>
    <row r="36" spans="1:76" s="12" customFormat="1" ht="31.5" x14ac:dyDescent="0.25">
      <c r="A36" s="7" t="s">
        <v>59</v>
      </c>
      <c r="B36" s="8" t="s">
        <v>10</v>
      </c>
      <c r="C36" s="8" t="s">
        <v>121</v>
      </c>
      <c r="D36" s="7" t="s">
        <v>115</v>
      </c>
      <c r="E36" s="7" t="s">
        <v>116</v>
      </c>
      <c r="F36" s="9">
        <v>393462</v>
      </c>
      <c r="G36" s="10">
        <v>241605</v>
      </c>
      <c r="H36" s="9">
        <v>34104.480000000003</v>
      </c>
      <c r="I36" s="9">
        <v>36620</v>
      </c>
      <c r="J36" s="9">
        <v>35430</v>
      </c>
      <c r="K36" s="9">
        <v>34240</v>
      </c>
      <c r="L36" s="9">
        <v>33048</v>
      </c>
      <c r="M36" s="9">
        <v>31858</v>
      </c>
      <c r="N36" s="9">
        <v>30668</v>
      </c>
      <c r="O36" s="9">
        <v>57762</v>
      </c>
      <c r="P36" s="10">
        <f t="shared" si="0"/>
        <v>293730.48</v>
      </c>
      <c r="Q36" s="11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</row>
    <row r="37" spans="1:76" s="12" customFormat="1" ht="30" customHeight="1" x14ac:dyDescent="0.25">
      <c r="A37" s="7" t="s">
        <v>62</v>
      </c>
      <c r="B37" s="8" t="s">
        <v>10</v>
      </c>
      <c r="C37" s="8" t="s">
        <v>125</v>
      </c>
      <c r="D37" s="7" t="s">
        <v>126</v>
      </c>
      <c r="E37" s="7" t="s">
        <v>127</v>
      </c>
      <c r="F37" s="9">
        <v>186053</v>
      </c>
      <c r="G37" s="10">
        <v>75435</v>
      </c>
      <c r="H37" s="9">
        <v>23299.13</v>
      </c>
      <c r="I37" s="9">
        <v>22231.069999999996</v>
      </c>
      <c r="J37" s="9">
        <v>21417.53</v>
      </c>
      <c r="K37" s="9">
        <v>15555.460000000001</v>
      </c>
      <c r="L37" s="9">
        <v>0</v>
      </c>
      <c r="M37" s="9">
        <v>0</v>
      </c>
      <c r="N37" s="9">
        <v>0</v>
      </c>
      <c r="O37" s="9">
        <v>0</v>
      </c>
      <c r="P37" s="10">
        <f t="shared" si="0"/>
        <v>82503.19</v>
      </c>
      <c r="Q37" s="11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</row>
    <row r="38" spans="1:76" s="12" customFormat="1" ht="31.5" x14ac:dyDescent="0.25">
      <c r="A38" s="7" t="s">
        <v>65</v>
      </c>
      <c r="B38" s="8" t="s">
        <v>10</v>
      </c>
      <c r="C38" s="8" t="s">
        <v>311</v>
      </c>
      <c r="D38" s="7" t="s">
        <v>247</v>
      </c>
      <c r="E38" s="7" t="s">
        <v>136</v>
      </c>
      <c r="F38" s="9">
        <v>139950</v>
      </c>
      <c r="G38" s="10">
        <v>85960</v>
      </c>
      <c r="H38" s="9">
        <v>13658.18</v>
      </c>
      <c r="I38" s="9">
        <v>12847.52</v>
      </c>
      <c r="J38" s="9">
        <v>12450.22</v>
      </c>
      <c r="K38" s="9">
        <v>12051.82</v>
      </c>
      <c r="L38" s="9">
        <v>11657.81</v>
      </c>
      <c r="M38" s="9">
        <v>11254.499999999998</v>
      </c>
      <c r="N38" s="9">
        <v>10856.37</v>
      </c>
      <c r="O38" s="9">
        <v>18065.13</v>
      </c>
      <c r="P38" s="10">
        <f t="shared" si="0"/>
        <v>102841.54999999999</v>
      </c>
      <c r="Q38" s="11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</row>
    <row r="39" spans="1:76" s="12" customFormat="1" ht="47.25" x14ac:dyDescent="0.25">
      <c r="A39" s="7" t="s">
        <v>66</v>
      </c>
      <c r="B39" s="8" t="s">
        <v>10</v>
      </c>
      <c r="C39" s="8" t="s">
        <v>312</v>
      </c>
      <c r="D39" s="7" t="s">
        <v>247</v>
      </c>
      <c r="E39" s="7" t="s">
        <v>138</v>
      </c>
      <c r="F39" s="9">
        <v>384981</v>
      </c>
      <c r="G39" s="10">
        <v>132975</v>
      </c>
      <c r="H39" s="9">
        <v>41247.950000000004</v>
      </c>
      <c r="I39" s="9">
        <v>39188.39</v>
      </c>
      <c r="J39" s="9">
        <v>37754.31</v>
      </c>
      <c r="K39" s="9">
        <v>27451.32</v>
      </c>
      <c r="L39" s="9">
        <v>0</v>
      </c>
      <c r="M39" s="9">
        <v>0</v>
      </c>
      <c r="N39" s="9">
        <v>0</v>
      </c>
      <c r="O39" s="9">
        <v>0</v>
      </c>
      <c r="P39" s="10">
        <f t="shared" si="0"/>
        <v>145641.97</v>
      </c>
      <c r="Q39" s="11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</row>
    <row r="40" spans="1:76" s="12" customFormat="1" ht="31.5" x14ac:dyDescent="0.25">
      <c r="A40" s="7" t="s">
        <v>69</v>
      </c>
      <c r="B40" s="19" t="s">
        <v>10</v>
      </c>
      <c r="C40" s="19" t="s">
        <v>313</v>
      </c>
      <c r="D40" s="18" t="s">
        <v>143</v>
      </c>
      <c r="E40" s="18" t="s">
        <v>144</v>
      </c>
      <c r="F40" s="15">
        <v>82400</v>
      </c>
      <c r="G40" s="20">
        <v>50292</v>
      </c>
      <c r="H40" s="15">
        <v>7758.24</v>
      </c>
      <c r="I40" s="15">
        <v>7373.5999999999995</v>
      </c>
      <c r="J40" s="15">
        <v>7138.4299999999994</v>
      </c>
      <c r="K40" s="15">
        <v>6911.83</v>
      </c>
      <c r="L40" s="15">
        <v>6687.85</v>
      </c>
      <c r="M40" s="15">
        <v>6458.29</v>
      </c>
      <c r="N40" s="15">
        <v>6231.8600000000006</v>
      </c>
      <c r="O40" s="15">
        <v>11788.970000000001</v>
      </c>
      <c r="P40" s="10">
        <f t="shared" si="0"/>
        <v>60349.07</v>
      </c>
      <c r="Q40" s="11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</row>
    <row r="41" spans="1:76" s="12" customFormat="1" ht="47.25" x14ac:dyDescent="0.25">
      <c r="A41" s="7" t="s">
        <v>71</v>
      </c>
      <c r="B41" s="19" t="s">
        <v>10</v>
      </c>
      <c r="C41" s="19" t="s">
        <v>146</v>
      </c>
      <c r="D41" s="18" t="s">
        <v>147</v>
      </c>
      <c r="E41" s="18" t="s">
        <v>144</v>
      </c>
      <c r="F41" s="15">
        <v>693390</v>
      </c>
      <c r="G41" s="20">
        <v>430380</v>
      </c>
      <c r="H41" s="15">
        <v>65696.509999999995</v>
      </c>
      <c r="I41" s="15">
        <v>64737</v>
      </c>
      <c r="J41" s="15">
        <v>62598</v>
      </c>
      <c r="K41" s="15">
        <v>60460</v>
      </c>
      <c r="L41" s="15">
        <v>58322</v>
      </c>
      <c r="M41" s="15">
        <v>56183</v>
      </c>
      <c r="N41" s="15">
        <v>54045</v>
      </c>
      <c r="O41" s="15">
        <v>101677</v>
      </c>
      <c r="P41" s="10">
        <f t="shared" si="0"/>
        <v>523718.51</v>
      </c>
      <c r="Q41" s="11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</row>
    <row r="42" spans="1:76" s="12" customFormat="1" ht="31.5" x14ac:dyDescent="0.25">
      <c r="A42" s="7" t="s">
        <v>72</v>
      </c>
      <c r="B42" s="19" t="s">
        <v>10</v>
      </c>
      <c r="C42" s="19" t="s">
        <v>156</v>
      </c>
      <c r="D42" s="18" t="s">
        <v>157</v>
      </c>
      <c r="E42" s="18" t="s">
        <v>158</v>
      </c>
      <c r="F42" s="15">
        <v>57880</v>
      </c>
      <c r="G42" s="20">
        <v>35352</v>
      </c>
      <c r="H42" s="15">
        <v>5335.32</v>
      </c>
      <c r="I42" s="15">
        <v>5193.8499999999995</v>
      </c>
      <c r="J42" s="15">
        <v>5017.8599999999997</v>
      </c>
      <c r="K42" s="15">
        <v>4858.5600000000004</v>
      </c>
      <c r="L42" s="15">
        <v>4701.12</v>
      </c>
      <c r="M42" s="15">
        <v>4539.7699999999995</v>
      </c>
      <c r="N42" s="15">
        <v>4380.57</v>
      </c>
      <c r="O42" s="15">
        <v>8293.57</v>
      </c>
      <c r="P42" s="10">
        <f t="shared" si="0"/>
        <v>42320.62</v>
      </c>
      <c r="Q42" s="11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</row>
    <row r="43" spans="1:76" s="12" customFormat="1" ht="31.5" x14ac:dyDescent="0.25">
      <c r="A43" s="7" t="s">
        <v>73</v>
      </c>
      <c r="B43" s="19" t="s">
        <v>10</v>
      </c>
      <c r="C43" s="19" t="s">
        <v>163</v>
      </c>
      <c r="D43" s="18" t="s">
        <v>164</v>
      </c>
      <c r="E43" s="18" t="s">
        <v>165</v>
      </c>
      <c r="F43" s="15">
        <v>1107755</v>
      </c>
      <c r="G43" s="20">
        <v>770056</v>
      </c>
      <c r="H43" s="15">
        <v>84115</v>
      </c>
      <c r="I43" s="15">
        <v>84864</v>
      </c>
      <c r="J43" s="15">
        <v>82555</v>
      </c>
      <c r="K43" s="15">
        <v>80245</v>
      </c>
      <c r="L43" s="15">
        <v>77936</v>
      </c>
      <c r="M43" s="15">
        <v>75627</v>
      </c>
      <c r="N43" s="15">
        <v>73316</v>
      </c>
      <c r="O43" s="15">
        <v>448549</v>
      </c>
      <c r="P43" s="10">
        <f t="shared" si="0"/>
        <v>1007207</v>
      </c>
      <c r="Q43" s="11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</row>
    <row r="44" spans="1:76" s="12" customFormat="1" ht="47.25" x14ac:dyDescent="0.25">
      <c r="A44" s="7" t="s">
        <v>76</v>
      </c>
      <c r="B44" s="19" t="s">
        <v>10</v>
      </c>
      <c r="C44" s="19" t="s">
        <v>314</v>
      </c>
      <c r="D44" s="18" t="s">
        <v>176</v>
      </c>
      <c r="E44" s="18" t="s">
        <v>249</v>
      </c>
      <c r="F44" s="15">
        <v>1744521</v>
      </c>
      <c r="G44" s="20">
        <v>1258389</v>
      </c>
      <c r="H44" s="15">
        <v>133122.92000000001</v>
      </c>
      <c r="I44" s="15">
        <v>138504</v>
      </c>
      <c r="J44" s="15">
        <v>134776</v>
      </c>
      <c r="K44" s="15">
        <v>131048</v>
      </c>
      <c r="L44" s="15">
        <v>127321</v>
      </c>
      <c r="M44" s="15">
        <v>123596</v>
      </c>
      <c r="N44" s="15">
        <v>119868</v>
      </c>
      <c r="O44" s="15">
        <v>734706</v>
      </c>
      <c r="P44" s="10">
        <f t="shared" si="0"/>
        <v>1642941.92</v>
      </c>
      <c r="Q44" s="11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</row>
    <row r="45" spans="1:76" s="12" customFormat="1" ht="47.25" x14ac:dyDescent="0.25">
      <c r="A45" s="7" t="s">
        <v>79</v>
      </c>
      <c r="B45" s="19" t="s">
        <v>10</v>
      </c>
      <c r="C45" s="19" t="s">
        <v>315</v>
      </c>
      <c r="D45" s="18" t="s">
        <v>176</v>
      </c>
      <c r="E45" s="18" t="s">
        <v>249</v>
      </c>
      <c r="F45" s="15">
        <v>632479</v>
      </c>
      <c r="G45" s="20">
        <v>234498</v>
      </c>
      <c r="H45" s="15">
        <v>27377.27</v>
      </c>
      <c r="I45" s="15">
        <v>26499.38</v>
      </c>
      <c r="J45" s="15">
        <v>25733.94</v>
      </c>
      <c r="K45" s="15">
        <v>24966.440000000002</v>
      </c>
      <c r="L45" s="15">
        <v>24218.880000000001</v>
      </c>
      <c r="M45" s="15">
        <v>23430.309999999998</v>
      </c>
      <c r="N45" s="15">
        <v>22663.370000000003</v>
      </c>
      <c r="O45" s="15">
        <v>141425.73000000001</v>
      </c>
      <c r="P45" s="10">
        <f t="shared" si="0"/>
        <v>316315.32</v>
      </c>
      <c r="Q45" s="11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</row>
    <row r="46" spans="1:76" s="12" customFormat="1" ht="31.5" x14ac:dyDescent="0.25">
      <c r="A46" s="7" t="s">
        <v>82</v>
      </c>
      <c r="B46" s="8" t="s">
        <v>10</v>
      </c>
      <c r="C46" s="8" t="s">
        <v>316</v>
      </c>
      <c r="D46" s="7" t="s">
        <v>36</v>
      </c>
      <c r="E46" s="7" t="s">
        <v>37</v>
      </c>
      <c r="F46" s="9">
        <v>221900</v>
      </c>
      <c r="G46" s="10">
        <v>65265</v>
      </c>
      <c r="H46" s="9">
        <v>54491.98</v>
      </c>
      <c r="I46" s="9">
        <v>13415.310000000001</v>
      </c>
      <c r="J46" s="9">
        <v>0</v>
      </c>
      <c r="K46" s="9">
        <v>0</v>
      </c>
      <c r="L46" s="9">
        <v>0</v>
      </c>
      <c r="M46" s="9">
        <v>0</v>
      </c>
      <c r="N46" s="9">
        <v>0</v>
      </c>
      <c r="O46" s="9">
        <v>0</v>
      </c>
      <c r="P46" s="10">
        <f t="shared" si="0"/>
        <v>67907.290000000008</v>
      </c>
      <c r="Q46" s="11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</row>
    <row r="47" spans="1:76" s="12" customFormat="1" ht="47.25" x14ac:dyDescent="0.25">
      <c r="A47" s="7" t="s">
        <v>85</v>
      </c>
      <c r="B47" s="8" t="s">
        <v>10</v>
      </c>
      <c r="C47" s="8" t="s">
        <v>317</v>
      </c>
      <c r="D47" s="7" t="s">
        <v>60</v>
      </c>
      <c r="E47" s="7" t="s">
        <v>61</v>
      </c>
      <c r="F47" s="9">
        <v>296240</v>
      </c>
      <c r="G47" s="10">
        <v>197374</v>
      </c>
      <c r="H47" s="9">
        <v>20221.689999999999</v>
      </c>
      <c r="I47" s="9">
        <v>21966</v>
      </c>
      <c r="J47" s="9">
        <v>21367</v>
      </c>
      <c r="K47" s="9">
        <v>20769</v>
      </c>
      <c r="L47" s="9">
        <v>20170</v>
      </c>
      <c r="M47" s="9">
        <v>19572</v>
      </c>
      <c r="N47" s="9">
        <v>18973</v>
      </c>
      <c r="O47" s="9">
        <v>116054</v>
      </c>
      <c r="P47" s="10">
        <f t="shared" si="0"/>
        <v>259092.69</v>
      </c>
      <c r="Q47" s="11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</row>
    <row r="48" spans="1:76" s="12" customFormat="1" ht="63" x14ac:dyDescent="0.25">
      <c r="A48" s="7" t="s">
        <v>86</v>
      </c>
      <c r="B48" s="8" t="s">
        <v>10</v>
      </c>
      <c r="C48" s="8" t="s">
        <v>318</v>
      </c>
      <c r="D48" s="7" t="s">
        <v>118</v>
      </c>
      <c r="E48" s="7" t="s">
        <v>119</v>
      </c>
      <c r="F48" s="9">
        <v>203206</v>
      </c>
      <c r="G48" s="10">
        <v>104367</v>
      </c>
      <c r="H48" s="9">
        <v>26392.54</v>
      </c>
      <c r="I48" s="9">
        <v>25172.63</v>
      </c>
      <c r="J48" s="9">
        <v>24284.05</v>
      </c>
      <c r="K48" s="9">
        <v>23393.02</v>
      </c>
      <c r="L48" s="9">
        <v>16971.160000000003</v>
      </c>
      <c r="M48" s="9">
        <v>0</v>
      </c>
      <c r="N48" s="9">
        <v>0</v>
      </c>
      <c r="O48" s="9">
        <v>0</v>
      </c>
      <c r="P48" s="10">
        <f t="shared" si="0"/>
        <v>116213.40000000001</v>
      </c>
      <c r="Q48" s="11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</row>
    <row r="49" spans="1:76" s="12" customFormat="1" ht="31.5" x14ac:dyDescent="0.25">
      <c r="A49" s="7" t="s">
        <v>87</v>
      </c>
      <c r="B49" s="8" t="s">
        <v>10</v>
      </c>
      <c r="C49" s="8" t="s">
        <v>319</v>
      </c>
      <c r="D49" s="7" t="s">
        <v>19</v>
      </c>
      <c r="E49" s="7" t="s">
        <v>245</v>
      </c>
      <c r="F49" s="9">
        <v>75000</v>
      </c>
      <c r="G49" s="10">
        <v>35700</v>
      </c>
      <c r="H49" s="9">
        <v>3648.24</v>
      </c>
      <c r="I49" s="9">
        <v>3448.43</v>
      </c>
      <c r="J49" s="9">
        <v>3363.5</v>
      </c>
      <c r="K49" s="9">
        <v>3278.33</v>
      </c>
      <c r="L49" s="9">
        <v>3196.0499999999997</v>
      </c>
      <c r="M49" s="9">
        <v>3107.8700000000003</v>
      </c>
      <c r="N49" s="9">
        <v>3022.7799999999997</v>
      </c>
      <c r="O49" s="9">
        <v>25556.510000000006</v>
      </c>
      <c r="P49" s="10">
        <f t="shared" si="0"/>
        <v>48621.710000000006</v>
      </c>
      <c r="Q49" s="11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</row>
    <row r="50" spans="1:76" s="12" customFormat="1" ht="31.5" x14ac:dyDescent="0.25">
      <c r="A50" s="7" t="s">
        <v>90</v>
      </c>
      <c r="B50" s="8" t="s">
        <v>10</v>
      </c>
      <c r="C50" s="8" t="s">
        <v>320</v>
      </c>
      <c r="D50" s="7" t="s">
        <v>19</v>
      </c>
      <c r="E50" s="7" t="s">
        <v>245</v>
      </c>
      <c r="F50" s="9">
        <v>65000</v>
      </c>
      <c r="G50" s="10">
        <v>39848</v>
      </c>
      <c r="H50" s="9">
        <v>4084.93</v>
      </c>
      <c r="I50" s="9">
        <v>3849.09</v>
      </c>
      <c r="J50" s="9">
        <v>3754.2999999999997</v>
      </c>
      <c r="K50" s="9">
        <v>3659.24</v>
      </c>
      <c r="L50" s="9">
        <v>3567.37</v>
      </c>
      <c r="M50" s="9">
        <v>3468.9799999999996</v>
      </c>
      <c r="N50" s="9">
        <v>3374.01</v>
      </c>
      <c r="O50" s="9">
        <v>28525.999999999996</v>
      </c>
      <c r="P50" s="10">
        <f t="shared" si="0"/>
        <v>54283.92</v>
      </c>
      <c r="Q50" s="11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</row>
    <row r="51" spans="1:76" s="12" customFormat="1" ht="78.75" x14ac:dyDescent="0.25">
      <c r="A51" s="7" t="s">
        <v>91</v>
      </c>
      <c r="B51" s="8" t="s">
        <v>10</v>
      </c>
      <c r="C51" s="8" t="s">
        <v>321</v>
      </c>
      <c r="D51" s="7" t="s">
        <v>123</v>
      </c>
      <c r="E51" s="7" t="s">
        <v>119</v>
      </c>
      <c r="F51" s="9">
        <v>280300</v>
      </c>
      <c r="G51" s="10">
        <v>143944</v>
      </c>
      <c r="H51" s="9">
        <v>36400.89</v>
      </c>
      <c r="I51" s="9">
        <v>34718.339999999997</v>
      </c>
      <c r="J51" s="9">
        <v>33492.78</v>
      </c>
      <c r="K51" s="9">
        <v>32263.88</v>
      </c>
      <c r="L51" s="9">
        <v>23406.799999999999</v>
      </c>
      <c r="M51" s="9">
        <v>0</v>
      </c>
      <c r="N51" s="9">
        <v>0</v>
      </c>
      <c r="O51" s="9">
        <v>0</v>
      </c>
      <c r="P51" s="10">
        <f t="shared" si="0"/>
        <v>160282.68999999997</v>
      </c>
      <c r="Q51" s="11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</row>
    <row r="52" spans="1:76" s="12" customFormat="1" ht="31.5" x14ac:dyDescent="0.25">
      <c r="A52" s="7" t="s">
        <v>92</v>
      </c>
      <c r="B52" s="19" t="s">
        <v>10</v>
      </c>
      <c r="C52" s="19" t="s">
        <v>322</v>
      </c>
      <c r="D52" s="18" t="s">
        <v>179</v>
      </c>
      <c r="E52" s="18" t="s">
        <v>180</v>
      </c>
      <c r="F52" s="15">
        <v>5861100</v>
      </c>
      <c r="G52" s="20">
        <v>2808563</v>
      </c>
      <c r="H52" s="15">
        <v>409116.89</v>
      </c>
      <c r="I52" s="15">
        <v>424798</v>
      </c>
      <c r="J52" s="15">
        <v>410889</v>
      </c>
      <c r="K52" s="15">
        <v>396979</v>
      </c>
      <c r="L52" s="15">
        <v>383069</v>
      </c>
      <c r="M52" s="15">
        <v>369160</v>
      </c>
      <c r="N52" s="15">
        <v>355250</v>
      </c>
      <c r="O52" s="15">
        <v>668771</v>
      </c>
      <c r="P52" s="10">
        <f t="shared" si="0"/>
        <v>3418032.89</v>
      </c>
      <c r="Q52" s="11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</row>
    <row r="53" spans="1:76" s="12" customFormat="1" ht="31.5" x14ac:dyDescent="0.25">
      <c r="A53" s="7" t="s">
        <v>95</v>
      </c>
      <c r="B53" s="8" t="s">
        <v>10</v>
      </c>
      <c r="C53" s="8" t="s">
        <v>323</v>
      </c>
      <c r="D53" s="7" t="s">
        <v>133</v>
      </c>
      <c r="E53" s="7" t="s">
        <v>134</v>
      </c>
      <c r="F53" s="9">
        <v>404819</v>
      </c>
      <c r="G53" s="10">
        <v>207898</v>
      </c>
      <c r="H53" s="9">
        <v>48377.46</v>
      </c>
      <c r="I53" s="9">
        <v>49351</v>
      </c>
      <c r="J53" s="9">
        <v>47490</v>
      </c>
      <c r="K53" s="9">
        <v>45629</v>
      </c>
      <c r="L53" s="9">
        <v>43767</v>
      </c>
      <c r="M53" s="9">
        <v>0</v>
      </c>
      <c r="N53" s="9">
        <v>0</v>
      </c>
      <c r="O53" s="9">
        <v>0</v>
      </c>
      <c r="P53" s="10">
        <f t="shared" si="0"/>
        <v>234614.46</v>
      </c>
      <c r="Q53" s="11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</row>
    <row r="54" spans="1:76" s="12" customFormat="1" ht="31.5" x14ac:dyDescent="0.25">
      <c r="A54" s="7" t="s">
        <v>96</v>
      </c>
      <c r="B54" s="8" t="s">
        <v>10</v>
      </c>
      <c r="C54" s="8" t="s">
        <v>324</v>
      </c>
      <c r="D54" s="7" t="s">
        <v>16</v>
      </c>
      <c r="E54" s="7" t="s">
        <v>17</v>
      </c>
      <c r="F54" s="9">
        <v>56260</v>
      </c>
      <c r="G54" s="10">
        <v>48906</v>
      </c>
      <c r="H54" s="9">
        <v>4101.9699999999993</v>
      </c>
      <c r="I54" s="9">
        <v>3865.3999999999996</v>
      </c>
      <c r="J54" s="9">
        <v>3785.5</v>
      </c>
      <c r="K54" s="9">
        <v>3705.35</v>
      </c>
      <c r="L54" s="9">
        <v>3629.6000000000004</v>
      </c>
      <c r="M54" s="9">
        <v>3544.98</v>
      </c>
      <c r="N54" s="9">
        <v>3464.91</v>
      </c>
      <c r="O54" s="9">
        <v>48190.46</v>
      </c>
      <c r="P54" s="10">
        <f t="shared" si="0"/>
        <v>74288.17</v>
      </c>
      <c r="Q54" s="11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</row>
    <row r="55" spans="1:76" s="12" customFormat="1" ht="63" x14ac:dyDescent="0.25">
      <c r="A55" s="7" t="s">
        <v>97</v>
      </c>
      <c r="B55" s="22" t="s">
        <v>10</v>
      </c>
      <c r="C55" s="22" t="s">
        <v>325</v>
      </c>
      <c r="D55" s="21" t="s">
        <v>140</v>
      </c>
      <c r="E55" s="21" t="s">
        <v>141</v>
      </c>
      <c r="F55" s="13">
        <v>789200</v>
      </c>
      <c r="G55" s="23">
        <v>405270</v>
      </c>
      <c r="H55" s="13">
        <v>96525.1</v>
      </c>
      <c r="I55" s="13">
        <v>95503</v>
      </c>
      <c r="J55" s="13">
        <v>91909</v>
      </c>
      <c r="K55" s="13">
        <v>88314</v>
      </c>
      <c r="L55" s="13">
        <v>84721</v>
      </c>
      <c r="M55" s="13">
        <v>0</v>
      </c>
      <c r="N55" s="13">
        <v>0</v>
      </c>
      <c r="O55" s="13">
        <v>0</v>
      </c>
      <c r="P55" s="10">
        <f t="shared" si="0"/>
        <v>456972.1</v>
      </c>
      <c r="Q55" s="11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</row>
    <row r="56" spans="1:76" s="12" customFormat="1" ht="31.5" x14ac:dyDescent="0.25">
      <c r="A56" s="7" t="s">
        <v>100</v>
      </c>
      <c r="B56" s="19" t="s">
        <v>10</v>
      </c>
      <c r="C56" s="19" t="s">
        <v>326</v>
      </c>
      <c r="D56" s="18" t="s">
        <v>167</v>
      </c>
      <c r="E56" s="18" t="s">
        <v>168</v>
      </c>
      <c r="F56" s="15">
        <v>152450</v>
      </c>
      <c r="G56" s="20">
        <v>80240</v>
      </c>
      <c r="H56" s="15">
        <v>19376.670000000002</v>
      </c>
      <c r="I56" s="15">
        <v>18590.949999999997</v>
      </c>
      <c r="J56" s="15">
        <v>17899.269999999997</v>
      </c>
      <c r="K56" s="15">
        <v>17248.47</v>
      </c>
      <c r="L56" s="15">
        <v>16598.11</v>
      </c>
      <c r="M56" s="15">
        <v>22.27</v>
      </c>
      <c r="N56" s="15">
        <v>0</v>
      </c>
      <c r="O56" s="15">
        <v>0</v>
      </c>
      <c r="P56" s="10">
        <f t="shared" si="0"/>
        <v>89735.739999999991</v>
      </c>
      <c r="Q56" s="11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</row>
    <row r="57" spans="1:76" s="12" customFormat="1" ht="78.75" x14ac:dyDescent="0.25">
      <c r="A57" s="7" t="s">
        <v>102</v>
      </c>
      <c r="B57" s="19" t="s">
        <v>10</v>
      </c>
      <c r="C57" s="19" t="s">
        <v>327</v>
      </c>
      <c r="D57" s="18" t="s">
        <v>170</v>
      </c>
      <c r="E57" s="18" t="s">
        <v>78</v>
      </c>
      <c r="F57" s="15">
        <v>1104130</v>
      </c>
      <c r="G57" s="20">
        <v>609444</v>
      </c>
      <c r="H57" s="15">
        <v>53934.31</v>
      </c>
      <c r="I57" s="15">
        <v>56253</v>
      </c>
      <c r="J57" s="15">
        <v>54893</v>
      </c>
      <c r="K57" s="15">
        <v>53533</v>
      </c>
      <c r="L57" s="15">
        <v>52173</v>
      </c>
      <c r="M57" s="15">
        <v>50813</v>
      </c>
      <c r="N57" s="15">
        <v>49453</v>
      </c>
      <c r="O57" s="15">
        <v>519176</v>
      </c>
      <c r="P57" s="10">
        <f t="shared" si="0"/>
        <v>890228.31</v>
      </c>
      <c r="Q57" s="11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</row>
    <row r="58" spans="1:76" s="12" customFormat="1" ht="63" x14ac:dyDescent="0.25">
      <c r="A58" s="7" t="s">
        <v>105</v>
      </c>
      <c r="B58" s="8" t="s">
        <v>10</v>
      </c>
      <c r="C58" s="8" t="s">
        <v>328</v>
      </c>
      <c r="D58" s="7" t="s">
        <v>67</v>
      </c>
      <c r="E58" s="7" t="s">
        <v>68</v>
      </c>
      <c r="F58" s="9">
        <v>13834742</v>
      </c>
      <c r="G58" s="10">
        <v>12364650</v>
      </c>
      <c r="H58" s="9">
        <v>1019549.6</v>
      </c>
      <c r="I58" s="9">
        <v>1086936</v>
      </c>
      <c r="J58" s="9">
        <v>1062338</v>
      </c>
      <c r="K58" s="9">
        <v>1037740</v>
      </c>
      <c r="L58" s="9">
        <v>1013141</v>
      </c>
      <c r="M58" s="9">
        <v>988543</v>
      </c>
      <c r="N58" s="9">
        <v>963944</v>
      </c>
      <c r="O58" s="9">
        <v>10292835</v>
      </c>
      <c r="P58" s="10">
        <f t="shared" si="0"/>
        <v>17465026.600000001</v>
      </c>
      <c r="Q58" s="11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</row>
    <row r="59" spans="1:76" s="12" customFormat="1" ht="47.25" x14ac:dyDescent="0.25">
      <c r="A59" s="7" t="s">
        <v>106</v>
      </c>
      <c r="B59" s="19" t="s">
        <v>10</v>
      </c>
      <c r="C59" s="19" t="s">
        <v>365</v>
      </c>
      <c r="D59" s="18" t="s">
        <v>149</v>
      </c>
      <c r="E59" s="18" t="s">
        <v>161</v>
      </c>
      <c r="F59" s="15">
        <v>753370</v>
      </c>
      <c r="G59" s="20">
        <v>371214</v>
      </c>
      <c r="H59" s="15">
        <v>29709.41</v>
      </c>
      <c r="I59" s="15">
        <v>33493</v>
      </c>
      <c r="J59" s="15">
        <v>32714</v>
      </c>
      <c r="K59" s="15">
        <v>31934</v>
      </c>
      <c r="L59" s="15">
        <v>31155</v>
      </c>
      <c r="M59" s="15">
        <v>30375</v>
      </c>
      <c r="N59" s="15">
        <v>29596</v>
      </c>
      <c r="O59" s="15">
        <v>313810</v>
      </c>
      <c r="P59" s="10">
        <f t="shared" si="0"/>
        <v>532786.41</v>
      </c>
      <c r="Q59" s="11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</row>
    <row r="60" spans="1:76" s="12" customFormat="1" ht="63" x14ac:dyDescent="0.25">
      <c r="A60" s="7" t="s">
        <v>109</v>
      </c>
      <c r="B60" s="19" t="s">
        <v>10</v>
      </c>
      <c r="C60" s="19" t="s">
        <v>366</v>
      </c>
      <c r="D60" s="18" t="s">
        <v>149</v>
      </c>
      <c r="E60" s="18" t="s">
        <v>150</v>
      </c>
      <c r="F60" s="15">
        <v>1159942</v>
      </c>
      <c r="G60" s="20">
        <v>854700</v>
      </c>
      <c r="H60" s="15">
        <v>111340.61</v>
      </c>
      <c r="I60" s="15">
        <v>118364</v>
      </c>
      <c r="J60" s="15">
        <v>114774</v>
      </c>
      <c r="K60" s="15">
        <v>111184</v>
      </c>
      <c r="L60" s="15">
        <v>107593</v>
      </c>
      <c r="M60" s="15">
        <v>104003</v>
      </c>
      <c r="N60" s="15">
        <v>100413</v>
      </c>
      <c r="O60" s="15">
        <v>281602</v>
      </c>
      <c r="P60" s="10">
        <f t="shared" si="0"/>
        <v>1049273.6099999999</v>
      </c>
      <c r="Q60" s="11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</row>
    <row r="61" spans="1:76" s="12" customFormat="1" ht="31.5" x14ac:dyDescent="0.25">
      <c r="A61" s="7" t="s">
        <v>110</v>
      </c>
      <c r="B61" s="19" t="s">
        <v>10</v>
      </c>
      <c r="C61" s="19" t="s">
        <v>329</v>
      </c>
      <c r="D61" s="18" t="s">
        <v>149</v>
      </c>
      <c r="E61" s="18" t="s">
        <v>150</v>
      </c>
      <c r="F61" s="15">
        <v>770720</v>
      </c>
      <c r="G61" s="20">
        <v>534072</v>
      </c>
      <c r="H61" s="15">
        <v>69572.899999999994</v>
      </c>
      <c r="I61" s="15">
        <v>73962</v>
      </c>
      <c r="J61" s="15">
        <v>71718</v>
      </c>
      <c r="K61" s="15">
        <v>69475</v>
      </c>
      <c r="L61" s="15">
        <v>67232</v>
      </c>
      <c r="M61" s="15">
        <v>64988</v>
      </c>
      <c r="N61" s="15">
        <v>62744</v>
      </c>
      <c r="O61" s="15">
        <v>174772</v>
      </c>
      <c r="P61" s="10">
        <f t="shared" si="0"/>
        <v>654463.9</v>
      </c>
      <c r="Q61" s="11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</row>
    <row r="62" spans="1:76" s="12" customFormat="1" x14ac:dyDescent="0.25">
      <c r="A62" s="7" t="s">
        <v>111</v>
      </c>
      <c r="B62" s="8" t="s">
        <v>10</v>
      </c>
      <c r="C62" s="8" t="s">
        <v>330</v>
      </c>
      <c r="D62" s="7" t="s">
        <v>31</v>
      </c>
      <c r="E62" s="7" t="s">
        <v>32</v>
      </c>
      <c r="F62" s="9">
        <v>3783184</v>
      </c>
      <c r="G62" s="10">
        <v>2809860</v>
      </c>
      <c r="H62" s="9">
        <v>305313.67</v>
      </c>
      <c r="I62" s="9">
        <v>303755</v>
      </c>
      <c r="J62" s="9">
        <v>295381</v>
      </c>
      <c r="K62" s="9">
        <v>287008</v>
      </c>
      <c r="L62" s="9">
        <v>278635</v>
      </c>
      <c r="M62" s="9">
        <v>270260</v>
      </c>
      <c r="N62" s="9">
        <v>261887</v>
      </c>
      <c r="O62" s="9">
        <v>1793641</v>
      </c>
      <c r="P62" s="10">
        <f t="shared" si="0"/>
        <v>3795880.67</v>
      </c>
      <c r="Q62" s="11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</row>
    <row r="63" spans="1:76" s="12" customFormat="1" ht="47.25" x14ac:dyDescent="0.25">
      <c r="A63" s="7" t="s">
        <v>113</v>
      </c>
      <c r="B63" s="8" t="s">
        <v>10</v>
      </c>
      <c r="C63" s="8" t="s">
        <v>331</v>
      </c>
      <c r="D63" s="7" t="s">
        <v>74</v>
      </c>
      <c r="E63" s="7" t="s">
        <v>75</v>
      </c>
      <c r="F63" s="9">
        <v>406950</v>
      </c>
      <c r="G63" s="10">
        <v>321640</v>
      </c>
      <c r="H63" s="9">
        <v>43136.23</v>
      </c>
      <c r="I63" s="9">
        <v>42094</v>
      </c>
      <c r="J63" s="9">
        <v>40791</v>
      </c>
      <c r="K63" s="9">
        <v>39489</v>
      </c>
      <c r="L63" s="9">
        <v>38185</v>
      </c>
      <c r="M63" s="9">
        <v>36882</v>
      </c>
      <c r="N63" s="9">
        <v>35579</v>
      </c>
      <c r="O63" s="9">
        <v>129285</v>
      </c>
      <c r="P63" s="10">
        <f t="shared" si="0"/>
        <v>405441.23</v>
      </c>
      <c r="Q63" s="11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</row>
    <row r="64" spans="1:76" s="12" customFormat="1" ht="31.5" x14ac:dyDescent="0.25">
      <c r="A64" s="7" t="s">
        <v>117</v>
      </c>
      <c r="B64" s="8" t="s">
        <v>10</v>
      </c>
      <c r="C64" s="8" t="s">
        <v>332</v>
      </c>
      <c r="D64" s="7" t="s">
        <v>77</v>
      </c>
      <c r="E64" s="7" t="s">
        <v>78</v>
      </c>
      <c r="F64" s="9">
        <v>2075170</v>
      </c>
      <c r="G64" s="10">
        <v>1772568</v>
      </c>
      <c r="H64" s="9">
        <v>150903.96</v>
      </c>
      <c r="I64" s="9">
        <v>158725</v>
      </c>
      <c r="J64" s="9">
        <v>155003</v>
      </c>
      <c r="K64" s="9">
        <v>151281</v>
      </c>
      <c r="L64" s="9">
        <v>147559</v>
      </c>
      <c r="M64" s="9">
        <v>143837</v>
      </c>
      <c r="N64" s="9">
        <v>140115</v>
      </c>
      <c r="O64" s="9">
        <v>1570799</v>
      </c>
      <c r="P64" s="10">
        <f t="shared" si="0"/>
        <v>2618222.96</v>
      </c>
      <c r="Q64" s="11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</row>
    <row r="65" spans="1:76" s="12" customFormat="1" ht="47.25" x14ac:dyDescent="0.25">
      <c r="A65" s="7" t="s">
        <v>120</v>
      </c>
      <c r="B65" s="19" t="s">
        <v>10</v>
      </c>
      <c r="C65" s="19" t="s">
        <v>333</v>
      </c>
      <c r="D65" s="18" t="s">
        <v>172</v>
      </c>
      <c r="E65" s="18" t="s">
        <v>173</v>
      </c>
      <c r="F65" s="15">
        <v>302670</v>
      </c>
      <c r="G65" s="20">
        <v>31950</v>
      </c>
      <c r="H65" s="15">
        <v>4211.18</v>
      </c>
      <c r="I65" s="15">
        <v>4089.8700000000003</v>
      </c>
      <c r="J65" s="15">
        <v>3966.3</v>
      </c>
      <c r="K65" s="15">
        <v>3842.41</v>
      </c>
      <c r="L65" s="15">
        <v>3720.6899999999996</v>
      </c>
      <c r="M65" s="15">
        <v>3594.4300000000003</v>
      </c>
      <c r="N65" s="15">
        <v>3470.61</v>
      </c>
      <c r="O65" s="15">
        <v>13377.28</v>
      </c>
      <c r="P65" s="10">
        <f t="shared" si="0"/>
        <v>40272.770000000004</v>
      </c>
      <c r="Q65" s="11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</row>
    <row r="66" spans="1:76" s="12" customFormat="1" ht="47.25" x14ac:dyDescent="0.25">
      <c r="A66" s="7" t="s">
        <v>122</v>
      </c>
      <c r="B66" s="19" t="s">
        <v>10</v>
      </c>
      <c r="C66" s="19" t="s">
        <v>334</v>
      </c>
      <c r="D66" s="18" t="s">
        <v>172</v>
      </c>
      <c r="E66" s="18" t="s">
        <v>173</v>
      </c>
      <c r="F66" s="15">
        <v>489990</v>
      </c>
      <c r="G66" s="20">
        <v>53415</v>
      </c>
      <c r="H66" s="15">
        <v>7040.38</v>
      </c>
      <c r="I66" s="15">
        <v>6837.55</v>
      </c>
      <c r="J66" s="15">
        <v>6630.9999999999991</v>
      </c>
      <c r="K66" s="15">
        <v>6423.8499999999995</v>
      </c>
      <c r="L66" s="15">
        <v>6220.39</v>
      </c>
      <c r="M66" s="15">
        <v>6009.2699999999995</v>
      </c>
      <c r="N66" s="15">
        <v>5802.2800000000007</v>
      </c>
      <c r="O66" s="15">
        <v>22364.530000000002</v>
      </c>
      <c r="P66" s="10">
        <f t="shared" si="0"/>
        <v>67329.25</v>
      </c>
      <c r="Q66" s="11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</row>
    <row r="67" spans="1:76" s="12" customFormat="1" ht="31.5" x14ac:dyDescent="0.25">
      <c r="A67" s="7" t="s">
        <v>124</v>
      </c>
      <c r="B67" s="8" t="s">
        <v>10</v>
      </c>
      <c r="C67" s="8" t="s">
        <v>335</v>
      </c>
      <c r="D67" s="7" t="s">
        <v>13</v>
      </c>
      <c r="E67" s="7" t="s">
        <v>14</v>
      </c>
      <c r="F67" s="9">
        <v>46789</v>
      </c>
      <c r="G67" s="10">
        <v>40350</v>
      </c>
      <c r="H67" s="9">
        <v>8248.31</v>
      </c>
      <c r="I67" s="9">
        <v>7949.26</v>
      </c>
      <c r="J67" s="9">
        <v>7656.77</v>
      </c>
      <c r="K67" s="9">
        <v>7363.44</v>
      </c>
      <c r="L67" s="9">
        <v>7071.33</v>
      </c>
      <c r="M67" s="9">
        <v>6776.44</v>
      </c>
      <c r="N67" s="9">
        <v>1664.19</v>
      </c>
      <c r="O67" s="9">
        <v>0</v>
      </c>
      <c r="P67" s="10">
        <f t="shared" si="0"/>
        <v>46729.740000000005</v>
      </c>
      <c r="Q67" s="11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</row>
    <row r="68" spans="1:76" s="12" customFormat="1" ht="31.5" x14ac:dyDescent="0.25">
      <c r="A68" s="7" t="s">
        <v>128</v>
      </c>
      <c r="B68" s="8" t="s">
        <v>10</v>
      </c>
      <c r="C68" s="8" t="s">
        <v>336</v>
      </c>
      <c r="D68" s="7" t="s">
        <v>63</v>
      </c>
      <c r="E68" s="7" t="s">
        <v>64</v>
      </c>
      <c r="F68" s="9">
        <v>657700</v>
      </c>
      <c r="G68" s="10">
        <v>618238</v>
      </c>
      <c r="H68" s="9">
        <v>73364.61</v>
      </c>
      <c r="I68" s="9">
        <v>79966</v>
      </c>
      <c r="J68" s="9">
        <v>77418</v>
      </c>
      <c r="K68" s="9">
        <v>74869</v>
      </c>
      <c r="L68" s="9">
        <v>72320</v>
      </c>
      <c r="M68" s="9">
        <v>69772</v>
      </c>
      <c r="N68" s="9">
        <v>67223</v>
      </c>
      <c r="O68" s="9">
        <v>297888</v>
      </c>
      <c r="P68" s="10">
        <f t="shared" si="0"/>
        <v>812820.61</v>
      </c>
      <c r="Q68" s="11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</row>
    <row r="69" spans="1:76" s="12" customFormat="1" ht="47.25" x14ac:dyDescent="0.25">
      <c r="A69" s="7" t="s">
        <v>131</v>
      </c>
      <c r="B69" s="8" t="s">
        <v>10</v>
      </c>
      <c r="C69" s="8" t="s">
        <v>337</v>
      </c>
      <c r="D69" s="7" t="s">
        <v>63</v>
      </c>
      <c r="E69" s="7" t="s">
        <v>64</v>
      </c>
      <c r="F69" s="9">
        <v>343744</v>
      </c>
      <c r="G69" s="10">
        <v>299202</v>
      </c>
      <c r="H69" s="9">
        <v>35587.910000000003</v>
      </c>
      <c r="I69" s="9">
        <v>38690</v>
      </c>
      <c r="J69" s="9">
        <v>37457</v>
      </c>
      <c r="K69" s="9">
        <v>36222</v>
      </c>
      <c r="L69" s="9">
        <v>34990</v>
      </c>
      <c r="M69" s="9">
        <v>33758</v>
      </c>
      <c r="N69" s="9">
        <v>32524</v>
      </c>
      <c r="O69" s="9">
        <v>144122</v>
      </c>
      <c r="P69" s="10">
        <f t="shared" si="0"/>
        <v>393350.91000000003</v>
      </c>
      <c r="Q69" s="11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</row>
    <row r="70" spans="1:76" s="12" customFormat="1" ht="47.25" x14ac:dyDescent="0.25">
      <c r="A70" s="7" t="s">
        <v>132</v>
      </c>
      <c r="B70" s="8" t="s">
        <v>10</v>
      </c>
      <c r="C70" s="8" t="s">
        <v>338</v>
      </c>
      <c r="D70" s="7" t="s">
        <v>80</v>
      </c>
      <c r="E70" s="7" t="s">
        <v>81</v>
      </c>
      <c r="F70" s="9">
        <v>692260</v>
      </c>
      <c r="G70" s="10">
        <v>383088.33</v>
      </c>
      <c r="H70" s="9">
        <v>37149.160000000003</v>
      </c>
      <c r="I70" s="9">
        <v>35540</v>
      </c>
      <c r="J70" s="9">
        <v>34672</v>
      </c>
      <c r="K70" s="9">
        <v>33804</v>
      </c>
      <c r="L70" s="9">
        <v>32936</v>
      </c>
      <c r="M70" s="9">
        <v>31200</v>
      </c>
      <c r="N70" s="9">
        <v>30332</v>
      </c>
      <c r="O70" s="9">
        <v>333515</v>
      </c>
      <c r="P70" s="10">
        <f t="shared" si="0"/>
        <v>569148.16000000003</v>
      </c>
      <c r="Q70" s="11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</row>
    <row r="71" spans="1:76" s="12" customFormat="1" ht="31.5" x14ac:dyDescent="0.25">
      <c r="A71" s="7" t="s">
        <v>135</v>
      </c>
      <c r="B71" s="19" t="s">
        <v>10</v>
      </c>
      <c r="C71" s="19" t="s">
        <v>339</v>
      </c>
      <c r="D71" s="18" t="s">
        <v>185</v>
      </c>
      <c r="E71" s="18" t="s">
        <v>186</v>
      </c>
      <c r="F71" s="15">
        <v>385955</v>
      </c>
      <c r="G71" s="20">
        <v>380292</v>
      </c>
      <c r="H71" s="15">
        <v>38559.979999999996</v>
      </c>
      <c r="I71" s="15">
        <v>40251</v>
      </c>
      <c r="J71" s="15">
        <v>39134</v>
      </c>
      <c r="K71" s="15">
        <v>38017</v>
      </c>
      <c r="L71" s="15">
        <v>36900</v>
      </c>
      <c r="M71" s="15">
        <v>35783</v>
      </c>
      <c r="N71" s="15">
        <v>34667</v>
      </c>
      <c r="O71" s="15">
        <v>285234</v>
      </c>
      <c r="P71" s="10">
        <f t="shared" si="0"/>
        <v>548545.98</v>
      </c>
      <c r="Q71" s="11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</row>
    <row r="72" spans="1:76" s="12" customFormat="1" ht="31.5" x14ac:dyDescent="0.25">
      <c r="A72" s="7" t="s">
        <v>137</v>
      </c>
      <c r="B72" s="19" t="s">
        <v>10</v>
      </c>
      <c r="C72" s="19" t="s">
        <v>367</v>
      </c>
      <c r="D72" s="18" t="s">
        <v>182</v>
      </c>
      <c r="E72" s="18" t="s">
        <v>183</v>
      </c>
      <c r="F72" s="15">
        <v>105000</v>
      </c>
      <c r="G72" s="20">
        <v>103496</v>
      </c>
      <c r="H72" s="15">
        <v>10518.27</v>
      </c>
      <c r="I72" s="15">
        <v>10166.699999999999</v>
      </c>
      <c r="J72" s="15">
        <v>9856.2899999999991</v>
      </c>
      <c r="K72" s="15">
        <v>9602.2999999999993</v>
      </c>
      <c r="L72" s="15">
        <v>9356.83</v>
      </c>
      <c r="M72" s="15">
        <v>9093.98</v>
      </c>
      <c r="N72" s="15">
        <v>8840.15</v>
      </c>
      <c r="O72" s="15">
        <v>74464.350000000006</v>
      </c>
      <c r="P72" s="10">
        <f t="shared" si="0"/>
        <v>141898.87</v>
      </c>
      <c r="Q72" s="11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</row>
    <row r="73" spans="1:76" s="12" customFormat="1" ht="47.25" x14ac:dyDescent="0.25">
      <c r="A73" s="7" t="s">
        <v>139</v>
      </c>
      <c r="B73" s="8" t="s">
        <v>10</v>
      </c>
      <c r="C73" s="8" t="s">
        <v>340</v>
      </c>
      <c r="D73" s="7" t="s">
        <v>129</v>
      </c>
      <c r="E73" s="7" t="s">
        <v>130</v>
      </c>
      <c r="F73" s="9">
        <v>113570</v>
      </c>
      <c r="G73" s="10">
        <v>35115.08</v>
      </c>
      <c r="H73" s="9">
        <v>6046.82</v>
      </c>
      <c r="I73" s="9">
        <v>5857.03</v>
      </c>
      <c r="J73" s="9">
        <v>5649.8399999999992</v>
      </c>
      <c r="K73" s="9">
        <v>5451.34</v>
      </c>
      <c r="L73" s="9">
        <v>5254.43</v>
      </c>
      <c r="M73" s="9">
        <v>5054.03</v>
      </c>
      <c r="N73" s="9">
        <v>4855.66</v>
      </c>
      <c r="O73" s="9">
        <v>3420.73</v>
      </c>
      <c r="P73" s="10">
        <f t="shared" si="0"/>
        <v>41589.879999999997</v>
      </c>
      <c r="Q73" s="11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</row>
    <row r="74" spans="1:76" s="12" customFormat="1" ht="63" x14ac:dyDescent="0.25">
      <c r="A74" s="7" t="s">
        <v>142</v>
      </c>
      <c r="B74" s="8" t="s">
        <v>10</v>
      </c>
      <c r="C74" s="8" t="s">
        <v>341</v>
      </c>
      <c r="D74" s="7" t="s">
        <v>129</v>
      </c>
      <c r="E74" s="7" t="s">
        <v>130</v>
      </c>
      <c r="F74" s="9">
        <v>106600</v>
      </c>
      <c r="G74" s="10">
        <v>97768</v>
      </c>
      <c r="H74" s="9">
        <v>8689.6899999999987</v>
      </c>
      <c r="I74" s="9">
        <v>8515.5999999999985</v>
      </c>
      <c r="J74" s="9">
        <v>8294.56</v>
      </c>
      <c r="K74" s="9">
        <v>8100.41</v>
      </c>
      <c r="L74" s="9">
        <v>7915.43</v>
      </c>
      <c r="M74" s="9">
        <v>7711.85</v>
      </c>
      <c r="N74" s="9">
        <v>7517.84</v>
      </c>
      <c r="O74" s="9">
        <v>89512.980000000025</v>
      </c>
      <c r="P74" s="10">
        <f t="shared" ref="P74:P106" si="1">SUM(H74:O74)</f>
        <v>146258.36000000002</v>
      </c>
      <c r="Q74" s="11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</row>
    <row r="75" spans="1:76" s="12" customFormat="1" ht="31.5" x14ac:dyDescent="0.25">
      <c r="A75" s="7" t="s">
        <v>145</v>
      </c>
      <c r="B75" s="8" t="s">
        <v>10</v>
      </c>
      <c r="C75" s="8" t="s">
        <v>342</v>
      </c>
      <c r="D75" s="7" t="s">
        <v>246</v>
      </c>
      <c r="E75" s="7" t="s">
        <v>34</v>
      </c>
      <c r="F75" s="9">
        <v>400000</v>
      </c>
      <c r="G75" s="10">
        <v>235300</v>
      </c>
      <c r="H75" s="9">
        <v>94680.639999999999</v>
      </c>
      <c r="I75" s="9">
        <v>94440.760000000009</v>
      </c>
      <c r="J75" s="9">
        <v>47134.02</v>
      </c>
      <c r="K75" s="9">
        <v>0</v>
      </c>
      <c r="L75" s="9">
        <v>0</v>
      </c>
      <c r="M75" s="9">
        <v>0</v>
      </c>
      <c r="N75" s="9">
        <v>0</v>
      </c>
      <c r="O75" s="9">
        <v>0</v>
      </c>
      <c r="P75" s="10">
        <f t="shared" si="1"/>
        <v>236255.42</v>
      </c>
      <c r="Q75" s="11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</row>
    <row r="76" spans="1:76" s="12" customFormat="1" ht="31.5" x14ac:dyDescent="0.25">
      <c r="A76" s="7" t="s">
        <v>148</v>
      </c>
      <c r="B76" s="8" t="s">
        <v>10</v>
      </c>
      <c r="C76" s="8" t="s">
        <v>343</v>
      </c>
      <c r="D76" s="7" t="s">
        <v>50</v>
      </c>
      <c r="E76" s="7" t="s">
        <v>51</v>
      </c>
      <c r="F76" s="9">
        <v>782000</v>
      </c>
      <c r="G76" s="10">
        <v>782000</v>
      </c>
      <c r="H76" s="9">
        <v>92364.14</v>
      </c>
      <c r="I76" s="9">
        <v>97766</v>
      </c>
      <c r="J76" s="9">
        <v>94828</v>
      </c>
      <c r="K76" s="9">
        <v>91892</v>
      </c>
      <c r="L76" s="9">
        <v>88954</v>
      </c>
      <c r="M76" s="9">
        <v>86017</v>
      </c>
      <c r="N76" s="9">
        <v>83080</v>
      </c>
      <c r="O76" s="9">
        <v>371342</v>
      </c>
      <c r="P76" s="10">
        <f t="shared" si="1"/>
        <v>1006243.14</v>
      </c>
      <c r="Q76" s="11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</row>
    <row r="77" spans="1:76" s="12" customFormat="1" ht="31.5" x14ac:dyDescent="0.25">
      <c r="A77" s="7" t="s">
        <v>151</v>
      </c>
      <c r="B77" s="19" t="s">
        <v>10</v>
      </c>
      <c r="C77" s="19" t="s">
        <v>344</v>
      </c>
      <c r="D77" s="18" t="s">
        <v>188</v>
      </c>
      <c r="E77" s="18" t="s">
        <v>191</v>
      </c>
      <c r="F77" s="15">
        <v>110174</v>
      </c>
      <c r="G77" s="20">
        <v>110173.87</v>
      </c>
      <c r="H77" s="15">
        <v>11863.68</v>
      </c>
      <c r="I77" s="15">
        <v>13363.36</v>
      </c>
      <c r="J77" s="15">
        <v>12988.03</v>
      </c>
      <c r="K77" s="15">
        <v>12611.67</v>
      </c>
      <c r="L77" s="15">
        <v>12243.03</v>
      </c>
      <c r="M77" s="15">
        <v>11858.47</v>
      </c>
      <c r="N77" s="15">
        <v>11482.36</v>
      </c>
      <c r="O77" s="15">
        <v>53910.990000000005</v>
      </c>
      <c r="P77" s="10">
        <f t="shared" si="1"/>
        <v>140321.59</v>
      </c>
      <c r="Q77" s="11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</row>
    <row r="78" spans="1:76" s="12" customFormat="1" ht="31.5" x14ac:dyDescent="0.25">
      <c r="A78" s="7" t="s">
        <v>154</v>
      </c>
      <c r="B78" s="19" t="s">
        <v>10</v>
      </c>
      <c r="C78" s="19" t="s">
        <v>250</v>
      </c>
      <c r="D78" s="18" t="s">
        <v>188</v>
      </c>
      <c r="E78" s="18" t="s">
        <v>189</v>
      </c>
      <c r="F78" s="15">
        <v>89093</v>
      </c>
      <c r="G78" s="20">
        <v>86691</v>
      </c>
      <c r="H78" s="15">
        <v>8862.14</v>
      </c>
      <c r="I78" s="15">
        <v>8273.6500000000015</v>
      </c>
      <c r="J78" s="15">
        <v>8069.8</v>
      </c>
      <c r="K78" s="15">
        <v>7865.41</v>
      </c>
      <c r="L78" s="15">
        <v>7668.29</v>
      </c>
      <c r="M78" s="15">
        <v>7456.32</v>
      </c>
      <c r="N78" s="15">
        <v>7252.06</v>
      </c>
      <c r="O78" s="15">
        <v>65074.330000000009</v>
      </c>
      <c r="P78" s="10">
        <f t="shared" si="1"/>
        <v>120522</v>
      </c>
      <c r="Q78" s="11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</row>
    <row r="79" spans="1:76" s="12" customFormat="1" ht="47.25" x14ac:dyDescent="0.25">
      <c r="A79" s="7" t="s">
        <v>155</v>
      </c>
      <c r="B79" s="19" t="s">
        <v>10</v>
      </c>
      <c r="C79" s="19" t="s">
        <v>345</v>
      </c>
      <c r="D79" s="18" t="s">
        <v>193</v>
      </c>
      <c r="E79" s="18" t="s">
        <v>194</v>
      </c>
      <c r="F79" s="15">
        <v>127410</v>
      </c>
      <c r="G79" s="20">
        <v>123966</v>
      </c>
      <c r="H79" s="15">
        <v>12827.35</v>
      </c>
      <c r="I79" s="15">
        <v>11886.340000000002</v>
      </c>
      <c r="J79" s="15">
        <v>11591.54</v>
      </c>
      <c r="K79" s="15">
        <v>11295.890000000001</v>
      </c>
      <c r="L79" s="15">
        <v>11010.82</v>
      </c>
      <c r="M79" s="15">
        <v>10704.27</v>
      </c>
      <c r="N79" s="15">
        <v>10408.84</v>
      </c>
      <c r="O79" s="15">
        <v>93265.340000000026</v>
      </c>
      <c r="P79" s="10">
        <f t="shared" si="1"/>
        <v>172990.39</v>
      </c>
      <c r="Q79" s="11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</row>
    <row r="80" spans="1:76" s="12" customFormat="1" ht="31.5" x14ac:dyDescent="0.25">
      <c r="A80" s="7" t="s">
        <v>159</v>
      </c>
      <c r="B80" s="19" t="s">
        <v>10</v>
      </c>
      <c r="C80" s="24" t="s">
        <v>368</v>
      </c>
      <c r="D80" s="25" t="s">
        <v>193</v>
      </c>
      <c r="E80" s="25" t="s">
        <v>194</v>
      </c>
      <c r="F80" s="15">
        <v>68951</v>
      </c>
      <c r="G80" s="20">
        <v>67095</v>
      </c>
      <c r="H80" s="15">
        <v>6942.6299999999992</v>
      </c>
      <c r="I80" s="15">
        <v>6433.33</v>
      </c>
      <c r="J80" s="15">
        <v>6273.75</v>
      </c>
      <c r="K80" s="15">
        <v>6113.76</v>
      </c>
      <c r="L80" s="15">
        <v>5959.46</v>
      </c>
      <c r="M80" s="15">
        <v>5793.54</v>
      </c>
      <c r="N80" s="15">
        <v>5633.6599999999989</v>
      </c>
      <c r="O80" s="15">
        <v>50478.68</v>
      </c>
      <c r="P80" s="10">
        <f t="shared" si="1"/>
        <v>93628.81</v>
      </c>
      <c r="Q80" s="11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</row>
    <row r="81" spans="1:76" s="12" customFormat="1" ht="63" x14ac:dyDescent="0.25">
      <c r="A81" s="7" t="s">
        <v>160</v>
      </c>
      <c r="B81" s="19" t="s">
        <v>10</v>
      </c>
      <c r="C81" s="19" t="s">
        <v>346</v>
      </c>
      <c r="D81" s="18" t="s">
        <v>197</v>
      </c>
      <c r="E81" s="18" t="s">
        <v>198</v>
      </c>
      <c r="F81" s="15">
        <v>136879</v>
      </c>
      <c r="G81" s="20">
        <v>136878.68</v>
      </c>
      <c r="H81" s="15">
        <v>12201.95</v>
      </c>
      <c r="I81" s="15">
        <v>16928.61</v>
      </c>
      <c r="J81" s="15">
        <v>16450.309999999998</v>
      </c>
      <c r="K81" s="15">
        <v>15970.7</v>
      </c>
      <c r="L81" s="15">
        <v>15501.05</v>
      </c>
      <c r="M81" s="15">
        <v>15010.830000000002</v>
      </c>
      <c r="N81" s="15">
        <v>14531.55</v>
      </c>
      <c r="O81" s="15">
        <v>69427.14</v>
      </c>
      <c r="P81" s="10">
        <f t="shared" si="1"/>
        <v>176022.14</v>
      </c>
      <c r="Q81" s="11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</row>
    <row r="82" spans="1:76" s="12" customFormat="1" ht="47.25" x14ac:dyDescent="0.25">
      <c r="A82" s="7" t="s">
        <v>162</v>
      </c>
      <c r="B82" s="19" t="s">
        <v>10</v>
      </c>
      <c r="C82" s="19" t="s">
        <v>347</v>
      </c>
      <c r="D82" s="18" t="s">
        <v>200</v>
      </c>
      <c r="E82" s="18" t="s">
        <v>201</v>
      </c>
      <c r="F82" s="15">
        <v>307500</v>
      </c>
      <c r="G82" s="20">
        <v>257951.94</v>
      </c>
      <c r="H82" s="15">
        <v>17091.59</v>
      </c>
      <c r="I82" s="15">
        <v>27037.1</v>
      </c>
      <c r="J82" s="15">
        <v>26230.549999999996</v>
      </c>
      <c r="K82" s="15">
        <v>25518.570000000003</v>
      </c>
      <c r="L82" s="15">
        <v>24832.44</v>
      </c>
      <c r="M82" s="15">
        <v>24093.670000000002</v>
      </c>
      <c r="N82" s="15">
        <v>23382.18</v>
      </c>
      <c r="O82" s="15">
        <v>210300.79999999996</v>
      </c>
      <c r="P82" s="10">
        <f t="shared" si="1"/>
        <v>378486.89999999997</v>
      </c>
      <c r="Q82" s="11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</row>
    <row r="83" spans="1:76" s="12" customFormat="1" ht="47.25" x14ac:dyDescent="0.25">
      <c r="A83" s="7" t="s">
        <v>166</v>
      </c>
      <c r="B83" s="19" t="s">
        <v>10</v>
      </c>
      <c r="C83" s="19" t="s">
        <v>348</v>
      </c>
      <c r="D83" s="18" t="s">
        <v>200</v>
      </c>
      <c r="E83" s="18" t="s">
        <v>203</v>
      </c>
      <c r="F83" s="15">
        <v>327351</v>
      </c>
      <c r="G83" s="20">
        <v>215072</v>
      </c>
      <c r="H83" s="15">
        <v>26076.55</v>
      </c>
      <c r="I83" s="15">
        <v>24578.92</v>
      </c>
      <c r="J83" s="15">
        <v>23825.16</v>
      </c>
      <c r="K83" s="15">
        <v>23153.42</v>
      </c>
      <c r="L83" s="15">
        <v>22496.840000000004</v>
      </c>
      <c r="M83" s="15">
        <v>21809</v>
      </c>
      <c r="N83" s="15">
        <v>21137.72</v>
      </c>
      <c r="O83" s="15">
        <v>112753.69</v>
      </c>
      <c r="P83" s="10">
        <f t="shared" si="1"/>
        <v>275831.30000000005</v>
      </c>
      <c r="Q83" s="11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</row>
    <row r="84" spans="1:76" ht="63" x14ac:dyDescent="0.25">
      <c r="A84" s="7" t="s">
        <v>169</v>
      </c>
      <c r="B84" s="19" t="s">
        <v>10</v>
      </c>
      <c r="C84" s="19" t="s">
        <v>349</v>
      </c>
      <c r="D84" s="18" t="s">
        <v>205</v>
      </c>
      <c r="E84" s="25" t="s">
        <v>206</v>
      </c>
      <c r="F84" s="15">
        <v>451040</v>
      </c>
      <c r="G84" s="20">
        <v>451040</v>
      </c>
      <c r="H84" s="15">
        <v>28679.510000000002</v>
      </c>
      <c r="I84" s="15">
        <v>45325</v>
      </c>
      <c r="J84" s="15">
        <v>44181</v>
      </c>
      <c r="K84" s="15">
        <v>43037</v>
      </c>
      <c r="L84" s="15">
        <v>41893</v>
      </c>
      <c r="M84" s="15">
        <v>40751</v>
      </c>
      <c r="N84" s="15">
        <v>39607</v>
      </c>
      <c r="O84" s="15">
        <v>355362</v>
      </c>
      <c r="P84" s="10">
        <f t="shared" si="1"/>
        <v>638835.51</v>
      </c>
      <c r="Q84" s="11"/>
    </row>
    <row r="85" spans="1:76" ht="47.25" x14ac:dyDescent="0.25">
      <c r="A85" s="7" t="s">
        <v>171</v>
      </c>
      <c r="B85" s="19" t="s">
        <v>10</v>
      </c>
      <c r="C85" s="19" t="s">
        <v>350</v>
      </c>
      <c r="D85" s="18" t="s">
        <v>208</v>
      </c>
      <c r="E85" s="25" t="s">
        <v>209</v>
      </c>
      <c r="F85" s="15">
        <v>296350</v>
      </c>
      <c r="G85" s="20">
        <v>252500.45</v>
      </c>
      <c r="H85" s="15">
        <v>12441.199999999999</v>
      </c>
      <c r="I85" s="15">
        <v>26791.119999999999</v>
      </c>
      <c r="J85" s="15">
        <v>26161.040000000001</v>
      </c>
      <c r="K85" s="15">
        <v>25444.81</v>
      </c>
      <c r="L85" s="15">
        <v>24755.05</v>
      </c>
      <c r="M85" s="15">
        <v>24011.359999999997</v>
      </c>
      <c r="N85" s="15">
        <v>23295.62</v>
      </c>
      <c r="O85" s="15">
        <v>212841.77000000002</v>
      </c>
      <c r="P85" s="10">
        <f t="shared" si="1"/>
        <v>375741.97</v>
      </c>
      <c r="Q85" s="11"/>
    </row>
    <row r="86" spans="1:76" ht="31.5" x14ac:dyDescent="0.25">
      <c r="A86" s="7" t="s">
        <v>174</v>
      </c>
      <c r="B86" s="19" t="s">
        <v>10</v>
      </c>
      <c r="C86" s="19" t="s">
        <v>351</v>
      </c>
      <c r="D86" s="18" t="s">
        <v>211</v>
      </c>
      <c r="E86" s="25" t="s">
        <v>212</v>
      </c>
      <c r="F86" s="15">
        <v>587705</v>
      </c>
      <c r="G86" s="20">
        <v>587705</v>
      </c>
      <c r="H86" s="15">
        <v>34563.350000000006</v>
      </c>
      <c r="I86" s="15">
        <v>57017.899999999994</v>
      </c>
      <c r="J86" s="15">
        <v>63942.29</v>
      </c>
      <c r="K86" s="15">
        <v>62111.840000000004</v>
      </c>
      <c r="L86" s="15">
        <v>60351.570000000007</v>
      </c>
      <c r="M86" s="15">
        <v>58448.45</v>
      </c>
      <c r="N86" s="15">
        <v>56619.28</v>
      </c>
      <c r="O86" s="15">
        <v>528408.4600000002</v>
      </c>
      <c r="P86" s="10">
        <f t="shared" si="1"/>
        <v>921463.14000000025</v>
      </c>
      <c r="Q86" s="11"/>
    </row>
    <row r="87" spans="1:76" ht="31.5" x14ac:dyDescent="0.25">
      <c r="A87" s="7" t="s">
        <v>175</v>
      </c>
      <c r="B87" s="19" t="s">
        <v>10</v>
      </c>
      <c r="C87" s="19" t="s">
        <v>369</v>
      </c>
      <c r="D87" s="26" t="s">
        <v>214</v>
      </c>
      <c r="E87" s="26" t="s">
        <v>215</v>
      </c>
      <c r="F87" s="15">
        <v>170638</v>
      </c>
      <c r="G87" s="20">
        <v>170637.67</v>
      </c>
      <c r="H87" s="15">
        <v>9973.64</v>
      </c>
      <c r="I87" s="15">
        <v>17104.849999999999</v>
      </c>
      <c r="J87" s="15">
        <v>19379.099999999999</v>
      </c>
      <c r="K87" s="15">
        <v>18802.71</v>
      </c>
      <c r="L87" s="15">
        <v>18245.79</v>
      </c>
      <c r="M87" s="15">
        <v>17649.13</v>
      </c>
      <c r="N87" s="15">
        <v>17073.12</v>
      </c>
      <c r="O87" s="15">
        <v>140101.35</v>
      </c>
      <c r="P87" s="10">
        <f t="shared" si="1"/>
        <v>258329.69</v>
      </c>
      <c r="Q87" s="11"/>
    </row>
    <row r="88" spans="1:76" ht="47.25" x14ac:dyDescent="0.25">
      <c r="A88" s="7" t="s">
        <v>177</v>
      </c>
      <c r="B88" s="19" t="s">
        <v>10</v>
      </c>
      <c r="C88" s="19" t="s">
        <v>352</v>
      </c>
      <c r="D88" s="26" t="s">
        <v>214</v>
      </c>
      <c r="E88" s="26" t="s">
        <v>116</v>
      </c>
      <c r="F88" s="15">
        <v>57832</v>
      </c>
      <c r="G88" s="20">
        <v>57832</v>
      </c>
      <c r="H88" s="15">
        <v>3145.05</v>
      </c>
      <c r="I88" s="15">
        <v>6815.7</v>
      </c>
      <c r="J88" s="15">
        <v>10580.29</v>
      </c>
      <c r="K88" s="15">
        <v>10185.82</v>
      </c>
      <c r="L88" s="15">
        <v>9795.69</v>
      </c>
      <c r="M88" s="15">
        <v>9396.380000000001</v>
      </c>
      <c r="N88" s="15">
        <v>9002.18</v>
      </c>
      <c r="O88" s="15">
        <v>14821.150000000001</v>
      </c>
      <c r="P88" s="10">
        <f t="shared" si="1"/>
        <v>73742.260000000009</v>
      </c>
      <c r="Q88" s="11"/>
    </row>
    <row r="89" spans="1:76" ht="31.5" x14ac:dyDescent="0.25">
      <c r="A89" s="7" t="s">
        <v>178</v>
      </c>
      <c r="B89" s="19" t="s">
        <v>10</v>
      </c>
      <c r="C89" s="19" t="s">
        <v>353</v>
      </c>
      <c r="D89" s="26" t="s">
        <v>214</v>
      </c>
      <c r="E89" s="26" t="s">
        <v>116</v>
      </c>
      <c r="F89" s="15">
        <v>78399</v>
      </c>
      <c r="G89" s="20">
        <v>78399</v>
      </c>
      <c r="H89" s="15">
        <v>4263.54</v>
      </c>
      <c r="I89" s="15">
        <v>9252.73</v>
      </c>
      <c r="J89" s="15">
        <v>14340.38</v>
      </c>
      <c r="K89" s="15">
        <v>13805.75</v>
      </c>
      <c r="L89" s="15">
        <v>13276.960000000001</v>
      </c>
      <c r="M89" s="15">
        <v>12735.72</v>
      </c>
      <c r="N89" s="15">
        <v>12201.439999999999</v>
      </c>
      <c r="O89" s="15">
        <v>20088.399999999998</v>
      </c>
      <c r="P89" s="10">
        <f t="shared" si="1"/>
        <v>99964.92</v>
      </c>
      <c r="Q89" s="11"/>
    </row>
    <row r="90" spans="1:76" ht="47.25" x14ac:dyDescent="0.25">
      <c r="A90" s="7" t="s">
        <v>181</v>
      </c>
      <c r="B90" s="19" t="s">
        <v>10</v>
      </c>
      <c r="C90" s="19" t="s">
        <v>354</v>
      </c>
      <c r="D90" s="26" t="s">
        <v>214</v>
      </c>
      <c r="E90" s="26" t="s">
        <v>116</v>
      </c>
      <c r="F90" s="15">
        <v>105221</v>
      </c>
      <c r="G90" s="20">
        <v>105221</v>
      </c>
      <c r="H90" s="15">
        <v>5722.18</v>
      </c>
      <c r="I90" s="15">
        <v>12420.91</v>
      </c>
      <c r="J90" s="15">
        <v>19246.02</v>
      </c>
      <c r="K90" s="15">
        <v>18528.490000000002</v>
      </c>
      <c r="L90" s="15">
        <v>17818.82</v>
      </c>
      <c r="M90" s="15">
        <v>17092.439999999999</v>
      </c>
      <c r="N90" s="15">
        <v>16375.39</v>
      </c>
      <c r="O90" s="15">
        <v>26960.340000000004</v>
      </c>
      <c r="P90" s="10">
        <f t="shared" si="1"/>
        <v>134164.59000000003</v>
      </c>
      <c r="Q90" s="11"/>
    </row>
    <row r="91" spans="1:76" ht="47.25" x14ac:dyDescent="0.25">
      <c r="A91" s="7" t="s">
        <v>184</v>
      </c>
      <c r="B91" s="19" t="s">
        <v>10</v>
      </c>
      <c r="C91" s="19" t="s">
        <v>355</v>
      </c>
      <c r="D91" s="26" t="s">
        <v>251</v>
      </c>
      <c r="E91" s="26" t="s">
        <v>252</v>
      </c>
      <c r="F91" s="15">
        <v>75107</v>
      </c>
      <c r="G91" s="20">
        <v>75107</v>
      </c>
      <c r="H91" s="15">
        <v>4489.7700000000004</v>
      </c>
      <c r="I91" s="15">
        <v>5784.1</v>
      </c>
      <c r="J91" s="15">
        <v>10203.59</v>
      </c>
      <c r="K91" s="15">
        <v>9864.2900000000009</v>
      </c>
      <c r="L91" s="15">
        <v>9528.66</v>
      </c>
      <c r="M91" s="15">
        <v>9175.0999999999985</v>
      </c>
      <c r="N91" s="15">
        <v>8830.98</v>
      </c>
      <c r="O91" s="15">
        <v>52197.110000000008</v>
      </c>
      <c r="P91" s="10">
        <f t="shared" si="1"/>
        <v>110073.60000000001</v>
      </c>
      <c r="Q91" s="11"/>
    </row>
    <row r="92" spans="1:76" ht="31.5" x14ac:dyDescent="0.25">
      <c r="A92" s="7" t="s">
        <v>187</v>
      </c>
      <c r="B92" s="19" t="s">
        <v>10</v>
      </c>
      <c r="C92" s="19" t="s">
        <v>356</v>
      </c>
      <c r="D92" s="26" t="s">
        <v>251</v>
      </c>
      <c r="E92" s="26" t="s">
        <v>252</v>
      </c>
      <c r="F92" s="15">
        <v>144778</v>
      </c>
      <c r="G92" s="20">
        <v>144778</v>
      </c>
      <c r="H92" s="15">
        <v>8654.58</v>
      </c>
      <c r="I92" s="15">
        <v>11151.8</v>
      </c>
      <c r="J92" s="15">
        <v>19668.400000000001</v>
      </c>
      <c r="K92" s="15">
        <v>19014.34</v>
      </c>
      <c r="L92" s="15">
        <v>18367.370000000003</v>
      </c>
      <c r="M92" s="15">
        <v>17685.87</v>
      </c>
      <c r="N92" s="15">
        <v>17022.53</v>
      </c>
      <c r="O92" s="15">
        <v>100614.78000000001</v>
      </c>
      <c r="P92" s="10">
        <f t="shared" si="1"/>
        <v>212179.66999999998</v>
      </c>
      <c r="Q92" s="11"/>
    </row>
    <row r="93" spans="1:76" ht="31.5" x14ac:dyDescent="0.25">
      <c r="A93" s="7" t="s">
        <v>190</v>
      </c>
      <c r="B93" s="19" t="s">
        <v>10</v>
      </c>
      <c r="C93" s="19" t="s">
        <v>357</v>
      </c>
      <c r="D93" s="26" t="s">
        <v>253</v>
      </c>
      <c r="E93" s="26" t="s">
        <v>144</v>
      </c>
      <c r="F93" s="15">
        <v>85648</v>
      </c>
      <c r="G93" s="20">
        <v>85648</v>
      </c>
      <c r="H93" s="15">
        <v>4902.5</v>
      </c>
      <c r="I93" s="15">
        <v>7609.04</v>
      </c>
      <c r="J93" s="15">
        <v>16171.899999999998</v>
      </c>
      <c r="K93" s="15">
        <v>15543.23</v>
      </c>
      <c r="L93" s="15">
        <v>14912.650000000001</v>
      </c>
      <c r="M93" s="15">
        <v>14266.33</v>
      </c>
      <c r="N93" s="15">
        <v>13628.74</v>
      </c>
      <c r="O93" s="15">
        <v>25357.829999999994</v>
      </c>
      <c r="P93" s="10">
        <f t="shared" si="1"/>
        <v>112392.22</v>
      </c>
      <c r="Q93" s="11"/>
    </row>
    <row r="94" spans="1:76" ht="47.25" x14ac:dyDescent="0.25">
      <c r="A94" s="7" t="s">
        <v>192</v>
      </c>
      <c r="B94" s="19" t="s">
        <v>10</v>
      </c>
      <c r="C94" s="19" t="s">
        <v>358</v>
      </c>
      <c r="D94" s="26" t="s">
        <v>253</v>
      </c>
      <c r="E94" s="26" t="s">
        <v>252</v>
      </c>
      <c r="F94" s="15">
        <v>98623</v>
      </c>
      <c r="G94" s="20">
        <v>98623</v>
      </c>
      <c r="H94" s="15">
        <v>5858.76</v>
      </c>
      <c r="I94" s="15">
        <v>9503.98</v>
      </c>
      <c r="J94" s="15">
        <v>13138.74</v>
      </c>
      <c r="K94" s="15">
        <v>12695.529999999999</v>
      </c>
      <c r="L94" s="15">
        <v>12263.56</v>
      </c>
      <c r="M94" s="15">
        <v>11808.54</v>
      </c>
      <c r="N94" s="15">
        <v>11365.66</v>
      </c>
      <c r="O94" s="15">
        <v>67178.609999999986</v>
      </c>
      <c r="P94" s="10">
        <f t="shared" si="1"/>
        <v>143813.37999999998</v>
      </c>
      <c r="Q94" s="11"/>
    </row>
    <row r="95" spans="1:76" ht="31.5" x14ac:dyDescent="0.25">
      <c r="A95" s="7" t="s">
        <v>195</v>
      </c>
      <c r="B95" s="19" t="s">
        <v>10</v>
      </c>
      <c r="C95" s="19" t="s">
        <v>359</v>
      </c>
      <c r="D95" s="26" t="s">
        <v>253</v>
      </c>
      <c r="E95" s="26" t="s">
        <v>252</v>
      </c>
      <c r="F95" s="15">
        <v>134350</v>
      </c>
      <c r="G95" s="20">
        <v>134350</v>
      </c>
      <c r="H95" s="15">
        <v>7981.1500000000005</v>
      </c>
      <c r="I95" s="15">
        <v>12982.01</v>
      </c>
      <c r="J95" s="15">
        <v>17893.419999999998</v>
      </c>
      <c r="K95" s="15">
        <v>17289.849999999999</v>
      </c>
      <c r="L95" s="15">
        <v>16701.55</v>
      </c>
      <c r="M95" s="15">
        <v>16081.86</v>
      </c>
      <c r="N95" s="15">
        <v>15478.7</v>
      </c>
      <c r="O95" s="15">
        <v>91489.61000000003</v>
      </c>
      <c r="P95" s="10">
        <f t="shared" si="1"/>
        <v>195898.15000000002</v>
      </c>
      <c r="Q95" s="11"/>
    </row>
    <row r="96" spans="1:76" x14ac:dyDescent="0.25">
      <c r="A96" s="7" t="s">
        <v>196</v>
      </c>
      <c r="B96" s="19" t="s">
        <v>10</v>
      </c>
      <c r="C96" s="19" t="s">
        <v>360</v>
      </c>
      <c r="D96" s="26" t="s">
        <v>254</v>
      </c>
      <c r="E96" s="26" t="s">
        <v>255</v>
      </c>
      <c r="F96" s="15">
        <v>203159</v>
      </c>
      <c r="G96" s="20">
        <v>162528</v>
      </c>
      <c r="H96" s="15">
        <v>88577.66</v>
      </c>
      <c r="I96" s="15">
        <v>84540.64</v>
      </c>
      <c r="J96" s="15">
        <v>130.05000000000001</v>
      </c>
      <c r="K96" s="15">
        <v>0</v>
      </c>
      <c r="L96" s="15">
        <v>0</v>
      </c>
      <c r="M96" s="15">
        <v>0</v>
      </c>
      <c r="N96" s="15">
        <v>0</v>
      </c>
      <c r="O96" s="15">
        <v>0</v>
      </c>
      <c r="P96" s="10">
        <f t="shared" si="1"/>
        <v>173248.34999999998</v>
      </c>
      <c r="Q96" s="11"/>
    </row>
    <row r="97" spans="1:76" ht="31.5" x14ac:dyDescent="0.25">
      <c r="A97" s="7" t="s">
        <v>199</v>
      </c>
      <c r="B97" s="19" t="s">
        <v>10</v>
      </c>
      <c r="C97" s="19" t="s">
        <v>268</v>
      </c>
      <c r="D97" s="26" t="s">
        <v>260</v>
      </c>
      <c r="E97" s="26" t="s">
        <v>17</v>
      </c>
      <c r="F97" s="15">
        <v>326549</v>
      </c>
      <c r="G97" s="20">
        <v>326549</v>
      </c>
      <c r="H97" s="15">
        <v>19364.77</v>
      </c>
      <c r="I97" s="15">
        <v>17703.09</v>
      </c>
      <c r="J97" s="15">
        <v>28530.25</v>
      </c>
      <c r="K97" s="15">
        <v>31507.600000000002</v>
      </c>
      <c r="L97" s="15">
        <v>30763.21</v>
      </c>
      <c r="M97" s="15">
        <v>29931.530000000002</v>
      </c>
      <c r="N97" s="15">
        <v>29144.59</v>
      </c>
      <c r="O97" s="15">
        <v>386438.58000000007</v>
      </c>
      <c r="P97" s="10">
        <f t="shared" si="1"/>
        <v>573383.62000000011</v>
      </c>
      <c r="Q97" s="11"/>
    </row>
    <row r="98" spans="1:76" ht="31.5" x14ac:dyDescent="0.25">
      <c r="A98" s="7" t="s">
        <v>202</v>
      </c>
      <c r="B98" s="19" t="s">
        <v>10</v>
      </c>
      <c r="C98" s="19" t="s">
        <v>266</v>
      </c>
      <c r="D98" s="26" t="s">
        <v>260</v>
      </c>
      <c r="E98" s="26" t="s">
        <v>267</v>
      </c>
      <c r="F98" s="15">
        <v>470773</v>
      </c>
      <c r="G98" s="20">
        <v>453773.42</v>
      </c>
      <c r="H98" s="27">
        <v>22492</v>
      </c>
      <c r="I98" s="27">
        <v>23795.11</v>
      </c>
      <c r="J98" s="27">
        <v>50027.600000000006</v>
      </c>
      <c r="K98" s="27">
        <v>48713.91</v>
      </c>
      <c r="L98" s="27">
        <v>47376.78</v>
      </c>
      <c r="M98" s="27">
        <v>45928.33</v>
      </c>
      <c r="N98" s="27">
        <v>44537.46</v>
      </c>
      <c r="O98" s="27">
        <v>429077.10000000009</v>
      </c>
      <c r="P98" s="10">
        <f t="shared" si="1"/>
        <v>711948.29</v>
      </c>
      <c r="Q98" s="11"/>
    </row>
    <row r="99" spans="1:76" ht="31.5" x14ac:dyDescent="0.25">
      <c r="A99" s="7" t="s">
        <v>204</v>
      </c>
      <c r="B99" s="19" t="s">
        <v>10</v>
      </c>
      <c r="C99" s="19" t="s">
        <v>265</v>
      </c>
      <c r="D99" s="26" t="s">
        <v>263</v>
      </c>
      <c r="E99" s="26" t="s">
        <v>32</v>
      </c>
      <c r="F99" s="15">
        <v>59796</v>
      </c>
      <c r="G99" s="20">
        <v>59728.08</v>
      </c>
      <c r="H99" s="15">
        <v>2649.62</v>
      </c>
      <c r="I99" s="15">
        <v>2976.41</v>
      </c>
      <c r="J99" s="15">
        <v>7619.4</v>
      </c>
      <c r="K99" s="15">
        <v>7398.57</v>
      </c>
      <c r="L99" s="15">
        <v>7170.98</v>
      </c>
      <c r="M99" s="15">
        <v>6930.2900000000009</v>
      </c>
      <c r="N99" s="15">
        <v>6696.47</v>
      </c>
      <c r="O99" s="15">
        <v>43891.23</v>
      </c>
      <c r="P99" s="10">
        <f t="shared" si="1"/>
        <v>85332.97</v>
      </c>
      <c r="Q99" s="11"/>
    </row>
    <row r="100" spans="1:76" ht="63" x14ac:dyDescent="0.25">
      <c r="A100" s="7" t="s">
        <v>207</v>
      </c>
      <c r="B100" s="19" t="s">
        <v>10</v>
      </c>
      <c r="C100" s="19" t="s">
        <v>371</v>
      </c>
      <c r="D100" s="26" t="s">
        <v>263</v>
      </c>
      <c r="E100" s="26" t="s">
        <v>32</v>
      </c>
      <c r="F100" s="15">
        <v>81508</v>
      </c>
      <c r="G100" s="20">
        <v>77189.990000000005</v>
      </c>
      <c r="H100" s="15">
        <v>3459.29</v>
      </c>
      <c r="I100" s="15">
        <v>3846.58</v>
      </c>
      <c r="J100" s="15">
        <v>10175.780000000001</v>
      </c>
      <c r="K100" s="15">
        <v>9874.74</v>
      </c>
      <c r="L100" s="15">
        <v>9563.93</v>
      </c>
      <c r="M100" s="15">
        <v>9236.4000000000015</v>
      </c>
      <c r="N100" s="15">
        <v>8917.68</v>
      </c>
      <c r="O100" s="15">
        <v>53975.590000000004</v>
      </c>
      <c r="P100" s="10">
        <f t="shared" si="1"/>
        <v>109049.99</v>
      </c>
      <c r="Q100" s="11"/>
    </row>
    <row r="101" spans="1:76" ht="31.5" x14ac:dyDescent="0.25">
      <c r="A101" s="7" t="s">
        <v>210</v>
      </c>
      <c r="B101" s="19" t="s">
        <v>10</v>
      </c>
      <c r="C101" s="19" t="s">
        <v>270</v>
      </c>
      <c r="D101" s="26" t="s">
        <v>263</v>
      </c>
      <c r="E101" s="26" t="s">
        <v>32</v>
      </c>
      <c r="F101" s="15">
        <v>105102</v>
      </c>
      <c r="G101" s="20">
        <v>105102</v>
      </c>
      <c r="H101" s="15">
        <v>5330.25</v>
      </c>
      <c r="I101" s="15">
        <v>5237.51</v>
      </c>
      <c r="J101" s="15">
        <v>13395.41</v>
      </c>
      <c r="K101" s="15">
        <v>13007.369999999999</v>
      </c>
      <c r="L101" s="15">
        <v>12607.53</v>
      </c>
      <c r="M101" s="15">
        <v>12184.61</v>
      </c>
      <c r="N101" s="15">
        <v>11773.8</v>
      </c>
      <c r="O101" s="15">
        <v>77338.14999999998</v>
      </c>
      <c r="P101" s="10">
        <f t="shared" si="1"/>
        <v>150874.62999999998</v>
      </c>
      <c r="Q101" s="11"/>
    </row>
    <row r="102" spans="1:76" ht="31.5" x14ac:dyDescent="0.25">
      <c r="A102" s="7" t="s">
        <v>213</v>
      </c>
      <c r="B102" s="19" t="s">
        <v>10</v>
      </c>
      <c r="C102" s="19" t="s">
        <v>370</v>
      </c>
      <c r="D102" s="26" t="s">
        <v>263</v>
      </c>
      <c r="E102" s="26" t="s">
        <v>32</v>
      </c>
      <c r="F102" s="15">
        <v>187597</v>
      </c>
      <c r="G102" s="20">
        <v>187597</v>
      </c>
      <c r="H102" s="15">
        <v>8804.52</v>
      </c>
      <c r="I102" s="15">
        <v>9348.4500000000007</v>
      </c>
      <c r="J102" s="15">
        <v>23910.75</v>
      </c>
      <c r="K102" s="15">
        <v>23218.09</v>
      </c>
      <c r="L102" s="15">
        <v>22504.36</v>
      </c>
      <c r="M102" s="15">
        <v>21749.42</v>
      </c>
      <c r="N102" s="15">
        <v>21016.09</v>
      </c>
      <c r="O102" s="15">
        <v>138030.76000000004</v>
      </c>
      <c r="P102" s="10">
        <f t="shared" si="1"/>
        <v>268582.44000000006</v>
      </c>
      <c r="Q102" s="11"/>
    </row>
    <row r="103" spans="1:76" ht="31.5" x14ac:dyDescent="0.25">
      <c r="A103" s="7" t="s">
        <v>216</v>
      </c>
      <c r="B103" s="19" t="s">
        <v>10</v>
      </c>
      <c r="C103" s="19" t="s">
        <v>264</v>
      </c>
      <c r="D103" s="26" t="s">
        <v>263</v>
      </c>
      <c r="E103" s="26" t="s">
        <v>32</v>
      </c>
      <c r="F103" s="15">
        <v>304135</v>
      </c>
      <c r="G103" s="20">
        <v>65206.76</v>
      </c>
      <c r="H103" s="15">
        <v>11419</v>
      </c>
      <c r="I103" s="15">
        <v>16564</v>
      </c>
      <c r="J103" s="15">
        <v>34564</v>
      </c>
      <c r="K103" s="15">
        <v>39405</v>
      </c>
      <c r="L103" s="15">
        <v>38079</v>
      </c>
      <c r="M103" s="15">
        <v>36754</v>
      </c>
      <c r="N103" s="15">
        <v>35429</v>
      </c>
      <c r="O103" s="15">
        <v>229630</v>
      </c>
      <c r="P103" s="10">
        <f t="shared" si="1"/>
        <v>441844</v>
      </c>
      <c r="Q103" s="11"/>
    </row>
    <row r="104" spans="1:76" ht="31.5" x14ac:dyDescent="0.25">
      <c r="A104" s="7" t="s">
        <v>259</v>
      </c>
      <c r="B104" s="19" t="s">
        <v>10</v>
      </c>
      <c r="C104" s="19" t="s">
        <v>283</v>
      </c>
      <c r="D104" s="26" t="s">
        <v>271</v>
      </c>
      <c r="E104" s="26" t="s">
        <v>272</v>
      </c>
      <c r="F104" s="15">
        <v>176958</v>
      </c>
      <c r="G104" s="20">
        <v>87933.93</v>
      </c>
      <c r="H104" s="15">
        <v>8938</v>
      </c>
      <c r="I104" s="15">
        <v>10224</v>
      </c>
      <c r="J104" s="15">
        <v>17595</v>
      </c>
      <c r="K104" s="15">
        <v>19548</v>
      </c>
      <c r="L104" s="15">
        <v>18972</v>
      </c>
      <c r="M104" s="15">
        <v>18396</v>
      </c>
      <c r="N104" s="15">
        <v>17820</v>
      </c>
      <c r="O104" s="15">
        <v>179170</v>
      </c>
      <c r="P104" s="10">
        <f t="shared" si="1"/>
        <v>290663</v>
      </c>
      <c r="Q104" s="11"/>
    </row>
    <row r="105" spans="1:76" ht="47.25" x14ac:dyDescent="0.25">
      <c r="A105" s="7" t="s">
        <v>261</v>
      </c>
      <c r="B105" s="19" t="s">
        <v>10</v>
      </c>
      <c r="C105" s="19" t="s">
        <v>284</v>
      </c>
      <c r="D105" s="26" t="s">
        <v>271</v>
      </c>
      <c r="E105" s="26" t="s">
        <v>232</v>
      </c>
      <c r="F105" s="15">
        <v>663880</v>
      </c>
      <c r="G105" s="20">
        <v>100624.08</v>
      </c>
      <c r="H105" s="15">
        <v>24011</v>
      </c>
      <c r="I105" s="15">
        <v>38140</v>
      </c>
      <c r="J105" s="15">
        <v>62658</v>
      </c>
      <c r="K105" s="15">
        <v>69118</v>
      </c>
      <c r="L105" s="15">
        <v>67159</v>
      </c>
      <c r="M105" s="15">
        <v>65201</v>
      </c>
      <c r="N105" s="15">
        <v>63242</v>
      </c>
      <c r="O105" s="15">
        <v>735194</v>
      </c>
      <c r="P105" s="10">
        <f t="shared" si="1"/>
        <v>1124723</v>
      </c>
      <c r="Q105" s="11"/>
    </row>
    <row r="106" spans="1:76" ht="63" x14ac:dyDescent="0.25">
      <c r="A106" s="7" t="s">
        <v>262</v>
      </c>
      <c r="B106" s="19" t="s">
        <v>10</v>
      </c>
      <c r="C106" s="19" t="s">
        <v>287</v>
      </c>
      <c r="D106" s="26" t="s">
        <v>273</v>
      </c>
      <c r="E106" s="26" t="s">
        <v>274</v>
      </c>
      <c r="F106" s="15">
        <v>246022</v>
      </c>
      <c r="G106" s="20">
        <v>245400.82</v>
      </c>
      <c r="H106" s="15">
        <v>8081.8</v>
      </c>
      <c r="I106" s="15">
        <v>10574.39</v>
      </c>
      <c r="J106" s="15">
        <v>21177.760000000002</v>
      </c>
      <c r="K106" s="15">
        <v>20742.28</v>
      </c>
      <c r="L106" s="15">
        <v>20306.38</v>
      </c>
      <c r="M106" s="15">
        <v>19818.879999999997</v>
      </c>
      <c r="N106" s="15">
        <v>19357.82</v>
      </c>
      <c r="O106" s="15">
        <v>268984.49</v>
      </c>
      <c r="P106" s="10">
        <f t="shared" si="1"/>
        <v>389043.8</v>
      </c>
      <c r="Q106" s="11"/>
    </row>
    <row r="107" spans="1:76" x14ac:dyDescent="0.25">
      <c r="A107" s="85" t="s">
        <v>217</v>
      </c>
      <c r="B107" s="85"/>
      <c r="C107" s="85"/>
      <c r="D107" s="85"/>
      <c r="E107" s="85"/>
      <c r="F107" s="28">
        <f>SUM(F9:F106)</f>
        <v>64187285</v>
      </c>
      <c r="G107" s="28">
        <f t="shared" ref="G107" si="2">SUM(G9:G106)</f>
        <v>45156871.609999992</v>
      </c>
      <c r="H107" s="28">
        <f>SUM(H9:H106)</f>
        <v>4888908.2299999967</v>
      </c>
      <c r="I107" s="28">
        <f>SUM(I9:I106)</f>
        <v>5127556.6100000013</v>
      </c>
      <c r="J107" s="28">
        <f t="shared" ref="J107:P107" si="3">SUM(J9:J106)</f>
        <v>5040135.4999999991</v>
      </c>
      <c r="K107" s="28">
        <f t="shared" si="3"/>
        <v>4857236.2000000011</v>
      </c>
      <c r="L107" s="28">
        <f t="shared" si="3"/>
        <v>4661072.8300000019</v>
      </c>
      <c r="M107" s="28">
        <f t="shared" si="3"/>
        <v>4341815.03</v>
      </c>
      <c r="N107" s="28">
        <f t="shared" si="3"/>
        <v>4166345.72</v>
      </c>
      <c r="O107" s="28">
        <f t="shared" si="3"/>
        <v>29337155.060000002</v>
      </c>
      <c r="P107" s="28">
        <f t="shared" si="3"/>
        <v>62420225.18</v>
      </c>
      <c r="Q107" s="63"/>
    </row>
    <row r="108" spans="1:76" x14ac:dyDescent="0.25">
      <c r="A108" s="86" t="s">
        <v>218</v>
      </c>
      <c r="B108" s="86"/>
      <c r="C108" s="86"/>
      <c r="D108" s="86"/>
      <c r="E108" s="86"/>
      <c r="F108" s="86"/>
      <c r="G108" s="86"/>
      <c r="H108" s="86"/>
      <c r="I108" s="86"/>
      <c r="J108" s="86"/>
      <c r="K108" s="86"/>
      <c r="L108" s="86"/>
      <c r="M108" s="86"/>
      <c r="N108" s="86"/>
      <c r="O108" s="86"/>
      <c r="P108" s="86"/>
    </row>
    <row r="109" spans="1:76" s="12" customFormat="1" ht="31.5" x14ac:dyDescent="0.25">
      <c r="A109" s="7" t="s">
        <v>9</v>
      </c>
      <c r="B109" s="8" t="s">
        <v>10</v>
      </c>
      <c r="C109" s="8" t="s">
        <v>286</v>
      </c>
      <c r="D109" s="7" t="s">
        <v>219</v>
      </c>
      <c r="E109" s="29" t="s">
        <v>220</v>
      </c>
      <c r="F109" s="30">
        <v>506490</v>
      </c>
      <c r="G109" s="31">
        <v>101287.87</v>
      </c>
      <c r="H109" s="32">
        <v>53775.72</v>
      </c>
      <c r="I109" s="32">
        <v>52494.5</v>
      </c>
      <c r="J109" s="32">
        <v>122.34</v>
      </c>
      <c r="K109" s="32">
        <v>0</v>
      </c>
      <c r="L109" s="32">
        <v>0</v>
      </c>
      <c r="M109" s="32">
        <v>0</v>
      </c>
      <c r="N109" s="32">
        <v>0</v>
      </c>
      <c r="O109" s="32">
        <v>0</v>
      </c>
      <c r="P109" s="10">
        <f>SUM(H109:O109)</f>
        <v>106392.56</v>
      </c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</row>
    <row r="110" spans="1:76" s="12" customFormat="1" ht="47.25" x14ac:dyDescent="0.25">
      <c r="A110" s="7" t="s">
        <v>11</v>
      </c>
      <c r="B110" s="8" t="s">
        <v>10</v>
      </c>
      <c r="C110" s="8" t="s">
        <v>361</v>
      </c>
      <c r="D110" s="7" t="s">
        <v>221</v>
      </c>
      <c r="E110" s="29" t="s">
        <v>222</v>
      </c>
      <c r="F110" s="30">
        <v>249000</v>
      </c>
      <c r="G110" s="31">
        <v>66258</v>
      </c>
      <c r="H110" s="32">
        <v>16830.21</v>
      </c>
      <c r="I110" s="32">
        <v>16960.810000000001</v>
      </c>
      <c r="J110" s="32">
        <v>16293.369999999999</v>
      </c>
      <c r="K110" s="32">
        <v>15624.140000000001</v>
      </c>
      <c r="L110" s="32">
        <v>7597.4599999999991</v>
      </c>
      <c r="M110" s="32">
        <v>0</v>
      </c>
      <c r="N110" s="32">
        <v>0</v>
      </c>
      <c r="O110" s="9">
        <v>0</v>
      </c>
      <c r="P110" s="10">
        <f>SUM(H110:O110)</f>
        <v>73305.989999999991</v>
      </c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</row>
    <row r="111" spans="1:76" s="12" customFormat="1" ht="135" customHeight="1" x14ac:dyDescent="0.25">
      <c r="A111" s="7" t="s">
        <v>12</v>
      </c>
      <c r="B111" s="8" t="s">
        <v>10</v>
      </c>
      <c r="C111" s="8" t="s">
        <v>362</v>
      </c>
      <c r="D111" s="7" t="s">
        <v>223</v>
      </c>
      <c r="E111" s="29" t="s">
        <v>224</v>
      </c>
      <c r="F111" s="30">
        <v>67400</v>
      </c>
      <c r="G111" s="31">
        <v>49194</v>
      </c>
      <c r="H111" s="32">
        <v>8965.369999999999</v>
      </c>
      <c r="I111" s="32">
        <v>9214.39</v>
      </c>
      <c r="J111" s="32">
        <v>8870.77</v>
      </c>
      <c r="K111" s="32">
        <v>8526.2000000000007</v>
      </c>
      <c r="L111" s="32">
        <v>8183.5</v>
      </c>
      <c r="M111" s="32">
        <v>7836.58</v>
      </c>
      <c r="N111" s="32">
        <v>5656.0899999999992</v>
      </c>
      <c r="O111" s="9">
        <v>0</v>
      </c>
      <c r="P111" s="10">
        <f t="shared" ref="P111:P119" si="4">SUM(H111:O111)</f>
        <v>57252.899999999994</v>
      </c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</row>
    <row r="112" spans="1:76" s="12" customFormat="1" ht="47.25" x14ac:dyDescent="0.25">
      <c r="A112" s="7" t="s">
        <v>15</v>
      </c>
      <c r="B112" s="8" t="s">
        <v>10</v>
      </c>
      <c r="C112" s="8" t="s">
        <v>363</v>
      </c>
      <c r="D112" s="7" t="s">
        <v>223</v>
      </c>
      <c r="E112" s="29" t="s">
        <v>224</v>
      </c>
      <c r="F112" s="30">
        <v>69210</v>
      </c>
      <c r="G112" s="31">
        <v>50517</v>
      </c>
      <c r="H112" s="32">
        <v>9206.4999999999982</v>
      </c>
      <c r="I112" s="32">
        <v>9462.2199999999993</v>
      </c>
      <c r="J112" s="32">
        <v>9109.34</v>
      </c>
      <c r="K112" s="32">
        <v>8755.5</v>
      </c>
      <c r="L112" s="32">
        <v>8403.59</v>
      </c>
      <c r="M112" s="32">
        <v>8047.34</v>
      </c>
      <c r="N112" s="32">
        <v>5808.2</v>
      </c>
      <c r="O112" s="9">
        <v>0</v>
      </c>
      <c r="P112" s="10">
        <f t="shared" si="4"/>
        <v>58792.689999999988</v>
      </c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</row>
    <row r="113" spans="1:116" s="12" customFormat="1" ht="31.5" x14ac:dyDescent="0.25">
      <c r="A113" s="7" t="s">
        <v>18</v>
      </c>
      <c r="B113" s="8" t="s">
        <v>10</v>
      </c>
      <c r="C113" s="8" t="s">
        <v>277</v>
      </c>
      <c r="D113" s="7" t="s">
        <v>225</v>
      </c>
      <c r="E113" s="29" t="s">
        <v>226</v>
      </c>
      <c r="F113" s="30">
        <v>373233</v>
      </c>
      <c r="G113" s="31">
        <v>325622</v>
      </c>
      <c r="H113" s="32">
        <f>26328.02+2589.38</f>
        <v>28917.4</v>
      </c>
      <c r="I113" s="32">
        <v>29119.32</v>
      </c>
      <c r="J113" s="32">
        <v>28399.31</v>
      </c>
      <c r="K113" s="32">
        <v>27677.35</v>
      </c>
      <c r="L113" s="32">
        <v>26984.51</v>
      </c>
      <c r="M113" s="32">
        <v>26232.390000000003</v>
      </c>
      <c r="N113" s="32">
        <v>25510.909999999996</v>
      </c>
      <c r="O113" s="9">
        <v>258107.21</v>
      </c>
      <c r="P113" s="10">
        <f t="shared" si="4"/>
        <v>450948.4</v>
      </c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</row>
    <row r="114" spans="1:116" s="12" customFormat="1" ht="31.5" x14ac:dyDescent="0.25">
      <c r="A114" s="7" t="s">
        <v>20</v>
      </c>
      <c r="B114" s="8" t="s">
        <v>10</v>
      </c>
      <c r="C114" s="8" t="s">
        <v>276</v>
      </c>
      <c r="D114" s="7" t="s">
        <v>227</v>
      </c>
      <c r="E114" s="29" t="s">
        <v>228</v>
      </c>
      <c r="F114" s="30">
        <v>272598</v>
      </c>
      <c r="G114" s="31">
        <v>239252</v>
      </c>
      <c r="H114" s="32">
        <f>18759.34+3494.1</f>
        <v>22253.439999999999</v>
      </c>
      <c r="I114" s="32">
        <v>20905.84</v>
      </c>
      <c r="J114" s="32">
        <v>20401.43</v>
      </c>
      <c r="K114" s="32">
        <v>19895.62</v>
      </c>
      <c r="L114" s="32">
        <v>19411.62</v>
      </c>
      <c r="M114" s="32">
        <v>18883.339999999997</v>
      </c>
      <c r="N114" s="32">
        <v>18377.88</v>
      </c>
      <c r="O114" s="9">
        <v>198702.86</v>
      </c>
      <c r="P114" s="10">
        <f t="shared" si="4"/>
        <v>338832.02999999997</v>
      </c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</row>
    <row r="115" spans="1:116" s="12" customFormat="1" ht="31.5" x14ac:dyDescent="0.25">
      <c r="A115" s="7" t="s">
        <v>21</v>
      </c>
      <c r="B115" s="8" t="s">
        <v>10</v>
      </c>
      <c r="C115" s="8" t="s">
        <v>275</v>
      </c>
      <c r="D115" s="7" t="s">
        <v>229</v>
      </c>
      <c r="E115" s="29" t="s">
        <v>230</v>
      </c>
      <c r="F115" s="30">
        <v>150209</v>
      </c>
      <c r="G115" s="31">
        <v>102000</v>
      </c>
      <c r="H115" s="32">
        <f>9379.75+1174.2</f>
        <v>10553.95</v>
      </c>
      <c r="I115" s="32">
        <v>9835.2300000000014</v>
      </c>
      <c r="J115" s="32">
        <v>9577.4</v>
      </c>
      <c r="K115" s="32">
        <v>9318.86</v>
      </c>
      <c r="L115" s="32">
        <v>9068.2800000000007</v>
      </c>
      <c r="M115" s="32">
        <v>8801.44</v>
      </c>
      <c r="N115" s="32">
        <v>8543.07</v>
      </c>
      <c r="O115" s="9">
        <v>65287.689999999995</v>
      </c>
      <c r="P115" s="10">
        <f t="shared" si="4"/>
        <v>130985.92000000001</v>
      </c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</row>
    <row r="116" spans="1:116" s="12" customFormat="1" x14ac:dyDescent="0.25">
      <c r="A116" s="7" t="s">
        <v>22</v>
      </c>
      <c r="B116" s="8" t="s">
        <v>10</v>
      </c>
      <c r="C116" s="33" t="s">
        <v>258</v>
      </c>
      <c r="D116" s="7" t="s">
        <v>235</v>
      </c>
      <c r="E116" s="29" t="s">
        <v>236</v>
      </c>
      <c r="F116" s="30">
        <v>422549</v>
      </c>
      <c r="G116" s="31">
        <v>222768</v>
      </c>
      <c r="H116" s="32">
        <f>18381.27+2227.61</f>
        <v>20608.88</v>
      </c>
      <c r="I116" s="32">
        <v>19803.839999999997</v>
      </c>
      <c r="J116" s="32">
        <v>19216.73</v>
      </c>
      <c r="K116" s="32">
        <v>18759.629999999997</v>
      </c>
      <c r="L116" s="32">
        <v>18322.89</v>
      </c>
      <c r="M116" s="32">
        <v>17844.84</v>
      </c>
      <c r="N116" s="32">
        <v>17388.04</v>
      </c>
      <c r="O116" s="9">
        <v>195539.93000000008</v>
      </c>
      <c r="P116" s="10">
        <f>SUM(H116:O116)</f>
        <v>327484.78000000003</v>
      </c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</row>
    <row r="117" spans="1:116" s="12" customFormat="1" x14ac:dyDescent="0.25">
      <c r="A117" s="7" t="s">
        <v>23</v>
      </c>
      <c r="B117" s="8" t="s">
        <v>10</v>
      </c>
      <c r="C117" s="33" t="s">
        <v>257</v>
      </c>
      <c r="D117" s="7" t="s">
        <v>233</v>
      </c>
      <c r="E117" s="29" t="s">
        <v>234</v>
      </c>
      <c r="F117" s="30">
        <v>387000</v>
      </c>
      <c r="G117" s="31">
        <v>294203</v>
      </c>
      <c r="H117" s="32">
        <f>23073.71+3497.63</f>
        <v>26571.34</v>
      </c>
      <c r="I117" s="32">
        <v>24956.93</v>
      </c>
      <c r="J117" s="32">
        <v>24401.199999999997</v>
      </c>
      <c r="K117" s="32">
        <v>23844</v>
      </c>
      <c r="L117" s="32">
        <v>23314.190000000002</v>
      </c>
      <c r="M117" s="32">
        <v>22728.75</v>
      </c>
      <c r="N117" s="32">
        <v>22171.909999999996</v>
      </c>
      <c r="O117" s="9">
        <v>275850.26</v>
      </c>
      <c r="P117" s="10">
        <f>SUM(H117:O117)</f>
        <v>443838.58</v>
      </c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</row>
    <row r="118" spans="1:116" s="12" customFormat="1" x14ac:dyDescent="0.25">
      <c r="A118" s="7" t="s">
        <v>24</v>
      </c>
      <c r="B118" s="8" t="s">
        <v>10</v>
      </c>
      <c r="C118" s="33" t="s">
        <v>256</v>
      </c>
      <c r="D118" s="7" t="s">
        <v>231</v>
      </c>
      <c r="E118" s="29" t="s">
        <v>232</v>
      </c>
      <c r="F118" s="30">
        <v>554574</v>
      </c>
      <c r="G118" s="31">
        <v>490800</v>
      </c>
      <c r="H118" s="32">
        <f>36839.58+5112.19</f>
        <v>41951.770000000004</v>
      </c>
      <c r="I118" s="32">
        <v>40039.619999999995</v>
      </c>
      <c r="J118" s="32">
        <v>38945.39</v>
      </c>
      <c r="K118" s="32">
        <v>38099.449999999997</v>
      </c>
      <c r="L118" s="32">
        <v>37300.42</v>
      </c>
      <c r="M118" s="32">
        <v>36406.44</v>
      </c>
      <c r="N118" s="32">
        <v>35561.100000000006</v>
      </c>
      <c r="O118" s="9">
        <v>495696.13000000012</v>
      </c>
      <c r="P118" s="10">
        <f t="shared" si="4"/>
        <v>764000.32000000007</v>
      </c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</row>
    <row r="119" spans="1:116" s="12" customFormat="1" ht="31.5" x14ac:dyDescent="0.25">
      <c r="A119" s="7" t="s">
        <v>25</v>
      </c>
      <c r="B119" s="8" t="s">
        <v>10</v>
      </c>
      <c r="C119" s="8" t="s">
        <v>285</v>
      </c>
      <c r="D119" s="7" t="s">
        <v>237</v>
      </c>
      <c r="E119" s="29" t="s">
        <v>238</v>
      </c>
      <c r="F119" s="30">
        <v>2279588</v>
      </c>
      <c r="G119" s="31">
        <v>930468</v>
      </c>
      <c r="H119" s="32">
        <f>87798.38+20778.4</f>
        <v>108576.78</v>
      </c>
      <c r="I119" s="32">
        <v>95696.22</v>
      </c>
      <c r="J119" s="32">
        <v>93140.05</v>
      </c>
      <c r="K119" s="32">
        <v>90576.82</v>
      </c>
      <c r="L119" s="32">
        <v>88096.08</v>
      </c>
      <c r="M119" s="32">
        <v>85446.9</v>
      </c>
      <c r="N119" s="32">
        <v>82885.460000000006</v>
      </c>
      <c r="O119" s="9">
        <v>659875.32999999996</v>
      </c>
      <c r="P119" s="10">
        <f t="shared" si="4"/>
        <v>1304293.6399999999</v>
      </c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</row>
    <row r="120" spans="1:116" x14ac:dyDescent="0.25">
      <c r="A120" s="87" t="s">
        <v>239</v>
      </c>
      <c r="B120" s="87"/>
      <c r="C120" s="87"/>
      <c r="D120" s="87"/>
      <c r="E120" s="87"/>
      <c r="F120" s="34">
        <f>SUM(F109:F119)</f>
        <v>5331851</v>
      </c>
      <c r="G120" s="34">
        <f>SUM(G109:G119)</f>
        <v>2872369.87</v>
      </c>
      <c r="H120" s="34">
        <f t="shared" ref="H120:P120" si="5">SUM(H109:H119)</f>
        <v>348211.36</v>
      </c>
      <c r="I120" s="34">
        <f t="shared" si="5"/>
        <v>328488.92</v>
      </c>
      <c r="J120" s="34">
        <f t="shared" si="5"/>
        <v>268477.32999999996</v>
      </c>
      <c r="K120" s="34">
        <f t="shared" si="5"/>
        <v>261077.57</v>
      </c>
      <c r="L120" s="34">
        <f t="shared" si="5"/>
        <v>246682.53999999998</v>
      </c>
      <c r="M120" s="34">
        <f t="shared" si="5"/>
        <v>232228.02</v>
      </c>
      <c r="N120" s="34">
        <f t="shared" si="5"/>
        <v>221902.66000000003</v>
      </c>
      <c r="O120" s="34">
        <f t="shared" si="5"/>
        <v>2149059.41</v>
      </c>
      <c r="P120" s="34">
        <f t="shared" si="5"/>
        <v>4056127.8099999996</v>
      </c>
    </row>
    <row r="123" spans="1:116" x14ac:dyDescent="0.25">
      <c r="A123" s="94" t="s">
        <v>240</v>
      </c>
      <c r="B123" s="95"/>
      <c r="C123" s="95"/>
      <c r="D123" s="95"/>
      <c r="E123" s="95"/>
      <c r="F123" s="95"/>
      <c r="G123" s="96"/>
      <c r="H123" s="35">
        <f>SUM(H120,H107)</f>
        <v>5237119.5899999971</v>
      </c>
      <c r="I123" s="35">
        <f t="shared" ref="I123:P123" si="6">SUM(I120,I107)</f>
        <v>5456045.5300000012</v>
      </c>
      <c r="J123" s="35">
        <f t="shared" si="6"/>
        <v>5308612.8299999991</v>
      </c>
      <c r="K123" s="35">
        <f t="shared" si="6"/>
        <v>5118313.7700000014</v>
      </c>
      <c r="L123" s="35">
        <f t="shared" si="6"/>
        <v>4907755.370000002</v>
      </c>
      <c r="M123" s="35">
        <f t="shared" si="6"/>
        <v>4574043.05</v>
      </c>
      <c r="N123" s="35">
        <f t="shared" si="6"/>
        <v>4388248.38</v>
      </c>
      <c r="O123" s="35">
        <f t="shared" si="6"/>
        <v>31486214.470000003</v>
      </c>
      <c r="P123" s="35">
        <f t="shared" si="6"/>
        <v>66476352.990000002</v>
      </c>
    </row>
    <row r="126" spans="1:116" x14ac:dyDescent="0.25">
      <c r="A126" s="97" t="s">
        <v>241</v>
      </c>
      <c r="B126" s="98"/>
      <c r="C126" s="98"/>
      <c r="D126" s="98"/>
      <c r="E126" s="98"/>
      <c r="F126" s="98"/>
      <c r="G126" s="99"/>
      <c r="H126" s="36">
        <f>H123/$O$128</f>
        <v>0.11802908393785698</v>
      </c>
      <c r="I126" s="36">
        <f t="shared" ref="I126:N126" si="7">I123/$O$128</f>
        <v>0.12296302285301448</v>
      </c>
      <c r="J126" s="36">
        <f t="shared" si="7"/>
        <v>0.11964032872231102</v>
      </c>
      <c r="K126" s="36">
        <f t="shared" si="7"/>
        <v>0.11535155445621964</v>
      </c>
      <c r="L126" s="36">
        <f t="shared" si="7"/>
        <v>0.11060619498135213</v>
      </c>
      <c r="M126" s="36">
        <f t="shared" si="7"/>
        <v>0.10308531279573503</v>
      </c>
      <c r="N126" s="36">
        <f t="shared" si="7"/>
        <v>9.8898054070058986E-2</v>
      </c>
      <c r="O126" s="37" t="s">
        <v>242</v>
      </c>
      <c r="P126" s="37" t="s">
        <v>242</v>
      </c>
    </row>
    <row r="127" spans="1:116" x14ac:dyDescent="0.25">
      <c r="A127" s="38"/>
      <c r="B127" s="39"/>
      <c r="C127" s="39"/>
      <c r="D127" s="39"/>
    </row>
    <row r="128" spans="1:116" x14ac:dyDescent="0.25">
      <c r="A128" s="70" t="s">
        <v>243</v>
      </c>
      <c r="B128" s="71"/>
      <c r="C128" s="71"/>
      <c r="D128" s="71"/>
      <c r="E128" s="71"/>
      <c r="F128" s="71"/>
      <c r="G128" s="72"/>
      <c r="O128" s="79">
        <f>56627033-3000-12252600</f>
        <v>44371433</v>
      </c>
      <c r="P128" s="80"/>
      <c r="DL128" s="40" t="s">
        <v>244</v>
      </c>
    </row>
    <row r="129" spans="1:16" x14ac:dyDescent="0.25">
      <c r="A129" s="73"/>
      <c r="B129" s="74"/>
      <c r="C129" s="74"/>
      <c r="D129" s="74"/>
      <c r="E129" s="74"/>
      <c r="F129" s="74"/>
      <c r="G129" s="75"/>
      <c r="M129" s="41"/>
      <c r="N129" s="42"/>
      <c r="O129" s="81"/>
      <c r="P129" s="82"/>
    </row>
    <row r="130" spans="1:16" x14ac:dyDescent="0.25">
      <c r="A130" s="76"/>
      <c r="B130" s="77"/>
      <c r="C130" s="77"/>
      <c r="D130" s="77"/>
      <c r="E130" s="77"/>
      <c r="F130" s="77"/>
      <c r="G130" s="78"/>
      <c r="M130" s="41"/>
      <c r="N130" s="42"/>
      <c r="O130" s="83"/>
      <c r="P130" s="84"/>
    </row>
    <row r="131" spans="1:16" x14ac:dyDescent="0.25">
      <c r="M131" s="41"/>
      <c r="N131" s="41"/>
    </row>
    <row r="133" spans="1:16" s="49" customFormat="1" x14ac:dyDescent="0.25">
      <c r="A133" s="43" t="s">
        <v>278</v>
      </c>
      <c r="B133" s="44"/>
      <c r="C133" s="45"/>
      <c r="D133" s="45"/>
      <c r="E133" s="46"/>
      <c r="F133" s="47"/>
      <c r="G133" s="48"/>
    </row>
    <row r="134" spans="1:16" s="49" customFormat="1" x14ac:dyDescent="0.25">
      <c r="A134" s="45"/>
      <c r="B134" s="45"/>
      <c r="C134" s="50"/>
      <c r="D134" s="45"/>
      <c r="E134" s="46"/>
      <c r="F134" s="47"/>
      <c r="G134" s="48"/>
    </row>
    <row r="135" spans="1:16" s="53" customFormat="1" ht="18.75" x14ac:dyDescent="0.3">
      <c r="A135" s="51"/>
      <c r="B135" s="52"/>
      <c r="C135" s="64" t="s">
        <v>281</v>
      </c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</row>
    <row r="136" spans="1:16" x14ac:dyDescent="0.25">
      <c r="A136" s="54"/>
      <c r="B136" s="54"/>
      <c r="C136" s="55"/>
      <c r="D136" s="54"/>
      <c r="E136" s="12"/>
      <c r="F136" s="56"/>
      <c r="G136" s="57"/>
    </row>
    <row r="137" spans="1:16" ht="18.75" x14ac:dyDescent="0.25">
      <c r="A137" s="58"/>
      <c r="B137" s="59"/>
      <c r="C137" s="58"/>
      <c r="D137" s="60"/>
      <c r="E137" s="61"/>
      <c r="F137" s="60"/>
      <c r="K137" s="62"/>
    </row>
  </sheetData>
  <autoFilter ref="A6:P120"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</autoFilter>
  <mergeCells count="21">
    <mergeCell ref="A8:P8"/>
    <mergeCell ref="P6:P7"/>
    <mergeCell ref="H6:O6"/>
    <mergeCell ref="A123:G123"/>
    <mergeCell ref="A126:G126"/>
    <mergeCell ref="C135:P135"/>
    <mergeCell ref="I1:P2"/>
    <mergeCell ref="A4:P4"/>
    <mergeCell ref="A5:P5"/>
    <mergeCell ref="A6:A7"/>
    <mergeCell ref="B6:B7"/>
    <mergeCell ref="C6:C7"/>
    <mergeCell ref="D6:D7"/>
    <mergeCell ref="E6:E7"/>
    <mergeCell ref="F6:F7"/>
    <mergeCell ref="G6:G7"/>
    <mergeCell ref="A128:G130"/>
    <mergeCell ref="O128:P130"/>
    <mergeCell ref="A107:E107"/>
    <mergeCell ref="A108:P108"/>
    <mergeCell ref="A120:E120"/>
  </mergeCells>
  <phoneticPr fontId="3" type="noConversion"/>
  <pageMargins left="0.7" right="0.7" top="0.75" bottom="0.75" header="0.3" footer="0.3"/>
  <pageSetup paperSize="9" scale="10" orientation="landscape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3.pielikums_Saistību apmērs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SD1059</dc:creator>
  <cp:lastModifiedBy>Sanita Djadela</cp:lastModifiedBy>
  <cp:lastPrinted>2023-09-11T07:04:13Z</cp:lastPrinted>
  <dcterms:created xsi:type="dcterms:W3CDTF">2000-12-02T14:17:49Z</dcterms:created>
  <dcterms:modified xsi:type="dcterms:W3CDTF">2024-02-20T08:16:33Z</dcterms:modified>
</cp:coreProperties>
</file>