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80" windowHeight="13200" tabRatio="504"/>
  </bookViews>
  <sheets>
    <sheet name="Investīciju_programma_2024" sheetId="2" r:id="rId1"/>
  </sheets>
  <externalReferences>
    <externalReference r:id="rId2"/>
  </externalReferences>
  <definedNames>
    <definedName name="_08.210001">#REF!</definedName>
    <definedName name="_xlnm._FilterDatabase" localSheetId="0" hidden="1">Investīciju_programma_2024!$A$5:$L$87</definedName>
    <definedName name="Grāmatvedis">[1]Sheet2!$E$3:$E$5</definedName>
    <definedName name="INDEKSI">#REF!</definedName>
    <definedName name="invsetīcijas">#REF!</definedName>
    <definedName name="Koordinators">[1]Sheet2!$G$3:$G$18</definedName>
    <definedName name="Kristīne_Kūlīte">'[1]Projekti 2023'!#REF!</definedName>
    <definedName name="RICIBAS">#REF!</definedName>
    <definedName name="Statuss">[1]Sheet2!$C$2:$C$9</definedName>
    <definedName name="Summas">#REF!</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38" i="2" l="1"/>
  <c r="L39" i="2"/>
  <c r="L40" i="2"/>
  <c r="L41" i="2"/>
  <c r="L43" i="2"/>
  <c r="L44" i="2"/>
  <c r="K83" i="2" l="1"/>
  <c r="J83" i="2" s="1"/>
  <c r="K82" i="2"/>
  <c r="J82" i="2" s="1"/>
  <c r="K81" i="2"/>
  <c r="J81" i="2" s="1"/>
  <c r="K70" i="2"/>
  <c r="J70" i="2" s="1"/>
  <c r="K69" i="2"/>
  <c r="J69" i="2" s="1"/>
  <c r="K68" i="2"/>
  <c r="J68" i="2" s="1"/>
  <c r="K54" i="2"/>
  <c r="J54" i="2" s="1"/>
  <c r="K53" i="2"/>
  <c r="J53" i="2" s="1"/>
  <c r="K52" i="2"/>
  <c r="J52" i="2" s="1"/>
  <c r="K51" i="2"/>
  <c r="J51" i="2" s="1"/>
  <c r="K50" i="2"/>
  <c r="J50" i="2" s="1"/>
  <c r="K48" i="2"/>
  <c r="J48" i="2" s="1"/>
  <c r="K26" i="2"/>
  <c r="J26" i="2" s="1"/>
  <c r="K24" i="2"/>
  <c r="J24" i="2" s="1"/>
  <c r="K6" i="2"/>
  <c r="J6" i="2" s="1"/>
  <c r="I8" i="2" l="1"/>
  <c r="J8" i="2"/>
  <c r="L75" i="2"/>
  <c r="I80" i="2" l="1"/>
  <c r="L7" i="2" l="1"/>
  <c r="L8" i="2"/>
  <c r="L9" i="2"/>
  <c r="L12" i="2"/>
  <c r="L13" i="2"/>
  <c r="L14" i="2"/>
  <c r="L15" i="2"/>
  <c r="L16" i="2"/>
  <c r="L17" i="2"/>
  <c r="L18" i="2"/>
  <c r="L20" i="2"/>
  <c r="L21" i="2"/>
  <c r="L22" i="2"/>
  <c r="L23" i="2"/>
  <c r="L25" i="2"/>
  <c r="L27" i="2"/>
  <c r="L28" i="2"/>
  <c r="L29" i="2"/>
  <c r="L30" i="2"/>
  <c r="L31" i="2"/>
  <c r="L33" i="2"/>
  <c r="L35" i="2"/>
  <c r="L36" i="2"/>
  <c r="L37" i="2"/>
  <c r="L46" i="2"/>
  <c r="L47" i="2"/>
  <c r="L49" i="2"/>
  <c r="L55" i="2"/>
  <c r="L56" i="2"/>
  <c r="L57" i="2"/>
  <c r="L59" i="2"/>
  <c r="L60" i="2"/>
  <c r="L61" i="2"/>
  <c r="L62" i="2"/>
  <c r="L63" i="2"/>
  <c r="L64" i="2"/>
  <c r="L65" i="2"/>
  <c r="L67" i="2"/>
  <c r="L71" i="2"/>
  <c r="L72" i="2"/>
  <c r="L73" i="2"/>
  <c r="L74" i="2"/>
  <c r="L76" i="2"/>
  <c r="L77" i="2"/>
  <c r="L78" i="2"/>
  <c r="L79" i="2"/>
  <c r="L84" i="2"/>
  <c r="L85" i="2"/>
  <c r="L86" i="2"/>
  <c r="L87" i="2"/>
  <c r="L58" i="2"/>
  <c r="I66" i="2" l="1"/>
  <c r="L66" i="2" s="1"/>
  <c r="I45" i="2" l="1"/>
  <c r="L45" i="2" s="1"/>
  <c r="I34" i="2"/>
  <c r="L34" i="2" s="1"/>
  <c r="I11" i="2"/>
  <c r="L11" i="2" s="1"/>
  <c r="I10" i="2"/>
  <c r="L10" i="2" s="1"/>
  <c r="I88" i="2" l="1"/>
  <c r="K42" i="2" l="1"/>
  <c r="J42" i="2" s="1"/>
  <c r="J88" i="2"/>
  <c r="K88" i="2" l="1"/>
  <c r="L88" i="2" s="1"/>
</calcChain>
</file>

<file path=xl/sharedStrings.xml><?xml version="1.0" encoding="utf-8"?>
<sst xmlns="http://schemas.openxmlformats.org/spreadsheetml/2006/main" count="530" uniqueCount="228">
  <si>
    <t>Nr.p.k.</t>
  </si>
  <si>
    <t>Teritorija</t>
  </si>
  <si>
    <t>Projekta nosaukums</t>
  </si>
  <si>
    <t>Projekta veids</t>
  </si>
  <si>
    <t>Atbilstība stratēģiskajām prioritātēm</t>
  </si>
  <si>
    <t>Svēte</t>
  </si>
  <si>
    <t>Izglītības iestāžu infrastruktūra</t>
  </si>
  <si>
    <t>P2 I RV1</t>
  </si>
  <si>
    <t>Eleja</t>
  </si>
  <si>
    <t>Elejas vidusskolas mājturības un tehnoloģiju darbnīcas energoefektivitātes paaugstināšana</t>
  </si>
  <si>
    <t>Energoefektivitāte</t>
  </si>
  <si>
    <t>Teritorijas labiekārtošana</t>
  </si>
  <si>
    <t>Glūda</t>
  </si>
  <si>
    <t>P2 S RV2</t>
  </si>
  <si>
    <t>Jaunsvirlauka</t>
  </si>
  <si>
    <t>P2 V RV8</t>
  </si>
  <si>
    <t>Kalnciems</t>
  </si>
  <si>
    <t>Līvbērze</t>
  </si>
  <si>
    <t>Novads</t>
  </si>
  <si>
    <t>Sesava</t>
  </si>
  <si>
    <t>Sporta infrastruktūra</t>
  </si>
  <si>
    <t>Valgunde</t>
  </si>
  <si>
    <t>Vircava</t>
  </si>
  <si>
    <t>Vircavas pagasta sporta halles energoefektivitātes paaugstināšana</t>
  </si>
  <si>
    <t>Zaļenieki</t>
  </si>
  <si>
    <t>P2 V RV10</t>
  </si>
  <si>
    <t>Platone</t>
  </si>
  <si>
    <t>Projekta plānotie darbības rezultāti un to rezultatīvie rādītāji (plānotās aktivitātes)</t>
  </si>
  <si>
    <t>P4 T RV2</t>
  </si>
  <si>
    <t>P3 V RV9</t>
  </si>
  <si>
    <t>KOPĀ</t>
  </si>
  <si>
    <t>Elejas muižas parka teritorijas infrastruktūras atjaunošana</t>
  </si>
  <si>
    <t>Cenas</t>
  </si>
  <si>
    <t>SARC Eleja  teritorijas labiekārtošana ( Lietuvas 19, Eleja)</t>
  </si>
  <si>
    <t>Sociālo pakalpojumu infrastruktūra</t>
  </si>
  <si>
    <t>P2 L RV2</t>
  </si>
  <si>
    <t>Elejas pagasta sporta kompleksa būvniecība</t>
  </si>
  <si>
    <t xml:space="preserve">P2 S RV1
</t>
  </si>
  <si>
    <t>Sesavas sporta halles remonts un sporta zāles siltuma sistēmas sakārtošana un energoefektivitātes paaugstināšana</t>
  </si>
  <si>
    <t>Transporta infrastruktūra, t.sk. Apgaismojums</t>
  </si>
  <si>
    <t>P2 V RV1</t>
  </si>
  <si>
    <t>Cenu pagasta  transporta infrastruktūras attīstība</t>
  </si>
  <si>
    <t>Glūdas pagasta  transporta infrastruktūras attīstība</t>
  </si>
  <si>
    <t>Jaunsvirlaukas pagasta  transporta infrastruktūras attīstība</t>
  </si>
  <si>
    <t>Lielplatone</t>
  </si>
  <si>
    <t>Līvbērzes pagasta pārvaldes ēkas  energoefektivitātes paaugstināšana</t>
  </si>
  <si>
    <t>Ozolnieki</t>
  </si>
  <si>
    <t>Ūdenssaimniecības attīstība</t>
  </si>
  <si>
    <t>P2 V RV3</t>
  </si>
  <si>
    <t>Salgale</t>
  </si>
  <si>
    <t xml:space="preserve">Salgales pagasta pārvaldes ēkas "Vīgriezes" rekonstrukcija, siltināšana, telpu remontdarbi, telpu aprīkošana un modernizācija
</t>
  </si>
  <si>
    <t>Ēku apsaimniekošana</t>
  </si>
  <si>
    <t>Platones pagasta  transporta infrastruktūras attīstība</t>
  </si>
  <si>
    <t>Salgales pagasta  transporta infrastruktūras attīstība</t>
  </si>
  <si>
    <t>Sesavas pagasta  transporta infrastruktūras attīstība</t>
  </si>
  <si>
    <t>Svētes pagasta  transporta infrastruktūras attīstība</t>
  </si>
  <si>
    <t>Valgundes pagasta ēkas energoefektivitātes paaugstināšana</t>
  </si>
  <si>
    <t>Valgundes pagasta  transporta infrastruktūras attīstība</t>
  </si>
  <si>
    <t>Vilce</t>
  </si>
  <si>
    <t xml:space="preserve">Vilces muižas kalpu ēkas energoefektivitātes paaugstināšana </t>
  </si>
  <si>
    <t>Vilces pagasta  transporta infrastruktūras attīstība</t>
  </si>
  <si>
    <t>Vircavas pagasta  transporta infrastruktūras attīstība</t>
  </si>
  <si>
    <t>Infrastruktūras  pārvaldības nodaļa/Pagasta pārvalde</t>
  </si>
  <si>
    <t>Infrastruktūras pārvaldības nodaļa/Pagasta pārvalde</t>
  </si>
  <si>
    <t>Infrastruktūras  pārvaldības nodaļa/Projektu nodaļa/Pagasta pārvalde</t>
  </si>
  <si>
    <t>Infrastruktūras pārvaldības nodaļa/Projektu nodaļa/Pagasta pārvalde</t>
  </si>
  <si>
    <t>Infrastruktūras  pārvaldības nodaļa/Izglītības pārvalde</t>
  </si>
  <si>
    <t>Infrastruktūras  pārvaldības nodaļa/Sporta centrs</t>
  </si>
  <si>
    <t>Infrastruktūras pārvaldības nodaļa/Izglītības pārvalde</t>
  </si>
  <si>
    <t>Infrastruktūras  pārvaldības nodaļa/Pagasta pārvalde/Sporta centrs</t>
  </si>
  <si>
    <t>Infrastruktūras pārvaldības nodaļa</t>
  </si>
  <si>
    <t>Infrastruktūras pārvaldības nodaļa/Projektu nodaļa//Kultūras pārvalde/ pārvalde</t>
  </si>
  <si>
    <t>Ozolnieku vidusskolas ēkas piebūves un aktu (multifunkcionālas)  zāles izveide</t>
  </si>
  <si>
    <t>Infrastruktūras pārvaldības nodaļa/Projektu nodaļa//Izglītības/ pārvalde</t>
  </si>
  <si>
    <t>Pirmsskolas izglītības iestādes jaunbūve Jelgavas iela 35, Ozolnieki</t>
  </si>
  <si>
    <t>Infrastruktūras pārvaldības nodaļa/Projektu nodaļa//Izglītības pārvalde</t>
  </si>
  <si>
    <t xml:space="preserve">Glūdas pagasta Nākotnes ciema ūdenssaimniecības pārbūve </t>
  </si>
  <si>
    <t>Kalnciema pagasta  transporta infrastruktūras attīstība</t>
  </si>
  <si>
    <t>Zaļenieku pagasta  transporta infrastruktūras attīstība</t>
  </si>
  <si>
    <t>Vircavas vidusskolas PII iekšpagalma pārbūve un telpu paplašināšana</t>
  </si>
  <si>
    <t>Glūdas pagasta Šķibes pamatskolas pirmsskolas ēkas teritorijas labiekārtošana</t>
  </si>
  <si>
    <t>Garozas pamatskolas teritorijas labiekārtošana</t>
  </si>
  <si>
    <t>Infrastruktūras pārvaldības nodaļa/Pagasta pārvalde/ Projektu nodaļa</t>
  </si>
  <si>
    <t xml:space="preserve">Vilces muižas verandas remonts </t>
  </si>
  <si>
    <t>Pašvaldības pakalpojumu pilnveidošana</t>
  </si>
  <si>
    <t>P5 A  RV2</t>
  </si>
  <si>
    <t>Pašvaldību funkciju īstenošanai un  pakalpojumu sniegšanai nepieciešamo bezemisiju transportlīdzekļu iegāde</t>
  </si>
  <si>
    <t>Ieejas tiltiņa Elejas Parka kapos konservācija</t>
  </si>
  <si>
    <t>Zaļenieku pagasta kultūras nama  energoefektivitātes paaugstināšana, restaurācija, teritorijas labiekārtošana</t>
  </si>
  <si>
    <t>Ozolnieku vidusskolas energoefektivitātes paaugstināšana, telpu atjaunošana un labiekārtošana</t>
  </si>
  <si>
    <t>Infrastruktūras  pārvaldības nodaļa/Pagasta pārvalde, JNKU</t>
  </si>
  <si>
    <t>Infrastruktūras pārvaldības nodaļa/Kultūras pārvalde/Pagasta pārvalde</t>
  </si>
  <si>
    <t>Infrastruktūras pārvaldības  nodaļa/Pagasta pārvalde/Izglītības pārvalde</t>
  </si>
  <si>
    <t>Infrastruktūras pārvaldības nodaļa/Sporta centrs</t>
  </si>
  <si>
    <t>Infrastruktūras pārvaldības nodaļa/Izglītības pārvalde/Pagasta pārvalde</t>
  </si>
  <si>
    <t>Īpašuma pārvalde/Pagasta pārvalde/Projektu nodaļa</t>
  </si>
  <si>
    <t>Saimnieciskā nodrošinājuma nodaļa</t>
  </si>
  <si>
    <t>Aizupes pamatskolas teritorijas labiekārtošana un apbūve</t>
  </si>
  <si>
    <t>Nekustamo īpašumu pārvaldība un citu pašvaldības teritorijā esošu zemju pārvaldība</t>
  </si>
  <si>
    <t>Infrastruktūras pārvaldīšanas nodaļa/Projektu nodaļa/Pāgasta pārvalde</t>
  </si>
  <si>
    <t>Kalnciema pagasta pašvaldības ceļa Izgāztuves ceļš pārbūve</t>
  </si>
  <si>
    <t>Salgales pagasta pašvaldības ceļa Ābelīšu ceļš pārbūve</t>
  </si>
  <si>
    <t>Sesavas pagasta pašvaldības ceļa Eleja – Bauskas šos. – Staltie pārbūve, 1.daļa.</t>
  </si>
  <si>
    <t>Sesavas pagasta pašvaldības ceļa Eleja – Bauskas šos. – Staltie pārbūve, 2.daļa.</t>
  </si>
  <si>
    <t>Sesavas pagasta pašvaldības ceļa Eleja – Bauskas šos. – Staltie pārbūve, 3.daļa</t>
  </si>
  <si>
    <t>Sesavas pagasta pašvaldības ceļa Strautnieki – Jušķēni pārbūve.</t>
  </si>
  <si>
    <t>Sesavas pagasta pašvaldības ceļa Klāvi – Zīles (Nr.41) pārbūve</t>
  </si>
  <si>
    <t>Vilces pagasta pašvaldības ceļa Kalnrozes – Augstkalnes ceļš – pārbūve</t>
  </si>
  <si>
    <t>Vilces pagasta pašvaldības ceļa Vilces dzirnavas – Augstkalnes pagasts pārbūve</t>
  </si>
  <si>
    <t>Zaļenieku pagasta pašvaldības ceļu Tērvetes šoseja – Baloži – Kalnamačas – 2.nodaļas darbnīcas (Nr.12) un Abgunstes skola – Rožlauki – Zanderi (Nr.28) pārbūve</t>
  </si>
  <si>
    <t>Zaļenieku pagasta pašvaldības ceļa Tērvetes šoseja – Baloži – Kalnamačas – 2.nodaļas darbnīcas (Nr.12) pārbūve, 1.daļa</t>
  </si>
  <si>
    <t>Zaļenieku pagasta pašvaldības ceļa Tērvetes šoseja – Baloži – Kalnamačas – 2.nodaļas darbnīcas (Nr.12) pārbūve, 2.daļa.</t>
  </si>
  <si>
    <t>Lielplatones pagasta pašvaldības ceļa Līgo iela,  Līgo iela – Sili (Nr.3) pārbūve</t>
  </si>
  <si>
    <t>Grāvja pārbūve par drenu kolektoru Bērzu ielā, Ozolniekos, Jelgavas novadā</t>
  </si>
  <si>
    <t>P2VRV6</t>
  </si>
  <si>
    <t>Meliorācijas sistēmu atjaunošana</t>
  </si>
  <si>
    <t>Meliorācijas sistēmu tehniskā apsekošana un inventarizācija Ozolniekos, Jelgavas novadā</t>
  </si>
  <si>
    <t>Meliorācijas sistēmas inventarizācija Valgundē, Valgundes pagastā, Jelgavas novadā</t>
  </si>
  <si>
    <t>Meliorācijas sistēmas atjaunošana Viesturciemā, Glūdas pagastā, Jelgavas novadā</t>
  </si>
  <si>
    <t>Infrastruktūras  pārvaldības nodaļa</t>
  </si>
  <si>
    <t>Līvbērzes ciema aizsargdambja nogruvumu likvidēšana Līvbērzes pagastā, Jelgavas novadā apvienotā projektēšana un būvdarbi</t>
  </si>
  <si>
    <t xml:space="preserve">Ūdens ņemšanas vietas izbūve ugunsdzēsības vajadzībām Vircavā,  Jelgavas novadā  </t>
  </si>
  <si>
    <t>Ūdensnoteku un dambju inventarizācija Grīvā, Līvbērzes pagastā, Jelgavas novadā</t>
  </si>
  <si>
    <t xml:space="preserve">Ūdens ņemšanas vietas izbūve ugunsdzēsības vajadzībām Vītoliņos, Jelgavas novadā </t>
  </si>
  <si>
    <t>Ūdens ņemšanas vietas izbūve ugunsdzēsības vajadzībām Vilcē,  Jelgavas novadā</t>
  </si>
  <si>
    <t>Infrastruktūras pārvaldības nodaļa/Projektu nodaļa/Labklājības pārvalde</t>
  </si>
  <si>
    <t>Infrastruktūras pārvaldības nodaļa/Projektu nodaļa/Labklājības pārvalde (Sociālais dienests)</t>
  </si>
  <si>
    <t xml:space="preserve">KOPĀ </t>
  </si>
  <si>
    <t>Pavisam kopā</t>
  </si>
  <si>
    <t xml:space="preserve">Ielu apgaismojuma izbūve Centra ielā 1, Zaļenieku pagastā (kadastrs 54960040386, 54960040366) </t>
  </si>
  <si>
    <t>Atklātas ūdens tilpnes atjaunošana un ūdens ņemšanas vietas izbūve Oglainē, Vircavas pagastā</t>
  </si>
  <si>
    <t>JNP līdzfinansējums</t>
  </si>
  <si>
    <t>Aizņēmums</t>
  </si>
  <si>
    <t xml:space="preserve">Fondu projektu finansējums </t>
  </si>
  <si>
    <t xml:space="preserve">"Atklāj Zemgales un Žemaitijas zaļos noslēpumus/ Exploit Your Senses to Discover the Green Secrets of Zemgale and Žemaitija!/ Green Secrets" INTEREG LAT-LIT  projekta ietvaros
Projekta mērķis: veicināt kultūras un dabas mantojuma teritoriju pieejamību un iekļaušanu tūrismā, tūrisma pakalpojumu veidošanu, nodrošinot ilgtspējīgu teritorijas attīstību.
 </t>
  </si>
  <si>
    <t>Būvniecības ieceres dokumentācijas izstrādes un autoruzraudzības pakalpojumi  energoefektivitātes paaugstināšanas pasākumu realizēšanas ietvaros 
 Izsludināts iepirkums https://www.eis.gov.lv/EKEIS/Supplier/Procurement/114144</t>
  </si>
  <si>
    <t xml:space="preserve">Ēkas energoefektivitātes paaugstināšana t.sk. jumta seguma, fasādes atjaunošana, notekcauruļu nomaiņa, bēniņu siltināšana
(Vilces bibliotēka, pasts, doktorāts, pakalpojumu centrs)     
2024.gadā projektēšana
</t>
  </si>
  <si>
    <t>Ventilācijas un elektroapgādes sistēmu rekonstrukcija, lietusūdeņu savākšanas sistēmas izbūve, noteču remonts, ārējo sienu siltināšana, telpu remonts
2024.gadā projektēšana</t>
  </si>
  <si>
    <t xml:space="preserve">Kompleksa ēku energoefektivitātes paaugstināšana, restaurācija, t.sk. fasādes renovācija, bēniņu apkures sistēmas atjaunošana, zibens aizsardzības sistēmas uzstādīšana un elektrības sistēmas sakārtošana u.c., 
2023.gadā saņemts VK aizņēmums prioritāro projektu atbalsta programmā kultūras nama  energoefektivitātes paaugstināšanai, restaurācijai.
No plānotajiem  kultūras nama  energoefektivitātes paaugstināšanas, restaurācijas būvdarbiem
2023.gadā ~20 % 465 000 EUR
2024.gadā ~80 % 1 855 764 EUR. (Aizņēmums 1104750EUR, PB 806321)
</t>
  </si>
  <si>
    <t xml:space="preserve">Telpu remonts aktivitāšu centrā "Zemgale" </t>
  </si>
  <si>
    <t xml:space="preserve">
Atbalsta pasākumi cilvēkiem ar invaliditāti mājokļu 
vides pieejamības nodrošināšanai</t>
  </si>
  <si>
    <t>P1 L RV2</t>
  </si>
  <si>
    <t>P5 A RV5</t>
  </si>
  <si>
    <t xml:space="preserve">Ūdens ņemšanas vietas izbūve ugunsdzēsības vajadzībām Jēkabniekos </t>
  </si>
  <si>
    <t xml:space="preserve">Projekta INTEREG LAT-LIT "Reaģēšana uz klimata pārmaiņu riskiem un ekstremāliem laikapstākļiem, to novēršana Latvijas un Lietuvas pārrobežu reģionā / Safe Response" mērķis: Latvijas un Lietuvas pārrobežu pašvaldību kapacitātes un sadarbības stiprināšana ugunsdrošības, civilās aizsardzības un ārkārtas reaģēšanas jomās, lai mazinātu ar klimata pārmaiņām saistītus riskus, kā arī spētu efektīvi reaģēt un novērst ekstremālus laikapstākļus kā plūdus un ugunsgrēkus, t.sk. investīciju projekts ūdens ņemšanas vietas izbūve ugunsdzēsības vajadzībām Jēkabniekos, piesaistot VK aizņēmumu būvdarbu veikšanai
</t>
  </si>
  <si>
    <t xml:space="preserve">Elejas muižas parka ziemeļu/rietumu daļas labiekārtošana
</t>
  </si>
  <si>
    <t>Vilces muižas verandas remonts atbilstoši izstrādātam projektam
Pārejošās līgumu saistības :29.11.2023 noslēgts līgums Nr.JNP/5-34.6/23/61 par būvdarbiem un Nr. JNP/5-34.3/23/150 SIA par būvuzraudzību 
Darbu izpilde 2024.gada janvāris</t>
  </si>
  <si>
    <t xml:space="preserve">Būvprojekta izstrāde, secīgi būvniecība.
Piebūve Ozolnieku vidusskolai, kurā centrējas dabaszinību speciāli aprīkoti kabineti, laboratorijas, lai modernizētu mācību vidi un paplašinātu skolas telpas, kuras šobrīd jau ir par šauru esošajam un prognozējamam skolēnu skaitam, t.sk. Ozolnieku Mūzikas skolai pielāgotas mūzikas klases un aktu zāle (jo mūzikas skolai jau trūkst telpu patreizējo izglītības programmu realizācijai). Mūzikas skolas izglītības programmu klāsts tiek papildināts ar mākslas izglītības programmām. 
Nepieciešams  būvprojekta izstrāde 
 </t>
  </si>
  <si>
    <t xml:space="preserve">Būvprojekta "Jaunas PII ēkas būvniecība, Ozolniekos" realizācija
</t>
  </si>
  <si>
    <t>Ēkas piebūves projektēšana un būvdarbu autoruzraudzība. Paredzamie būvdarbi saistīti ar jaunas piebūves būvniecību un iekšējo un ārējo tīklu izbūvi. 
Izsludināts iepirkums projektēšanas darbiem https://www.eis.gov.lv/EKEIS/Supplier/Procurement/114101</t>
  </si>
  <si>
    <t>Četru jaunu M3 kategorijas autobusu iegāde Jelgavas novada pašvaldības funkciju nodrošināšanai.
Finanšu komitejas lēmums https://namejs.jelgavasnovads.lv/Portal/Documents/Update/1567117</t>
  </si>
  <si>
    <t xml:space="preserve">Jaunas sporta infrastruktūras vietas izveidošana.
2023.gadā uzsākta iepirkumu procedūra par būvprojekta pārstrāde 99837 EUR (noslēgts līgums JNP/5-34.3/23/97 2023.gadā samaksāts avansa maksājums 28208.73 EUR par būvprojekta  izstrādi)
</t>
  </si>
  <si>
    <t>Jaunsvirlaukas pagasta Biroja ēkas Ievu ielā 12 teritorijas labiekārtošana.</t>
  </si>
  <si>
    <t>Lietus ūdens kanalizācijas sakārtošana pie izstāžu zāles, pārejošās līguma saistības par būvdarbiem Nr. JNP/5-34.6/23/59 un būvuzraudzību Nr.JNP/5-34.3/23/290</t>
  </si>
  <si>
    <t>Ieejas tiltiņa Elejas Parka kapos konservācija
NKMP apsekošanā tika konstatēts, ka tiltiņš ir ievērojami bojāts un atrodas neapmierinošā saglabātības stāvoklī. Tam ir lieli mūra izdrupumi un plaisas. Abas kolonnas ievērojami saplaisājušas, viena dekoratīvā vāze jau daļēji zudusi. Vairāki metāla margu posmi zuduši. Tiltiņu bojā atmosfēras nokrišņi, kas iekļūst mūra plaisās. Sevišķi aktīvi tas notiek ziemā, kad ūdens plaisās sasalst un plēšs tās lielākas. 2018.gadā tika izstrādāts tiltiņa AMI un restaurācijas risinājumus. 
Pārejošās līguma saistības par darbu veikšanu Nr.JNP/5-34.2.2/23/5</t>
  </si>
  <si>
    <t xml:space="preserve">Nekustamā īpašuma iegāde Skolas iela 4B, Ozolniekos, Ozolnieku pagastā, pašvaldības autonomo funkciju nodrošināšanai, pamatojoties uz Pašvaldības likuma 4.panta pirmās daļas 4., 9.punktu, 10. panta pirmās daļas 16. punktu, Sabiedrības vajadzībām nepieciešamā nekustamā īpašuma atsavināšanas likuma 2., 3.un 8. pantu Pašvaldības mantas novērtēšanas, aprites un atsavināšanas komisijas 2023.gada 30.augusta lēmumu 
Šis ieraksts iekļauts Investīciju plānā pamatojoties uz 08.09.2023 Domes lēmumu 08.09.2023 "Par Jelgavas novada aktualizētā Rīcības plāna 2023. – 2024.gadam un aktualizētā Investīciju plāna 2023. – 2027.gadam apstiprināšanu" (JND/2D-1/23/466) un lēmumu Par nepieciešamību atsavināt juridiskai personai piederošu nekustamo īpašumu sabiedrības vajadzībām (Skolas iela 4B, Ozolnieku pagasts)" (JND/2D-1/23/467)
Izmaksas īpašumu iegādei tiks plānotas 2024.gadā 
2024.gadā plānots virzīt kā prioritāro projektu aizņēmuma saņemšanai </t>
  </si>
  <si>
    <t>17.10.2023. Budžeta komisijas protokolsNr. 2-19.1/23/28, 6.p-ts. 
Būvniecības ieceres dokumentācijas izstrāde un būvdarbi, līgums Nr. JNP/5-34.6/23/67</t>
  </si>
  <si>
    <t xml:space="preserve">13.10.2023. Budžeta komisijas protokols Nr. 2-19.1/23/27, 2.p-ts.
Inženierbūves apsekošanas un izpētes (inventarizācijas) darbi, līgums Nr. JNP/5-34.3/23/320
</t>
  </si>
  <si>
    <t>Izsludināts iepirkums paskaidrojuma raksta izstrādei (projektēšanas darbi),
https://www.eis.gov.lv/EKEIS/Supplier/Procurement/113973
Provizoriskās būvdarbu izmaksas ~115000 eur</t>
  </si>
  <si>
    <t>Izsludināts iepirkums paskaidrojuma raksta izstrādei (projektēšanas darbi),
https://www.eis.gov.lv/EKEIS/Supplier/Procurement/113973
Provizoriskās būvdarbu izmaksas ~80000 eur</t>
  </si>
  <si>
    <t>Izsludināts iepirkums paskaidrojuma raksta izstrādei (projektēšanas darbi),
https://www.eis.gov.lv/EKEIS/Supplier/Procurement/113973
Provizoriskās būvdarbu izmaksas ~ 42000eur</t>
  </si>
  <si>
    <t>Būvprojekta izstrāde
Pārejošās līgumu saistības Nr. JNP/5-34.3/23/180</t>
  </si>
  <si>
    <t>Atklātas ūdens tilpnes atjaunošana un ūdens ņemšanas vietas izbūve Oglainē.
Pārejošās līguma saistības Nr. JNP/5-34.6/23/79</t>
  </si>
  <si>
    <t>Glūdas pagasta Skolas ielas un Dārza ielas (Nr.5), Nākotnē, virskārtas atjaunošana.
Pārejošās līguma saistības Nr. JNP/5-34.6/23/51
VK aizņēmums un PB finansējums</t>
  </si>
  <si>
    <t>1. Seguma atjaunošana Jaunības ielā, Kalnciemā
2. Seguma atjaunošana Draudzības ielā, Kalnciemā
Katrai daļai paredzēta apvienotā projektēšana,  autoruzraudzība un būvdarbi  (būvdarbi tiks uzsākti tikai pēc finansējuma apstiprināšanas).
Izsludināts iepirkums
https://www.eis.gov.lv/EKEIS/Supplier/Procurement/113833</t>
  </si>
  <si>
    <t xml:space="preserve">1."Seguma atjaunošana Saules ielā, Dzirnieku ciemā, Jaunsvirlaukas pagastā";                                                                                              2."Seguma atjaunošana Ievu ielā, Dzirnieku ciemā, Jaunsvirlaukas pagastā";
3."Seguma atjaunošana Ceriņu ielā, Dzirnieku ciemā, Jaunsvirlaukas pagastā";                                                                                              4."Seguma atjaunošana Ceļmalas ielā, Dzirnieku ciemā, Jaunsvirlaukas pagastā";                                                                              5."Asfaltbetona seguma izbūve Alkšņu ielā, Dzirnieku ciemā, Jaunsvirlaukas pagastā".
Katrai daļai paredzēta apvienotā projektēšana,  autoruzraudzība un būvdarbi 
(būvdarbi tiks uzsākti tikai pēc finansējuma apstiprināšanas).
Iepirkums izsludināts
https://www.eis.gov.lv/EKEIS/Supplier/Procurement/113515 https://www.eis.gov.lv/EKEIS/Supplier/Procurement/113542
</t>
  </si>
  <si>
    <t>Centra iela asfalta virskārtas atjaunošana 780 m, pārejošās līguma saistības Nr. JNP/5-34.6/23/47
VK aizņēmums, PB finansējums</t>
  </si>
  <si>
    <t xml:space="preserve">1."Asfaltbetona seguma un ielu apgaismojuma izbūve Meža ielā, Garozas ciemā, Salgales pagastā.                                                                                        2."Asfaltbetona seguma un ielu apgaismojuma izbūve Krasta ielā, Garozas ciemā, Salgales pagastā.
Katrai daļai paredzēta apvienotā projektēšana,  autoruzraudzība un būvdarbi  (būvdarbi tiks uzsākti tikai pēc finansējuma apstiprināšanas).
Izsludināts iepirkums
https://www.eis.gov.lv/EKEIS/Supplier/Procurement/113581                  </t>
  </si>
  <si>
    <t xml:space="preserve">"Svētes pagasta, Jēkabnieku ciema, Muzikantu ielas seguma atjaunošana"
Paredzēta apvienotā projektēšana,  autoruzraudzība un būvdarbi  (būvdarbi tiks uzsākti tikai pēc finansējuma apstiprināšanas).
Izsludināts iepirkums https://www.eis.gov.lv/EKEIS/Supplier/Procurement/113517  </t>
  </si>
  <si>
    <t>Celtnieku ielas virskārtas atjaunošana 1.3 km, pārejošās līguma saistības Nr. JNP/5-34.6/23/46
VK aizņēmums, PB finansējums</t>
  </si>
  <si>
    <t xml:space="preserve">"Valgundes pagasts, Tīreļu ciema, Rīgas ielas seguma atjaunošana posmā no Valsts galvenā autoceļa A9 līdz DUS "Astarte""
Paredzēta apvienotā projektēšana,  autoruzraudzība un būvdarbi  (būvdarbi tiks uzsākti tikai pēc finansējuma apstiprināšanas).
Izsludināts iepirkums https://www.eis.gov.lv/EKEIS/Supplier/Procurement/113517  </t>
  </si>
  <si>
    <t>Vilces kapu ceļš Nr.54 virskārtas atjaunošana 0.56 km, līguma pārejošās saistības Nr. JNP/5-34.6/23/74
VK aizņēmums, PB finansējums</t>
  </si>
  <si>
    <t xml:space="preserve">"Vircavas pagasta, Oglaines ciema, Parka ielas seguma atjaunošana"
Paredzēta apvienotā projektēšana,  autoruzraudzība un būvdarbi  (būvdarbi tiks uzsākti tikai pēc finansējuma apstiprināšanas).
Izsludināts iepirkums https://www.eis.gov.lv/EKEIS/Supplier/Procurement/113601       </t>
  </si>
  <si>
    <t xml:space="preserve">"Gājēju celiņa un ielas apgaismojuma atjaunošana Centra ielā, Zaļeniekos, Zaļenieku pagastā"
Paredzēta apvienotā projektēšana,  autoruzraudzība un būvdarbi  (būvdarbi tiks uzsākti tikai pēc finansējuma apstiprināšanas).
Izsludināts iepirkums https://www.eis.gov.lv/EKEIS/Supplier/Procurement/113601       </t>
  </si>
  <si>
    <t>"Centra ielas 1 apgaismojumam kabeļu līniju pieslēguma vieta ir no jauna projektējamā apgaismojuma vadības sadales skapja pie Zaļenieku Kultūras nama"
Pārejošās līguma saistības Nr. JNP/5-34.3/23/296, Būvdarbi
https://namejs.jelgavasnovads.lv/Portal/Documents/Update/1570105</t>
  </si>
  <si>
    <t>SAC Zemgale telpu remonti</t>
  </si>
  <si>
    <t>Par projekta ieviešanu atbildīgā nodaļa,
struktūrvienība, 
iestāde</t>
  </si>
  <si>
    <t>Investīciju plāna Nr.</t>
  </si>
  <si>
    <t>Granulu apkures katla  ierīkošana Lielvircavas muižā, kurā šobrīd darbojas Vircavas pamatskolas Lielvircavas filiāles bērnudārza grupa, Lielvircavas muižas tūrisma punkts un privātā izglītības iestāde SIA Sajūtu māja. Ņemot vērā katras iestādes atšķirīgo darba laiku un specifiku, nepieciešama apkures sistēmas regulēšanas iespēja, kuru nenodrošina esošā apkures sistēma</t>
  </si>
  <si>
    <t xml:space="preserve">2024.gadā ūdens ņemšanas vietas izveide ugunsdzēsībai
26.10.2023 noslēgts līgums ar  SIA "Meliorprojekts" (JNP/5-34.3/23/256), līguma termiņš 5 mēneši ~27.03.2024. </t>
  </si>
  <si>
    <t>P1 L RV1</t>
  </si>
  <si>
    <t>Ventilācijas iekārtas uzstādīšana Sesavas pamatskolas sporta zālei, pārejošās līguma saistības Nr. JNP/5-34.3/23/280 atbilstoši līguma izpildes termiņam</t>
  </si>
  <si>
    <t>Piezīmes:</t>
  </si>
  <si>
    <t>1. 2024.gada budžeta projektā, lielākai daļai tiek iekļautas sumas par būvniecības ieceru dokumentācijas izstrādi, atbilstoši pēc iepirkuma procedūras, gropzījumos tiks virzīta summa arī par būvdarbiem, būvuzraudzību un autoruzraudzību, piesaistot VK aizņēmumu, ja MK noteikumu nosacījumi būs attiecināmi uz aizņēmumu programmu.</t>
  </si>
  <si>
    <t xml:space="preserve">Būvprojekta izstrāde, pārejošās līguma saistības Nr. JNP/5-34.3/23/268 = 922.20EUR + plānoti būvdarbi
</t>
  </si>
  <si>
    <t>57/120</t>
  </si>
  <si>
    <t>SAC Zemgale telpu remontu būvniecības ieceres dokumentācijas izstrāde
2024.gadā plānots uzsākt telpu remontus</t>
  </si>
  <si>
    <t>5. pielikums</t>
  </si>
  <si>
    <t>Jelgavas novada pašvaldības 2024. gada 22. janvāra</t>
  </si>
  <si>
    <t>saistošajiem noteikumiem Nr. 1</t>
  </si>
  <si>
    <t>Jelgavas novada pašvaldības investīciju programma 2024. gadam</t>
  </si>
  <si>
    <t xml:space="preserve"> Būvprojekta izstrāde un autoruzraudzība „Šķibes pamatskolas pirmsskolas izglītības iestādes ēkas teritorijas pārbūve, labiekārtošana un saimnieciskās ēkas būvniecība" https://www.eis.gov.lv/EKEIS/Supplier/Procurement/113078</t>
  </si>
  <si>
    <t xml:space="preserve">Jaunu notekūdeņu attīrīšanas iekārtu izbūve.
Plānota jauna NAI izbūve z.gabalā 54520010149; 2,19 ha platībā. 
Nākotnes ciema notekūdeņu attīrīšanas iekārtu izbūve  notiek projekta "LIFE GoodWater – Latvijas upju baseinu apsaimniekošanas plānu ieviešana laba virszemes ūdens stāvokļa sasniegšanai" ietvaros (projekta Nr. LIFE18 IPE/LV/000014) </t>
  </si>
  <si>
    <t xml:space="preserve">Inženierbūves "Lielupes aizsargdambis" tehniskā apsekošana Kārniņos, Jaunsvirlaukas pagastā </t>
  </si>
  <si>
    <t xml:space="preserve">Ēkas energoefektivitātes paaugstināšana
Iesniegts projekta pieteikums CFLA 1.2.1.3.i. pasākumam "Pašvaldību ēku un infrastruktūras uzlabošana, veicinot pāreju uz atjaunojamo energoresursu tehnoloģiju izmantošanu un uzlabojot energoefektivitāte" </t>
  </si>
  <si>
    <t>Ēkas energoefektivitātes paaugstināšana
Iesniegts projekta pieteikums CFLA 1.2.1.3.i. pasākumam "Pašvaldību ēku un infrastruktūras uzlabošana, veicinot pāreju uz atjaunojamo energoresursu tehnoloģiju izmantošanu un uzlabojot energoefektivitāte"</t>
  </si>
  <si>
    <t>Pirmsskolas izglītības iestāde "Pūcīte" filiāles, Rīgas iela 29, Ozolnieki, energoefektivitātes paaugstināšana</t>
  </si>
  <si>
    <t>Bezemisiju autobusa iegādes un uzlādes stacijas izbūve
Projekta iesniegšana 2024.gadā, izmaksas (~ 810 000EUR) plānot 2025.gadā.
26.04.2023 Domes lēmums  JND/2D-1/23/188, https://namejs.jelgavasnovads.lv/Portal/Documents/Update/1497577
Iesniegts projekts CFLA, noslēgta vienošanās par projekta īstenošanu Nr. 3.1.1.6.i.0/1/23/A/CFLA/013 "Bezemisiju transportlīdzekļa iegāde izglītojamo mobilitātes un skolu tīkla sasniedzamības nodrošināšanai Jelgavas novadā" (JNP/5-34.2.3/23/16)</t>
  </si>
  <si>
    <t xml:space="preserve">CFLA pasākuma 3.1.2.1.i. investīcijas "Publisko pakalpojumu  un nodarbinātības pieejamības veicināšanas pasākumi cilvēkiem ar funkcionāliem traucējumiem" otrās  kārtas "Atbalsta pasākumi cilvēkiem ar invaliditāti mājokļu vides pieejamības nodrošināšanai"
Cilvēkiem ar invaliditāti mājokļu vides pieejamība tiks nodrošināta 6 personām.
</t>
  </si>
  <si>
    <t>Sagatavoja D. Špele, A. Virviča-Jansone</t>
  </si>
  <si>
    <t>Būvniecības ieceres dokumentācijas izstrāde un autoruzraudzība projektā "Biroja ēkas, Ievu iela 12, Dzirnieku ciemā, teritorijas labiekārtošana".
Izsludināts iepirkums https://www.eis.gov.lv/EKEIS/Supplier/Procurement/113973</t>
  </si>
  <si>
    <t>Energoefektivitātes paaugstināšana;
Telpu atjaunošana un labiekārtošana, t.sk.:
Esošās ventilācijas sistēmas remontdarbi un jaunu atzaru būvniecība;
Balss izziņošanas sistēmas iegāde un uzstādīšana
Noslēgts līgums par Par būvniecības ieceres dokumentācijas izstrādi un autoruzraudzību projektā "Ozolnieku vidusskolas energoefektivitātes paaugstināšana", JNP/5-34.3/23/242 SIA Komercveiksme, 50941EUR, 2023. gadā avansa maksājums 30% 13830.30EUR</t>
  </si>
  <si>
    <t>Līvbērzes pagasta Aktivitāšu centrs "Līvbērze" , Ceriņu iela 2, Vārpa  energoefektivitātes paaugstināšana</t>
  </si>
  <si>
    <t>Cenu pagasta pašvaldības ceļa Pakalni – Pļavnieki pārbūve</t>
  </si>
  <si>
    <t>Ceļa pārbūve ar cietā (asfaltbetona) seguma izbūvi – projektēšana, būvniecība, būvuzraudzība.
Realizācija ES fondu finansējums – atbalsta mērķa 6.1.1.3.pasākuma "Atbalsts uzņēmējdarbībai nepieciešamās publiskās infrastruktūras attīstībai, veicinot pāreju uz klimatneitrālu ekonomiku" ietvaros.
Apvienotais PROJEKTĒ/BŪVĒ līgums (būvdarbi tiks uzsākti tikai pēc CFLA projekta iesnieguma apstiprināšanas).
Līgumu noslēgt un projektēšanu uzsākt plānots 2024.gada janvārī.</t>
  </si>
  <si>
    <t>"Parka ielas seguma atjaunošana, Branku ciemā, Cenu pagasts, Jelgavas novads" – paredzēta apvienotā projektēšana,  autoruzraudzība un būvdarbi (būvdarbi tiks uzsākti tikai pēc finansējuma apstiprināšanas).
Izsludināts iepirkums https://www.eis.gov.lv/EKEIS/Supplier/Procurement/113581</t>
  </si>
  <si>
    <t xml:space="preserve">Žoga izbūve, celiņu izbūve, apgaismojuma, LŪK, ūdensapgāde, elektroapgāde, siltumapgāde, kanalizācijas labiekārtošana.
Teritorijas labiekārtošana, t.sk. LŪK
Līgums par būvdarbiem Nr. JNP/5-34.3/23/289
Līgums par Būvuzraudzību Nr. JNP/5-34.3/23/289
Būvdarbu līguma summa – 470061,50 EUR
2024.gadā plānots virzīt kā prioritāro projektu aizņēmuma saņemšanai 
</t>
  </si>
  <si>
    <t xml:space="preserve">Uzsākts dizaina un tehnoloģiju virziens vidējā izglītībā no 7.-12.kl.  
Pārejošās līguma saistības JNP/5-34.3/23/91 – Būvniecības ieceres dokumentācijas izstrāde un autoruzraudzība investīciju projektam "Elejas vidusskolas mājturības un tehnoloģiju darbnīcas telpu atjaunošana un energoefektivitātes paaugstināšana 32428 un būvdarbus plānots uzsākt 2024.gadā ~433773 EUR)
Iesniegts projekts CFLA 1.2.1.3.i. pasākumam "Pašvaldību ēku un infrastruktūras uzlabošana, veicinot pāreju uz atjaunojamo energoresursu tehnoloģiju izmantošanu un uzlabojot energoefektivitāte"
</t>
  </si>
  <si>
    <t>Vēstures mantojums – teritorija</t>
  </si>
  <si>
    <t xml:space="preserve">"Apvienotā gājēju un veloceliņa, un ielas apgaismojuma izbūve Skolas ielā, Nākotnes ciemā, posmā no pašvaldības ceļa Nākotne – Dārznieki līdz Tomsona ielai" – paredzēta apvienotā projektēšana,  autoruzraudzība un būvdarbi (būvdarbi tiks uzsākti tikai pēc finansējuma apstiprināšanas).
Izsludināts iepirkums https://www.eis.gov.lv/EKEIS/Supplier/Procurement/113831
</t>
  </si>
  <si>
    <t xml:space="preserve">Projekta INTEREG LAT-LIT "Aktīvas un veselīgas novecošanas veicināšana / Aktīva novecošana (Promotion of Active and Healthy Aging/ ActiveAging)"mērķis:
Senioru, cilvēku ar invaliditāti sociālās iekļaušanas veicināšana, attīstot integrētus pakalpojumus un uzlabojot piekļuvi tiem, kas nodrošina aktīvu un veselīgu novecošanu, ilgāku patstāvīgu dzīvi, kā arī stiprinot speciālistu kapacitāti un zināšanas. JNP ieguvums: izremontētas telpas – centrālā ieeja, garderobe, halle, virtuve, trenažieru zāle, tualetes, aktivitāšu centrā "Zemgale", iegādāts aprīkojums šo telpu labiekārtošanai 
</t>
  </si>
  <si>
    <t xml:space="preserve">"Gājēju celiņa un apgaismojuma izbūve Jaunsvirlaukas pagastā gar Valsts reģionālo autoceļu P94 no Staļģenes līdz Emburgai" – paredzēta apvienotā projektēšana,  autoruzraudzība un būvdarbi (būvdarbi tiks uzsākti tikai pēc finansējuma apstiprināšanas).
Izsludināts iepirkums https://www.eis.gov.lv/EKEIS/Supplier/Procurement/113831
</t>
  </si>
  <si>
    <t xml:space="preserve">Aizupes pamatskolas teritorijas labiekārtošana un apbūve – zema enerģijas patēriņa ēkas būvniecība (piebūve, teritorijas labiekārtošana mācību procesa nodrošināšanai). Paredzamie darbi – topogrāfija un saskaņošanas darbi, komunikācijas, projektēšana un būvniecība.
Tiks nodrošinātas telpas pirmsskolas izglītības grupām un nodrošināti tehnoloģiju un dabas zinātņu kabineti, slēgta tipa pāreja un sporta zāle.
2021.gadā noslēdzies metu konkurss, nepieciešams  būvprojekta izstrāde 
2024.gada otrajā pusē,  nepieciešams  uzsākt būvprojekta izstrādi </t>
  </si>
  <si>
    <t>Apgaismojuma ierīkošana no Ziedu ielas; Jelgavas ielas mala (kadastrs 54620060384) – Dambis (54620060379)</t>
  </si>
  <si>
    <t xml:space="preserve">Ūdenssaimniecības pakalpojumu attīstība OZOLNIEKU ciema AIZUPES savrupmāju rajonā – ūdens, sadzīves kanalizācija, NAI, LŪK, ietve Vidus ielā, Druvenieku ceļa apakšzemes komunikāciju pārbūve līdz NAI
</t>
  </si>
  <si>
    <t>Aizupes apbūve, Druvenieku ceļš, Eglaines iela un attīrīšanas iekārtas. 
Ūdenssaimniecības pakalpojumu attīstība OZOLNIEKU ciema AIZUPES savrupmāju rajonā – ūdens, sadzīves kanalizācija, NAI, LŪK, ietve Vidus ielā, Druvenieku ceļa apakšzemes komunikāciju pārbūve līdz NAI
Projekta izstrāde pabeigta 2022.gadā. (projekta izstrādātājs SIA"INŽENIERTEHNISKIE PROJEKTI" – centralizētā ūdensvada un centralizētās sadzīves kanalizācijas izbūve, kanalizācijas sūkņu stacijas izbūve": "Aizupe", Eglaines ielā un spiedvada pārbūve Druvenieku ceļā)
Provizoriskās izmaksas kopā 4436361 EUR no būvprojekta izstādātājiem, t.sk.:
1.Centralizētā ūdensvada, centralizētās sadzīves kanalizācijas un kanalizācijas sūkņu stacijas izbūve "Aizupē" Ozolniekos, Ozolnieku pagasts, Jelgavas novads. Tāmes izmaksas EUR 3 438 442 ar PVN
2.Centralizētā ūdensvada izbūve  Eglaines ielā, Ozolnieku pagastā, Jelgavas novadā. Tāmes izmaksas EUR 182 073 ar PVN
3.Centralizētā ūdensvada, centralizētās sadzīves kanalizācijas , kanalizācijas sūkņu stacijas izbūve un spiedvada pārbūve Druvvenieku ceļā, Ozolniekos, Ozolnieku pagastā, Jelgavas novadā. Tāmes izmaksas EUR 815 846 ar PVN
Nav informācijas, vai kāda daļa no iztrādātā projekta tiks virzīts būvdarbiem 2024/2025/2026. gados</t>
  </si>
  <si>
    <t>Platones pagasta pašvaldības ceļa Zvaigznītes – Braču Brieži – Zaķi pārbūve</t>
  </si>
  <si>
    <t>1."Seguma atjaunošana Kvledes ielā, Platone, Jelgavas novads".                                                                                        2."Seguma atjaunošana ceļam Dzelzceļa pārbrauktuve – "Austrumi"".       
 3."Gājēju un veloceliņa un ielu apgaismojuma izbūve Ausekļa ielā, Lielvircavas ciemā, Platones pagastā".
Katrai daļai paredzēta apvienotā projektēšana,  autoruzraudzība un būvdarbi  (būvdarbi tiks uzsākti tikai pēc finansējuma apstiprināšanas).
Izsludināts iepirkums https://www.eis.gov.lv/EKEIS/Supplier/Procurement/113516</t>
  </si>
  <si>
    <t xml:space="preserve">Lielvircavas muižas katlu mājas rekonstrukcija – malkas apkures katlu nomaiņa uz granulu katlu </t>
  </si>
  <si>
    <t xml:space="preserve">1. Ēkas daļas – Pagasta pārvaldes ēkas kāpņu remonts, t.sk. pacēlāja izbūve (būvniecības ieceres dok. iztrāde JNP/5-34.3/23/271 8409.50EUR, būvdarbi provizoriski 85 000 EUR) 
2. Ēkas daļas – Pagasta pārvaldes katlu mājas rekonstrukcija – malkas apkures katlu nomaiņa uz granulu katliem (~60 000EUR). Pārejot uz apkuri ar granulām tiek samazinātas darbaspēka izmaksas. https://www.eis.gov.lv/EKEIS/Supplier/Procurement/111240
 </t>
  </si>
  <si>
    <t xml:space="preserve">1."Sesavas pagasta pašvaldības ceļa Dārza iela – Buķi seguma atjaunošana"                                                                                           2."Sesavas pagasta, Bērvircavas ciema, Upes ielas gājēju ietves izbūve posmā no Upes ielas 31 līdz Tūju ielai".
Katrai daļai paredzēta apvienotā projektēšana,  autoruzraudzība un būvdarbi  (būvdarbi tiks uzsākti tikai pēc finansējuma apstiprināšanas).
Izsludināts iepirkums
https://www.eis.gov.lv/EKEIS/Supplier/Procurement/113834            </t>
  </si>
  <si>
    <t>Svētes pamatskolas ēkas piebūve – jaunu multifunkcionālas mācību telpu izveide</t>
  </si>
  <si>
    <t>Multifunkcionālas mācību telpu izveide – nodrošināt Svētes pamatskolas skolēniem iespēju apgūt mācību vielu mājturībā un tehnoloģijās , kā arī paredzēt telpas pilnvertīgam pielietojumam skolas vajadzībām
20.07.2023 noslēgts līgums par "Svētes pamatskolas ēkas piebūve, kā jaunas multifunkcionālas mācību telpu izveide" (JNP/5-34.3/23/121), līguma izpildes termiņš 7 mēneši no līguma noslēgšanas brīža ~20.02.2024</t>
  </si>
  <si>
    <t>Koplietošanas meliorācijas sistēmas atjaunošana gar pašvaldības ceļu "Induļi – Skaistlauki" Valgundē, Valgundes pagastā, Jelgavas novadā</t>
  </si>
  <si>
    <t>Vilces pagasta pašvaldības ceļa Vaiteņu krustojums – Bandenieki pārbūve</t>
  </si>
  <si>
    <t xml:space="preserve">"Asfaltbetona seguma izbūve uz pašvaldības autoceļa Kalnrozes – Valdeikas, Vilces pagastā"
Paredzēta apvienotā projektēšana,  autoruzraudzība un būvdarbi  (būvdarbi tiks uzsākti tikai pēc finansējuma apstiprināšanas).
Izsludināts iepirkums https://www.eis.gov.lv/EKEIS/Supplier/Procurement/113601       </t>
  </si>
  <si>
    <t xml:space="preserve">Nekustamā īpašuma  īpašuma tiesību sakārtošana – Skolas iela 4B, Ozolniekos, Ozolnieku pagastā, Jelgavas novadā </t>
  </si>
  <si>
    <t>2. G kolonas ieraksti – ar plānotiem darbības rezultātiem: Ceļa pārbūve ar cietā (asfaltbetona) seguma izbūvi – projektēšana, būvniecība, būvuzraudzība.
Realizācija ES fondu finansējums – atbalsta mērķa 6.1.1.3.pasākuma "Atbalsts uzņēmējdarbībai nepieciešamās publiskās infrastruktūras attīstībai, veicinot pāreju uz klimatneitrālu ekonomiku" ietvaros, investīciju programmā iekļauti pamatojoties uz 28.06.2023. Domes sēdes Nr.15 65.punktu; 30.08.2023. Domes sēdes Nr.19 14.punktu; 17.09.2023. Domes sēdes Nr.21 20.punktu</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</si>
</sst>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_ ;[Red]\-#,##0\ "/>
  </numFmts>
  <fonts count="14" x14ac:knownFonts="1">
    <font>
      <sz val="11"/>
      <color theme="1"/>
      <name val="Calibri"/>
      <family val="2"/>
      <charset val="186"/>
      <scheme val="minor"/>
    </font>
    <font>
      <b/>
      <sz val="10"/>
      <name val="Times New Roman"/>
      <family val="1"/>
      <charset val="186"/>
    </font>
    <font>
      <sz val="10"/>
      <name val="Arial"/>
      <family val="2"/>
      <charset val="186"/>
    </font>
    <font>
      <sz val="10"/>
      <name val="Times New Roman"/>
      <family val="1"/>
      <charset val="186"/>
    </font>
    <font>
      <sz val="8"/>
      <name val="Calibri"/>
      <family val="2"/>
      <charset val="186"/>
      <scheme val="minor"/>
    </font>
    <font>
      <sz val="10"/>
      <color theme="1"/>
      <name val="Arial"/>
      <family val="2"/>
      <charset val="186"/>
    </font>
    <font>
      <sz val="11"/>
      <color theme="1"/>
      <name val="Calibri"/>
      <family val="2"/>
      <charset val="186"/>
      <scheme val="minor"/>
    </font>
    <font>
      <sz val="12"/>
      <color theme="1"/>
      <name val="Times New Roman"/>
      <family val="2"/>
      <charset val="186"/>
    </font>
    <font>
      <sz val="11"/>
      <color indexed="8"/>
      <name val="Calibri"/>
      <family val="2"/>
      <charset val="186"/>
    </font>
    <font>
      <sz val="11"/>
      <color theme="1"/>
      <name val="Calibri"/>
      <family val="2"/>
      <scheme val="minor"/>
    </font>
    <font>
      <sz val="11"/>
      <name val="Times New Roman"/>
      <family val="1"/>
      <charset val="186"/>
    </font>
    <font>
      <b/>
      <sz val="12"/>
      <name val="Times New Roman"/>
      <family val="1"/>
      <charset val="186"/>
    </font>
    <font>
      <b/>
      <sz val="11"/>
      <name val="Times New Roman"/>
      <family val="1"/>
      <charset val="186"/>
    </font>
    <font>
      <sz val="8"/>
      <color rgb="FF212529"/>
      <name val="Segoe UI"/>
      <family val="2"/>
      <charset val="186"/>
    </font>
  </fonts>
  <fills count="2">
    <fill>
      <patternFill patternType="none"/>
    </fill>
    <fill>
      <patternFill patternType="gray125"/>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22">
    <xf numFmtId="0" fontId="0" fillId="0" borderId="0"/>
    <xf numFmtId="0" fontId="2" fillId="0" borderId="0"/>
    <xf numFmtId="0" fontId="2" fillId="0" borderId="0"/>
    <xf numFmtId="0" fontId="2" fillId="0" borderId="0"/>
    <xf numFmtId="0" fontId="5" fillId="0" borderId="0"/>
    <xf numFmtId="0" fontId="2" fillId="0" borderId="0"/>
    <xf numFmtId="0" fontId="7" fillId="0" borderId="0"/>
    <xf numFmtId="0" fontId="7" fillId="0" borderId="0"/>
    <xf numFmtId="0" fontId="6" fillId="0" borderId="0"/>
    <xf numFmtId="0" fontId="8" fillId="0" borderId="0"/>
    <xf numFmtId="0" fontId="8" fillId="0" borderId="0"/>
    <xf numFmtId="0" fontId="6" fillId="0" borderId="0"/>
    <xf numFmtId="0" fontId="6" fillId="0" borderId="0"/>
    <xf numFmtId="0" fontId="8" fillId="0" borderId="0"/>
    <xf numFmtId="0" fontId="9" fillId="0" borderId="0"/>
    <xf numFmtId="0" fontId="6" fillId="0" borderId="0"/>
    <xf numFmtId="0" fontId="6" fillId="0" borderId="0"/>
    <xf numFmtId="0" fontId="6" fillId="0" borderId="0"/>
    <xf numFmtId="0" fontId="6" fillId="0" borderId="0"/>
    <xf numFmtId="0" fontId="9" fillId="0" borderId="0"/>
    <xf numFmtId="0" fontId="9" fillId="0" borderId="0"/>
    <xf numFmtId="0" fontId="2" fillId="0" borderId="0"/>
  </cellStyleXfs>
  <cellXfs count="50">
    <xf numFmtId="0" fontId="0" fillId="0" borderId="0" xfId="0"/>
    <xf numFmtId="0" fontId="10" fillId="0" borderId="0" xfId="0" applyFont="1" applyAlignment="1">
      <alignment horizontal="center" vertical="center"/>
    </xf>
    <xf numFmtId="0" fontId="12" fillId="0" borderId="4" xfId="0" applyFont="1" applyBorder="1" applyAlignment="1">
      <alignment horizontal="center" vertical="center"/>
    </xf>
    <xf numFmtId="0" fontId="3" fillId="0" borderId="4" xfId="0" applyFont="1" applyBorder="1" applyAlignment="1">
      <alignment horizontal="center" vertical="center"/>
    </xf>
    <xf numFmtId="164" fontId="3" fillId="0" borderId="4" xfId="0" applyNumberFormat="1" applyFont="1" applyBorder="1" applyAlignment="1">
      <alignment horizontal="left" vertical="center"/>
    </xf>
    <xf numFmtId="0" fontId="3" fillId="0" borderId="4" xfId="0" applyFont="1" applyBorder="1" applyAlignment="1">
      <alignment horizontal="left" vertical="top"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0" xfId="0" applyFont="1"/>
    <xf numFmtId="0" fontId="3" fillId="0" borderId="4" xfId="0" applyFont="1" applyBorder="1" applyAlignment="1">
      <alignment horizontal="left" vertical="center"/>
    </xf>
    <xf numFmtId="3" fontId="1" fillId="0" borderId="4" xfId="0" applyNumberFormat="1" applyFont="1" applyBorder="1" applyAlignment="1">
      <alignment horizontal="center" vertical="center"/>
    </xf>
    <xf numFmtId="164" fontId="3" fillId="0" borderId="4" xfId="0" applyNumberFormat="1" applyFont="1" applyBorder="1" applyAlignment="1">
      <alignment horizontal="left" vertical="center" wrapText="1"/>
    </xf>
    <xf numFmtId="3" fontId="3" fillId="0" borderId="4" xfId="0" applyNumberFormat="1" applyFont="1" applyBorder="1" applyAlignment="1">
      <alignment horizontal="left" vertical="top" wrapText="1"/>
    </xf>
    <xf numFmtId="0" fontId="1" fillId="0" borderId="0" xfId="0" applyFont="1" applyAlignment="1">
      <alignment vertical="center"/>
    </xf>
    <xf numFmtId="0" fontId="3" fillId="0" borderId="5" xfId="0" applyFont="1" applyBorder="1" applyAlignment="1">
      <alignment horizontal="center" vertical="center"/>
    </xf>
    <xf numFmtId="0" fontId="3" fillId="0" borderId="4" xfId="17" applyFont="1" applyBorder="1" applyAlignment="1">
      <alignment horizontal="left" vertical="center" wrapText="1"/>
    </xf>
    <xf numFmtId="0" fontId="3" fillId="0" borderId="4" xfId="17" applyFont="1" applyBorder="1" applyAlignment="1">
      <alignment horizontal="center" vertical="center" wrapText="1"/>
    </xf>
    <xf numFmtId="0" fontId="3" fillId="0" borderId="4" xfId="17" applyFont="1" applyBorder="1" applyAlignment="1">
      <alignment horizontal="center" vertical="center"/>
    </xf>
    <xf numFmtId="3" fontId="3" fillId="0" borderId="4" xfId="17" applyNumberFormat="1" applyFont="1" applyBorder="1" applyAlignment="1">
      <alignment horizontal="left" vertical="top" wrapText="1"/>
    </xf>
    <xf numFmtId="0" fontId="3" fillId="0" borderId="6" xfId="17" applyFont="1" applyBorder="1" applyAlignment="1">
      <alignment horizontal="center" vertical="center" wrapText="1"/>
    </xf>
    <xf numFmtId="0" fontId="3" fillId="0" borderId="4" xfId="17" applyFont="1" applyBorder="1" applyAlignment="1">
      <alignment horizontal="left" vertical="top" wrapText="1"/>
    </xf>
    <xf numFmtId="0" fontId="3" fillId="0" borderId="0" xfId="0" applyFont="1" applyAlignment="1">
      <alignment horizontal="center" vertical="center"/>
    </xf>
    <xf numFmtId="0" fontId="3" fillId="0" borderId="9" xfId="0" applyFont="1" applyBorder="1" applyAlignment="1">
      <alignment horizontal="left" vertical="center" wrapText="1"/>
    </xf>
    <xf numFmtId="0" fontId="3" fillId="0" borderId="0" xfId="0" applyFont="1" applyAlignment="1">
      <alignment horizontal="left" vertical="center" wrapText="1"/>
    </xf>
    <xf numFmtId="0" fontId="3" fillId="0" borderId="10" xfId="0" applyFont="1" applyBorder="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left" vertical="center" wrapText="1"/>
    </xf>
    <xf numFmtId="0" fontId="3" fillId="0" borderId="0" xfId="20" applyFont="1" applyAlignment="1">
      <alignment horizontal="right" vertical="center"/>
    </xf>
    <xf numFmtId="0" fontId="3" fillId="0" borderId="0" xfId="21" applyFont="1" applyAlignment="1">
      <alignment horizontal="right" vertical="center"/>
    </xf>
    <xf numFmtId="0" fontId="12" fillId="0" borderId="4"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top"/>
    </xf>
    <xf numFmtId="3" fontId="3" fillId="0" borderId="4" xfId="0" applyNumberFormat="1" applyFont="1" applyBorder="1" applyAlignment="1">
      <alignment horizontal="center" vertical="center"/>
    </xf>
    <xf numFmtId="1" fontId="3" fillId="0" borderId="4" xfId="0" applyNumberFormat="1" applyFont="1" applyBorder="1" applyAlignment="1">
      <alignment horizontal="center" vertical="center"/>
    </xf>
    <xf numFmtId="1" fontId="1" fillId="0" borderId="4" xfId="0" applyNumberFormat="1" applyFont="1" applyBorder="1" applyAlignment="1">
      <alignment horizontal="center" vertical="center"/>
    </xf>
    <xf numFmtId="0" fontId="3" fillId="0" borderId="0" xfId="0" applyFont="1" applyAlignment="1">
      <alignment horizontal="center"/>
    </xf>
    <xf numFmtId="0" fontId="1" fillId="0" borderId="0" xfId="0" applyFont="1" applyAlignment="1">
      <alignment horizontal="left" vertical="center"/>
    </xf>
    <xf numFmtId="0" fontId="1" fillId="0" borderId="0" xfId="0" applyFont="1" applyAlignment="1">
      <alignment horizontal="left" vertical="top"/>
    </xf>
    <xf numFmtId="0" fontId="1" fillId="0" borderId="0" xfId="0" applyFont="1"/>
    <xf numFmtId="0" fontId="0" fillId="0" borderId="0" xfId="0" applyAlignment="1">
      <alignment wrapText="1"/>
    </xf>
    <xf numFmtId="0" fontId="1" fillId="0" borderId="0" xfId="0" applyFont="1" applyAlignment="1">
      <alignment vertical="center" wrapText="1"/>
    </xf>
    <xf numFmtId="0" fontId="13" fillId="0" borderId="0" xfId="0" applyFont="1"/>
    <xf numFmtId="3" fontId="3" fillId="0" borderId="0" xfId="0" applyNumberFormat="1" applyFont="1" applyAlignment="1">
      <alignment horizontal="center" vertical="center"/>
    </xf>
    <xf numFmtId="3" fontId="0" fillId="0" borderId="0" xfId="0" applyNumberFormat="1" applyAlignment="1">
      <alignment wrapText="1"/>
    </xf>
    <xf numFmtId="3" fontId="1" fillId="0" borderId="1" xfId="0" applyNumberFormat="1" applyFont="1" applyBorder="1" applyAlignment="1">
      <alignment horizontal="right" vertical="center"/>
    </xf>
    <xf numFmtId="3" fontId="1" fillId="0" borderId="2" xfId="0" applyNumberFormat="1" applyFont="1" applyBorder="1" applyAlignment="1">
      <alignment horizontal="right" vertical="center"/>
    </xf>
    <xf numFmtId="3" fontId="1" fillId="0" borderId="2" xfId="0" applyNumberFormat="1" applyFont="1" applyBorder="1" applyAlignment="1">
      <alignment horizontal="right" vertical="top"/>
    </xf>
    <xf numFmtId="0" fontId="1" fillId="0" borderId="0" xfId="0" applyFont="1" applyAlignment="1">
      <alignment horizontal="left" vertical="top" wrapText="1"/>
    </xf>
    <xf numFmtId="0" fontId="11" fillId="0" borderId="8" xfId="3" applyFont="1" applyBorder="1" applyAlignment="1"/>
  </cellXfs>
  <cellStyles count="22">
    <cellStyle name="Normal" xfId="0" builtinId="0"/>
    <cellStyle name="Normal 10" xfId="1"/>
    <cellStyle name="Normal 10 3" xfId="7"/>
    <cellStyle name="Normal 2" xfId="4"/>
    <cellStyle name="Normal 2 2" xfId="2"/>
    <cellStyle name="Normal 2 2 2" xfId="3"/>
    <cellStyle name="Normal 2 2 3" xfId="14"/>
    <cellStyle name="Normal 2 2 3 2" xfId="19"/>
    <cellStyle name="Normal 2 2 4" xfId="15"/>
    <cellStyle name="Normal 2 3" xfId="18"/>
    <cellStyle name="Normal 2 8 2" xfId="8"/>
    <cellStyle name="Normal 2 9 2" xfId="12"/>
    <cellStyle name="Normal 24" xfId="16"/>
    <cellStyle name="Normal 3" xfId="5"/>
    <cellStyle name="Normal 3 2 6" xfId="17"/>
    <cellStyle name="Normal 3 2_Kalnciems budzets 2013" xfId="9"/>
    <cellStyle name="Normal 3 4" xfId="21"/>
    <cellStyle name="Normal 3 4 2" xfId="20"/>
    <cellStyle name="Normal 4" xfId="6"/>
    <cellStyle name="Normal 4 10 2 2" xfId="11"/>
    <cellStyle name="Normal 4 2 2 3" xfId="10"/>
    <cellStyle name="Normal 4_Ienemumu un izdevumu kopsavilkums 2012(1)"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microsoft.com/office/2017/10/relationships/person" Target="persons/perso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namejs.jelgavasnovads.lv/PROJEKTI%20Visi/PROJEKTI_2023/Planotie_projekti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kti 2020"/>
      <sheetName val="Projekti 2022 (2)"/>
      <sheetName val="Projekti 2022_02.09.2022"/>
      <sheetName val="Projekti 2023"/>
      <sheetName val="Projekti 2021 (2)"/>
      <sheetName val="Sheet2"/>
      <sheetName val="Finansejuma avoti"/>
      <sheetName val="Būvprojekti"/>
      <sheetName val="Augstas gatavibas projekti"/>
      <sheetName val="kultura"/>
      <sheetName val="Lat-Lit"/>
    </sheetNames>
    <sheetDataSet>
      <sheetData sheetId="0" refreshError="1"/>
      <sheetData sheetId="1" refreshError="1"/>
      <sheetData sheetId="2" refreshError="1"/>
      <sheetData sheetId="3"/>
      <sheetData sheetId="4" refreshError="1"/>
      <sheetData sheetId="5">
        <row r="2">
          <cell r="C2" t="str">
            <v>Statuss</v>
          </cell>
        </row>
        <row r="3">
          <cell r="C3" t="str">
            <v>Plānots</v>
          </cell>
          <cell r="E3" t="str">
            <v>Dace Blūma</v>
          </cell>
          <cell r="G3" t="str">
            <v>Anita Škutāne</v>
          </cell>
        </row>
        <row r="4">
          <cell r="C4" t="str">
            <v>Iesniegts</v>
          </cell>
          <cell r="E4" t="str">
            <v>Elīna Reismane</v>
          </cell>
          <cell r="G4" t="str">
            <v>Anita Skubiļina</v>
          </cell>
        </row>
        <row r="5">
          <cell r="C5" t="str">
            <v>Noraidīts</v>
          </cell>
          <cell r="E5" t="str">
            <v>Linda Šulca</v>
          </cell>
          <cell r="G5" t="str">
            <v>Ella Popesko</v>
          </cell>
        </row>
        <row r="6">
          <cell r="C6" t="str">
            <v>Realizācijā</v>
          </cell>
          <cell r="G6" t="str">
            <v>Inese Skromane</v>
          </cell>
        </row>
        <row r="7">
          <cell r="C7" t="str">
            <v>Realizēts</v>
          </cell>
          <cell r="G7" t="str">
            <v>Lelde Šantare</v>
          </cell>
        </row>
        <row r="8">
          <cell r="C8" t="str">
            <v>Ikgadējs</v>
          </cell>
          <cell r="G8" t="str">
            <v>Agris Dobrovoļskis</v>
          </cell>
        </row>
        <row r="9">
          <cell r="C9" t="str">
            <v>Vīzija</v>
          </cell>
          <cell r="G9" t="str">
            <v>Tabita Šķerberga</v>
          </cell>
        </row>
        <row r="10">
          <cell r="G10" t="str">
            <v>Kristīne Beitāne</v>
          </cell>
        </row>
        <row r="11">
          <cell r="G11" t="str">
            <v>Annija Klovāne</v>
          </cell>
        </row>
        <row r="12">
          <cell r="G12" t="str">
            <v>Elīna Zālīte</v>
          </cell>
        </row>
        <row r="13">
          <cell r="G13" t="str">
            <v>Kristīne Kūlīte</v>
          </cell>
        </row>
        <row r="14">
          <cell r="G14" t="str">
            <v>Vita Rozenfelde</v>
          </cell>
        </row>
        <row r="15">
          <cell r="G15" t="str">
            <v>Antra Pošeika</v>
          </cell>
        </row>
      </sheetData>
      <sheetData sheetId="6" refreshError="1"/>
      <sheetData sheetId="7"/>
      <sheetData sheetId="8" refreshError="1"/>
      <sheetData sheetId="9" refreshError="1"/>
      <sheetData sheetId="10"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L101"/>
  <sheetViews>
    <sheetView tabSelected="1" zoomScaleNormal="100" workbookViewId="0">
      <pane xSplit="4" ySplit="5" topLeftCell="E90" activePane="bottomRight" state="frozen"/>
      <selection pane="topRight" activeCell="E1" sqref="E1"/>
      <selection pane="bottomLeft" activeCell="A6" sqref="A6"/>
      <selection pane="bottomRight" activeCell="D68" sqref="D68"/>
    </sheetView>
  </sheetViews>
  <sheetFormatPr defaultColWidth="9.140625" defaultRowHeight="12.75" x14ac:dyDescent="0.2"/>
  <cols>
    <col min="1" max="1" width="8.140625" style="21" customWidth="1"/>
    <col min="2" max="2" width="7.7109375" style="21" customWidth="1"/>
    <col min="3" max="3" width="11.28515625" style="21" customWidth="1"/>
    <col min="4" max="4" width="27.28515625" style="31" customWidth="1"/>
    <col min="5" max="5" width="17" style="31" customWidth="1"/>
    <col min="6" max="6" width="12.140625" style="31" hidden="1" customWidth="1"/>
    <col min="7" max="7" width="47.7109375" style="32" customWidth="1"/>
    <col min="8" max="8" width="16.140625" style="21" customWidth="1"/>
    <col min="9" max="9" width="13.5703125" style="21" customWidth="1"/>
    <col min="10" max="10" width="13" style="21" customWidth="1"/>
    <col min="11" max="11" width="13.28515625" style="21" customWidth="1"/>
    <col min="12" max="12" width="14" style="21" customWidth="1"/>
    <col min="13" max="16384" width="9.140625" style="8"/>
  </cols>
  <sheetData>
    <row r="1" spans="1:12" x14ac:dyDescent="0.2">
      <c r="L1" s="28" t="s">
        <v>187</v>
      </c>
    </row>
    <row r="2" spans="1:12" x14ac:dyDescent="0.2">
      <c r="L2" s="29" t="s">
        <v>188</v>
      </c>
    </row>
    <row r="3" spans="1:12" x14ac:dyDescent="0.2">
      <c r="L3" s="29" t="s">
        <v>189</v>
      </c>
    </row>
    <row r="4" spans="1:12" ht="15.75" x14ac:dyDescent="0.25">
      <c r="A4" s="49" t="s">
        <v>190</v>
      </c>
      <c r="B4" s="49"/>
      <c r="C4" s="49"/>
      <c r="D4" s="49"/>
      <c r="E4" s="49"/>
    </row>
    <row r="5" spans="1:12" s="1" customFormat="1" ht="81.75" customHeight="1" x14ac:dyDescent="0.25">
      <c r="A5" s="30" t="s">
        <v>0</v>
      </c>
      <c r="B5" s="30" t="s">
        <v>177</v>
      </c>
      <c r="C5" s="30" t="s">
        <v>1</v>
      </c>
      <c r="D5" s="30" t="s">
        <v>2</v>
      </c>
      <c r="E5" s="30" t="s">
        <v>3</v>
      </c>
      <c r="F5" s="30" t="s">
        <v>4</v>
      </c>
      <c r="G5" s="30" t="s">
        <v>27</v>
      </c>
      <c r="H5" s="30" t="s">
        <v>176</v>
      </c>
      <c r="I5" s="30" t="s">
        <v>131</v>
      </c>
      <c r="J5" s="30" t="s">
        <v>132</v>
      </c>
      <c r="K5" s="30" t="s">
        <v>133</v>
      </c>
      <c r="L5" s="2" t="s">
        <v>127</v>
      </c>
    </row>
    <row r="6" spans="1:12" ht="129.75" customHeight="1" x14ac:dyDescent="0.2">
      <c r="A6" s="6">
        <v>1</v>
      </c>
      <c r="B6" s="6" t="s">
        <v>185</v>
      </c>
      <c r="C6" s="3" t="s">
        <v>32</v>
      </c>
      <c r="D6" s="7" t="s">
        <v>203</v>
      </c>
      <c r="E6" s="26" t="s">
        <v>39</v>
      </c>
      <c r="F6" s="4" t="s">
        <v>40</v>
      </c>
      <c r="G6" s="5" t="s">
        <v>204</v>
      </c>
      <c r="H6" s="6" t="s">
        <v>99</v>
      </c>
      <c r="I6" s="33">
        <v>0</v>
      </c>
      <c r="J6" s="33">
        <f>L6-K6</f>
        <v>148470</v>
      </c>
      <c r="K6" s="33">
        <f>L6*0.3</f>
        <v>63630</v>
      </c>
      <c r="L6" s="10">
        <v>212100</v>
      </c>
    </row>
    <row r="7" spans="1:12" ht="90" customHeight="1" x14ac:dyDescent="0.2">
      <c r="A7" s="6">
        <v>2</v>
      </c>
      <c r="B7" s="6">
        <v>13</v>
      </c>
      <c r="C7" s="3" t="s">
        <v>32</v>
      </c>
      <c r="D7" s="7" t="s">
        <v>41</v>
      </c>
      <c r="E7" s="26" t="s">
        <v>39</v>
      </c>
      <c r="F7" s="4" t="s">
        <v>40</v>
      </c>
      <c r="G7" s="5" t="s">
        <v>205</v>
      </c>
      <c r="H7" s="6" t="s">
        <v>63</v>
      </c>
      <c r="I7" s="33">
        <v>5000</v>
      </c>
      <c r="J7" s="33">
        <v>0</v>
      </c>
      <c r="K7" s="33">
        <v>0</v>
      </c>
      <c r="L7" s="10">
        <f t="shared" ref="L7:L72" si="0">SUM(I7:K7)</f>
        <v>5000</v>
      </c>
    </row>
    <row r="8" spans="1:12" ht="131.25" customHeight="1" x14ac:dyDescent="0.2">
      <c r="A8" s="3">
        <v>3</v>
      </c>
      <c r="B8" s="3">
        <v>19</v>
      </c>
      <c r="C8" s="6" t="s">
        <v>8</v>
      </c>
      <c r="D8" s="7" t="s">
        <v>33</v>
      </c>
      <c r="E8" s="7" t="s">
        <v>34</v>
      </c>
      <c r="F8" s="4" t="s">
        <v>35</v>
      </c>
      <c r="G8" s="5" t="s">
        <v>206</v>
      </c>
      <c r="H8" s="6" t="s">
        <v>65</v>
      </c>
      <c r="I8" s="33">
        <f>472735*0.15</f>
        <v>70910.25</v>
      </c>
      <c r="J8" s="33">
        <f>472735*0.85</f>
        <v>401824.75</v>
      </c>
      <c r="K8" s="33">
        <v>0</v>
      </c>
      <c r="L8" s="10">
        <f t="shared" si="0"/>
        <v>472735</v>
      </c>
    </row>
    <row r="9" spans="1:12" ht="157.5" customHeight="1" x14ac:dyDescent="0.2">
      <c r="A9" s="6">
        <v>4</v>
      </c>
      <c r="B9" s="6">
        <v>17</v>
      </c>
      <c r="C9" s="6" t="s">
        <v>8</v>
      </c>
      <c r="D9" s="7" t="s">
        <v>9</v>
      </c>
      <c r="E9" s="26" t="s">
        <v>10</v>
      </c>
      <c r="F9" s="9" t="s">
        <v>15</v>
      </c>
      <c r="G9" s="5" t="s">
        <v>207</v>
      </c>
      <c r="H9" s="6" t="s">
        <v>66</v>
      </c>
      <c r="I9" s="33">
        <v>32428</v>
      </c>
      <c r="J9" s="33">
        <v>190000</v>
      </c>
      <c r="K9" s="33">
        <v>32430</v>
      </c>
      <c r="L9" s="10">
        <f t="shared" si="0"/>
        <v>254858</v>
      </c>
    </row>
    <row r="10" spans="1:12" s="13" customFormat="1" ht="69" customHeight="1" x14ac:dyDescent="0.25">
      <c r="A10" s="6">
        <v>5</v>
      </c>
      <c r="B10" s="3">
        <v>22</v>
      </c>
      <c r="C10" s="6" t="s">
        <v>8</v>
      </c>
      <c r="D10" s="7" t="s">
        <v>36</v>
      </c>
      <c r="E10" s="26" t="s">
        <v>20</v>
      </c>
      <c r="F10" s="11" t="s">
        <v>37</v>
      </c>
      <c r="G10" s="12" t="s">
        <v>151</v>
      </c>
      <c r="H10" s="6" t="s">
        <v>67</v>
      </c>
      <c r="I10" s="10">
        <f>99837-28209</f>
        <v>71628</v>
      </c>
      <c r="J10" s="10">
        <v>0</v>
      </c>
      <c r="K10" s="10">
        <v>0</v>
      </c>
      <c r="L10" s="10">
        <f t="shared" si="0"/>
        <v>71628</v>
      </c>
    </row>
    <row r="11" spans="1:12" ht="64.5" customHeight="1" x14ac:dyDescent="0.2">
      <c r="A11" s="3">
        <v>6</v>
      </c>
      <c r="B11" s="6">
        <v>25</v>
      </c>
      <c r="C11" s="6" t="s">
        <v>8</v>
      </c>
      <c r="D11" s="7" t="s">
        <v>31</v>
      </c>
      <c r="E11" s="26" t="s">
        <v>208</v>
      </c>
      <c r="F11" s="4" t="s">
        <v>29</v>
      </c>
      <c r="G11" s="5" t="s">
        <v>153</v>
      </c>
      <c r="H11" s="6" t="s">
        <v>64</v>
      </c>
      <c r="I11" s="33">
        <f>22422+980</f>
        <v>23402</v>
      </c>
      <c r="J11" s="33">
        <v>0</v>
      </c>
      <c r="K11" s="33">
        <v>0</v>
      </c>
      <c r="L11" s="10">
        <f t="shared" si="0"/>
        <v>23402</v>
      </c>
    </row>
    <row r="12" spans="1:12" ht="110.25" customHeight="1" x14ac:dyDescent="0.2">
      <c r="A12" s="6">
        <v>7</v>
      </c>
      <c r="B12" s="14">
        <v>25</v>
      </c>
      <c r="C12" s="14" t="s">
        <v>8</v>
      </c>
      <c r="D12" s="15" t="s">
        <v>145</v>
      </c>
      <c r="E12" s="26" t="s">
        <v>208</v>
      </c>
      <c r="F12" s="17" t="s">
        <v>28</v>
      </c>
      <c r="G12" s="18" t="s">
        <v>134</v>
      </c>
      <c r="H12" s="6" t="s">
        <v>64</v>
      </c>
      <c r="I12" s="33">
        <v>0</v>
      </c>
      <c r="J12" s="33">
        <v>0</v>
      </c>
      <c r="K12" s="33">
        <v>40200</v>
      </c>
      <c r="L12" s="10">
        <f t="shared" si="0"/>
        <v>40200</v>
      </c>
    </row>
    <row r="13" spans="1:12" ht="153" x14ac:dyDescent="0.2">
      <c r="A13" s="6">
        <v>8</v>
      </c>
      <c r="B13" s="3">
        <v>126</v>
      </c>
      <c r="C13" s="6" t="s">
        <v>8</v>
      </c>
      <c r="D13" s="7" t="s">
        <v>87</v>
      </c>
      <c r="E13" s="26" t="s">
        <v>208</v>
      </c>
      <c r="F13" s="4" t="s">
        <v>28</v>
      </c>
      <c r="G13" s="5" t="s">
        <v>154</v>
      </c>
      <c r="H13" s="16" t="s">
        <v>82</v>
      </c>
      <c r="I13" s="33">
        <v>0</v>
      </c>
      <c r="J13" s="33">
        <v>0</v>
      </c>
      <c r="K13" s="33">
        <v>12794</v>
      </c>
      <c r="L13" s="10">
        <f t="shared" si="0"/>
        <v>12794</v>
      </c>
    </row>
    <row r="14" spans="1:12" ht="73.900000000000006" customHeight="1" x14ac:dyDescent="0.2">
      <c r="A14" s="3">
        <v>9</v>
      </c>
      <c r="B14" s="3">
        <v>27</v>
      </c>
      <c r="C14" s="6" t="s">
        <v>12</v>
      </c>
      <c r="D14" s="7" t="s">
        <v>80</v>
      </c>
      <c r="E14" s="26" t="s">
        <v>6</v>
      </c>
      <c r="F14" s="4" t="s">
        <v>7</v>
      </c>
      <c r="G14" s="5" t="s">
        <v>191</v>
      </c>
      <c r="H14" s="19" t="s">
        <v>94</v>
      </c>
      <c r="I14" s="33">
        <v>35000</v>
      </c>
      <c r="J14" s="33">
        <v>0</v>
      </c>
      <c r="K14" s="33">
        <v>0</v>
      </c>
      <c r="L14" s="10">
        <f t="shared" si="0"/>
        <v>35000</v>
      </c>
    </row>
    <row r="15" spans="1:12" ht="61.15" customHeight="1" x14ac:dyDescent="0.2">
      <c r="A15" s="6">
        <v>10</v>
      </c>
      <c r="B15" s="6">
        <v>29</v>
      </c>
      <c r="C15" s="6" t="s">
        <v>12</v>
      </c>
      <c r="D15" s="7" t="s">
        <v>42</v>
      </c>
      <c r="E15" s="26" t="s">
        <v>39</v>
      </c>
      <c r="F15" s="9" t="s">
        <v>40</v>
      </c>
      <c r="G15" s="5" t="s">
        <v>163</v>
      </c>
      <c r="H15" s="6" t="s">
        <v>63</v>
      </c>
      <c r="I15" s="33">
        <v>77766</v>
      </c>
      <c r="J15" s="33">
        <v>440674</v>
      </c>
      <c r="K15" s="33">
        <v>0</v>
      </c>
      <c r="L15" s="10">
        <f t="shared" si="0"/>
        <v>518440</v>
      </c>
    </row>
    <row r="16" spans="1:12" ht="97.9" customHeight="1" x14ac:dyDescent="0.2">
      <c r="A16" s="6">
        <v>11</v>
      </c>
      <c r="B16" s="3">
        <v>28</v>
      </c>
      <c r="C16" s="6" t="s">
        <v>12</v>
      </c>
      <c r="D16" s="7" t="s">
        <v>42</v>
      </c>
      <c r="E16" s="26" t="s">
        <v>39</v>
      </c>
      <c r="F16" s="4" t="s">
        <v>40</v>
      </c>
      <c r="G16" s="5" t="s">
        <v>209</v>
      </c>
      <c r="H16" s="6" t="s">
        <v>63</v>
      </c>
      <c r="I16" s="33">
        <v>17500</v>
      </c>
      <c r="J16" s="33">
        <v>0</v>
      </c>
      <c r="K16" s="33">
        <v>0</v>
      </c>
      <c r="L16" s="10">
        <f t="shared" si="0"/>
        <v>17500</v>
      </c>
    </row>
    <row r="17" spans="1:12" ht="114.6" customHeight="1" x14ac:dyDescent="0.2">
      <c r="A17" s="3">
        <v>12</v>
      </c>
      <c r="B17" s="6">
        <v>30</v>
      </c>
      <c r="C17" s="6" t="s">
        <v>12</v>
      </c>
      <c r="D17" s="7" t="s">
        <v>76</v>
      </c>
      <c r="E17" s="26" t="s">
        <v>47</v>
      </c>
      <c r="F17" s="9" t="s">
        <v>48</v>
      </c>
      <c r="G17" s="12" t="s">
        <v>192</v>
      </c>
      <c r="H17" s="16" t="s">
        <v>95</v>
      </c>
      <c r="I17" s="33">
        <v>0</v>
      </c>
      <c r="J17" s="33">
        <v>400000</v>
      </c>
      <c r="K17" s="33">
        <v>0</v>
      </c>
      <c r="L17" s="10">
        <f t="shared" si="0"/>
        <v>400000</v>
      </c>
    </row>
    <row r="18" spans="1:12" ht="60.75" customHeight="1" x14ac:dyDescent="0.2">
      <c r="A18" s="6">
        <v>13</v>
      </c>
      <c r="B18" s="6">
        <v>80</v>
      </c>
      <c r="C18" s="6" t="s">
        <v>12</v>
      </c>
      <c r="D18" s="7" t="s">
        <v>118</v>
      </c>
      <c r="E18" s="26" t="s">
        <v>115</v>
      </c>
      <c r="F18" s="9" t="s">
        <v>114</v>
      </c>
      <c r="G18" s="5" t="s">
        <v>159</v>
      </c>
      <c r="H18" s="6" t="s">
        <v>70</v>
      </c>
      <c r="I18" s="33">
        <v>6050</v>
      </c>
      <c r="J18" s="33">
        <v>0</v>
      </c>
      <c r="K18" s="33">
        <v>0</v>
      </c>
      <c r="L18" s="10">
        <f t="shared" si="0"/>
        <v>6050</v>
      </c>
    </row>
    <row r="19" spans="1:12" ht="141.75" customHeight="1" x14ac:dyDescent="0.2">
      <c r="A19" s="6">
        <v>14</v>
      </c>
      <c r="B19" s="3">
        <v>105</v>
      </c>
      <c r="C19" s="3" t="s">
        <v>12</v>
      </c>
      <c r="D19" s="15" t="s">
        <v>139</v>
      </c>
      <c r="E19" s="7" t="s">
        <v>34</v>
      </c>
      <c r="F19" s="16" t="s">
        <v>180</v>
      </c>
      <c r="G19" s="18" t="s">
        <v>210</v>
      </c>
      <c r="H19" s="6" t="s">
        <v>125</v>
      </c>
      <c r="I19" s="33">
        <v>0</v>
      </c>
      <c r="J19" s="33">
        <v>0</v>
      </c>
      <c r="K19" s="33">
        <v>60000</v>
      </c>
      <c r="L19" s="10">
        <v>60000</v>
      </c>
    </row>
    <row r="20" spans="1:12" ht="72" customHeight="1" x14ac:dyDescent="0.2">
      <c r="A20" s="3">
        <v>15</v>
      </c>
      <c r="B20" s="6">
        <v>34</v>
      </c>
      <c r="C20" s="6" t="s">
        <v>14</v>
      </c>
      <c r="D20" s="7" t="s">
        <v>152</v>
      </c>
      <c r="E20" s="26" t="s">
        <v>11</v>
      </c>
      <c r="F20" s="7" t="s">
        <v>29</v>
      </c>
      <c r="G20" s="5" t="s">
        <v>200</v>
      </c>
      <c r="H20" s="16" t="s">
        <v>63</v>
      </c>
      <c r="I20" s="33">
        <v>20570</v>
      </c>
      <c r="J20" s="33">
        <v>0</v>
      </c>
      <c r="K20" s="33">
        <v>0</v>
      </c>
      <c r="L20" s="10">
        <f t="shared" si="0"/>
        <v>20570</v>
      </c>
    </row>
    <row r="21" spans="1:12" ht="105" customHeight="1" x14ac:dyDescent="0.2">
      <c r="A21" s="6">
        <v>16</v>
      </c>
      <c r="B21" s="3">
        <v>35</v>
      </c>
      <c r="C21" s="6" t="s">
        <v>14</v>
      </c>
      <c r="D21" s="7" t="s">
        <v>43</v>
      </c>
      <c r="E21" s="26" t="s">
        <v>39</v>
      </c>
      <c r="F21" s="9" t="s">
        <v>40</v>
      </c>
      <c r="G21" s="5" t="s">
        <v>211</v>
      </c>
      <c r="H21" s="6" t="s">
        <v>63</v>
      </c>
      <c r="I21" s="33">
        <v>10000</v>
      </c>
      <c r="J21" s="33">
        <v>0</v>
      </c>
      <c r="K21" s="33">
        <v>0</v>
      </c>
      <c r="L21" s="10">
        <f t="shared" si="0"/>
        <v>10000</v>
      </c>
    </row>
    <row r="22" spans="1:12" ht="216.6" customHeight="1" x14ac:dyDescent="0.2">
      <c r="A22" s="6">
        <v>17</v>
      </c>
      <c r="B22" s="6">
        <v>35</v>
      </c>
      <c r="C22" s="6" t="s">
        <v>14</v>
      </c>
      <c r="D22" s="7" t="s">
        <v>43</v>
      </c>
      <c r="E22" s="26" t="s">
        <v>39</v>
      </c>
      <c r="F22" s="4" t="s">
        <v>40</v>
      </c>
      <c r="G22" s="5" t="s">
        <v>165</v>
      </c>
      <c r="H22" s="6" t="s">
        <v>63</v>
      </c>
      <c r="I22" s="33">
        <v>24500</v>
      </c>
      <c r="J22" s="33">
        <v>0</v>
      </c>
      <c r="K22" s="33">
        <v>0</v>
      </c>
      <c r="L22" s="10">
        <f t="shared" si="0"/>
        <v>24500</v>
      </c>
    </row>
    <row r="23" spans="1:12" ht="77.25" customHeight="1" x14ac:dyDescent="0.2">
      <c r="A23" s="3">
        <v>18</v>
      </c>
      <c r="B23" s="6">
        <v>80</v>
      </c>
      <c r="C23" s="6" t="s">
        <v>14</v>
      </c>
      <c r="D23" s="7" t="s">
        <v>193</v>
      </c>
      <c r="E23" s="26" t="s">
        <v>115</v>
      </c>
      <c r="F23" s="4" t="s">
        <v>114</v>
      </c>
      <c r="G23" s="5" t="s">
        <v>157</v>
      </c>
      <c r="H23" s="6" t="s">
        <v>119</v>
      </c>
      <c r="I23" s="33">
        <v>12705</v>
      </c>
      <c r="J23" s="33">
        <v>0</v>
      </c>
      <c r="K23" s="33">
        <v>0</v>
      </c>
      <c r="L23" s="10">
        <f t="shared" si="0"/>
        <v>12705</v>
      </c>
    </row>
    <row r="24" spans="1:12" ht="133.5" customHeight="1" x14ac:dyDescent="0.2">
      <c r="A24" s="6">
        <v>19</v>
      </c>
      <c r="B24" s="6" t="s">
        <v>185</v>
      </c>
      <c r="C24" s="6" t="s">
        <v>16</v>
      </c>
      <c r="D24" s="7" t="s">
        <v>100</v>
      </c>
      <c r="E24" s="26" t="s">
        <v>39</v>
      </c>
      <c r="F24" s="9" t="s">
        <v>40</v>
      </c>
      <c r="G24" s="5" t="s">
        <v>204</v>
      </c>
      <c r="H24" s="6" t="s">
        <v>99</v>
      </c>
      <c r="I24" s="33">
        <v>0</v>
      </c>
      <c r="J24" s="33">
        <f>L24-K24</f>
        <v>761159</v>
      </c>
      <c r="K24" s="33">
        <f>L24*0.3</f>
        <v>326211</v>
      </c>
      <c r="L24" s="10">
        <v>1087370</v>
      </c>
    </row>
    <row r="25" spans="1:12" ht="99.6" customHeight="1" x14ac:dyDescent="0.2">
      <c r="A25" s="6">
        <v>20</v>
      </c>
      <c r="B25" s="6">
        <v>40</v>
      </c>
      <c r="C25" s="6" t="s">
        <v>16</v>
      </c>
      <c r="D25" s="7" t="s">
        <v>77</v>
      </c>
      <c r="E25" s="26" t="s">
        <v>39</v>
      </c>
      <c r="F25" s="4" t="s">
        <v>40</v>
      </c>
      <c r="G25" s="5" t="s">
        <v>164</v>
      </c>
      <c r="H25" s="6" t="s">
        <v>63</v>
      </c>
      <c r="I25" s="33">
        <v>12000</v>
      </c>
      <c r="J25" s="33">
        <v>0</v>
      </c>
      <c r="K25" s="33">
        <v>0</v>
      </c>
      <c r="L25" s="10">
        <f t="shared" si="0"/>
        <v>12000</v>
      </c>
    </row>
    <row r="26" spans="1:12" ht="146.25" customHeight="1" x14ac:dyDescent="0.2">
      <c r="A26" s="3">
        <v>21</v>
      </c>
      <c r="B26" s="6" t="s">
        <v>185</v>
      </c>
      <c r="C26" s="15" t="s">
        <v>44</v>
      </c>
      <c r="D26" s="23" t="s">
        <v>112</v>
      </c>
      <c r="E26" s="26" t="s">
        <v>39</v>
      </c>
      <c r="F26" s="4" t="s">
        <v>40</v>
      </c>
      <c r="G26" s="5" t="s">
        <v>204</v>
      </c>
      <c r="H26" s="6" t="s">
        <v>99</v>
      </c>
      <c r="I26" s="33">
        <v>0</v>
      </c>
      <c r="J26" s="33">
        <f>L26-K26</f>
        <v>299339.59999999998</v>
      </c>
      <c r="K26" s="33">
        <f>L26*0.3</f>
        <v>128288.4</v>
      </c>
      <c r="L26" s="10">
        <v>427628</v>
      </c>
    </row>
    <row r="27" spans="1:12" ht="88.5" customHeight="1" x14ac:dyDescent="0.2">
      <c r="A27" s="6">
        <v>22</v>
      </c>
      <c r="B27" s="3">
        <v>48</v>
      </c>
      <c r="C27" s="6" t="s">
        <v>17</v>
      </c>
      <c r="D27" s="7" t="s">
        <v>45</v>
      </c>
      <c r="E27" s="26" t="s">
        <v>10</v>
      </c>
      <c r="F27" s="9" t="s">
        <v>15</v>
      </c>
      <c r="G27" s="5" t="s">
        <v>194</v>
      </c>
      <c r="H27" s="6" t="s">
        <v>64</v>
      </c>
      <c r="I27" s="33">
        <v>0</v>
      </c>
      <c r="J27" s="33">
        <v>190000</v>
      </c>
      <c r="K27" s="33">
        <v>11520</v>
      </c>
      <c r="L27" s="10">
        <f t="shared" si="0"/>
        <v>201520</v>
      </c>
    </row>
    <row r="28" spans="1:12" ht="94.5" customHeight="1" x14ac:dyDescent="0.2">
      <c r="A28" s="6">
        <v>23</v>
      </c>
      <c r="B28" s="3">
        <v>49</v>
      </c>
      <c r="C28" s="6" t="s">
        <v>17</v>
      </c>
      <c r="D28" s="7" t="s">
        <v>202</v>
      </c>
      <c r="E28" s="26" t="s">
        <v>10</v>
      </c>
      <c r="F28" s="9" t="s">
        <v>15</v>
      </c>
      <c r="G28" s="5" t="s">
        <v>195</v>
      </c>
      <c r="H28" s="6" t="s">
        <v>64</v>
      </c>
      <c r="I28" s="33">
        <v>0</v>
      </c>
      <c r="J28" s="33">
        <v>190000</v>
      </c>
      <c r="K28" s="33">
        <v>10650</v>
      </c>
      <c r="L28" s="10">
        <f t="shared" si="0"/>
        <v>200650</v>
      </c>
    </row>
    <row r="29" spans="1:12" ht="161.44999999999999" customHeight="1" thickBot="1" x14ac:dyDescent="0.25">
      <c r="A29" s="3">
        <v>24</v>
      </c>
      <c r="B29" s="3">
        <v>52</v>
      </c>
      <c r="C29" s="6" t="s">
        <v>17</v>
      </c>
      <c r="D29" s="7" t="s">
        <v>97</v>
      </c>
      <c r="E29" s="26" t="s">
        <v>6</v>
      </c>
      <c r="F29" s="7" t="s">
        <v>7</v>
      </c>
      <c r="G29" s="5" t="s">
        <v>212</v>
      </c>
      <c r="H29" s="6" t="s">
        <v>73</v>
      </c>
      <c r="I29" s="33">
        <v>0</v>
      </c>
      <c r="J29" s="33">
        <v>0</v>
      </c>
      <c r="K29" s="33">
        <v>0</v>
      </c>
      <c r="L29" s="10">
        <f t="shared" si="0"/>
        <v>0</v>
      </c>
    </row>
    <row r="30" spans="1:12" ht="63" customHeight="1" thickBot="1" x14ac:dyDescent="0.25">
      <c r="A30" s="6">
        <v>25</v>
      </c>
      <c r="B30" s="3">
        <v>80</v>
      </c>
      <c r="C30" s="6" t="s">
        <v>17</v>
      </c>
      <c r="D30" s="22" t="s">
        <v>120</v>
      </c>
      <c r="E30" s="26" t="s">
        <v>115</v>
      </c>
      <c r="F30" s="9" t="s">
        <v>114</v>
      </c>
      <c r="G30" s="5" t="s">
        <v>156</v>
      </c>
      <c r="H30" s="6" t="s">
        <v>70</v>
      </c>
      <c r="I30" s="33">
        <v>40112</v>
      </c>
      <c r="J30" s="33">
        <v>0</v>
      </c>
      <c r="K30" s="33">
        <v>0</v>
      </c>
      <c r="L30" s="10">
        <f t="shared" si="0"/>
        <v>40112</v>
      </c>
    </row>
    <row r="31" spans="1:12" ht="77.25" customHeight="1" x14ac:dyDescent="0.2">
      <c r="A31" s="6">
        <v>26</v>
      </c>
      <c r="B31" s="3">
        <v>79</v>
      </c>
      <c r="C31" s="6" t="s">
        <v>17</v>
      </c>
      <c r="D31" s="24" t="s">
        <v>122</v>
      </c>
      <c r="E31" s="26" t="s">
        <v>115</v>
      </c>
      <c r="F31" s="9" t="s">
        <v>114</v>
      </c>
      <c r="G31" s="5" t="s">
        <v>157</v>
      </c>
      <c r="H31" s="6" t="s">
        <v>70</v>
      </c>
      <c r="I31" s="33">
        <v>2299</v>
      </c>
      <c r="J31" s="33">
        <v>0</v>
      </c>
      <c r="K31" s="33">
        <v>0</v>
      </c>
      <c r="L31" s="10">
        <f t="shared" si="0"/>
        <v>2299</v>
      </c>
    </row>
    <row r="32" spans="1:12" ht="64.5" customHeight="1" x14ac:dyDescent="0.2">
      <c r="A32" s="3">
        <v>27</v>
      </c>
      <c r="B32" s="3">
        <v>56</v>
      </c>
      <c r="C32" s="6" t="s">
        <v>17</v>
      </c>
      <c r="D32" s="25" t="s">
        <v>213</v>
      </c>
      <c r="E32" s="26" t="s">
        <v>39</v>
      </c>
      <c r="F32" s="9" t="s">
        <v>15</v>
      </c>
      <c r="G32" s="5" t="s">
        <v>184</v>
      </c>
      <c r="H32" s="6" t="s">
        <v>63</v>
      </c>
      <c r="I32" s="33">
        <v>20000</v>
      </c>
      <c r="J32" s="33">
        <v>0</v>
      </c>
      <c r="K32" s="33">
        <v>0</v>
      </c>
      <c r="L32" s="10"/>
    </row>
    <row r="33" spans="1:12" ht="75.75" customHeight="1" x14ac:dyDescent="0.2">
      <c r="A33" s="6">
        <v>28</v>
      </c>
      <c r="B33" s="6">
        <v>147</v>
      </c>
      <c r="C33" s="3" t="s">
        <v>46</v>
      </c>
      <c r="D33" s="7" t="s">
        <v>196</v>
      </c>
      <c r="E33" s="26" t="s">
        <v>10</v>
      </c>
      <c r="F33" s="9" t="s">
        <v>15</v>
      </c>
      <c r="G33" s="5" t="s">
        <v>135</v>
      </c>
      <c r="H33" s="16" t="s">
        <v>94</v>
      </c>
      <c r="I33" s="33">
        <v>96800</v>
      </c>
      <c r="J33" s="33">
        <v>0</v>
      </c>
      <c r="K33" s="33">
        <v>0</v>
      </c>
      <c r="L33" s="10">
        <f t="shared" si="0"/>
        <v>96800</v>
      </c>
    </row>
    <row r="34" spans="1:12" ht="136.15" customHeight="1" x14ac:dyDescent="0.2">
      <c r="A34" s="6">
        <v>29</v>
      </c>
      <c r="B34" s="6">
        <v>152</v>
      </c>
      <c r="C34" s="3" t="s">
        <v>46</v>
      </c>
      <c r="D34" s="7" t="s">
        <v>89</v>
      </c>
      <c r="E34" s="26" t="s">
        <v>6</v>
      </c>
      <c r="F34" s="7" t="s">
        <v>7</v>
      </c>
      <c r="G34" s="20" t="s">
        <v>201</v>
      </c>
      <c r="H34" s="16" t="s">
        <v>94</v>
      </c>
      <c r="I34" s="33">
        <f>50941-13830</f>
        <v>37111</v>
      </c>
      <c r="J34" s="33">
        <v>0</v>
      </c>
      <c r="K34" s="33">
        <v>0</v>
      </c>
      <c r="L34" s="10">
        <f t="shared" si="0"/>
        <v>37111</v>
      </c>
    </row>
    <row r="35" spans="1:12" ht="133.15" customHeight="1" x14ac:dyDescent="0.2">
      <c r="A35" s="3">
        <v>30</v>
      </c>
      <c r="B35" s="3">
        <v>156</v>
      </c>
      <c r="C35" s="3" t="s">
        <v>46</v>
      </c>
      <c r="D35" s="7" t="s">
        <v>72</v>
      </c>
      <c r="E35" s="26" t="s">
        <v>6</v>
      </c>
      <c r="F35" s="7" t="s">
        <v>7</v>
      </c>
      <c r="G35" s="5" t="s">
        <v>147</v>
      </c>
      <c r="H35" s="6" t="s">
        <v>71</v>
      </c>
      <c r="I35" s="33">
        <v>0</v>
      </c>
      <c r="J35" s="33">
        <v>0</v>
      </c>
      <c r="K35" s="33">
        <v>0</v>
      </c>
      <c r="L35" s="10">
        <f t="shared" si="0"/>
        <v>0</v>
      </c>
    </row>
    <row r="36" spans="1:12" ht="67.5" customHeight="1" x14ac:dyDescent="0.2">
      <c r="A36" s="6">
        <v>31</v>
      </c>
      <c r="B36" s="3">
        <v>158</v>
      </c>
      <c r="C36" s="3" t="s">
        <v>46</v>
      </c>
      <c r="D36" s="7" t="s">
        <v>74</v>
      </c>
      <c r="E36" s="26" t="s">
        <v>6</v>
      </c>
      <c r="F36" s="7" t="s">
        <v>7</v>
      </c>
      <c r="G36" s="5" t="s">
        <v>148</v>
      </c>
      <c r="H36" s="6" t="s">
        <v>75</v>
      </c>
      <c r="I36" s="33">
        <v>80000</v>
      </c>
      <c r="J36" s="33">
        <v>0</v>
      </c>
      <c r="K36" s="33">
        <v>0</v>
      </c>
      <c r="L36" s="10">
        <f t="shared" si="0"/>
        <v>80000</v>
      </c>
    </row>
    <row r="37" spans="1:12" ht="332.25" customHeight="1" x14ac:dyDescent="0.2">
      <c r="A37" s="6">
        <v>32</v>
      </c>
      <c r="B37" s="6">
        <v>173</v>
      </c>
      <c r="C37" s="3" t="s">
        <v>46</v>
      </c>
      <c r="D37" s="7" t="s">
        <v>214</v>
      </c>
      <c r="E37" s="26" t="s">
        <v>47</v>
      </c>
      <c r="F37" s="7" t="s">
        <v>48</v>
      </c>
      <c r="G37" s="5" t="s">
        <v>215</v>
      </c>
      <c r="H37" s="6" t="s">
        <v>90</v>
      </c>
      <c r="I37" s="33">
        <v>0</v>
      </c>
      <c r="J37" s="33">
        <v>0</v>
      </c>
      <c r="K37" s="33">
        <v>0</v>
      </c>
      <c r="L37" s="10">
        <f t="shared" si="0"/>
        <v>0</v>
      </c>
    </row>
    <row r="38" spans="1:12" ht="51" x14ac:dyDescent="0.2">
      <c r="A38" s="3">
        <v>33</v>
      </c>
      <c r="B38" s="3">
        <v>80</v>
      </c>
      <c r="C38" s="3" t="s">
        <v>46</v>
      </c>
      <c r="D38" s="7" t="s">
        <v>113</v>
      </c>
      <c r="E38" s="26" t="s">
        <v>115</v>
      </c>
      <c r="F38" s="7" t="s">
        <v>114</v>
      </c>
      <c r="G38" s="5" t="s">
        <v>158</v>
      </c>
      <c r="H38" s="6" t="s">
        <v>70</v>
      </c>
      <c r="I38" s="33">
        <v>4235</v>
      </c>
      <c r="J38" s="33">
        <v>0</v>
      </c>
      <c r="K38" s="33">
        <v>0</v>
      </c>
      <c r="L38" s="10">
        <f t="shared" si="0"/>
        <v>4235</v>
      </c>
    </row>
    <row r="39" spans="1:12" ht="63.75" x14ac:dyDescent="0.2">
      <c r="A39" s="6">
        <v>34</v>
      </c>
      <c r="B39" s="3">
        <v>79</v>
      </c>
      <c r="C39" s="3" t="s">
        <v>46</v>
      </c>
      <c r="D39" s="7" t="s">
        <v>116</v>
      </c>
      <c r="E39" s="26" t="s">
        <v>115</v>
      </c>
      <c r="F39" s="7" t="s">
        <v>114</v>
      </c>
      <c r="G39" s="5" t="s">
        <v>157</v>
      </c>
      <c r="H39" s="6" t="s">
        <v>70</v>
      </c>
      <c r="I39" s="33">
        <v>3025</v>
      </c>
      <c r="J39" s="33">
        <v>0</v>
      </c>
      <c r="K39" s="33">
        <v>0</v>
      </c>
      <c r="L39" s="10">
        <f t="shared" si="0"/>
        <v>3025</v>
      </c>
    </row>
    <row r="40" spans="1:12" ht="74.25" customHeight="1" x14ac:dyDescent="0.2">
      <c r="A40" s="3">
        <v>35</v>
      </c>
      <c r="B40" s="3">
        <v>104</v>
      </c>
      <c r="C40" s="3" t="s">
        <v>46</v>
      </c>
      <c r="D40" s="7" t="s">
        <v>175</v>
      </c>
      <c r="E40" s="7" t="s">
        <v>34</v>
      </c>
      <c r="F40" s="17" t="s">
        <v>180</v>
      </c>
      <c r="G40" s="5" t="s">
        <v>186</v>
      </c>
      <c r="H40" s="6" t="s">
        <v>70</v>
      </c>
      <c r="I40" s="33">
        <v>15000</v>
      </c>
      <c r="J40" s="33">
        <v>0</v>
      </c>
      <c r="K40" s="33">
        <v>0</v>
      </c>
      <c r="L40" s="10">
        <f t="shared" si="0"/>
        <v>15000</v>
      </c>
    </row>
    <row r="41" spans="1:12" ht="51" x14ac:dyDescent="0.2">
      <c r="A41" s="3">
        <v>36</v>
      </c>
      <c r="B41" s="6">
        <v>179</v>
      </c>
      <c r="C41" s="6" t="s">
        <v>26</v>
      </c>
      <c r="D41" s="7" t="s">
        <v>52</v>
      </c>
      <c r="E41" s="26" t="s">
        <v>39</v>
      </c>
      <c r="F41" s="9" t="s">
        <v>40</v>
      </c>
      <c r="G41" s="5" t="s">
        <v>166</v>
      </c>
      <c r="H41" s="6" t="s">
        <v>62</v>
      </c>
      <c r="I41" s="33">
        <v>18376</v>
      </c>
      <c r="J41" s="33">
        <v>104133</v>
      </c>
      <c r="K41" s="33">
        <v>0</v>
      </c>
      <c r="L41" s="10">
        <f t="shared" si="0"/>
        <v>122509</v>
      </c>
    </row>
    <row r="42" spans="1:12" ht="132" customHeight="1" x14ac:dyDescent="0.2">
      <c r="A42" s="6">
        <v>37</v>
      </c>
      <c r="B42" s="6" t="s">
        <v>185</v>
      </c>
      <c r="C42" s="6" t="s">
        <v>26</v>
      </c>
      <c r="D42" s="7" t="s">
        <v>216</v>
      </c>
      <c r="E42" s="26" t="s">
        <v>39</v>
      </c>
      <c r="F42" s="9" t="s">
        <v>40</v>
      </c>
      <c r="G42" s="5" t="s">
        <v>204</v>
      </c>
      <c r="H42" s="6" t="s">
        <v>99</v>
      </c>
      <c r="I42" s="33">
        <v>0</v>
      </c>
      <c r="J42" s="33">
        <f>L42-K42</f>
        <v>586188.4</v>
      </c>
      <c r="K42" s="33">
        <f>L42*0.3</f>
        <v>251223.59999999998</v>
      </c>
      <c r="L42" s="10">
        <v>837412</v>
      </c>
    </row>
    <row r="43" spans="1:12" ht="145.5" customHeight="1" x14ac:dyDescent="0.2">
      <c r="A43" s="3">
        <v>38</v>
      </c>
      <c r="B43" s="6">
        <v>181</v>
      </c>
      <c r="C43" s="6" t="s">
        <v>26</v>
      </c>
      <c r="D43" s="7" t="s">
        <v>52</v>
      </c>
      <c r="E43" s="26" t="s">
        <v>39</v>
      </c>
      <c r="F43" s="4" t="s">
        <v>40</v>
      </c>
      <c r="G43" s="5" t="s">
        <v>217</v>
      </c>
      <c r="H43" s="6" t="s">
        <v>63</v>
      </c>
      <c r="I43" s="33">
        <v>21500</v>
      </c>
      <c r="J43" s="33">
        <v>0</v>
      </c>
      <c r="K43" s="33">
        <v>0</v>
      </c>
      <c r="L43" s="10">
        <f t="shared" si="0"/>
        <v>21500</v>
      </c>
    </row>
    <row r="44" spans="1:12" ht="102" customHeight="1" x14ac:dyDescent="0.2">
      <c r="A44" s="3">
        <v>39</v>
      </c>
      <c r="B44" s="3">
        <v>63</v>
      </c>
      <c r="C44" s="6" t="s">
        <v>26</v>
      </c>
      <c r="D44" s="15" t="s">
        <v>218</v>
      </c>
      <c r="E44" s="26" t="s">
        <v>51</v>
      </c>
      <c r="F44" s="9" t="s">
        <v>29</v>
      </c>
      <c r="G44" s="18" t="s">
        <v>178</v>
      </c>
      <c r="H44" s="6" t="s">
        <v>63</v>
      </c>
      <c r="I44" s="33">
        <v>60000</v>
      </c>
      <c r="J44" s="33">
        <v>0</v>
      </c>
      <c r="K44" s="33">
        <v>0</v>
      </c>
      <c r="L44" s="10">
        <f t="shared" si="0"/>
        <v>60000</v>
      </c>
    </row>
    <row r="45" spans="1:12" ht="106.5" customHeight="1" x14ac:dyDescent="0.2">
      <c r="A45" s="6">
        <v>40</v>
      </c>
      <c r="B45" s="3">
        <v>184</v>
      </c>
      <c r="C45" s="3" t="s">
        <v>49</v>
      </c>
      <c r="D45" s="7" t="s">
        <v>50</v>
      </c>
      <c r="E45" s="26" t="s">
        <v>51</v>
      </c>
      <c r="F45" s="9" t="s">
        <v>29</v>
      </c>
      <c r="G45" s="5" t="s">
        <v>219</v>
      </c>
      <c r="H45" s="6" t="s">
        <v>63</v>
      </c>
      <c r="I45" s="33">
        <f>8410+60000+85000</f>
        <v>153410</v>
      </c>
      <c r="J45" s="33">
        <v>0</v>
      </c>
      <c r="K45" s="33">
        <v>0</v>
      </c>
      <c r="L45" s="10">
        <f t="shared" si="0"/>
        <v>153410</v>
      </c>
    </row>
    <row r="46" spans="1:12" ht="72.599999999999994" customHeight="1" x14ac:dyDescent="0.2">
      <c r="A46" s="3">
        <v>41</v>
      </c>
      <c r="B46" s="6">
        <v>189</v>
      </c>
      <c r="C46" s="3" t="s">
        <v>49</v>
      </c>
      <c r="D46" s="7" t="s">
        <v>81</v>
      </c>
      <c r="E46" s="26" t="s">
        <v>6</v>
      </c>
      <c r="F46" s="7" t="s">
        <v>114</v>
      </c>
      <c r="G46" s="5" t="s">
        <v>179</v>
      </c>
      <c r="H46" s="16" t="s">
        <v>63</v>
      </c>
      <c r="I46" s="33">
        <v>3872</v>
      </c>
      <c r="J46" s="33">
        <v>0</v>
      </c>
      <c r="K46" s="33">
        <v>0</v>
      </c>
      <c r="L46" s="10">
        <f t="shared" si="0"/>
        <v>3872</v>
      </c>
    </row>
    <row r="47" spans="1:12" ht="131.25" customHeight="1" x14ac:dyDescent="0.2">
      <c r="A47" s="3">
        <v>42</v>
      </c>
      <c r="B47" s="6">
        <v>191</v>
      </c>
      <c r="C47" s="3" t="s">
        <v>49</v>
      </c>
      <c r="D47" s="7" t="s">
        <v>53</v>
      </c>
      <c r="E47" s="26" t="s">
        <v>39</v>
      </c>
      <c r="F47" s="4" t="s">
        <v>40</v>
      </c>
      <c r="G47" s="5" t="s">
        <v>167</v>
      </c>
      <c r="H47" s="6" t="s">
        <v>63</v>
      </c>
      <c r="I47" s="33">
        <v>12000</v>
      </c>
      <c r="J47" s="33">
        <v>0</v>
      </c>
      <c r="K47" s="33">
        <v>0</v>
      </c>
      <c r="L47" s="10">
        <f t="shared" si="0"/>
        <v>12000</v>
      </c>
    </row>
    <row r="48" spans="1:12" ht="135.75" customHeight="1" x14ac:dyDescent="0.2">
      <c r="A48" s="6">
        <v>43</v>
      </c>
      <c r="B48" s="6" t="s">
        <v>185</v>
      </c>
      <c r="C48" s="3" t="s">
        <v>49</v>
      </c>
      <c r="D48" s="7" t="s">
        <v>101</v>
      </c>
      <c r="E48" s="26" t="s">
        <v>39</v>
      </c>
      <c r="F48" s="9" t="s">
        <v>40</v>
      </c>
      <c r="G48" s="5" t="s">
        <v>204</v>
      </c>
      <c r="H48" s="6" t="s">
        <v>99</v>
      </c>
      <c r="I48" s="33">
        <v>0</v>
      </c>
      <c r="J48" s="33">
        <f>L48-K48</f>
        <v>306565.7</v>
      </c>
      <c r="K48" s="33">
        <f>L48*0.3</f>
        <v>131385.29999999999</v>
      </c>
      <c r="L48" s="10">
        <v>437951</v>
      </c>
    </row>
    <row r="49" spans="1:12" ht="71.45" customHeight="1" x14ac:dyDescent="0.2">
      <c r="A49" s="3">
        <v>44</v>
      </c>
      <c r="B49" s="3">
        <v>195</v>
      </c>
      <c r="C49" s="3" t="s">
        <v>19</v>
      </c>
      <c r="D49" s="7" t="s">
        <v>38</v>
      </c>
      <c r="E49" s="26" t="s">
        <v>20</v>
      </c>
      <c r="F49" s="9" t="s">
        <v>13</v>
      </c>
      <c r="G49" s="5" t="s">
        <v>181</v>
      </c>
      <c r="H49" s="6" t="s">
        <v>69</v>
      </c>
      <c r="I49" s="33">
        <v>45554</v>
      </c>
      <c r="J49" s="33">
        <v>0</v>
      </c>
      <c r="K49" s="33">
        <v>0</v>
      </c>
      <c r="L49" s="10">
        <f t="shared" si="0"/>
        <v>45554</v>
      </c>
    </row>
    <row r="50" spans="1:12" ht="135.75" customHeight="1" x14ac:dyDescent="0.2">
      <c r="A50" s="3">
        <v>45</v>
      </c>
      <c r="B50" s="6" t="s">
        <v>185</v>
      </c>
      <c r="C50" s="16" t="s">
        <v>19</v>
      </c>
      <c r="D50" s="7" t="s">
        <v>102</v>
      </c>
      <c r="E50" s="26" t="s">
        <v>39</v>
      </c>
      <c r="F50" s="4" t="s">
        <v>40</v>
      </c>
      <c r="G50" s="5" t="s">
        <v>204</v>
      </c>
      <c r="H50" s="6" t="s">
        <v>99</v>
      </c>
      <c r="I50" s="33">
        <v>0</v>
      </c>
      <c r="J50" s="33">
        <f>L50-K50</f>
        <v>355572.7</v>
      </c>
      <c r="K50" s="33">
        <f>L50*0.3</f>
        <v>152388.29999999999</v>
      </c>
      <c r="L50" s="10">
        <v>507961</v>
      </c>
    </row>
    <row r="51" spans="1:12" ht="132.75" customHeight="1" x14ac:dyDescent="0.2">
      <c r="A51" s="6">
        <v>46</v>
      </c>
      <c r="B51" s="6" t="s">
        <v>185</v>
      </c>
      <c r="C51" s="16" t="s">
        <v>19</v>
      </c>
      <c r="D51" s="7" t="s">
        <v>103</v>
      </c>
      <c r="E51" s="26" t="s">
        <v>39</v>
      </c>
      <c r="F51" s="4" t="s">
        <v>40</v>
      </c>
      <c r="G51" s="5" t="s">
        <v>204</v>
      </c>
      <c r="H51" s="6" t="s">
        <v>99</v>
      </c>
      <c r="I51" s="33">
        <v>0</v>
      </c>
      <c r="J51" s="33">
        <f>L51-K51</f>
        <v>404273.1</v>
      </c>
      <c r="K51" s="33">
        <f>L51*0.3</f>
        <v>173259.9</v>
      </c>
      <c r="L51" s="10">
        <v>577533</v>
      </c>
    </row>
    <row r="52" spans="1:12" ht="133.5" customHeight="1" x14ac:dyDescent="0.2">
      <c r="A52" s="3">
        <v>47</v>
      </c>
      <c r="B52" s="6" t="s">
        <v>185</v>
      </c>
      <c r="C52" s="16" t="s">
        <v>19</v>
      </c>
      <c r="D52" s="7" t="s">
        <v>104</v>
      </c>
      <c r="E52" s="26" t="s">
        <v>39</v>
      </c>
      <c r="F52" s="4" t="s">
        <v>40</v>
      </c>
      <c r="G52" s="5" t="s">
        <v>204</v>
      </c>
      <c r="H52" s="6" t="s">
        <v>99</v>
      </c>
      <c r="I52" s="33">
        <v>0</v>
      </c>
      <c r="J52" s="33">
        <f>L52-K52</f>
        <v>335323.80000000005</v>
      </c>
      <c r="K52" s="33">
        <f>L52*0.3</f>
        <v>143710.19999999998</v>
      </c>
      <c r="L52" s="10">
        <v>479034</v>
      </c>
    </row>
    <row r="53" spans="1:12" ht="138" customHeight="1" x14ac:dyDescent="0.2">
      <c r="A53" s="3">
        <v>48</v>
      </c>
      <c r="B53" s="6" t="s">
        <v>185</v>
      </c>
      <c r="C53" s="16" t="s">
        <v>19</v>
      </c>
      <c r="D53" s="7" t="s">
        <v>105</v>
      </c>
      <c r="E53" s="26" t="s">
        <v>39</v>
      </c>
      <c r="F53" s="4" t="s">
        <v>40</v>
      </c>
      <c r="G53" s="5" t="s">
        <v>204</v>
      </c>
      <c r="H53" s="6" t="s">
        <v>99</v>
      </c>
      <c r="I53" s="33">
        <v>0</v>
      </c>
      <c r="J53" s="33">
        <f>L53-K53</f>
        <v>259726.6</v>
      </c>
      <c r="K53" s="33">
        <f>L53*0.3</f>
        <v>111311.4</v>
      </c>
      <c r="L53" s="10">
        <v>371038</v>
      </c>
    </row>
    <row r="54" spans="1:12" ht="130.5" customHeight="1" x14ac:dyDescent="0.2">
      <c r="A54" s="6">
        <v>49</v>
      </c>
      <c r="B54" s="6" t="s">
        <v>185</v>
      </c>
      <c r="C54" s="16" t="s">
        <v>19</v>
      </c>
      <c r="D54" s="23" t="s">
        <v>106</v>
      </c>
      <c r="E54" s="26" t="s">
        <v>39</v>
      </c>
      <c r="F54" s="4" t="s">
        <v>40</v>
      </c>
      <c r="G54" s="5" t="s">
        <v>204</v>
      </c>
      <c r="H54" s="6" t="s">
        <v>99</v>
      </c>
      <c r="I54" s="33">
        <v>0</v>
      </c>
      <c r="J54" s="33">
        <f>L54-K54</f>
        <v>130505.9</v>
      </c>
      <c r="K54" s="33">
        <f>L54*0.3</f>
        <v>55931.1</v>
      </c>
      <c r="L54" s="10">
        <v>186437</v>
      </c>
    </row>
    <row r="55" spans="1:12" ht="121.5" customHeight="1" x14ac:dyDescent="0.2">
      <c r="A55" s="3">
        <v>50</v>
      </c>
      <c r="B55" s="3">
        <v>200</v>
      </c>
      <c r="C55" s="3" t="s">
        <v>19</v>
      </c>
      <c r="D55" s="7" t="s">
        <v>54</v>
      </c>
      <c r="E55" s="26" t="s">
        <v>39</v>
      </c>
      <c r="F55" s="4" t="s">
        <v>40</v>
      </c>
      <c r="G55" s="5" t="s">
        <v>220</v>
      </c>
      <c r="H55" s="6" t="s">
        <v>63</v>
      </c>
      <c r="I55" s="33">
        <v>85000</v>
      </c>
      <c r="J55" s="33">
        <v>0</v>
      </c>
      <c r="K55" s="33">
        <v>0</v>
      </c>
      <c r="L55" s="10">
        <f t="shared" si="0"/>
        <v>85000</v>
      </c>
    </row>
    <row r="56" spans="1:12" ht="113.45" customHeight="1" x14ac:dyDescent="0.2">
      <c r="A56" s="3">
        <v>51</v>
      </c>
      <c r="B56" s="6">
        <v>201</v>
      </c>
      <c r="C56" s="6" t="s">
        <v>5</v>
      </c>
      <c r="D56" s="7" t="s">
        <v>221</v>
      </c>
      <c r="E56" s="26" t="s">
        <v>6</v>
      </c>
      <c r="F56" s="4" t="s">
        <v>7</v>
      </c>
      <c r="G56" s="5" t="s">
        <v>222</v>
      </c>
      <c r="H56" s="6" t="s">
        <v>68</v>
      </c>
      <c r="I56" s="33">
        <v>106722</v>
      </c>
      <c r="J56" s="33">
        <v>0</v>
      </c>
      <c r="K56" s="33">
        <v>0</v>
      </c>
      <c r="L56" s="10">
        <f t="shared" si="0"/>
        <v>106722</v>
      </c>
    </row>
    <row r="57" spans="1:12" ht="102" customHeight="1" x14ac:dyDescent="0.2">
      <c r="A57" s="6">
        <v>52</v>
      </c>
      <c r="B57" s="6">
        <v>206</v>
      </c>
      <c r="C57" s="6" t="s">
        <v>5</v>
      </c>
      <c r="D57" s="7" t="s">
        <v>55</v>
      </c>
      <c r="E57" s="26" t="s">
        <v>39</v>
      </c>
      <c r="F57" s="4" t="s">
        <v>40</v>
      </c>
      <c r="G57" s="5" t="s">
        <v>168</v>
      </c>
      <c r="H57" s="6" t="s">
        <v>63</v>
      </c>
      <c r="I57" s="33">
        <v>9500</v>
      </c>
      <c r="J57" s="33">
        <v>0</v>
      </c>
      <c r="K57" s="33">
        <v>0</v>
      </c>
      <c r="L57" s="10">
        <f t="shared" si="0"/>
        <v>9500</v>
      </c>
    </row>
    <row r="58" spans="1:12" ht="147" customHeight="1" x14ac:dyDescent="0.2">
      <c r="A58" s="3">
        <v>53</v>
      </c>
      <c r="B58" s="14">
        <v>118</v>
      </c>
      <c r="C58" s="14" t="s">
        <v>5</v>
      </c>
      <c r="D58" s="15" t="s">
        <v>143</v>
      </c>
      <c r="E58" s="15" t="s">
        <v>11</v>
      </c>
      <c r="F58" s="17" t="s">
        <v>142</v>
      </c>
      <c r="G58" s="18" t="s">
        <v>144</v>
      </c>
      <c r="H58" s="6" t="s">
        <v>99</v>
      </c>
      <c r="I58" s="33">
        <v>0</v>
      </c>
      <c r="J58" s="33">
        <v>38720</v>
      </c>
      <c r="K58" s="33">
        <v>0</v>
      </c>
      <c r="L58" s="10">
        <f>SUM(I58:K58)</f>
        <v>38720</v>
      </c>
    </row>
    <row r="59" spans="1:12" ht="78" customHeight="1" x14ac:dyDescent="0.2">
      <c r="A59" s="3">
        <v>54</v>
      </c>
      <c r="B59" s="3">
        <v>207</v>
      </c>
      <c r="C59" s="6" t="s">
        <v>21</v>
      </c>
      <c r="D59" s="7" t="s">
        <v>56</v>
      </c>
      <c r="E59" s="27" t="s">
        <v>10</v>
      </c>
      <c r="F59" s="9" t="s">
        <v>15</v>
      </c>
      <c r="G59" s="5" t="s">
        <v>194</v>
      </c>
      <c r="H59" s="6" t="s">
        <v>62</v>
      </c>
      <c r="I59" s="33">
        <v>0</v>
      </c>
      <c r="J59" s="33">
        <v>230000</v>
      </c>
      <c r="K59" s="33">
        <v>13900</v>
      </c>
      <c r="L59" s="10">
        <f t="shared" si="0"/>
        <v>243900</v>
      </c>
    </row>
    <row r="60" spans="1:12" ht="51" x14ac:dyDescent="0.2">
      <c r="A60" s="6">
        <v>55</v>
      </c>
      <c r="B60" s="6">
        <v>212</v>
      </c>
      <c r="C60" s="6" t="s">
        <v>21</v>
      </c>
      <c r="D60" s="7" t="s">
        <v>57</v>
      </c>
      <c r="E60" s="26" t="s">
        <v>39</v>
      </c>
      <c r="F60" s="9" t="s">
        <v>40</v>
      </c>
      <c r="G60" s="5" t="s">
        <v>169</v>
      </c>
      <c r="H60" s="6" t="s">
        <v>62</v>
      </c>
      <c r="I60" s="33">
        <v>30458</v>
      </c>
      <c r="J60" s="33">
        <v>172595</v>
      </c>
      <c r="K60" s="33">
        <v>0</v>
      </c>
      <c r="L60" s="10">
        <f t="shared" si="0"/>
        <v>203053</v>
      </c>
    </row>
    <row r="61" spans="1:12" ht="112.5" customHeight="1" x14ac:dyDescent="0.2">
      <c r="A61" s="3">
        <v>56</v>
      </c>
      <c r="B61" s="6">
        <v>213</v>
      </c>
      <c r="C61" s="6" t="s">
        <v>21</v>
      </c>
      <c r="D61" s="7" t="s">
        <v>57</v>
      </c>
      <c r="E61" s="26" t="s">
        <v>39</v>
      </c>
      <c r="F61" s="4" t="s">
        <v>40</v>
      </c>
      <c r="G61" s="5" t="s">
        <v>170</v>
      </c>
      <c r="H61" s="6" t="s">
        <v>63</v>
      </c>
      <c r="I61" s="33">
        <v>6250</v>
      </c>
      <c r="J61" s="33">
        <v>0</v>
      </c>
      <c r="K61" s="33">
        <v>0</v>
      </c>
      <c r="L61" s="10">
        <f t="shared" si="0"/>
        <v>6250</v>
      </c>
    </row>
    <row r="62" spans="1:12" ht="63.75" x14ac:dyDescent="0.2">
      <c r="A62" s="3">
        <v>57</v>
      </c>
      <c r="B62" s="6">
        <v>79</v>
      </c>
      <c r="C62" s="6" t="s">
        <v>21</v>
      </c>
      <c r="D62" s="7" t="s">
        <v>117</v>
      </c>
      <c r="E62" s="26" t="s">
        <v>115</v>
      </c>
      <c r="F62" s="4" t="s">
        <v>114</v>
      </c>
      <c r="G62" s="5" t="s">
        <v>157</v>
      </c>
      <c r="H62" s="6" t="s">
        <v>70</v>
      </c>
      <c r="I62" s="33">
        <v>532</v>
      </c>
      <c r="J62" s="33">
        <v>0</v>
      </c>
      <c r="K62" s="33">
        <v>0</v>
      </c>
      <c r="L62" s="10">
        <f t="shared" si="0"/>
        <v>532</v>
      </c>
    </row>
    <row r="63" spans="1:12" ht="82.5" customHeight="1" x14ac:dyDescent="0.2">
      <c r="A63" s="6">
        <v>58</v>
      </c>
      <c r="B63" s="6">
        <v>80</v>
      </c>
      <c r="C63" s="6" t="s">
        <v>21</v>
      </c>
      <c r="D63" s="7" t="s">
        <v>223</v>
      </c>
      <c r="E63" s="26" t="s">
        <v>115</v>
      </c>
      <c r="F63" s="4" t="s">
        <v>114</v>
      </c>
      <c r="G63" s="5" t="s">
        <v>160</v>
      </c>
      <c r="H63" s="6" t="s">
        <v>70</v>
      </c>
      <c r="I63" s="33">
        <v>3025</v>
      </c>
      <c r="J63" s="33">
        <v>0</v>
      </c>
      <c r="K63" s="33">
        <v>0</v>
      </c>
      <c r="L63" s="10">
        <f t="shared" si="0"/>
        <v>3025</v>
      </c>
    </row>
    <row r="64" spans="1:12" ht="38.25" x14ac:dyDescent="0.2">
      <c r="A64" s="3">
        <v>59</v>
      </c>
      <c r="B64" s="6">
        <v>118</v>
      </c>
      <c r="C64" s="6" t="s">
        <v>21</v>
      </c>
      <c r="D64" s="7" t="s">
        <v>123</v>
      </c>
      <c r="E64" s="26" t="s">
        <v>115</v>
      </c>
      <c r="F64" s="4" t="s">
        <v>114</v>
      </c>
      <c r="G64" s="5" t="s">
        <v>161</v>
      </c>
      <c r="H64" s="6" t="s">
        <v>70</v>
      </c>
      <c r="I64" s="33">
        <v>1573</v>
      </c>
      <c r="J64" s="33">
        <v>0</v>
      </c>
      <c r="K64" s="33">
        <v>0</v>
      </c>
      <c r="L64" s="10">
        <f t="shared" si="0"/>
        <v>1573</v>
      </c>
    </row>
    <row r="65" spans="1:12" ht="76.5" x14ac:dyDescent="0.2">
      <c r="A65" s="3">
        <v>60</v>
      </c>
      <c r="B65" s="3">
        <v>214</v>
      </c>
      <c r="C65" s="6" t="s">
        <v>58</v>
      </c>
      <c r="D65" s="7" t="s">
        <v>59</v>
      </c>
      <c r="E65" s="26" t="s">
        <v>10</v>
      </c>
      <c r="F65" s="9" t="s">
        <v>15</v>
      </c>
      <c r="G65" s="5" t="s">
        <v>136</v>
      </c>
      <c r="H65" s="6" t="s">
        <v>62</v>
      </c>
      <c r="I65" s="33">
        <v>55000</v>
      </c>
      <c r="J65" s="33">
        <v>0</v>
      </c>
      <c r="K65" s="33">
        <v>0</v>
      </c>
      <c r="L65" s="10">
        <f t="shared" si="0"/>
        <v>55000</v>
      </c>
    </row>
    <row r="66" spans="1:12" ht="87.6" customHeight="1" x14ac:dyDescent="0.2">
      <c r="A66" s="6">
        <v>61</v>
      </c>
      <c r="B66" s="3">
        <v>222</v>
      </c>
      <c r="C66" s="6" t="s">
        <v>58</v>
      </c>
      <c r="D66" s="7" t="s">
        <v>83</v>
      </c>
      <c r="E66" s="26" t="s">
        <v>51</v>
      </c>
      <c r="F66" s="9" t="s">
        <v>29</v>
      </c>
      <c r="G66" s="5" t="s">
        <v>146</v>
      </c>
      <c r="H66" s="6" t="s">
        <v>62</v>
      </c>
      <c r="I66" s="33">
        <f>20970+3993</f>
        <v>24963</v>
      </c>
      <c r="J66" s="33">
        <v>0</v>
      </c>
      <c r="K66" s="33">
        <v>0</v>
      </c>
      <c r="L66" s="10">
        <f t="shared" si="0"/>
        <v>24963</v>
      </c>
    </row>
    <row r="67" spans="1:12" ht="51" x14ac:dyDescent="0.2">
      <c r="A67" s="3">
        <v>62</v>
      </c>
      <c r="B67" s="6">
        <v>220</v>
      </c>
      <c r="C67" s="6" t="s">
        <v>58</v>
      </c>
      <c r="D67" s="7" t="s">
        <v>60</v>
      </c>
      <c r="E67" s="26" t="s">
        <v>39</v>
      </c>
      <c r="F67" s="9" t="s">
        <v>40</v>
      </c>
      <c r="G67" s="5" t="s">
        <v>171</v>
      </c>
      <c r="H67" s="6" t="s">
        <v>63</v>
      </c>
      <c r="I67" s="33">
        <v>15173</v>
      </c>
      <c r="J67" s="33">
        <v>85978</v>
      </c>
      <c r="K67" s="33">
        <v>0</v>
      </c>
      <c r="L67" s="10">
        <f t="shared" si="0"/>
        <v>101151</v>
      </c>
    </row>
    <row r="68" spans="1:12" ht="132.75" customHeight="1" x14ac:dyDescent="0.2">
      <c r="A68" s="3">
        <v>63</v>
      </c>
      <c r="B68" s="6" t="s">
        <v>185</v>
      </c>
      <c r="C68" s="6" t="s">
        <v>58</v>
      </c>
      <c r="D68" s="7" t="s">
        <v>107</v>
      </c>
      <c r="E68" s="26" t="s">
        <v>39</v>
      </c>
      <c r="F68" s="9" t="s">
        <v>40</v>
      </c>
      <c r="G68" s="5" t="s">
        <v>204</v>
      </c>
      <c r="H68" s="6" t="s">
        <v>99</v>
      </c>
      <c r="I68" s="33">
        <v>0</v>
      </c>
      <c r="J68" s="33">
        <f>L68-K68</f>
        <v>312099.90000000002</v>
      </c>
      <c r="K68" s="33">
        <f>L68*0.3</f>
        <v>133757.1</v>
      </c>
      <c r="L68" s="10">
        <v>445857</v>
      </c>
    </row>
    <row r="69" spans="1:12" ht="132" customHeight="1" x14ac:dyDescent="0.2">
      <c r="A69" s="6">
        <v>64</v>
      </c>
      <c r="B69" s="6" t="s">
        <v>185</v>
      </c>
      <c r="C69" s="6" t="s">
        <v>58</v>
      </c>
      <c r="D69" s="7" t="s">
        <v>108</v>
      </c>
      <c r="E69" s="26" t="s">
        <v>39</v>
      </c>
      <c r="F69" s="9" t="s">
        <v>40</v>
      </c>
      <c r="G69" s="5" t="s">
        <v>204</v>
      </c>
      <c r="H69" s="6" t="s">
        <v>99</v>
      </c>
      <c r="I69" s="33">
        <v>0</v>
      </c>
      <c r="J69" s="33">
        <f>L69-K69</f>
        <v>300840.40000000002</v>
      </c>
      <c r="K69" s="33">
        <f>L69*0.3</f>
        <v>128931.59999999999</v>
      </c>
      <c r="L69" s="10">
        <v>429772</v>
      </c>
    </row>
    <row r="70" spans="1:12" ht="136.5" customHeight="1" x14ac:dyDescent="0.2">
      <c r="A70" s="3">
        <v>65</v>
      </c>
      <c r="B70" s="6" t="s">
        <v>185</v>
      </c>
      <c r="C70" s="6" t="s">
        <v>58</v>
      </c>
      <c r="D70" s="23" t="s">
        <v>224</v>
      </c>
      <c r="E70" s="26" t="s">
        <v>39</v>
      </c>
      <c r="F70" s="9" t="s">
        <v>40</v>
      </c>
      <c r="G70" s="5" t="s">
        <v>204</v>
      </c>
      <c r="H70" s="6" t="s">
        <v>99</v>
      </c>
      <c r="I70" s="33">
        <v>0</v>
      </c>
      <c r="J70" s="34">
        <f>L70-K70</f>
        <v>449523.9</v>
      </c>
      <c r="K70" s="34">
        <f>L70*0.3</f>
        <v>192653.1</v>
      </c>
      <c r="L70" s="35">
        <v>642177</v>
      </c>
    </row>
    <row r="71" spans="1:12" ht="66" customHeight="1" x14ac:dyDescent="0.2">
      <c r="A71" s="3">
        <v>66</v>
      </c>
      <c r="B71" s="6">
        <v>118</v>
      </c>
      <c r="C71" s="6" t="s">
        <v>58</v>
      </c>
      <c r="D71" s="7" t="s">
        <v>124</v>
      </c>
      <c r="E71" s="26" t="s">
        <v>115</v>
      </c>
      <c r="F71" s="9" t="s">
        <v>114</v>
      </c>
      <c r="G71" s="5" t="s">
        <v>161</v>
      </c>
      <c r="H71" s="6" t="s">
        <v>70</v>
      </c>
      <c r="I71" s="33">
        <v>1634</v>
      </c>
      <c r="J71" s="33">
        <v>0</v>
      </c>
      <c r="K71" s="33">
        <v>0</v>
      </c>
      <c r="L71" s="10">
        <f t="shared" si="0"/>
        <v>1634</v>
      </c>
    </row>
    <row r="72" spans="1:12" ht="101.25" customHeight="1" x14ac:dyDescent="0.2">
      <c r="A72" s="6">
        <v>67</v>
      </c>
      <c r="B72" s="3">
        <v>221</v>
      </c>
      <c r="C72" s="6" t="s">
        <v>58</v>
      </c>
      <c r="D72" s="7" t="s">
        <v>60</v>
      </c>
      <c r="E72" s="26" t="s">
        <v>39</v>
      </c>
      <c r="F72" s="4" t="s">
        <v>40</v>
      </c>
      <c r="G72" s="5" t="s">
        <v>225</v>
      </c>
      <c r="H72" s="6" t="s">
        <v>63</v>
      </c>
      <c r="I72" s="33">
        <v>11000</v>
      </c>
      <c r="J72" s="33">
        <v>0</v>
      </c>
      <c r="K72" s="33">
        <v>0</v>
      </c>
      <c r="L72" s="10">
        <f t="shared" si="0"/>
        <v>11000</v>
      </c>
    </row>
    <row r="73" spans="1:12" ht="75" customHeight="1" x14ac:dyDescent="0.2">
      <c r="A73" s="3">
        <v>68</v>
      </c>
      <c r="B73" s="6">
        <v>225</v>
      </c>
      <c r="C73" s="6" t="s">
        <v>22</v>
      </c>
      <c r="D73" s="7" t="s">
        <v>23</v>
      </c>
      <c r="E73" s="26" t="s">
        <v>10</v>
      </c>
      <c r="F73" s="11" t="s">
        <v>15</v>
      </c>
      <c r="G73" s="5" t="s">
        <v>137</v>
      </c>
      <c r="H73" s="16" t="s">
        <v>93</v>
      </c>
      <c r="I73" s="33">
        <v>73000</v>
      </c>
      <c r="J73" s="33">
        <v>0</v>
      </c>
      <c r="K73" s="33">
        <v>0</v>
      </c>
      <c r="L73" s="10">
        <f t="shared" ref="L73:L87" si="1">SUM(I73:K73)</f>
        <v>73000</v>
      </c>
    </row>
    <row r="74" spans="1:12" ht="95.25" customHeight="1" x14ac:dyDescent="0.2">
      <c r="A74" s="3">
        <v>69</v>
      </c>
      <c r="B74" s="6">
        <v>228</v>
      </c>
      <c r="C74" s="6" t="s">
        <v>22</v>
      </c>
      <c r="D74" s="7" t="s">
        <v>79</v>
      </c>
      <c r="E74" s="26" t="s">
        <v>6</v>
      </c>
      <c r="F74" s="9" t="s">
        <v>7</v>
      </c>
      <c r="G74" s="5" t="s">
        <v>149</v>
      </c>
      <c r="H74" s="6" t="s">
        <v>92</v>
      </c>
      <c r="I74" s="33">
        <v>84700</v>
      </c>
      <c r="J74" s="33">
        <v>0</v>
      </c>
      <c r="K74" s="33">
        <v>0</v>
      </c>
      <c r="L74" s="10">
        <f t="shared" si="1"/>
        <v>84700</v>
      </c>
    </row>
    <row r="75" spans="1:12" ht="48" customHeight="1" x14ac:dyDescent="0.2">
      <c r="A75" s="6">
        <v>70</v>
      </c>
      <c r="B75" s="6">
        <v>118</v>
      </c>
      <c r="C75" s="6" t="s">
        <v>22</v>
      </c>
      <c r="D75" s="7" t="s">
        <v>130</v>
      </c>
      <c r="E75" s="26" t="s">
        <v>115</v>
      </c>
      <c r="F75" s="9" t="s">
        <v>114</v>
      </c>
      <c r="G75" s="5" t="s">
        <v>162</v>
      </c>
      <c r="H75" s="6" t="s">
        <v>70</v>
      </c>
      <c r="I75" s="33">
        <v>40105</v>
      </c>
      <c r="J75" s="33">
        <v>0</v>
      </c>
      <c r="K75" s="33">
        <v>0</v>
      </c>
      <c r="L75" s="10">
        <f t="shared" ref="L75" si="2">SUM(I75:K75)</f>
        <v>40105</v>
      </c>
    </row>
    <row r="76" spans="1:12" ht="38.25" x14ac:dyDescent="0.2">
      <c r="A76" s="3">
        <v>71</v>
      </c>
      <c r="B76" s="6">
        <v>118</v>
      </c>
      <c r="C76" s="6" t="s">
        <v>22</v>
      </c>
      <c r="D76" s="7" t="s">
        <v>121</v>
      </c>
      <c r="E76" s="26" t="s">
        <v>115</v>
      </c>
      <c r="F76" s="9" t="s">
        <v>114</v>
      </c>
      <c r="G76" s="5" t="s">
        <v>161</v>
      </c>
      <c r="H76" s="6" t="s">
        <v>70</v>
      </c>
      <c r="I76" s="33">
        <v>2118</v>
      </c>
      <c r="J76" s="33">
        <v>0</v>
      </c>
      <c r="K76" s="33">
        <v>0</v>
      </c>
      <c r="L76" s="10">
        <f t="shared" si="1"/>
        <v>2118</v>
      </c>
    </row>
    <row r="77" spans="1:12" ht="93.75" customHeight="1" x14ac:dyDescent="0.2">
      <c r="A77" s="3">
        <v>72</v>
      </c>
      <c r="B77" s="3">
        <v>231</v>
      </c>
      <c r="C77" s="6" t="s">
        <v>22</v>
      </c>
      <c r="D77" s="7" t="s">
        <v>61</v>
      </c>
      <c r="E77" s="26" t="s">
        <v>39</v>
      </c>
      <c r="F77" s="4" t="s">
        <v>40</v>
      </c>
      <c r="G77" s="5" t="s">
        <v>172</v>
      </c>
      <c r="H77" s="6" t="s">
        <v>63</v>
      </c>
      <c r="I77" s="33">
        <v>17500</v>
      </c>
      <c r="J77" s="33">
        <v>0</v>
      </c>
      <c r="K77" s="33">
        <v>0</v>
      </c>
      <c r="L77" s="10">
        <f t="shared" si="1"/>
        <v>17500</v>
      </c>
    </row>
    <row r="78" spans="1:12" ht="153" customHeight="1" x14ac:dyDescent="0.2">
      <c r="A78" s="6">
        <v>73</v>
      </c>
      <c r="B78" s="6">
        <v>233</v>
      </c>
      <c r="C78" s="6" t="s">
        <v>24</v>
      </c>
      <c r="D78" s="7" t="s">
        <v>88</v>
      </c>
      <c r="E78" s="26" t="s">
        <v>10</v>
      </c>
      <c r="F78" s="7" t="s">
        <v>15</v>
      </c>
      <c r="G78" s="5" t="s">
        <v>138</v>
      </c>
      <c r="H78" s="16" t="s">
        <v>91</v>
      </c>
      <c r="I78" s="33">
        <v>806321</v>
      </c>
      <c r="J78" s="33">
        <v>1104750</v>
      </c>
      <c r="K78" s="33">
        <v>0</v>
      </c>
      <c r="L78" s="10">
        <f t="shared" si="1"/>
        <v>1911071</v>
      </c>
    </row>
    <row r="79" spans="1:12" ht="98.25" customHeight="1" x14ac:dyDescent="0.2">
      <c r="A79" s="3">
        <v>74</v>
      </c>
      <c r="B79" s="3">
        <v>239</v>
      </c>
      <c r="C79" s="6" t="s">
        <v>24</v>
      </c>
      <c r="D79" s="7" t="s">
        <v>78</v>
      </c>
      <c r="E79" s="26" t="s">
        <v>39</v>
      </c>
      <c r="F79" s="4" t="s">
        <v>40</v>
      </c>
      <c r="G79" s="5" t="s">
        <v>173</v>
      </c>
      <c r="H79" s="16" t="s">
        <v>63</v>
      </c>
      <c r="I79" s="33">
        <v>13500</v>
      </c>
      <c r="J79" s="33">
        <v>0</v>
      </c>
      <c r="K79" s="33">
        <v>0</v>
      </c>
      <c r="L79" s="10">
        <f t="shared" si="1"/>
        <v>13500</v>
      </c>
    </row>
    <row r="80" spans="1:12" ht="86.25" customHeight="1" x14ac:dyDescent="0.2">
      <c r="A80" s="3">
        <v>75</v>
      </c>
      <c r="B80" s="3">
        <v>56</v>
      </c>
      <c r="C80" s="6" t="s">
        <v>24</v>
      </c>
      <c r="D80" s="23" t="s">
        <v>129</v>
      </c>
      <c r="E80" s="26" t="s">
        <v>39</v>
      </c>
      <c r="F80" s="9" t="s">
        <v>15</v>
      </c>
      <c r="G80" s="5" t="s">
        <v>174</v>
      </c>
      <c r="H80" s="6" t="s">
        <v>63</v>
      </c>
      <c r="I80" s="33">
        <f>1000+14000</f>
        <v>15000</v>
      </c>
      <c r="J80" s="33">
        <v>0</v>
      </c>
      <c r="K80" s="33">
        <v>0</v>
      </c>
      <c r="L80" s="10"/>
    </row>
    <row r="81" spans="1:12" ht="135.75" customHeight="1" x14ac:dyDescent="0.2">
      <c r="A81" s="6">
        <v>76</v>
      </c>
      <c r="B81" s="6" t="s">
        <v>185</v>
      </c>
      <c r="C81" s="16" t="s">
        <v>24</v>
      </c>
      <c r="D81" s="7" t="s">
        <v>109</v>
      </c>
      <c r="E81" s="26" t="s">
        <v>39</v>
      </c>
      <c r="F81" s="4" t="s">
        <v>40</v>
      </c>
      <c r="G81" s="5" t="s">
        <v>204</v>
      </c>
      <c r="H81" s="6" t="s">
        <v>99</v>
      </c>
      <c r="I81" s="33">
        <v>0</v>
      </c>
      <c r="J81" s="33">
        <f>L81-K81</f>
        <v>314516.30000000005</v>
      </c>
      <c r="K81" s="33">
        <f>L81*0.3</f>
        <v>134792.69999999998</v>
      </c>
      <c r="L81" s="10">
        <v>449309</v>
      </c>
    </row>
    <row r="82" spans="1:12" ht="130.9" customHeight="1" x14ac:dyDescent="0.2">
      <c r="A82" s="3">
        <v>77</v>
      </c>
      <c r="B82" s="6" t="s">
        <v>185</v>
      </c>
      <c r="C82" s="16" t="s">
        <v>24</v>
      </c>
      <c r="D82" s="7" t="s">
        <v>110</v>
      </c>
      <c r="E82" s="26" t="s">
        <v>39</v>
      </c>
      <c r="F82" s="4" t="s">
        <v>40</v>
      </c>
      <c r="G82" s="5" t="s">
        <v>204</v>
      </c>
      <c r="H82" s="6" t="s">
        <v>99</v>
      </c>
      <c r="I82" s="33">
        <v>0</v>
      </c>
      <c r="J82" s="33">
        <f>L82-K82</f>
        <v>383950.7</v>
      </c>
      <c r="K82" s="33">
        <f>L82*0.3</f>
        <v>164550.29999999999</v>
      </c>
      <c r="L82" s="10">
        <v>548501</v>
      </c>
    </row>
    <row r="83" spans="1:12" ht="138.75" customHeight="1" x14ac:dyDescent="0.2">
      <c r="A83" s="3">
        <v>78</v>
      </c>
      <c r="B83" s="6" t="s">
        <v>185</v>
      </c>
      <c r="C83" s="15" t="s">
        <v>24</v>
      </c>
      <c r="D83" s="7" t="s">
        <v>111</v>
      </c>
      <c r="E83" s="26" t="s">
        <v>39</v>
      </c>
      <c r="F83" s="4" t="s">
        <v>40</v>
      </c>
      <c r="G83" s="5" t="s">
        <v>204</v>
      </c>
      <c r="H83" s="6" t="s">
        <v>99</v>
      </c>
      <c r="I83" s="33">
        <v>0</v>
      </c>
      <c r="J83" s="33">
        <f>L83-K83</f>
        <v>343206.5</v>
      </c>
      <c r="K83" s="33">
        <f>L83*0.3</f>
        <v>147088.5</v>
      </c>
      <c r="L83" s="10">
        <v>490295</v>
      </c>
    </row>
    <row r="84" spans="1:12" ht="148.5" customHeight="1" x14ac:dyDescent="0.2">
      <c r="A84" s="6">
        <v>79</v>
      </c>
      <c r="B84" s="6">
        <v>93</v>
      </c>
      <c r="C84" s="6" t="s">
        <v>18</v>
      </c>
      <c r="D84" s="7" t="s">
        <v>86</v>
      </c>
      <c r="E84" s="26" t="s">
        <v>84</v>
      </c>
      <c r="F84" s="4" t="s">
        <v>85</v>
      </c>
      <c r="G84" s="5" t="s">
        <v>197</v>
      </c>
      <c r="H84" s="16" t="s">
        <v>96</v>
      </c>
      <c r="I84" s="33">
        <v>0</v>
      </c>
      <c r="J84" s="33">
        <v>0</v>
      </c>
      <c r="K84" s="33">
        <v>0</v>
      </c>
      <c r="L84" s="10">
        <f t="shared" si="1"/>
        <v>0</v>
      </c>
    </row>
    <row r="85" spans="1:12" ht="79.5" customHeight="1" x14ac:dyDescent="0.2">
      <c r="A85" s="3">
        <v>80</v>
      </c>
      <c r="B85" s="6">
        <v>93</v>
      </c>
      <c r="C85" s="6" t="s">
        <v>18</v>
      </c>
      <c r="D85" s="7" t="s">
        <v>86</v>
      </c>
      <c r="E85" s="26" t="s">
        <v>84</v>
      </c>
      <c r="F85" s="7" t="s">
        <v>7</v>
      </c>
      <c r="G85" s="5" t="s">
        <v>150</v>
      </c>
      <c r="H85" s="16" t="s">
        <v>96</v>
      </c>
      <c r="I85" s="33">
        <v>82000</v>
      </c>
      <c r="J85" s="33">
        <v>738000</v>
      </c>
      <c r="K85" s="33">
        <v>0</v>
      </c>
      <c r="L85" s="10">
        <f t="shared" si="1"/>
        <v>820000</v>
      </c>
    </row>
    <row r="86" spans="1:12" ht="252" customHeight="1" x14ac:dyDescent="0.2">
      <c r="A86" s="3">
        <v>81</v>
      </c>
      <c r="B86" s="3">
        <v>240</v>
      </c>
      <c r="C86" s="6" t="s">
        <v>18</v>
      </c>
      <c r="D86" s="15" t="s">
        <v>226</v>
      </c>
      <c r="E86" s="15" t="s">
        <v>98</v>
      </c>
      <c r="F86" s="17" t="s">
        <v>25</v>
      </c>
      <c r="G86" s="18" t="s">
        <v>155</v>
      </c>
      <c r="H86" s="6" t="s">
        <v>75</v>
      </c>
      <c r="I86" s="33">
        <v>66765</v>
      </c>
      <c r="J86" s="33">
        <v>378335</v>
      </c>
      <c r="K86" s="33">
        <v>0</v>
      </c>
      <c r="L86" s="10">
        <f t="shared" si="1"/>
        <v>445100</v>
      </c>
    </row>
    <row r="87" spans="1:12" ht="111.75" customHeight="1" x14ac:dyDescent="0.2">
      <c r="A87" s="6">
        <v>82</v>
      </c>
      <c r="B87" s="14">
        <v>106</v>
      </c>
      <c r="C87" s="14" t="s">
        <v>18</v>
      </c>
      <c r="D87" s="15" t="s">
        <v>140</v>
      </c>
      <c r="E87" s="7" t="s">
        <v>34</v>
      </c>
      <c r="F87" s="17" t="s">
        <v>141</v>
      </c>
      <c r="G87" s="18" t="s">
        <v>198</v>
      </c>
      <c r="H87" s="6" t="s">
        <v>126</v>
      </c>
      <c r="I87" s="33">
        <v>0</v>
      </c>
      <c r="J87" s="33">
        <v>0</v>
      </c>
      <c r="K87" s="33">
        <v>132900</v>
      </c>
      <c r="L87" s="10">
        <f t="shared" si="1"/>
        <v>132900</v>
      </c>
    </row>
    <row r="88" spans="1:12" s="36" customFormat="1" ht="25.15" customHeight="1" x14ac:dyDescent="0.2">
      <c r="A88" s="45" t="s">
        <v>30</v>
      </c>
      <c r="B88" s="46"/>
      <c r="C88" s="46"/>
      <c r="D88" s="47"/>
      <c r="E88" s="46"/>
      <c r="F88" s="46"/>
      <c r="G88" s="46"/>
      <c r="H88" s="10" t="s">
        <v>128</v>
      </c>
      <c r="I88" s="10">
        <f>SUBTOTAL(9,I6:I87)</f>
        <v>2584592.25</v>
      </c>
      <c r="J88" s="10">
        <f>SUBTOTAL(9,J6:J86)</f>
        <v>10356272.25</v>
      </c>
      <c r="K88" s="10">
        <f>SUBTOTAL(9,K6:K87)</f>
        <v>2753506.5</v>
      </c>
      <c r="L88" s="10">
        <f>SUM(I88:K88)</f>
        <v>15694371</v>
      </c>
    </row>
    <row r="89" spans="1:12" ht="10.9" customHeight="1" x14ac:dyDescent="0.2"/>
    <row r="90" spans="1:12" s="39" customFormat="1" ht="13.15" customHeight="1" x14ac:dyDescent="0.25">
      <c r="A90" s="37" t="s">
        <v>182</v>
      </c>
      <c r="B90" s="21"/>
      <c r="C90" s="21"/>
      <c r="D90" s="21"/>
      <c r="E90" s="21"/>
      <c r="F90" s="37"/>
      <c r="G90" s="38"/>
      <c r="H90" s="41"/>
      <c r="I90" s="40"/>
      <c r="J90" s="40"/>
      <c r="K90" s="40"/>
      <c r="L90" s="44"/>
    </row>
    <row r="91" spans="1:12" s="39" customFormat="1" ht="13.9" customHeight="1" x14ac:dyDescent="0.2">
      <c r="A91" s="48" t="s">
        <v>183</v>
      </c>
      <c r="B91" s="48"/>
      <c r="C91" s="48"/>
      <c r="D91" s="48"/>
      <c r="E91" s="48"/>
      <c r="F91" s="48"/>
      <c r="G91" s="48"/>
      <c r="H91" s="48"/>
      <c r="I91" s="48"/>
      <c r="J91" s="48"/>
      <c r="K91" s="48"/>
      <c r="L91" s="48"/>
    </row>
    <row r="92" spans="1:12" ht="13.9" customHeight="1" x14ac:dyDescent="0.2">
      <c r="A92" s="48"/>
      <c r="B92" s="48"/>
      <c r="C92" s="48"/>
      <c r="D92" s="48"/>
      <c r="E92" s="48"/>
      <c r="F92" s="48"/>
      <c r="G92" s="48"/>
      <c r="H92" s="48"/>
      <c r="I92" s="48"/>
      <c r="J92" s="48"/>
      <c r="K92" s="48"/>
      <c r="L92" s="48"/>
    </row>
    <row r="93" spans="1:12" ht="43.9" customHeight="1" x14ac:dyDescent="0.2">
      <c r="A93" s="48" t="s">
        <v>227</v>
      </c>
      <c r="B93" s="48"/>
      <c r="C93" s="48"/>
      <c r="D93" s="48"/>
      <c r="E93" s="48"/>
      <c r="F93" s="48"/>
      <c r="G93" s="48"/>
      <c r="H93" s="48"/>
      <c r="I93" s="48"/>
      <c r="J93" s="48"/>
      <c r="K93" s="48"/>
      <c r="L93" s="48"/>
    </row>
    <row r="95" spans="1:12" x14ac:dyDescent="0.2">
      <c r="B95" s="31" t="s">
        <v>199</v>
      </c>
      <c r="L95" s="43"/>
    </row>
    <row r="101" spans="2:2" x14ac:dyDescent="0.2">
      <c r="B101" s="42"/>
    </row>
  </sheetData>
  <autoFilter ref="A5:L87"/>
  <sortState ref="A6:K84">
    <sortCondition ref="C6:C84"/>
    <sortCondition ref="E6:E84"/>
  </sortState>
  <mergeCells count="3">
    <mergeCell ref="A88:G88"/>
    <mergeCell ref="A91:L92"/>
    <mergeCell ref="A93:L93"/>
  </mergeCells>
  <phoneticPr fontId="4" type="noConversion"/>
  <pageMargins left="0.31496062992125984" right="0.31496062992125984" top="0.55118110236220474" bottom="0.35433070866141736" header="0.31496062992125984" footer="0.31496062992125984"/>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Investīciju_programma_2024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Beata Cirmane</dc:creator>
  <cp:lastModifiedBy>Sanita Djadela</cp:lastModifiedBy>
  <cp:lastPrinted>2024-01-11T06:20:32Z</cp:lastPrinted>
  <dcterms:created xsi:type="dcterms:W3CDTF">2020-04-27T11:55:43Z</dcterms:created>
  <dcterms:modified xsi:type="dcterms:W3CDTF">2024-01-25T08:00:34Z</dcterms:modified>
</cp:coreProperties>
</file>