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3_pielikums_2023_JNP" sheetId="1" r:id="rId1"/>
  </sheets>
  <definedNames>
    <definedName name="_xlnm._FilterDatabase" localSheetId="0" hidden="1">'3_pielikums_2023_JNP'!$C$6:$T$132</definedName>
    <definedName name="_xlnm.Print_Titles" localSheetId="0">'3_pielikums_2023_JNP'!$C:$C,'3_pielikums_2023_JNP'!$7:$7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2" i="1" l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01" i="1"/>
  <c r="T135" i="1" l="1"/>
  <c r="J99" i="1"/>
  <c r="K99" i="1"/>
  <c r="L99" i="1"/>
  <c r="M99" i="1"/>
  <c r="N99" i="1"/>
  <c r="O99" i="1"/>
  <c r="P99" i="1"/>
  <c r="Q99" i="1"/>
  <c r="R99" i="1"/>
  <c r="S99" i="1"/>
  <c r="T99" i="1"/>
  <c r="T98" i="1"/>
  <c r="S98" i="1"/>
  <c r="T97" i="1"/>
  <c r="R98" i="1"/>
  <c r="Q98" i="1"/>
  <c r="P98" i="1"/>
  <c r="T96" i="1"/>
  <c r="T95" i="1"/>
  <c r="T94" i="1"/>
  <c r="I98" i="1" l="1"/>
  <c r="T93" i="1"/>
  <c r="T92" i="1"/>
  <c r="T91" i="1"/>
  <c r="S125" i="1"/>
  <c r="R125" i="1"/>
  <c r="Q125" i="1"/>
  <c r="P125" i="1"/>
  <c r="O125" i="1"/>
  <c r="N125" i="1"/>
  <c r="M125" i="1"/>
  <c r="M128" i="1" s="1"/>
  <c r="L125" i="1"/>
  <c r="L128" i="1" s="1"/>
  <c r="K125" i="1"/>
  <c r="K128" i="1" s="1"/>
  <c r="I125" i="1"/>
  <c r="S87" i="1"/>
  <c r="R87" i="1"/>
  <c r="Q87" i="1"/>
  <c r="P87" i="1"/>
  <c r="O98" i="1"/>
  <c r="N98" i="1"/>
  <c r="M98" i="1"/>
  <c r="L98" i="1"/>
  <c r="K87" i="1"/>
  <c r="K132" i="1" l="1"/>
  <c r="N87" i="1"/>
  <c r="M87" i="1"/>
  <c r="M132" i="1" s="1"/>
  <c r="L87" i="1"/>
  <c r="L132" i="1" s="1"/>
  <c r="O86" i="1"/>
  <c r="T86" i="1" s="1"/>
  <c r="I87" i="1"/>
  <c r="I99" i="1" s="1"/>
  <c r="O85" i="1"/>
  <c r="T85" i="1" s="1"/>
  <c r="O84" i="1"/>
  <c r="T84" i="1" s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7" i="1" l="1"/>
  <c r="T82" i="1"/>
  <c r="T83" i="1"/>
  <c r="T81" i="1"/>
  <c r="T80" i="1"/>
  <c r="T79" i="1"/>
  <c r="T78" i="1"/>
  <c r="N127" i="1"/>
  <c r="N128" i="1" s="1"/>
  <c r="N132" i="1" s="1"/>
  <c r="O127" i="1"/>
  <c r="O128" i="1" s="1"/>
  <c r="P127" i="1"/>
  <c r="P128" i="1" s="1"/>
  <c r="P132" i="1" s="1"/>
  <c r="Q127" i="1"/>
  <c r="Q128" i="1" s="1"/>
  <c r="Q132" i="1" s="1"/>
  <c r="R127" i="1"/>
  <c r="R128" i="1" s="1"/>
  <c r="R132" i="1" s="1"/>
  <c r="S127" i="1"/>
  <c r="S128" i="1" s="1"/>
  <c r="S132" i="1" s="1"/>
  <c r="I127" i="1"/>
  <c r="I128" i="1" s="1"/>
  <c r="I132" i="1" s="1"/>
  <c r="T119" i="1"/>
  <c r="T114" i="1"/>
  <c r="T122" i="1"/>
  <c r="T121" i="1"/>
  <c r="T115" i="1"/>
  <c r="T77" i="1"/>
  <c r="T76" i="1"/>
  <c r="T75" i="1"/>
  <c r="T74" i="1"/>
  <c r="T73" i="1"/>
  <c r="T72" i="1"/>
  <c r="O132" i="1" l="1"/>
  <c r="T127" i="1"/>
  <c r="J132" i="1" l="1"/>
  <c r="J90" i="1"/>
  <c r="T123" i="1" l="1"/>
  <c r="T101" i="1" l="1"/>
  <c r="T120" i="1"/>
  <c r="T118" i="1"/>
  <c r="T117" i="1"/>
  <c r="T116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25" i="1" l="1"/>
  <c r="T128" i="1" s="1"/>
  <c r="T69" i="1"/>
  <c r="T71" i="1" l="1"/>
  <c r="T70" i="1"/>
  <c r="T68" i="1"/>
  <c r="T67" i="1"/>
  <c r="T66" i="1"/>
  <c r="T65" i="1" l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39" i="1"/>
  <c r="T40" i="1"/>
  <c r="T38" i="1"/>
  <c r="T37" i="1"/>
  <c r="T36" i="1"/>
  <c r="T35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 l="1"/>
  <c r="T34" i="1"/>
  <c r="T87" i="1" l="1"/>
  <c r="T132" i="1" s="1"/>
  <c r="O167" i="1"/>
  <c r="P167" i="1"/>
  <c r="Q167" i="1"/>
  <c r="R167" i="1"/>
  <c r="S147" i="1"/>
  <c r="T147" i="1" l="1"/>
  <c r="S158" i="1"/>
  <c r="T158" i="1" s="1"/>
  <c r="J161" i="1"/>
  <c r="J157" i="1"/>
  <c r="S155" i="1"/>
  <c r="T155" i="1" s="1"/>
  <c r="J154" i="1"/>
  <c r="S144" i="1"/>
  <c r="T144" i="1" s="1"/>
  <c r="J160" i="1" l="1"/>
  <c r="J162" i="1" s="1"/>
  <c r="T167" i="1"/>
  <c r="S167" i="1"/>
  <c r="J143" i="1"/>
  <c r="J141" i="1"/>
  <c r="K141" i="1"/>
  <c r="L141" i="1"/>
  <c r="M141" i="1"/>
  <c r="N141" i="1"/>
  <c r="J140" i="1"/>
  <c r="K140" i="1"/>
  <c r="L140" i="1"/>
  <c r="M140" i="1"/>
  <c r="N140" i="1"/>
  <c r="I140" i="1"/>
  <c r="J146" i="1"/>
  <c r="N146" i="1"/>
  <c r="O146" i="1"/>
  <c r="O148" i="1" s="1"/>
  <c r="P146" i="1"/>
  <c r="P148" i="1" s="1"/>
  <c r="Q146" i="1"/>
  <c r="Q148" i="1" s="1"/>
  <c r="R146" i="1"/>
  <c r="R148" i="1" s="1"/>
  <c r="S146" i="1"/>
  <c r="S148" i="1" s="1"/>
  <c r="I143" i="1"/>
  <c r="O143" i="1"/>
  <c r="O145" i="1" s="1"/>
  <c r="P143" i="1"/>
  <c r="P145" i="1" s="1"/>
  <c r="Q143" i="1"/>
  <c r="R143" i="1"/>
  <c r="R145" i="1" s="1"/>
  <c r="I146" i="1" l="1"/>
  <c r="I149" i="1" s="1"/>
  <c r="L142" i="1"/>
  <c r="K150" i="1"/>
  <c r="M142" i="1"/>
  <c r="N142" i="1"/>
  <c r="J142" i="1"/>
  <c r="J149" i="1"/>
  <c r="P149" i="1"/>
  <c r="K142" i="1"/>
  <c r="O149" i="1"/>
  <c r="Q145" i="1"/>
  <c r="Q149" i="1"/>
  <c r="L150" i="1"/>
  <c r="R149" i="1"/>
  <c r="M150" i="1"/>
  <c r="K143" i="1"/>
  <c r="M146" i="1"/>
  <c r="N143" i="1"/>
  <c r="N149" i="1" s="1"/>
  <c r="L146" i="1"/>
  <c r="N150" i="1"/>
  <c r="M143" i="1"/>
  <c r="K146" i="1"/>
  <c r="L143" i="1"/>
  <c r="M149" i="1" l="1"/>
  <c r="M151" i="1" s="1"/>
  <c r="M152" i="1" s="1"/>
  <c r="K149" i="1"/>
  <c r="K151" i="1" s="1"/>
  <c r="K152" i="1" s="1"/>
  <c r="N151" i="1"/>
  <c r="N152" i="1" s="1"/>
  <c r="L149" i="1"/>
  <c r="L151" i="1" s="1"/>
  <c r="L152" i="1" s="1"/>
  <c r="J165" i="1"/>
  <c r="J150" i="1"/>
  <c r="I150" i="1"/>
  <c r="I151" i="1" s="1"/>
  <c r="I141" i="1"/>
  <c r="I142" i="1" s="1"/>
  <c r="K157" i="1"/>
  <c r="L157" i="1"/>
  <c r="M157" i="1"/>
  <c r="N157" i="1"/>
  <c r="O157" i="1"/>
  <c r="P157" i="1"/>
  <c r="P159" i="1" s="1"/>
  <c r="Q157" i="1"/>
  <c r="Q159" i="1" s="1"/>
  <c r="R157" i="1"/>
  <c r="R159" i="1" s="1"/>
  <c r="S157" i="1"/>
  <c r="I157" i="1"/>
  <c r="I154" i="1"/>
  <c r="P154" i="1" l="1"/>
  <c r="P160" i="1" s="1"/>
  <c r="P161" i="1"/>
  <c r="R154" i="1"/>
  <c r="R156" i="1" s="1"/>
  <c r="R161" i="1"/>
  <c r="Q154" i="1"/>
  <c r="Q160" i="1" s="1"/>
  <c r="Q161" i="1"/>
  <c r="N154" i="1"/>
  <c r="N160" i="1" s="1"/>
  <c r="N161" i="1"/>
  <c r="S154" i="1"/>
  <c r="S156" i="1" s="1"/>
  <c r="S161" i="1"/>
  <c r="O154" i="1"/>
  <c r="O156" i="1" s="1"/>
  <c r="O161" i="1"/>
  <c r="K154" i="1"/>
  <c r="K160" i="1" s="1"/>
  <c r="K161" i="1"/>
  <c r="T146" i="1"/>
  <c r="T148" i="1" s="1"/>
  <c r="S159" i="1"/>
  <c r="O159" i="1"/>
  <c r="I152" i="1"/>
  <c r="L161" i="1"/>
  <c r="L154" i="1"/>
  <c r="L160" i="1" s="1"/>
  <c r="J151" i="1"/>
  <c r="J152" i="1" s="1"/>
  <c r="J164" i="1"/>
  <c r="J166" i="1" s="1"/>
  <c r="I160" i="1"/>
  <c r="Q140" i="1"/>
  <c r="S140" i="1"/>
  <c r="O140" i="1"/>
  <c r="P140" i="1"/>
  <c r="R140" i="1"/>
  <c r="I161" i="1"/>
  <c r="S160" i="1" l="1"/>
  <c r="R160" i="1"/>
  <c r="R162" i="1" s="1"/>
  <c r="Q156" i="1"/>
  <c r="P156" i="1"/>
  <c r="O160" i="1"/>
  <c r="O162" i="1" s="1"/>
  <c r="S162" i="1"/>
  <c r="I162" i="1"/>
  <c r="N162" i="1"/>
  <c r="K162" i="1"/>
  <c r="L162" i="1"/>
  <c r="Q162" i="1"/>
  <c r="P162" i="1"/>
  <c r="T157" i="1"/>
  <c r="T159" i="1" s="1"/>
  <c r="T140" i="1"/>
  <c r="S143" i="1" l="1"/>
  <c r="P134" i="1" l="1"/>
  <c r="O134" i="1"/>
  <c r="Q134" i="1"/>
  <c r="R134" i="1"/>
  <c r="K165" i="1"/>
  <c r="K164" i="1"/>
  <c r="L165" i="1"/>
  <c r="L164" i="1"/>
  <c r="I165" i="1"/>
  <c r="I164" i="1"/>
  <c r="N165" i="1"/>
  <c r="N164" i="1"/>
  <c r="S145" i="1"/>
  <c r="S149" i="1"/>
  <c r="I166" i="1" l="1"/>
  <c r="K166" i="1"/>
  <c r="M154" i="1"/>
  <c r="M160" i="1" s="1"/>
  <c r="N166" i="1"/>
  <c r="L166" i="1"/>
  <c r="T154" i="1"/>
  <c r="T143" i="1" l="1"/>
  <c r="T145" i="1" s="1"/>
  <c r="M164" i="1"/>
  <c r="T160" i="1"/>
  <c r="T156" i="1"/>
  <c r="M165" i="1"/>
  <c r="M161" i="1"/>
  <c r="M162" i="1" s="1"/>
  <c r="T149" i="1" l="1"/>
  <c r="M166" i="1"/>
  <c r="S141" i="1"/>
  <c r="S142" i="1" s="1"/>
  <c r="S168" i="1" s="1"/>
  <c r="Q141" i="1"/>
  <c r="Q142" i="1" s="1"/>
  <c r="Q168" i="1" s="1"/>
  <c r="O141" i="1"/>
  <c r="O142" i="1" s="1"/>
  <c r="O168" i="1" s="1"/>
  <c r="R141" i="1"/>
  <c r="R142" i="1" s="1"/>
  <c r="R168" i="1" s="1"/>
  <c r="P141" i="1"/>
  <c r="P142" i="1" s="1"/>
  <c r="P168" i="1" s="1"/>
  <c r="S165" i="1" l="1"/>
  <c r="S150" i="1"/>
  <c r="T141" i="1"/>
  <c r="T142" i="1" s="1"/>
  <c r="T168" i="1" s="1"/>
  <c r="P150" i="1" l="1"/>
  <c r="S151" i="1"/>
  <c r="S152" i="1" s="1"/>
  <c r="S164" i="1"/>
  <c r="S166" i="1" s="1"/>
  <c r="Q150" i="1"/>
  <c r="R150" i="1"/>
  <c r="T150" i="1"/>
  <c r="O150" i="1"/>
  <c r="Q165" i="1" l="1"/>
  <c r="T151" i="1"/>
  <c r="T152" i="1" s="1"/>
  <c r="T164" i="1"/>
  <c r="Q151" i="1"/>
  <c r="Q152" i="1" s="1"/>
  <c r="Q164" i="1"/>
  <c r="O151" i="1"/>
  <c r="O152" i="1" s="1"/>
  <c r="O164" i="1"/>
  <c r="R151" i="1"/>
  <c r="R152" i="1" s="1"/>
  <c r="R164" i="1"/>
  <c r="P151" i="1"/>
  <c r="P152" i="1" s="1"/>
  <c r="P164" i="1"/>
  <c r="O165" i="1"/>
  <c r="R165" i="1"/>
  <c r="P165" i="1"/>
  <c r="P166" i="1" l="1"/>
  <c r="R166" i="1"/>
  <c r="O166" i="1"/>
  <c r="Q166" i="1"/>
  <c r="T161" i="1" l="1"/>
  <c r="T162" i="1" s="1"/>
  <c r="T165" i="1"/>
  <c r="T166" i="1" s="1"/>
</calcChain>
</file>

<file path=xl/sharedStrings.xml><?xml version="1.0" encoding="utf-8"?>
<sst xmlns="http://schemas.openxmlformats.org/spreadsheetml/2006/main" count="672" uniqueCount="436">
  <si>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</si>
  <si>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</si>
  <si>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</si>
  <si>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</si>
  <si>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</si>
  <si>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</si>
  <si>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</si>
  <si>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</si>
  <si>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</si>
  <si>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</si>
  <si>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</si>
  <si>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</si>
  <si>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A2/1/16/170; P-95/2016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</si>
  <si>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</si>
  <si>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</si>
  <si>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</si>
  <si>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</si>
  <si>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</si>
  <si>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A2/1/16/171; P-97/2016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</si>
  <si>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</si>
  <si>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</si>
  <si>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</si>
  <si>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</si>
  <si>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A2/1/16/299; P-206/2016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</si>
  <si>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</si>
  <si>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</si>
  <si>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</si>
  <si>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</si>
  <si>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</si>
  <si>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</si>
  <si>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</si>
  <si>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</si>
  <si>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</si>
  <si>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</si>
  <si>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</si>
  <si>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A2/1/17/739; P-581/2017</t>
  </si>
  <si>
    <t>A2/1/17/739</t>
  </si>
  <si>
    <t>P-581/2017</t>
  </si>
  <si>
    <t>06.10.2017</t>
  </si>
  <si>
    <t>20.09.2037</t>
  </si>
  <si>
    <t>A2/1/18/186; P-152/2018</t>
  </si>
  <si>
    <t>A2/1/18/186</t>
  </si>
  <si>
    <t>P-152/2018</t>
  </si>
  <si>
    <t>25.04.2018</t>
  </si>
  <si>
    <t>20.04.2038</t>
  </si>
  <si>
    <t>Pašvaldības autonomo funkciju veikšanai nepieciešamā transporta iegādei</t>
  </si>
  <si>
    <t>10.05.2018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</si>
  <si>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</si>
  <si>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</si>
  <si>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</si>
  <si>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</si>
  <si>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</si>
  <si>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</si>
  <si>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</si>
  <si>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</si>
  <si>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</si>
  <si>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</si>
  <si>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</si>
  <si>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</si>
  <si>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A2/1/18/295</t>
  </si>
  <si>
    <t>P-245/2018</t>
  </si>
  <si>
    <t>20.05.2043</t>
  </si>
  <si>
    <t>A2/1/18/389; P-331/2018</t>
  </si>
  <si>
    <t>A2/1/18/389</t>
  </si>
  <si>
    <t>P-331/2018</t>
  </si>
  <si>
    <t>02.07.2018</t>
  </si>
  <si>
    <t>20.06.2048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</si>
  <si>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</si>
  <si>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</si>
  <si>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</si>
  <si>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</si>
  <si>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</si>
  <si>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</si>
  <si>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</si>
  <si>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</si>
  <si>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A2/1/18/732; P-610/2018</t>
  </si>
  <si>
    <t>A2/1/18/732</t>
  </si>
  <si>
    <t>P-610/2018</t>
  </si>
  <si>
    <t>18.10.2018</t>
  </si>
  <si>
    <t>20.10.2043</t>
  </si>
  <si>
    <t>A2/1/18/731; P-611/2018</t>
  </si>
  <si>
    <t>A2/1/18/731</t>
  </si>
  <si>
    <t>P-611/2018</t>
  </si>
  <si>
    <t>A2/1/18/819; P-676/2018</t>
  </si>
  <si>
    <t>A2/1/18/819</t>
  </si>
  <si>
    <t>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</si>
  <si>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</si>
  <si>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</si>
  <si>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</si>
  <si>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</si>
  <si>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A2/1/18/868</t>
  </si>
  <si>
    <t>P-716/2018</t>
  </si>
  <si>
    <t>03.12.2018</t>
  </si>
  <si>
    <t>20.11.2038</t>
  </si>
  <si>
    <t>A2/1/19/116; P-63/2019</t>
  </si>
  <si>
    <t>A2/1/19/116</t>
  </si>
  <si>
    <t xml:space="preserve"> P-63/2019</t>
  </si>
  <si>
    <t>09.05.2019</t>
  </si>
  <si>
    <t>20.04.2024</t>
  </si>
  <si>
    <t>2018.gadā uzsāktā projekta "SARC "Staļģene" telpu pārbūve un teritorijas labiekārtošana" īstenošanai_x000D_</t>
  </si>
  <si>
    <t>A2/1/19/117; P-62/2019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</si>
  <si>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</si>
  <si>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</si>
  <si>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</si>
  <si>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</si>
  <si>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</si>
  <si>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</si>
  <si>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</si>
  <si>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</si>
  <si>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</si>
  <si>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</si>
  <si>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</si>
  <si>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</si>
  <si>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</si>
  <si>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</si>
  <si>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</si>
  <si>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</si>
  <si>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</si>
  <si>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</si>
  <si>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</si>
  <si>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</si>
  <si>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</si>
  <si>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</si>
  <si>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</si>
  <si>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</si>
  <si>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</si>
  <si>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</si>
  <si>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</si>
  <si>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</si>
  <si>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</si>
  <si>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</si>
  <si>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</si>
  <si>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</si>
  <si>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</si>
  <si>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</si>
  <si>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</si>
  <si>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</si>
  <si>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</si>
  <si>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X</t>
  </si>
  <si>
    <t>SEB Banka</t>
  </si>
  <si>
    <t>Studiju kredīta nodrošināšanai</t>
  </si>
  <si>
    <t>03A0059</t>
  </si>
  <si>
    <t>15.10.2010</t>
  </si>
  <si>
    <t>15.12.2025</t>
  </si>
  <si>
    <t>Studējošā kredīta nodrošināšanai</t>
  </si>
  <si>
    <t>JNP/5-34.3/10/599</t>
  </si>
  <si>
    <t>Swedbank</t>
  </si>
  <si>
    <t>JNP/5-34.3/11/284</t>
  </si>
  <si>
    <t>04.07.2011</t>
  </si>
  <si>
    <t>14.06.2023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</si>
  <si>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</si>
  <si>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</si>
  <si>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</si>
  <si>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</si>
  <si>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</si>
  <si>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JNP/5-34.3/11/515</t>
  </si>
  <si>
    <t>25.10.2011</t>
  </si>
  <si>
    <t>14.09.2027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</si>
  <si>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</si>
  <si>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</si>
  <si>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</si>
  <si>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</si>
  <si>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</si>
  <si>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</si>
  <si>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</si>
  <si>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</si>
  <si>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</si>
  <si>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</si>
  <si>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</si>
  <si>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</si>
  <si>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</si>
  <si>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</si>
  <si>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</si>
  <si>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</si>
  <si>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</si>
  <si>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</si>
  <si>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</si>
  <si>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</si>
  <si>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</si>
  <si>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</si>
  <si>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</si>
  <si>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</si>
  <si>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</si>
  <si>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</si>
  <si>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</si>
  <si>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</si>
  <si>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Konteinera tipa katlu mājas izbūve</t>
  </si>
  <si>
    <t>Ūdensvada, saimnieciskās un lietus kanalizācijas tīklu izbūve Celtniecības ielā</t>
  </si>
  <si>
    <t>Zemgales ielas seguma atjaunošana</t>
  </si>
  <si>
    <t>Izglītības iestāžu investīciju projektu īstenošanai</t>
  </si>
  <si>
    <t>Ūdensapgādes un kanalizācijas tīklu izbūve, Rubeņu un Akmeņu ceļu pārbūve</t>
  </si>
  <si>
    <t>Apgaismojuma izbūve Ozolnieku slēpošanas trasē</t>
  </si>
  <si>
    <t>Lietus kanalizācijas tīklu, apgaismojuma un ielas kanalizācijas izbūve Saules ielā Ozolniekos</t>
  </si>
  <si>
    <t>Ceļu un ielu labiekārtošanas investīciju projektu īstenošanai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</si>
  <si>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</si>
  <si>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</si>
  <si>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</si>
  <si>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</si>
  <si>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</si>
  <si>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</si>
  <si>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</si>
  <si>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25.10.2016</t>
  </si>
  <si>
    <t>26.06.2017</t>
  </si>
  <si>
    <t>30.06.2017</t>
  </si>
  <si>
    <t>28.07.2017</t>
  </si>
  <si>
    <t>31.07.2017</t>
  </si>
  <si>
    <t>22.11.2017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</si>
  <si>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</si>
  <si>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</si>
  <si>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</si>
  <si>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</si>
  <si>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</si>
  <si>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</si>
  <si>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</si>
  <si>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</si>
  <si>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Studiju kredīts</t>
  </si>
  <si>
    <t>Ūdens ieguves, sagatavošanas un uzglabāšanas ietaišu izbūve, notekūdeņu attīrīšanas ietaišu izbūve, ūdens un kanalizācijas tīklu rekonstrukcija un paplašināšana Ozolnieku ciemā, Ozolnieku novadā</t>
  </si>
  <si>
    <t>20.11.2009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</si>
  <si>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</si>
  <si>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</si>
  <si>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</si>
  <si>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</si>
  <si>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</si>
  <si>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</si>
  <si>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</si>
  <si>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</si>
  <si>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</si>
  <si>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</si>
  <si>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</si>
  <si>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A2/1/16/442,   P-319/2016</t>
  </si>
  <si>
    <t>20.10.2026.</t>
  </si>
  <si>
    <t>A2/1/16/445,  P-322/2016</t>
  </si>
  <si>
    <t>A2/1/16/446,  P-323/2016</t>
  </si>
  <si>
    <t>A/2/1/17/412  P-285/2017</t>
  </si>
  <si>
    <t>20.06.2024.</t>
  </si>
  <si>
    <t>A2/1/17/446,  P-325/2017</t>
  </si>
  <si>
    <t>A2/1/17/503,  P-360/2017</t>
  </si>
  <si>
    <t>20.07.2024.</t>
  </si>
  <si>
    <t>A2/1/17/519,  P-361/2017</t>
  </si>
  <si>
    <t>A2/1/17/502,  P-363/2017</t>
  </si>
  <si>
    <t>A2/1/17/839,  P-641/2017</t>
  </si>
  <si>
    <t>20.11.2024.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</si>
  <si>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</si>
  <si>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</si>
  <si>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</si>
  <si>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</si>
  <si>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</si>
  <si>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</si>
  <si>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</si>
  <si>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</si>
  <si>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</si>
  <si>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</si>
  <si>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</si>
  <si>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 xml:space="preserve">Jelgavas novada pašvaldības apvienotais                       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</si>
  <si>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</si>
  <si>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</si>
  <si>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</si>
  <si>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</si>
  <si>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</si>
  <si>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</si>
  <si>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</si>
  <si>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</si>
  <si>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</si>
  <si>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Izglītības iestāžu investīciju projekts</t>
  </si>
  <si>
    <t>09-056526-SJ</t>
  </si>
  <si>
    <t>14.06.2024.</t>
  </si>
  <si>
    <t>JR15096</t>
  </si>
  <si>
    <t>JE15097</t>
  </si>
  <si>
    <t>Siltumtīklu izbūve Ozolniekos</t>
  </si>
  <si>
    <t>Šķeldas katlumājas izbūve Ozolniekos</t>
  </si>
  <si>
    <t>JE13103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</si>
  <si>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</si>
  <si>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</si>
  <si>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</si>
  <si>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</si>
  <si>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</si>
  <si>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</si>
  <si>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</si>
  <si>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</si>
  <si>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</si>
  <si>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</si>
  <si>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</si>
  <si>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</si>
  <si>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</si>
  <si>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</si>
  <si>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</si>
  <si>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</si>
  <si>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</si>
  <si>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</si>
  <si>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</si>
  <si>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</si>
  <si>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</si>
  <si>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</si>
  <si>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</si>
  <si>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</si>
  <si>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</si>
  <si>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</si>
  <si>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</si>
  <si>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25.08.2021.</t>
  </si>
  <si>
    <t>Staļģenes vidusskolas teritorijas labiekārtošana</t>
  </si>
  <si>
    <t>A2/1/21/492
P-358/2021
AG PIP</t>
  </si>
  <si>
    <t>20.08.20741.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</si>
  <si>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</si>
  <si>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</si>
  <si>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</si>
  <si>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</si>
  <si>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</si>
  <si>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</si>
  <si>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</si>
  <si>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A2/1/21/583
P-434/2021
CIVID VARAM</t>
  </si>
  <si>
    <t>A2/1/21/6995P-534/2021</t>
  </si>
  <si>
    <t>10.11.2021.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</si>
  <si>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</si>
  <si>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</si>
  <si>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</si>
  <si>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</si>
  <si>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</si>
  <si>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</si>
  <si>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</si>
  <si>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</si>
  <si>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</si>
  <si>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</si>
  <si>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</si>
  <si>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</si>
  <si>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</si>
  <si>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</si>
  <si>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</si>
  <si>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</si>
  <si>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</si>
  <si>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</si>
  <si>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</si>
  <si>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</si>
  <si>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</si>
  <si>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</si>
  <si>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</si>
  <si>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</si>
  <si>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</si>
  <si>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</si>
  <si>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</si>
  <si>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Kurināmā iegādei</t>
  </si>
  <si>
    <t>20.04.2039</t>
  </si>
  <si>
    <t>Plānotie aizņēmumi Jelgavas novada pašvaldībai</t>
  </si>
  <si>
    <t>KOPĀ PLĀNOTIE AIZŅĒMUMI</t>
  </si>
  <si>
    <t>Prioritārā investīciju projekta "Zaļenieku pagasta kultūras nama energoefektivitātes paaugstināšana, pārbūve un teritorijas labiekārtošana" investīciju īstenošanai</t>
  </si>
  <si>
    <t>10.08.2023</t>
  </si>
  <si>
    <t>20.07.2053</t>
  </si>
  <si>
    <t xml:space="preserve">Projekts "Lielplatones pagasta Tirgus ielas virskārtas atjaunošana"	</t>
  </si>
  <si>
    <t>Projekts "Stacijas ielas, Elejā, virskārtas atjaunošana"</t>
  </si>
  <si>
    <t>Projekts "Parka ielas, Elejā, virskārtas atjaunošana"</t>
  </si>
  <si>
    <t>Projekts "Vircavas pagasta Mazlauku ciema Upes iela (Nr.15) virskārtas atjaunošana"</t>
  </si>
  <si>
    <t>Projekts "Kalnciema pagasta Lielās ielas un Mazās ielas virskārtas atjaunošana"</t>
  </si>
  <si>
    <t>23.08.2023</t>
  </si>
  <si>
    <t>24.08.2023</t>
  </si>
  <si>
    <t>20.07.2038</t>
  </si>
  <si>
    <t>20.07.2028</t>
  </si>
  <si>
    <t>20.07.2048</t>
  </si>
  <si>
    <t xml:space="preserve">Kohēzijas fonda projekta Nr. 5.3.1.0/17/I/014 "Ūdenssaimniecības attīstība Ozolnieku pagastā, Ozolnieku novadā" īstenošanai_x000D_
</t>
  </si>
  <si>
    <t>08.11.2022.</t>
  </si>
  <si>
    <t>24.11.2009</t>
  </si>
  <si>
    <t>14.01.2023</t>
  </si>
  <si>
    <t xml:space="preserve">Kohēzijas fonda projekta Nr. 4.3.1.0/17/A/009 "Centralizētās siltumapgādes pārvades un sadales sistēmas rekonstrukcija Ozolniekos" īstenošanai_x000D_
</t>
  </si>
  <si>
    <t>15.12.2022.</t>
  </si>
  <si>
    <t>G/22/567</t>
  </si>
  <si>
    <t>20.08.2028.</t>
  </si>
  <si>
    <t>07.09.2023.</t>
  </si>
  <si>
    <t>A2/1/23/340</t>
  </si>
  <si>
    <t>A2/1/23/281</t>
  </si>
  <si>
    <t>A12/1/23/283</t>
  </si>
  <si>
    <t>A2/1/23/282</t>
  </si>
  <si>
    <t>A2/1/23/279</t>
  </si>
  <si>
    <t>A2/1/23/280</t>
  </si>
  <si>
    <t>Projekts "Platones pagasta Centra iela asfalta virskārtas atjaunošana 780 m"</t>
  </si>
  <si>
    <t>A2/1/23/345</t>
  </si>
  <si>
    <t>20.08.2038.</t>
  </si>
  <si>
    <t>A2/1/23/344</t>
  </si>
  <si>
    <t>20.08.2043.</t>
  </si>
  <si>
    <t>A2/1/23/343</t>
  </si>
  <si>
    <t>A2/1/23/341</t>
  </si>
  <si>
    <t>A2/1/23/342</t>
  </si>
  <si>
    <t>Pavisam galvojumi</t>
  </si>
  <si>
    <t>Parāds uz 01.01.2024.</t>
  </si>
  <si>
    <t>2024.gadā  pamatsummas atmaksa</t>
  </si>
  <si>
    <t>2024.gadā  Apkalpošanas maksas</t>
  </si>
  <si>
    <t>2024.gadā  Procentu maksas</t>
  </si>
  <si>
    <t>A2/1/23/259
P-193/2023</t>
  </si>
  <si>
    <t>Projekts "Stadiona ielas posma no Meliorācijas ielas līdz Spartaka ielai braucamās daļas atjaunošana"</t>
  </si>
  <si>
    <t>20.09.2028.</t>
  </si>
  <si>
    <t>A2/1/23/392
P-311/2023</t>
  </si>
  <si>
    <t>27.09.2023.</t>
  </si>
  <si>
    <t>A2/1/23/393
P-312/2023</t>
  </si>
  <si>
    <t>A2/1/23/391
P310-2023</t>
  </si>
  <si>
    <t>20.09.2053.</t>
  </si>
  <si>
    <t>28.09.2023.</t>
  </si>
  <si>
    <t>Prioitārais investīciju projekts- Nekustamā īpašuma  īpašuma iegāde - Skolas iela 4B, Ozolniekos, Ozolnieku pagastā, Jelgavas novadā</t>
  </si>
  <si>
    <t xml:space="preserve"> Prioitārais investīciju projekts SARC Eleja  teritorijas labiekārtošana ( Lietuvas 19, Eleja)</t>
  </si>
  <si>
    <t xml:space="preserve">Pašvaldību funkciju īstenošanai un  pakalpojumu sniegšanai nepieciešamo Jaunu M3 kategorijas autobusu iegāde </t>
  </si>
  <si>
    <t>20.07.2018.</t>
  </si>
  <si>
    <t>20.06.2040.</t>
  </si>
  <si>
    <t>12.09.2023.</t>
  </si>
  <si>
    <t>G/23/130</t>
  </si>
  <si>
    <t>2024</t>
  </si>
  <si>
    <t>2049</t>
  </si>
  <si>
    <t>Kopā noslēgtie galvojumu līgumi</t>
  </si>
  <si>
    <t>Kopā plānotie galvojumi</t>
  </si>
  <si>
    <t>Ūdens ņemšanas vietas izbūve ugunsdzēsības vajadzībām Jēkabniekos projekta INTEREG LAT-LIT "Reaģēšana uz klimata pārmaiņu riskiem un ekstremāliem laikapstākļiem, to novēršana Latvijas un Lietuvas pārrobežu reģionā / Safe Response"ietvaros</t>
  </si>
  <si>
    <t>2044</t>
  </si>
  <si>
    <t xml:space="preserve">ES fondu projektu programmas ietvaros  "Atbalsts uzņēmējdarbībai nepieciešamās publiskās infrastruktūras attīstībai, veicinot pāreju uz klimatneitrālu ekonomiku", tajā skaitā:
*Cenu pagasta pašvaldības ceļa Pakalni - Pļavnieki pārbūve;
*Kalnciema pagasta pašvaldības ceļa Izgāztuves ceļš pārbūve;
*Lielplatones pagasta pašvaldības ceļa Līgo iela,  Līgo iela – Sili (Nr.3) pārbūve;
*Platones pagasta pašvaldības ceļa Zvaigznītes - Braču Brieži - Zaķi pārbūve;
*Salgales pagasta pašvaldības ceļa Ābelīšu ceļš pārbūve;
*Sesavas pagasta pašvaldības ceļa Eleja – Bauskas šos. – Staltie pārbūve, 1.daļa.;
*Sesavas pagasta pašvaldības ceļa Eleja – Bauskas šos. – Staltie pārbūve, 2.daļa.;
Sesavas pagasta pašvaldības ceļa Eleja – Bauskas šos. – Staltie pārbūve, 3.daļa;
*Sesavas pagasta pašvaldības ceļa Strautnieki – Jušķēni pārbūve;
*Sesavas pagasta pašvaldības ceļa Klāvi – Zīles (Nr.41) pārbūve;
*Vilces pagasta pašvaldības ceļa Kalnrozes – Augstkalnes ceļš – pārbūve
*Vilces pagasta pašvaldības ceļa Vilces dzirnavas – Augstkalnes pagasts pārbūve;
*Vilces pagasta pašvaldības ceļa Vaiteņu krustojums - Bandenieki pārbūve;
*Zaļenieku pagasta pašvaldības ceļu Tērvetes šoseja – Baloži – Kalnamačas – 2.nodaļas darbnīcas (Nr.12) un Abgunstes skola – Rožlauki – Zanderi (Nr.28) pārbūve;
*Zaļenieku pagasta pašvaldības ceļa Tērvetes šoseja – Baloži – Kalnamačas – 2.nodaļas darbnīcas (Nr.12) pārbūve, 1.daļa;
*Zaļenieku pagasta pašvaldības ceļa Tērvetes šoseja – Baloži – Kalnamačas – 2.nodaļas darbnīcas (Nr.12) pārbūve, 2.daļa
</t>
  </si>
  <si>
    <t>3. pielikums</t>
  </si>
  <si>
    <t>Jelgavas novada pašvaldības 2024. gada 22. janvāra</t>
  </si>
  <si>
    <t>saistošajiem noteikumiem Nr. 1</t>
  </si>
  <si>
    <t>Aizņēmumu un galvojumu saistību apmērs 2024. gadā un turpmākajos gados, EUR</t>
  </si>
  <si>
    <t xml:space="preserve">Investīciju projekta "Attālinātas darba vides attīstīšana Jelgavas novada pašvaldībā attālināto pakalpojumu nodrošināšanai" īstenošanai </t>
  </si>
  <si>
    <t>ERAF projekta Nr.3.3.1.0/16/I/032 "Uzņēmējdarbības attīstībai nepieciešamās infrastruktūras attīstība Jelgavas novadā 2.kārta" īstenošanai</t>
  </si>
  <si>
    <t>ELFLA projekta (Nr.17-06-A00702-000125) "Jelgavas novada lauku ceļu infrastruktūras pārbūve" īstenošanai</t>
  </si>
  <si>
    <t>Latvijas-Lietuvas pārrobežu sadarbības projekta (Nr.LLI-313) "Interaktīvas sabiedriskas vietas izveide Elejas muižas parkā – Aizraujošais ceļojums muižu parkos četros gadalaikos"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</si>
  <si>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</si>
  <si>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</si>
  <si>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Valsts nozīmes arhitektūras pieminekļa investīciju projekta „Dzīvojamās ēkas vienkāršotā atjaunošana ar telpu grupas funkcijas maiņu - Vilces doktorāta izveide" īstenošanai</t>
  </si>
  <si>
    <t>Investīciju projekta "Jelgavas novada pašvaldības Elejas pagasta ceļa "A6 Bauskas šoseja-Ozolmuiža-Daumanti Nr. 40" 1,5 km posma pārbūve" īstenošanai</t>
  </si>
  <si>
    <t>Investīciju projekts "Jelgavas novada pašvaldības Līvbērzes pagasta Jelgavas ielas transporta infrastruktūras attīstība" īstenošanai</t>
  </si>
  <si>
    <t>Investīciju projekta "Valgundes pagasta IKSC „Avoti" energoefektivitātes paaugstināšana" īstenošanai (2020.gadā 186 598EUR, 2021.gadā 435 394 EUR)</t>
  </si>
  <si>
    <t>Investīciju projekta "Vilces pagasta Ziedkalnes ceļa seguma atjaunošana" īstenošanai</t>
  </si>
  <si>
    <t xml:space="preserve">Latvijas – Lietuvas pārrobežu sadarbības programmas projekta (Nr.LLI-444) "Jaunu ilgtspējīgu risinājumu integrācija kultūras mantojumā" </t>
  </si>
  <si>
    <t>Prioritārā investīciju projekta „Ūdensvada, saimnieciskās un lietus kanalizācijas tīklu izbūve un seguma atjaunošana Spartaka, Iecavas un Puķu ielās Ozolniekos, Ozolnieku pagastā, Ozolnieku novadā" īstenošanai</t>
  </si>
  <si>
    <t>Ceļa "Misas tilts - Glūdas" esošās segas konstrukcijas pastiprināšana ar cietā seguma izbūvi - 2.kārta, Cenu pagasts, Jelgavas novads</t>
  </si>
  <si>
    <t>Projekts "Cietā seguma un apgaismojuma izbūve Ievu ielā, Iecēnu ciemā, Cenu pagastā"</t>
  </si>
  <si>
    <t>Projekts "Vilces pagasta Vilces kapu ceļa Nr.54 virskārtas atjaunošana 0,56 km"</t>
  </si>
  <si>
    <t>Projekts "Valgundes pagasta Celtnieku ielas virskārtas atjaunošana 1.3 km"</t>
  </si>
  <si>
    <t>Projekts "Līvbērzes pagasta Bērzu ielas 650 m un Kooperatīva ielas 200 m virskārtas atjaunošana"</t>
  </si>
  <si>
    <t>Projekts "Kastaņu ielas, Bērvircavā seguma virskārtas atjaunošana, Sesavas pagasts"</t>
  </si>
  <si>
    <t>projekts "Salgales pagasta Garozas ciema Pļavu ielas (480 m) virskārtas asfaltēšana"</t>
  </si>
  <si>
    <t>Projekts "Glūdas pagasta Skolas ielas un Dārza ielas (Nr.5), Nākotnē, virskārtas atjaunošana"</t>
  </si>
  <si>
    <t xml:space="preserve">Glūdas pagasta Nākotnes ciema ūdenssaimniecības pārbūve projekta "LIFE GoodWater – Latvijas upju baseinu apsaimniekošanas plānu ieviešana laba virszemes ūdens stāvokļa sasniegšanai" ietvaros </t>
  </si>
  <si>
    <t>Kohēzijas fonda projekta Nr. 5.3.1.0/17/I/014 "Ūdenssaimniecības attīstība Ozolnieku pagastā, Ozolnieku novadā" īstenošanai</t>
  </si>
  <si>
    <t>Kohēzijas fonda projekta Nr. 4.3.1.0/22/A/023 "Fosilā kurināmā aizstāšana Ozolniekos, Jelgavas novadā" īstenošanai</t>
  </si>
  <si>
    <t>Ēku energoefektivotātes paaugstināšana projekta "Pašvaldību ēku un infrastruktūras uzlabošana, veicinot pāreju uz atjaunojamo energoresursu tehnoloģiju izmantošanu un uzlabojot energoefektivitāti" ietvaros, tajā skaitā:
* Elejas vidusskolas mājturības un tehnoloģiju darbnīcas energoefektivitātes paaugstināšana;
* Līvbērzes pagasta pārvaldes ēkas  energoefektivitātes paaugstināšana;
* Līvbērzes pagasta Aktivitāšu centrs " Līvbērze", Ceriņu iela 2, Vārpa  energoefektivitātes paaugstināšana;
*Valgundes pagasta ēkas energoefektivitātes paaugstināšana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</si>
</sst>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4" x14ac:knownFonts="1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184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0" xfId="2" applyFont="1" applyAlignment="1">
      <alignment horizontal="right"/>
    </xf>
    <xf numFmtId="0" fontId="6" fillId="0" borderId="0" xfId="3" applyFont="1"/>
    <xf numFmtId="0" fontId="6" fillId="0" borderId="0" xfId="3" applyFont="1" applyAlignment="1" applyProtection="1">
      <alignment horizontal="center"/>
      <protection locked="0"/>
    </xf>
    <xf numFmtId="0" fontId="6" fillId="0" borderId="0" xfId="3" applyFont="1" applyProtection="1">
      <protection locked="0"/>
    </xf>
    <xf numFmtId="0" fontId="7" fillId="0" borderId="0" xfId="3" applyFont="1"/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1" xfId="3" applyFont="1" applyBorder="1" applyAlignment="1">
      <alignment horizontal="center" wrapText="1"/>
    </xf>
    <xf numFmtId="0" fontId="4" fillId="0" borderId="1" xfId="1" applyFont="1" applyBorder="1" applyAlignment="1">
      <alignment horizontal="center"/>
    </xf>
    <xf numFmtId="49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/>
    <xf numFmtId="2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 applyAlignment="1">
      <alignment wrapText="1"/>
    </xf>
    <xf numFmtId="0" fontId="10" fillId="0" borderId="0" xfId="1" applyFont="1"/>
    <xf numFmtId="3" fontId="8" fillId="0" borderId="1" xfId="1" applyNumberFormat="1" applyFont="1" applyBorder="1"/>
    <xf numFmtId="2" fontId="4" fillId="0" borderId="1" xfId="1" applyNumberFormat="1" applyFont="1" applyBorder="1"/>
    <xf numFmtId="0" fontId="4" fillId="0" borderId="1" xfId="3" applyFont="1" applyBorder="1" applyAlignment="1">
      <alignment horizontal="right" wrapText="1"/>
    </xf>
    <xf numFmtId="0" fontId="4" fillId="0" borderId="0" xfId="4" applyFont="1"/>
    <xf numFmtId="0" fontId="2" fillId="0" borderId="0" xfId="5"/>
    <xf numFmtId="164" fontId="4" fillId="0" borderId="0" xfId="1" applyNumberFormat="1" applyFont="1"/>
    <xf numFmtId="0" fontId="4" fillId="4" borderId="1" xfId="1" applyFont="1" applyFill="1" applyBorder="1"/>
    <xf numFmtId="0" fontId="4" fillId="4" borderId="1" xfId="1" applyFont="1" applyFill="1" applyBorder="1" applyAlignment="1">
      <alignment horizontal="center"/>
    </xf>
    <xf numFmtId="3" fontId="8" fillId="4" borderId="1" xfId="1" applyNumberFormat="1" applyFont="1" applyFill="1" applyBorder="1"/>
    <xf numFmtId="0" fontId="10" fillId="0" borderId="0" xfId="2" applyFont="1" applyAlignment="1">
      <alignment horizontal="right"/>
    </xf>
    <xf numFmtId="3" fontId="10" fillId="0" borderId="0" xfId="1" applyNumberFormat="1" applyFont="1"/>
    <xf numFmtId="3" fontId="4" fillId="0" borderId="0" xfId="1" applyNumberFormat="1" applyFont="1"/>
    <xf numFmtId="3" fontId="4" fillId="0" borderId="6" xfId="3" applyNumberFormat="1" applyFont="1" applyBorder="1" applyAlignment="1">
      <alignment horizontal="right" vertical="center" wrapText="1"/>
    </xf>
    <xf numFmtId="3" fontId="4" fillId="0" borderId="0" xfId="3" applyNumberFormat="1" applyFont="1" applyAlignment="1">
      <alignment horizontal="right" vertical="center" wrapText="1"/>
    </xf>
    <xf numFmtId="0" fontId="4" fillId="5" borderId="1" xfId="1" applyFont="1" applyFill="1" applyBorder="1"/>
    <xf numFmtId="0" fontId="4" fillId="5" borderId="1" xfId="1" applyFont="1" applyFill="1" applyBorder="1" applyAlignment="1">
      <alignment horizontal="center"/>
    </xf>
    <xf numFmtId="3" fontId="8" fillId="5" borderId="1" xfId="1" applyNumberFormat="1" applyFont="1" applyFill="1" applyBorder="1"/>
    <xf numFmtId="3" fontId="8" fillId="3" borderId="1" xfId="3" applyNumberFormat="1" applyFont="1" applyFill="1" applyBorder="1" applyAlignment="1" applyProtection="1">
      <alignment horizontal="right" wrapText="1"/>
      <protection locked="0"/>
    </xf>
    <xf numFmtId="0" fontId="8" fillId="6" borderId="1" xfId="1" applyFont="1" applyFill="1" applyBorder="1" applyAlignment="1">
      <alignment horizontal="center"/>
    </xf>
    <xf numFmtId="3" fontId="8" fillId="6" borderId="1" xfId="3" applyNumberFormat="1" applyFont="1" applyFill="1" applyBorder="1" applyAlignment="1" applyProtection="1">
      <alignment horizontal="right" wrapText="1"/>
      <protection locked="0"/>
    </xf>
    <xf numFmtId="0" fontId="4" fillId="6" borderId="0" xfId="1" applyFont="1" applyFill="1"/>
    <xf numFmtId="0" fontId="8" fillId="6" borderId="3" xfId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2" fontId="4" fillId="6" borderId="1" xfId="3" applyNumberFormat="1" applyFont="1" applyFill="1" applyBorder="1" applyAlignment="1" applyProtection="1">
      <alignment horizontal="left" wrapText="1"/>
      <protection locked="0"/>
    </xf>
    <xf numFmtId="49" fontId="4" fillId="6" borderId="1" xfId="3" applyNumberFormat="1" applyFont="1" applyFill="1" applyBorder="1" applyAlignment="1" applyProtection="1">
      <alignment horizontal="center" wrapText="1"/>
      <protection locked="0"/>
    </xf>
    <xf numFmtId="3" fontId="4" fillId="6" borderId="1" xfId="3" applyNumberFormat="1" applyFont="1" applyFill="1" applyBorder="1" applyAlignment="1" applyProtection="1">
      <alignment wrapText="1"/>
      <protection locked="0"/>
    </xf>
    <xf numFmtId="3" fontId="9" fillId="6" borderId="1" xfId="3" applyNumberFormat="1" applyFont="1" applyFill="1" applyBorder="1" applyAlignment="1" applyProtection="1">
      <alignment wrapText="1"/>
      <protection locked="0"/>
    </xf>
    <xf numFmtId="0" fontId="4" fillId="6" borderId="1" xfId="1" applyFont="1" applyFill="1" applyBorder="1"/>
    <xf numFmtId="164" fontId="8" fillId="6" borderId="1" xfId="1" applyNumberFormat="1" applyFont="1" applyFill="1" applyBorder="1"/>
    <xf numFmtId="0" fontId="4" fillId="6" borderId="1" xfId="1" applyFont="1" applyFill="1" applyBorder="1" applyAlignment="1">
      <alignment wrapText="1"/>
    </xf>
    <xf numFmtId="0" fontId="4" fillId="6" borderId="2" xfId="3" applyFont="1" applyFill="1" applyBorder="1" applyAlignment="1" applyProtection="1">
      <alignment horizontal="left" vertical="top" wrapText="1"/>
      <protection locked="0"/>
    </xf>
    <xf numFmtId="49" fontId="4" fillId="6" borderId="3" xfId="3" applyNumberFormat="1" applyFont="1" applyFill="1" applyBorder="1" applyAlignment="1" applyProtection="1">
      <alignment horizontal="center" wrapText="1"/>
      <protection locked="0"/>
    </xf>
    <xf numFmtId="3" fontId="4" fillId="6" borderId="1" xfId="3" applyNumberFormat="1" applyFont="1" applyFill="1" applyBorder="1" applyAlignment="1" applyProtection="1">
      <alignment horizontal="right" vertical="center"/>
      <protection locked="0"/>
    </xf>
    <xf numFmtId="0" fontId="8" fillId="3" borderId="1" xfId="1" applyFont="1" applyFill="1" applyBorder="1" applyAlignment="1">
      <alignment horizontal="center"/>
    </xf>
    <xf numFmtId="49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1" applyFont="1" applyFill="1"/>
    <xf numFmtId="3" fontId="4" fillId="6" borderId="1" xfId="1" applyNumberFormat="1" applyFont="1" applyFill="1" applyBorder="1"/>
    <xf numFmtId="49" fontId="8" fillId="6" borderId="1" xfId="3" applyNumberFormat="1" applyFont="1" applyFill="1" applyBorder="1" applyAlignment="1" applyProtection="1">
      <alignment horizontal="left" wrapText="1"/>
      <protection locked="0"/>
    </xf>
    <xf numFmtId="2" fontId="8" fillId="6" borderId="1" xfId="3" applyNumberFormat="1" applyFont="1" applyFill="1" applyBorder="1" applyAlignment="1" applyProtection="1">
      <alignment horizontal="left" wrapText="1"/>
      <protection locked="0"/>
    </xf>
    <xf numFmtId="49" fontId="8" fillId="6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6" borderId="3" xfId="3" applyNumberFormat="1" applyFont="1" applyFill="1" applyBorder="1" applyAlignment="1" applyProtection="1">
      <alignment horizontal="center" wrapText="1"/>
      <protection locked="0"/>
    </xf>
    <xf numFmtId="3" fontId="8" fillId="6" borderId="1" xfId="3" applyNumberFormat="1" applyFont="1" applyFill="1" applyBorder="1" applyAlignment="1" applyProtection="1">
      <alignment wrapText="1"/>
      <protection locked="0"/>
    </xf>
    <xf numFmtId="1" fontId="8" fillId="6" borderId="1" xfId="1" applyNumberFormat="1" applyFont="1" applyFill="1" applyBorder="1"/>
    <xf numFmtId="3" fontId="8" fillId="6" borderId="1" xfId="3" applyNumberFormat="1" applyFont="1" applyFill="1" applyBorder="1" applyAlignment="1" applyProtection="1">
      <alignment horizontal="right" vertical="center"/>
      <protection locked="0"/>
    </xf>
    <xf numFmtId="49" fontId="4" fillId="0" borderId="1" xfId="3" applyNumberFormat="1" applyFont="1" applyBorder="1" applyAlignment="1" applyProtection="1">
      <alignment horizontal="center" vertical="center" wrapText="1"/>
      <protection locked="0"/>
    </xf>
    <xf numFmtId="49" fontId="4" fillId="0" borderId="3" xfId="3" applyNumberFormat="1" applyFont="1" applyBorder="1" applyAlignment="1" applyProtection="1">
      <alignment horizontal="center" vertical="center" wrapText="1"/>
      <protection locked="0"/>
    </xf>
    <xf numFmtId="3" fontId="9" fillId="0" borderId="1" xfId="3" applyNumberFormat="1" applyFont="1" applyBorder="1" applyAlignment="1" applyProtection="1">
      <alignment horizontal="center" vertical="center" wrapText="1"/>
      <protection locked="0"/>
    </xf>
    <xf numFmtId="1" fontId="4" fillId="0" borderId="1" xfId="1" applyNumberFormat="1" applyFont="1" applyBorder="1" applyAlignment="1">
      <alignment horizontal="center" vertical="center"/>
    </xf>
    <xf numFmtId="3" fontId="4" fillId="0" borderId="1" xfId="3" applyNumberFormat="1" applyFont="1" applyBorder="1" applyAlignment="1" applyProtection="1">
      <alignment horizontal="center" vertical="center"/>
      <protection locked="0"/>
    </xf>
    <xf numFmtId="164" fontId="8" fillId="0" borderId="1" xfId="1" applyNumberFormat="1" applyFont="1" applyBorder="1" applyAlignment="1">
      <alignment horizontal="center" vertical="center"/>
    </xf>
    <xf numFmtId="4" fontId="8" fillId="6" borderId="0" xfId="3" applyNumberFormat="1" applyFont="1" applyFill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center" vertical="center" wrapText="1"/>
      <protection locked="0"/>
    </xf>
    <xf numFmtId="0" fontId="8" fillId="6" borderId="0" xfId="1" applyFont="1" applyFill="1" applyAlignment="1">
      <alignment vertical="center"/>
    </xf>
    <xf numFmtId="2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3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1" fontId="8" fillId="3" borderId="1" xfId="1" applyNumberFormat="1" applyFont="1" applyFill="1" applyBorder="1" applyAlignment="1">
      <alignment horizontal="center" vertical="center"/>
    </xf>
    <xf numFmtId="3" fontId="8" fillId="3" borderId="1" xfId="3" applyNumberFormat="1" applyFont="1" applyFill="1" applyBorder="1" applyAlignment="1" applyProtection="1">
      <alignment horizontal="center" vertical="center"/>
      <protection locked="0"/>
    </xf>
    <xf numFmtId="164" fontId="8" fillId="3" borderId="1" xfId="1" applyNumberFormat="1" applyFont="1" applyFill="1" applyBorder="1" applyAlignment="1">
      <alignment horizontal="center" vertical="center"/>
    </xf>
    <xf numFmtId="0" fontId="8" fillId="6" borderId="0" xfId="1" applyFont="1" applyFill="1" applyAlignment="1">
      <alignment horizontal="center" vertical="center"/>
    </xf>
    <xf numFmtId="3" fontId="8" fillId="4" borderId="1" xfId="3" applyNumberFormat="1" applyFont="1" applyFill="1" applyBorder="1" applyAlignment="1" applyProtection="1">
      <alignment vertical="center" wrapText="1"/>
      <protection locked="0"/>
    </xf>
    <xf numFmtId="49" fontId="8" fillId="4" borderId="1" xfId="3" applyNumberFormat="1" applyFont="1" applyFill="1" applyBorder="1" applyAlignment="1" applyProtection="1">
      <alignment vertical="center" wrapText="1"/>
      <protection locked="0"/>
    </xf>
    <xf numFmtId="2" fontId="8" fillId="4" borderId="1" xfId="3" applyNumberFormat="1" applyFont="1" applyFill="1" applyBorder="1" applyAlignment="1" applyProtection="1">
      <alignment vertical="center" wrapText="1"/>
      <protection locked="0"/>
    </xf>
    <xf numFmtId="49" fontId="8" fillId="4" borderId="3" xfId="3" applyNumberFormat="1" applyFont="1" applyFill="1" applyBorder="1" applyAlignment="1" applyProtection="1">
      <alignment vertical="center" wrapText="1"/>
      <protection locked="0"/>
    </xf>
    <xf numFmtId="0" fontId="4" fillId="5" borderId="3" xfId="1" applyFont="1" applyFill="1" applyBorder="1" applyAlignment="1">
      <alignment horizontal="center"/>
    </xf>
    <xf numFmtId="0" fontId="4" fillId="6" borderId="3" xfId="1" applyFont="1" applyFill="1" applyBorder="1" applyAlignment="1">
      <alignment horizontal="center"/>
    </xf>
    <xf numFmtId="0" fontId="4" fillId="7" borderId="1" xfId="1" applyFont="1" applyFill="1" applyBorder="1"/>
    <xf numFmtId="0" fontId="4" fillId="7" borderId="1" xfId="1" applyFont="1" applyFill="1" applyBorder="1" applyAlignment="1">
      <alignment horizontal="center"/>
    </xf>
    <xf numFmtId="3" fontId="8" fillId="7" borderId="1" xfId="1" applyNumberFormat="1" applyFont="1" applyFill="1" applyBorder="1"/>
    <xf numFmtId="0" fontId="4" fillId="7" borderId="3" xfId="1" applyFont="1" applyFill="1" applyBorder="1" applyAlignment="1">
      <alignment horizontal="center"/>
    </xf>
    <xf numFmtId="164" fontId="8" fillId="8" borderId="1" xfId="1" applyNumberFormat="1" applyFont="1" applyFill="1" applyBorder="1"/>
    <xf numFmtId="0" fontId="4" fillId="0" borderId="0" xfId="1" applyFont="1" applyAlignment="1">
      <alignment vertical="top"/>
    </xf>
    <xf numFmtId="0" fontId="6" fillId="0" borderId="0" xfId="3" applyFont="1" applyAlignment="1">
      <alignment vertical="top"/>
    </xf>
    <xf numFmtId="49" fontId="4" fillId="6" borderId="1" xfId="3" applyNumberFormat="1" applyFont="1" applyFill="1" applyBorder="1" applyAlignment="1" applyProtection="1">
      <alignment horizontal="left" vertical="top" wrapText="1"/>
      <protection locked="0"/>
    </xf>
    <xf numFmtId="49" fontId="4" fillId="0" borderId="5" xfId="3" applyNumberFormat="1" applyFont="1" applyBorder="1" applyAlignment="1" applyProtection="1">
      <alignment horizontal="left" vertical="top" wrapText="1"/>
      <protection locked="0"/>
    </xf>
    <xf numFmtId="0" fontId="4" fillId="0" borderId="1" xfId="1" applyFont="1" applyBorder="1" applyAlignment="1">
      <alignment vertical="top"/>
    </xf>
    <xf numFmtId="0" fontId="4" fillId="6" borderId="1" xfId="1" applyFont="1" applyFill="1" applyBorder="1" applyAlignment="1">
      <alignment vertical="top"/>
    </xf>
    <xf numFmtId="0" fontId="7" fillId="7" borderId="5" xfId="1" applyFont="1" applyFill="1" applyBorder="1" applyAlignment="1">
      <alignment vertical="top"/>
    </xf>
    <xf numFmtId="0" fontId="4" fillId="0" borderId="0" xfId="1" applyFont="1" applyAlignment="1">
      <alignment vertical="top" wrapText="1"/>
    </xf>
    <xf numFmtId="0" fontId="5" fillId="0" borderId="0" xfId="1" applyFont="1" applyAlignment="1">
      <alignment vertical="top"/>
    </xf>
    <xf numFmtId="0" fontId="5" fillId="0" borderId="0" xfId="3" applyFont="1" applyAlignment="1">
      <alignment vertical="top"/>
    </xf>
    <xf numFmtId="0" fontId="4" fillId="6" borderId="1" xfId="3" applyFont="1" applyFill="1" applyBorder="1" applyAlignment="1" applyProtection="1">
      <alignment horizontal="left" vertical="top" wrapText="1"/>
      <protection locked="0"/>
    </xf>
    <xf numFmtId="49" fontId="4" fillId="0" borderId="6" xfId="0" applyNumberFormat="1" applyFont="1" applyBorder="1" applyAlignment="1">
      <alignment horizontal="left" vertical="top" wrapText="1"/>
    </xf>
    <xf numFmtId="49" fontId="4" fillId="6" borderId="3" xfId="3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Border="1" applyAlignment="1">
      <alignment horizontal="left" vertical="top" wrapText="1"/>
    </xf>
    <xf numFmtId="49" fontId="11" fillId="0" borderId="1" xfId="3" applyNumberFormat="1" applyFont="1" applyBorder="1" applyAlignment="1">
      <alignment horizontal="center" vertical="top"/>
    </xf>
    <xf numFmtId="49" fontId="4" fillId="0" borderId="6" xfId="3" applyNumberFormat="1" applyFont="1" applyBorder="1" applyAlignment="1" applyProtection="1">
      <alignment horizontal="left" vertical="top" wrapText="1"/>
      <protection locked="0"/>
    </xf>
    <xf numFmtId="49" fontId="4" fillId="0" borderId="7" xfId="3" applyNumberFormat="1" applyFont="1" applyBorder="1" applyAlignment="1" applyProtection="1">
      <alignment horizontal="left" vertical="top" wrapText="1"/>
      <protection locked="0"/>
    </xf>
    <xf numFmtId="0" fontId="7" fillId="7" borderId="3" xfId="1" applyFont="1" applyFill="1" applyBorder="1" applyAlignment="1">
      <alignment vertical="top"/>
    </xf>
    <xf numFmtId="49" fontId="8" fillId="0" borderId="1" xfId="3" applyNumberFormat="1" applyFont="1" applyBorder="1" applyAlignment="1" applyProtection="1">
      <alignment horizontal="right" vertical="top"/>
      <protection locked="0"/>
    </xf>
    <xf numFmtId="0" fontId="4" fillId="0" borderId="0" xfId="4" applyFont="1" applyAlignment="1">
      <alignment vertical="top"/>
    </xf>
    <xf numFmtId="4" fontId="4" fillId="6" borderId="0" xfId="1" applyNumberFormat="1" applyFont="1" applyFill="1"/>
    <xf numFmtId="0" fontId="4" fillId="0" borderId="1" xfId="0" applyFont="1" applyBorder="1" applyAlignment="1">
      <alignment horizontal="left" vertical="top" wrapText="1"/>
    </xf>
    <xf numFmtId="49" fontId="4" fillId="6" borderId="5" xfId="3" applyNumberFormat="1" applyFont="1" applyFill="1" applyBorder="1" applyAlignment="1" applyProtection="1">
      <alignment horizontal="left" vertical="top" wrapText="1"/>
      <protection locked="0"/>
    </xf>
    <xf numFmtId="49" fontId="4" fillId="0" borderId="3" xfId="0" applyNumberFormat="1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2" fontId="4" fillId="6" borderId="1" xfId="3" applyNumberFormat="1" applyFont="1" applyFill="1" applyBorder="1" applyAlignment="1" applyProtection="1">
      <alignment horizontal="left" vertical="top" wrapText="1"/>
      <protection locked="0"/>
    </xf>
    <xf numFmtId="0" fontId="4" fillId="6" borderId="1" xfId="1" applyFont="1" applyFill="1" applyBorder="1" applyAlignment="1">
      <alignment horizontal="left" vertical="top"/>
    </xf>
    <xf numFmtId="3" fontId="4" fillId="6" borderId="1" xfId="3" applyNumberFormat="1" applyFont="1" applyFill="1" applyBorder="1" applyAlignment="1" applyProtection="1">
      <alignment horizontal="left" vertical="top" wrapText="1"/>
      <protection locked="0"/>
    </xf>
    <xf numFmtId="3" fontId="9" fillId="6" borderId="1" xfId="3" applyNumberFormat="1" applyFont="1" applyFill="1" applyBorder="1" applyAlignment="1" applyProtection="1">
      <alignment horizontal="left" vertical="top" wrapText="1"/>
      <protection locked="0"/>
    </xf>
    <xf numFmtId="164" fontId="4" fillId="6" borderId="1" xfId="1" applyNumberFormat="1" applyFont="1" applyFill="1" applyBorder="1" applyAlignment="1">
      <alignment horizontal="left" vertical="top"/>
    </xf>
    <xf numFmtId="164" fontId="8" fillId="6" borderId="1" xfId="1" applyNumberFormat="1" applyFont="1" applyFill="1" applyBorder="1" applyAlignment="1">
      <alignment horizontal="left" vertical="top"/>
    </xf>
    <xf numFmtId="0" fontId="4" fillId="6" borderId="0" xfId="1" applyFont="1" applyFill="1" applyAlignment="1">
      <alignment horizontal="left" vertical="top"/>
    </xf>
    <xf numFmtId="3" fontId="4" fillId="6" borderId="6" xfId="0" applyNumberFormat="1" applyFont="1" applyFill="1" applyBorder="1" applyAlignment="1">
      <alignment horizontal="left" vertical="top"/>
    </xf>
    <xf numFmtId="0" fontId="4" fillId="6" borderId="1" xfId="1" applyFont="1" applyFill="1" applyBorder="1" applyAlignment="1">
      <alignment horizontal="left" vertical="top" wrapText="1"/>
    </xf>
    <xf numFmtId="14" fontId="4" fillId="6" borderId="1" xfId="1" applyNumberFormat="1" applyFont="1" applyFill="1" applyBorder="1" applyAlignment="1">
      <alignment horizontal="left" vertical="top"/>
    </xf>
    <xf numFmtId="3" fontId="9" fillId="6" borderId="1" xfId="1" applyNumberFormat="1" applyFont="1" applyFill="1" applyBorder="1" applyAlignment="1">
      <alignment horizontal="left" vertical="top"/>
    </xf>
    <xf numFmtId="3" fontId="4" fillId="6" borderId="1" xfId="3" applyNumberFormat="1" applyFont="1" applyFill="1" applyBorder="1" applyAlignment="1" applyProtection="1">
      <alignment horizontal="left" vertical="top"/>
      <protection locked="0"/>
    </xf>
    <xf numFmtId="1" fontId="4" fillId="6" borderId="1" xfId="1" applyNumberFormat="1" applyFont="1" applyFill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49" fontId="4" fillId="6" borderId="8" xfId="0" applyNumberFormat="1" applyFont="1" applyFill="1" applyBorder="1" applyAlignment="1">
      <alignment horizontal="left" vertical="top"/>
    </xf>
    <xf numFmtId="49" fontId="4" fillId="6" borderId="1" xfId="0" applyNumberFormat="1" applyFont="1" applyFill="1" applyBorder="1" applyAlignment="1">
      <alignment horizontal="left" vertical="top"/>
    </xf>
    <xf numFmtId="49" fontId="4" fillId="6" borderId="2" xfId="3" applyNumberFormat="1" applyFont="1" applyFill="1" applyBorder="1" applyAlignment="1" applyProtection="1">
      <alignment horizontal="left" vertical="top" wrapText="1"/>
      <protection locked="0"/>
    </xf>
    <xf numFmtId="3" fontId="4" fillId="6" borderId="1" xfId="0" applyNumberFormat="1" applyFont="1" applyFill="1" applyBorder="1" applyAlignment="1">
      <alignment horizontal="left" vertical="top"/>
    </xf>
    <xf numFmtId="0" fontId="4" fillId="6" borderId="4" xfId="1" applyFont="1" applyFill="1" applyBorder="1" applyAlignment="1">
      <alignment horizontal="left" vertical="top" wrapText="1"/>
    </xf>
    <xf numFmtId="3" fontId="4" fillId="6" borderId="1" xfId="1" applyNumberFormat="1" applyFont="1" applyFill="1" applyBorder="1" applyAlignment="1">
      <alignment horizontal="left" vertical="top"/>
    </xf>
    <xf numFmtId="0" fontId="4" fillId="6" borderId="2" xfId="1" applyFont="1" applyFill="1" applyBorder="1" applyAlignment="1">
      <alignment horizontal="left" vertical="top" wrapText="1"/>
    </xf>
    <xf numFmtId="49" fontId="4" fillId="0" borderId="6" xfId="6" applyNumberFormat="1" applyFont="1" applyBorder="1" applyAlignment="1">
      <alignment horizontal="left" vertical="top"/>
    </xf>
    <xf numFmtId="49" fontId="4" fillId="0" borderId="7" xfId="6" applyNumberFormat="1" applyFont="1" applyBorder="1" applyAlignment="1">
      <alignment horizontal="left" vertical="top" wrapTex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3" applyFont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0" fontId="7" fillId="7" borderId="2" xfId="1" applyFont="1" applyFill="1" applyBorder="1" applyAlignment="1">
      <alignment horizontal="center" vertical="center"/>
    </xf>
    <xf numFmtId="0" fontId="4" fillId="0" borderId="0" xfId="1" applyFont="1" applyFill="1"/>
    <xf numFmtId="0" fontId="4" fillId="0" borderId="0" xfId="2" applyFont="1" applyFill="1" applyAlignment="1">
      <alignment horizontal="right"/>
    </xf>
    <xf numFmtId="0" fontId="8" fillId="2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Border="1" applyAlignment="1" applyProtection="1">
      <alignment horizontal="center" wrapText="1"/>
      <protection locked="0"/>
    </xf>
    <xf numFmtId="49" fontId="4" fillId="0" borderId="2" xfId="3" applyNumberFormat="1" applyFont="1" applyBorder="1" applyAlignment="1" applyProtection="1">
      <alignment horizontal="right" wrapText="1"/>
      <protection locked="0"/>
    </xf>
    <xf numFmtId="49" fontId="4" fillId="0" borderId="5" xfId="3" applyNumberFormat="1" applyFont="1" applyBorder="1" applyAlignment="1" applyProtection="1">
      <alignment horizontal="right" wrapText="1"/>
      <protection locked="0"/>
    </xf>
    <xf numFmtId="49" fontId="4" fillId="0" borderId="3" xfId="3" applyNumberFormat="1" applyFont="1" applyBorder="1" applyAlignment="1" applyProtection="1">
      <alignment horizontal="right" wrapText="1"/>
      <protection locked="0"/>
    </xf>
    <xf numFmtId="0" fontId="4" fillId="0" borderId="2" xfId="1" applyFont="1" applyBorder="1" applyAlignment="1">
      <alignment horizontal="right" wrapText="1"/>
    </xf>
    <xf numFmtId="0" fontId="4" fillId="0" borderId="5" xfId="1" applyFont="1" applyBorder="1" applyAlignment="1">
      <alignment horizontal="right" wrapText="1"/>
    </xf>
    <xf numFmtId="0" fontId="4" fillId="0" borderId="3" xfId="1" applyFont="1" applyBorder="1" applyAlignment="1">
      <alignment horizontal="right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49" fontId="8" fillId="4" borderId="2" xfId="3" applyNumberFormat="1" applyFont="1" applyFill="1" applyBorder="1" applyAlignment="1" applyProtection="1">
      <alignment horizontal="center"/>
      <protection locked="0"/>
    </xf>
    <xf numFmtId="49" fontId="8" fillId="4" borderId="5" xfId="3" applyNumberFormat="1" applyFont="1" applyFill="1" applyBorder="1" applyAlignment="1" applyProtection="1">
      <alignment horizontal="center"/>
      <protection locked="0"/>
    </xf>
    <xf numFmtId="49" fontId="8" fillId="4" borderId="3" xfId="3" applyNumberFormat="1" applyFont="1" applyFill="1" applyBorder="1" applyAlignment="1" applyProtection="1">
      <alignment horizontal="center"/>
      <protection locked="0"/>
    </xf>
    <xf numFmtId="49" fontId="8" fillId="3" borderId="2" xfId="3" applyNumberFormat="1" applyFont="1" applyFill="1" applyBorder="1" applyAlignment="1" applyProtection="1">
      <alignment horizontal="right" wrapText="1"/>
      <protection locked="0"/>
    </xf>
    <xf numFmtId="49" fontId="8" fillId="3" borderId="5" xfId="3" applyNumberFormat="1" applyFont="1" applyFill="1" applyBorder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right" wrapText="1"/>
      <protection locked="0"/>
    </xf>
    <xf numFmtId="0" fontId="12" fillId="6" borderId="2" xfId="1" applyFont="1" applyFill="1" applyBorder="1" applyAlignment="1">
      <alignment horizontal="left"/>
    </xf>
    <xf numFmtId="0" fontId="12" fillId="6" borderId="5" xfId="1" applyFont="1" applyFill="1" applyBorder="1" applyAlignment="1">
      <alignment horizontal="left"/>
    </xf>
    <xf numFmtId="0" fontId="12" fillId="6" borderId="3" xfId="1" applyFont="1" applyFill="1" applyBorder="1" applyAlignment="1">
      <alignment horizontal="left"/>
    </xf>
    <xf numFmtId="49" fontId="12" fillId="0" borderId="2" xfId="3" applyNumberFormat="1" applyFont="1" applyBorder="1" applyAlignment="1">
      <alignment horizontal="center" wrapText="1"/>
    </xf>
    <xf numFmtId="49" fontId="12" fillId="0" borderId="5" xfId="3" applyNumberFormat="1" applyFont="1" applyBorder="1" applyAlignment="1">
      <alignment horizontal="center" wrapText="1"/>
    </xf>
    <xf numFmtId="49" fontId="12" fillId="0" borderId="3" xfId="3" applyNumberFormat="1" applyFont="1" applyBorder="1" applyAlignment="1">
      <alignment horizontal="center" wrapText="1"/>
    </xf>
    <xf numFmtId="49" fontId="12" fillId="6" borderId="2" xfId="3" applyNumberFormat="1" applyFont="1" applyFill="1" applyBorder="1" applyAlignment="1" applyProtection="1">
      <alignment horizontal="center" wrapText="1"/>
      <protection locked="0"/>
    </xf>
    <xf numFmtId="49" fontId="12" fillId="6" borderId="5" xfId="3" applyNumberFormat="1" applyFont="1" applyFill="1" applyBorder="1" applyAlignment="1" applyProtection="1">
      <alignment horizontal="center" wrapText="1"/>
      <protection locked="0"/>
    </xf>
    <xf numFmtId="49" fontId="12" fillId="6" borderId="3" xfId="3" applyNumberFormat="1" applyFont="1" applyFill="1" applyBorder="1" applyAlignment="1" applyProtection="1">
      <alignment horizontal="center" wrapText="1"/>
      <protection locked="0"/>
    </xf>
    <xf numFmtId="0" fontId="8" fillId="4" borderId="2" xfId="1" applyFont="1" applyFill="1" applyBorder="1" applyAlignment="1">
      <alignment vertical="center"/>
    </xf>
    <xf numFmtId="0" fontId="8" fillId="4" borderId="5" xfId="1" applyFont="1" applyFill="1" applyBorder="1" applyAlignment="1">
      <alignment vertical="center"/>
    </xf>
    <xf numFmtId="0" fontId="8" fillId="4" borderId="3" xfId="1" applyFont="1" applyFill="1" applyBorder="1" applyAlignment="1">
      <alignment vertical="center"/>
    </xf>
    <xf numFmtId="0" fontId="8" fillId="6" borderId="2" xfId="1" applyFont="1" applyFill="1" applyBorder="1" applyAlignment="1">
      <alignment horizontal="center"/>
    </xf>
    <xf numFmtId="0" fontId="8" fillId="6" borderId="5" xfId="1" applyFont="1" applyFill="1" applyBorder="1" applyAlignment="1">
      <alignment horizontal="center"/>
    </xf>
    <xf numFmtId="0" fontId="8" fillId="6" borderId="3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/>
    </xf>
    <xf numFmtId="0" fontId="8" fillId="3" borderId="3" xfId="1" applyFont="1" applyFill="1" applyBorder="1" applyAlignment="1">
      <alignment horizontal="center" vertical="center"/>
    </xf>
    <xf numFmtId="0" fontId="7" fillId="7" borderId="2" xfId="1" applyFont="1" applyFill="1" applyBorder="1" applyAlignment="1">
      <alignment horizontal="left"/>
    </xf>
    <xf numFmtId="0" fontId="7" fillId="7" borderId="5" xfId="1" applyFont="1" applyFill="1" applyBorder="1" applyAlignment="1">
      <alignment horizontal="left"/>
    </xf>
    <xf numFmtId="0" fontId="7" fillId="7" borderId="3" xfId="1" applyFont="1" applyFill="1" applyBorder="1" applyAlignment="1">
      <alignment horizontal="left"/>
    </xf>
    <xf numFmtId="0" fontId="5" fillId="5" borderId="2" xfId="1" applyFont="1" applyFill="1" applyBorder="1" applyAlignment="1">
      <alignment horizontal="left"/>
    </xf>
    <xf numFmtId="0" fontId="5" fillId="5" borderId="5" xfId="1" applyFont="1" applyFill="1" applyBorder="1" applyAlignment="1">
      <alignment horizontal="left"/>
    </xf>
    <xf numFmtId="0" fontId="5" fillId="5" borderId="3" xfId="1" applyFont="1" applyFill="1" applyBorder="1" applyAlignment="1">
      <alignment horizontal="left"/>
    </xf>
  </cellXfs>
  <cellStyles count="8">
    <cellStyle name="Normal" xfId="0" builtinId="0"/>
    <cellStyle name="Normal 10 2 2 2 2" xfId="1"/>
    <cellStyle name="Normal 2 2 2 2 2" xfId="4"/>
    <cellStyle name="Normal 28" xfId="5"/>
    <cellStyle name="Normal 3 2 6" xfId="7"/>
    <cellStyle name="Normal 3 4 2 2 2" xfId="2"/>
    <cellStyle name="Normal_Pamatformas 2 2" xfId="3"/>
    <cellStyle name="Normal_Veidlapa_2008_oktobris_(4.piel)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183"/>
  <sheetViews>
    <sheetView tabSelected="1" zoomScaleNormal="100" workbookViewId="0">
      <pane xSplit="2" ySplit="8" topLeftCell="C129" activePane="bottomRight" state="frozen"/>
      <selection pane="topRight" activeCell="C1" sqref="C1"/>
      <selection pane="bottomLeft" activeCell="A8" sqref="A8"/>
      <selection pane="bottomRight" activeCell="C97" sqref="C97"/>
    </sheetView>
  </sheetViews>
  <sheetFormatPr defaultRowHeight="12.75" x14ac:dyDescent="0.2"/>
  <cols>
    <col min="1" max="1" width="3.7109375" style="137" customWidth="1"/>
    <col min="2" max="2" width="11.140625" style="87" customWidth="1"/>
    <col min="3" max="3" width="99.85546875" style="94" customWidth="1"/>
    <col min="4" max="4" width="16.5703125" style="1" customWidth="1"/>
    <col min="5" max="6" width="10.5703125" style="1" hidden="1" customWidth="1"/>
    <col min="7" max="7" width="10.28515625" style="2" customWidth="1"/>
    <col min="8" max="8" width="9.140625" style="2" customWidth="1"/>
    <col min="9" max="9" width="12" style="1" customWidth="1"/>
    <col min="10" max="10" width="9.7109375" style="1" hidden="1" customWidth="1"/>
    <col min="11" max="11" width="11" style="1" customWidth="1"/>
    <col min="12" max="12" width="11.5703125" style="1" customWidth="1"/>
    <col min="13" max="13" width="13.140625" style="1" customWidth="1"/>
    <col min="14" max="14" width="9.7109375" style="1" customWidth="1"/>
    <col min="15" max="18" width="9.140625" style="1" customWidth="1"/>
    <col min="19" max="19" width="10.7109375" style="1" customWidth="1"/>
    <col min="20" max="20" width="10.28515625" style="1" customWidth="1"/>
    <col min="21" max="21" width="10.42578125" style="1" bestFit="1" customWidth="1"/>
    <col min="22" max="16384" width="9.140625" style="1"/>
  </cols>
  <sheetData>
    <row r="1" spans="1:20" x14ac:dyDescent="0.2">
      <c r="T1" s="3" t="s">
        <v>407</v>
      </c>
    </row>
    <row r="2" spans="1:20" x14ac:dyDescent="0.2">
      <c r="S2" s="142"/>
      <c r="T2" s="143" t="s">
        <v>408</v>
      </c>
    </row>
    <row r="3" spans="1:20" x14ac:dyDescent="0.2">
      <c r="S3" s="142"/>
      <c r="T3" s="143" t="s">
        <v>409</v>
      </c>
    </row>
    <row r="4" spans="1:20" ht="15.75" x14ac:dyDescent="0.25">
      <c r="A4" s="138" t="s">
        <v>253</v>
      </c>
      <c r="B4" s="88"/>
      <c r="C4" s="95"/>
      <c r="D4" s="4"/>
      <c r="E4" s="4"/>
      <c r="F4" s="4"/>
      <c r="G4" s="5"/>
      <c r="H4" s="5"/>
      <c r="I4" s="6"/>
      <c r="J4" s="6"/>
      <c r="K4" s="6"/>
      <c r="T4" s="26"/>
    </row>
    <row r="5" spans="1:20" ht="15.75" x14ac:dyDescent="0.25">
      <c r="A5" s="139" t="s">
        <v>410</v>
      </c>
      <c r="B5" s="88"/>
      <c r="C5" s="96"/>
      <c r="D5" s="7"/>
      <c r="E5" s="7"/>
      <c r="F5" s="7"/>
      <c r="G5" s="5"/>
      <c r="H5" s="5"/>
      <c r="I5" s="6"/>
      <c r="J5" s="6"/>
      <c r="K5" s="6"/>
      <c r="L5" s="6"/>
    </row>
    <row r="6" spans="1:20" ht="15.75" customHeight="1" x14ac:dyDescent="0.2">
      <c r="A6" s="152" t="s">
        <v>0</v>
      </c>
      <c r="B6" s="152" t="s">
        <v>1</v>
      </c>
      <c r="C6" s="152" t="s">
        <v>2</v>
      </c>
      <c r="D6" s="152" t="s">
        <v>3</v>
      </c>
      <c r="E6" s="152" t="s">
        <v>3</v>
      </c>
      <c r="F6" s="152" t="s">
        <v>4</v>
      </c>
      <c r="G6" s="152" t="s">
        <v>5</v>
      </c>
      <c r="H6" s="152" t="s">
        <v>6</v>
      </c>
      <c r="I6" s="152" t="s">
        <v>7</v>
      </c>
      <c r="J6" s="8"/>
      <c r="K6" s="153" t="s">
        <v>380</v>
      </c>
      <c r="L6" s="144" t="s">
        <v>381</v>
      </c>
      <c r="M6" s="144" t="s">
        <v>382</v>
      </c>
      <c r="N6" s="144" t="s">
        <v>383</v>
      </c>
      <c r="O6" s="145"/>
      <c r="P6" s="145"/>
      <c r="Q6" s="145"/>
      <c r="R6" s="145"/>
      <c r="S6" s="145"/>
      <c r="T6" s="145"/>
    </row>
    <row r="7" spans="1:20" ht="48" customHeight="1" x14ac:dyDescent="0.2">
      <c r="A7" s="152"/>
      <c r="B7" s="152"/>
      <c r="C7" s="152"/>
      <c r="D7" s="152"/>
      <c r="E7" s="152"/>
      <c r="F7" s="152"/>
      <c r="G7" s="152"/>
      <c r="H7" s="152"/>
      <c r="I7" s="152"/>
      <c r="J7" s="8"/>
      <c r="K7" s="153"/>
      <c r="L7" s="144"/>
      <c r="M7" s="144"/>
      <c r="N7" s="144"/>
      <c r="O7" s="8">
        <v>2024</v>
      </c>
      <c r="P7" s="8">
        <v>2025</v>
      </c>
      <c r="Q7" s="8">
        <v>2026</v>
      </c>
      <c r="R7" s="8">
        <v>2027</v>
      </c>
      <c r="S7" s="8" t="s">
        <v>8</v>
      </c>
      <c r="T7" s="8" t="s">
        <v>9</v>
      </c>
    </row>
    <row r="8" spans="1:20" ht="18.75" customHeight="1" x14ac:dyDescent="0.2">
      <c r="A8" s="163" t="s">
        <v>211</v>
      </c>
      <c r="B8" s="164"/>
      <c r="C8" s="165"/>
      <c r="D8" s="8"/>
      <c r="E8" s="8"/>
      <c r="F8" s="8"/>
      <c r="G8" s="8"/>
      <c r="H8" s="8"/>
      <c r="I8" s="8"/>
      <c r="J8" s="8"/>
      <c r="K8" s="9"/>
      <c r="L8" s="9"/>
      <c r="M8" s="9"/>
      <c r="N8" s="9"/>
      <c r="O8" s="10"/>
      <c r="P8" s="10"/>
      <c r="Q8" s="10"/>
      <c r="R8" s="10"/>
      <c r="S8" s="10"/>
      <c r="T8" s="10"/>
    </row>
    <row r="9" spans="1:20" s="118" customFormat="1" ht="25.5" x14ac:dyDescent="0.2">
      <c r="A9" s="140">
        <v>1</v>
      </c>
      <c r="B9" s="89" t="s">
        <v>10</v>
      </c>
      <c r="C9" s="97" t="s">
        <v>11</v>
      </c>
      <c r="D9" s="89" t="s">
        <v>12</v>
      </c>
      <c r="E9" s="112" t="s">
        <v>13</v>
      </c>
      <c r="F9" s="112" t="s">
        <v>14</v>
      </c>
      <c r="G9" s="89" t="s">
        <v>15</v>
      </c>
      <c r="H9" s="89" t="s">
        <v>16</v>
      </c>
      <c r="I9" s="114">
        <v>621867</v>
      </c>
      <c r="J9" s="114"/>
      <c r="K9" s="115">
        <v>398650</v>
      </c>
      <c r="L9" s="115">
        <v>31892</v>
      </c>
      <c r="M9" s="113">
        <v>1001</v>
      </c>
      <c r="N9" s="113">
        <v>15709</v>
      </c>
      <c r="O9" s="116">
        <f>L9+M9+N9</f>
        <v>48602</v>
      </c>
      <c r="P9" s="116">
        <v>47918</v>
      </c>
      <c r="Q9" s="116">
        <v>46509</v>
      </c>
      <c r="R9" s="116">
        <v>45095</v>
      </c>
      <c r="S9" s="116">
        <v>326342</v>
      </c>
      <c r="T9" s="117">
        <f t="shared" ref="T9:T40" si="0">SUM(O9:S9)</f>
        <v>514466</v>
      </c>
    </row>
    <row r="10" spans="1:20" s="118" customFormat="1" ht="25.5" x14ac:dyDescent="0.2">
      <c r="A10" s="140">
        <v>2</v>
      </c>
      <c r="B10" s="89" t="s">
        <v>10</v>
      </c>
      <c r="C10" s="97" t="s">
        <v>17</v>
      </c>
      <c r="D10" s="89" t="s">
        <v>18</v>
      </c>
      <c r="E10" s="112" t="s">
        <v>19</v>
      </c>
      <c r="F10" s="112" t="s">
        <v>20</v>
      </c>
      <c r="G10" s="89" t="s">
        <v>15</v>
      </c>
      <c r="H10" s="89" t="s">
        <v>21</v>
      </c>
      <c r="I10" s="114">
        <v>125278</v>
      </c>
      <c r="J10" s="114"/>
      <c r="K10" s="115">
        <v>32970</v>
      </c>
      <c r="L10" s="115">
        <v>13188</v>
      </c>
      <c r="M10" s="113">
        <v>79</v>
      </c>
      <c r="N10" s="113">
        <v>1234</v>
      </c>
      <c r="O10" s="116">
        <f t="shared" ref="O10:O64" si="1">L10+M10+N10</f>
        <v>14501</v>
      </c>
      <c r="P10" s="116">
        <v>13973</v>
      </c>
      <c r="Q10" s="116">
        <v>6787</v>
      </c>
      <c r="R10" s="116">
        <v>0</v>
      </c>
      <c r="S10" s="116">
        <v>0</v>
      </c>
      <c r="T10" s="117">
        <f t="shared" si="0"/>
        <v>35261</v>
      </c>
    </row>
    <row r="11" spans="1:20" s="118" customFormat="1" ht="36.75" customHeight="1" x14ac:dyDescent="0.2">
      <c r="A11" s="140">
        <v>3</v>
      </c>
      <c r="B11" s="89" t="s">
        <v>10</v>
      </c>
      <c r="C11" s="97" t="s">
        <v>22</v>
      </c>
      <c r="D11" s="89" t="s">
        <v>23</v>
      </c>
      <c r="E11" s="112" t="s">
        <v>24</v>
      </c>
      <c r="F11" s="112" t="s">
        <v>25</v>
      </c>
      <c r="G11" s="89" t="s">
        <v>26</v>
      </c>
      <c r="H11" s="89" t="s">
        <v>27</v>
      </c>
      <c r="I11" s="114">
        <v>1072756</v>
      </c>
      <c r="J11" s="114"/>
      <c r="K11" s="119">
        <v>769356</v>
      </c>
      <c r="L11" s="115">
        <v>43344</v>
      </c>
      <c r="M11" s="113">
        <v>1938</v>
      </c>
      <c r="N11" s="113">
        <v>31624</v>
      </c>
      <c r="O11" s="116">
        <f t="shared" si="1"/>
        <v>76906</v>
      </c>
      <c r="P11" s="116">
        <v>75205</v>
      </c>
      <c r="Q11" s="116">
        <v>73289</v>
      </c>
      <c r="R11" s="116">
        <v>71368</v>
      </c>
      <c r="S11" s="116">
        <v>786754</v>
      </c>
      <c r="T11" s="117">
        <f t="shared" si="0"/>
        <v>1083522</v>
      </c>
    </row>
    <row r="12" spans="1:20" s="118" customFormat="1" ht="25.5" x14ac:dyDescent="0.2">
      <c r="A12" s="140">
        <v>4</v>
      </c>
      <c r="B12" s="89" t="s">
        <v>10</v>
      </c>
      <c r="C12" s="97" t="s">
        <v>28</v>
      </c>
      <c r="D12" s="89" t="s">
        <v>29</v>
      </c>
      <c r="E12" s="112" t="s">
        <v>30</v>
      </c>
      <c r="F12" s="112" t="s">
        <v>31</v>
      </c>
      <c r="G12" s="89" t="s">
        <v>32</v>
      </c>
      <c r="H12" s="89" t="s">
        <v>33</v>
      </c>
      <c r="I12" s="114">
        <v>415024</v>
      </c>
      <c r="J12" s="114"/>
      <c r="K12" s="115">
        <v>218922</v>
      </c>
      <c r="L12" s="115">
        <v>28248</v>
      </c>
      <c r="M12" s="113">
        <v>545</v>
      </c>
      <c r="N12" s="113">
        <v>8898</v>
      </c>
      <c r="O12" s="116">
        <f t="shared" si="1"/>
        <v>37691</v>
      </c>
      <c r="P12" s="116">
        <v>36500</v>
      </c>
      <c r="Q12" s="116">
        <v>35251</v>
      </c>
      <c r="R12" s="116">
        <v>33999</v>
      </c>
      <c r="S12" s="116">
        <v>116367</v>
      </c>
      <c r="T12" s="117">
        <f t="shared" si="0"/>
        <v>259808</v>
      </c>
    </row>
    <row r="13" spans="1:20" s="118" customFormat="1" ht="25.5" x14ac:dyDescent="0.2">
      <c r="A13" s="140">
        <v>5</v>
      </c>
      <c r="B13" s="89" t="s">
        <v>10</v>
      </c>
      <c r="C13" s="97" t="s">
        <v>34</v>
      </c>
      <c r="D13" s="89" t="s">
        <v>35</v>
      </c>
      <c r="E13" s="112" t="s">
        <v>36</v>
      </c>
      <c r="F13" s="112" t="s">
        <v>37</v>
      </c>
      <c r="G13" s="89" t="s">
        <v>38</v>
      </c>
      <c r="H13" s="89" t="s">
        <v>39</v>
      </c>
      <c r="I13" s="114">
        <v>734529</v>
      </c>
      <c r="J13" s="114"/>
      <c r="K13" s="115">
        <v>327910</v>
      </c>
      <c r="L13" s="115">
        <v>23848</v>
      </c>
      <c r="M13" s="113">
        <v>824</v>
      </c>
      <c r="N13" s="113">
        <v>13785</v>
      </c>
      <c r="O13" s="116">
        <f t="shared" si="1"/>
        <v>38457</v>
      </c>
      <c r="P13" s="116">
        <v>37152</v>
      </c>
      <c r="Q13" s="116">
        <v>36099</v>
      </c>
      <c r="R13" s="116">
        <v>35041</v>
      </c>
      <c r="S13" s="116">
        <v>286382</v>
      </c>
      <c r="T13" s="117">
        <f t="shared" si="0"/>
        <v>433131</v>
      </c>
    </row>
    <row r="14" spans="1:20" s="118" customFormat="1" ht="25.5" x14ac:dyDescent="0.2">
      <c r="A14" s="140">
        <v>6</v>
      </c>
      <c r="B14" s="89" t="s">
        <v>10</v>
      </c>
      <c r="C14" s="120" t="s">
        <v>412</v>
      </c>
      <c r="D14" s="89" t="s">
        <v>40</v>
      </c>
      <c r="E14" s="112" t="s">
        <v>41</v>
      </c>
      <c r="F14" s="112" t="s">
        <v>42</v>
      </c>
      <c r="G14" s="89" t="s">
        <v>43</v>
      </c>
      <c r="H14" s="89" t="s">
        <v>44</v>
      </c>
      <c r="I14" s="114">
        <v>822322</v>
      </c>
      <c r="J14" s="114"/>
      <c r="K14" s="115">
        <v>611494</v>
      </c>
      <c r="L14" s="115">
        <v>42172</v>
      </c>
      <c r="M14" s="113">
        <v>1537</v>
      </c>
      <c r="N14" s="113">
        <v>23709</v>
      </c>
      <c r="O14" s="116">
        <f t="shared" si="1"/>
        <v>67418</v>
      </c>
      <c r="P14" s="116">
        <v>67101</v>
      </c>
      <c r="Q14" s="116">
        <v>65236</v>
      </c>
      <c r="R14" s="116">
        <v>63367</v>
      </c>
      <c r="S14" s="116">
        <v>552661</v>
      </c>
      <c r="T14" s="117">
        <f t="shared" si="0"/>
        <v>815783</v>
      </c>
    </row>
    <row r="15" spans="1:20" s="118" customFormat="1" ht="25.5" x14ac:dyDescent="0.2">
      <c r="A15" s="140">
        <v>7</v>
      </c>
      <c r="B15" s="89" t="s">
        <v>10</v>
      </c>
      <c r="C15" s="97" t="s">
        <v>47</v>
      </c>
      <c r="D15" s="89" t="s">
        <v>48</v>
      </c>
      <c r="E15" s="112" t="s">
        <v>49</v>
      </c>
      <c r="F15" s="112" t="s">
        <v>50</v>
      </c>
      <c r="G15" s="89" t="s">
        <v>46</v>
      </c>
      <c r="H15" s="89" t="s">
        <v>44</v>
      </c>
      <c r="I15" s="114">
        <v>400000</v>
      </c>
      <c r="J15" s="114"/>
      <c r="K15" s="115">
        <v>313548</v>
      </c>
      <c r="L15" s="115">
        <v>21624</v>
      </c>
      <c r="M15" s="113">
        <v>788</v>
      </c>
      <c r="N15" s="113">
        <v>12212</v>
      </c>
      <c r="O15" s="116">
        <f t="shared" si="1"/>
        <v>34624</v>
      </c>
      <c r="P15" s="116">
        <v>34406</v>
      </c>
      <c r="Q15" s="116">
        <v>33450</v>
      </c>
      <c r="R15" s="116">
        <v>32492</v>
      </c>
      <c r="S15" s="116">
        <v>283381</v>
      </c>
      <c r="T15" s="117">
        <f t="shared" si="0"/>
        <v>418353</v>
      </c>
    </row>
    <row r="16" spans="1:20" s="118" customFormat="1" ht="25.5" x14ac:dyDescent="0.2">
      <c r="A16" s="140">
        <v>8</v>
      </c>
      <c r="B16" s="89" t="s">
        <v>10</v>
      </c>
      <c r="C16" s="97" t="s">
        <v>51</v>
      </c>
      <c r="D16" s="89" t="s">
        <v>52</v>
      </c>
      <c r="E16" s="112" t="s">
        <v>53</v>
      </c>
      <c r="F16" s="112" t="s">
        <v>54</v>
      </c>
      <c r="G16" s="89" t="s">
        <v>55</v>
      </c>
      <c r="H16" s="89" t="s">
        <v>56</v>
      </c>
      <c r="I16" s="114">
        <v>262086</v>
      </c>
      <c r="J16" s="114"/>
      <c r="K16" s="115">
        <v>205436</v>
      </c>
      <c r="L16" s="115">
        <v>14168</v>
      </c>
      <c r="M16" s="113">
        <v>517</v>
      </c>
      <c r="N16" s="113">
        <v>8060</v>
      </c>
      <c r="O16" s="116">
        <f t="shared" si="1"/>
        <v>22745</v>
      </c>
      <c r="P16" s="116">
        <v>22543</v>
      </c>
      <c r="Q16" s="116">
        <v>21917</v>
      </c>
      <c r="R16" s="116">
        <v>21289</v>
      </c>
      <c r="S16" s="116">
        <v>185683</v>
      </c>
      <c r="T16" s="117">
        <f t="shared" si="0"/>
        <v>274177</v>
      </c>
    </row>
    <row r="17" spans="1:20" s="118" customFormat="1" ht="25.5" x14ac:dyDescent="0.2">
      <c r="A17" s="140">
        <v>9</v>
      </c>
      <c r="B17" s="89" t="s">
        <v>10</v>
      </c>
      <c r="C17" s="97" t="s">
        <v>57</v>
      </c>
      <c r="D17" s="89" t="s">
        <v>58</v>
      </c>
      <c r="E17" s="112" t="s">
        <v>59</v>
      </c>
      <c r="F17" s="112" t="s">
        <v>60</v>
      </c>
      <c r="G17" s="89" t="s">
        <v>55</v>
      </c>
      <c r="H17" s="89" t="s">
        <v>61</v>
      </c>
      <c r="I17" s="114">
        <v>1755769</v>
      </c>
      <c r="J17" s="114"/>
      <c r="K17" s="115">
        <v>1388385</v>
      </c>
      <c r="L17" s="115">
        <v>74716</v>
      </c>
      <c r="M17" s="113">
        <v>3499</v>
      </c>
      <c r="N17" s="113">
        <v>54605</v>
      </c>
      <c r="O17" s="116">
        <f t="shared" si="1"/>
        <v>132820</v>
      </c>
      <c r="P17" s="116">
        <v>132393</v>
      </c>
      <c r="Q17" s="116">
        <v>129090</v>
      </c>
      <c r="R17" s="116">
        <v>125778</v>
      </c>
      <c r="S17" s="116">
        <v>1458528</v>
      </c>
      <c r="T17" s="117">
        <f t="shared" si="0"/>
        <v>1978609</v>
      </c>
    </row>
    <row r="18" spans="1:20" s="118" customFormat="1" ht="25.5" x14ac:dyDescent="0.2">
      <c r="A18" s="140">
        <v>10</v>
      </c>
      <c r="B18" s="89" t="s">
        <v>10</v>
      </c>
      <c r="C18" s="120" t="s">
        <v>413</v>
      </c>
      <c r="D18" s="89" t="s">
        <v>62</v>
      </c>
      <c r="E18" s="112" t="s">
        <v>63</v>
      </c>
      <c r="F18" s="112" t="s">
        <v>64</v>
      </c>
      <c r="G18" s="89" t="s">
        <v>65</v>
      </c>
      <c r="H18" s="89" t="s">
        <v>66</v>
      </c>
      <c r="I18" s="114">
        <v>4916260</v>
      </c>
      <c r="J18" s="114"/>
      <c r="K18" s="115">
        <v>1475390</v>
      </c>
      <c r="L18" s="115">
        <v>60220</v>
      </c>
      <c r="M18" s="113">
        <v>3726</v>
      </c>
      <c r="N18" s="113">
        <v>59736</v>
      </c>
      <c r="O18" s="116">
        <f t="shared" si="1"/>
        <v>123682</v>
      </c>
      <c r="P18" s="116">
        <v>122493</v>
      </c>
      <c r="Q18" s="116">
        <v>119831</v>
      </c>
      <c r="R18" s="116">
        <v>117161</v>
      </c>
      <c r="S18" s="116">
        <v>1814456</v>
      </c>
      <c r="T18" s="117">
        <f t="shared" si="0"/>
        <v>2297623</v>
      </c>
    </row>
    <row r="19" spans="1:20" s="118" customFormat="1" ht="25.5" x14ac:dyDescent="0.2">
      <c r="A19" s="140">
        <v>11</v>
      </c>
      <c r="B19" s="89" t="s">
        <v>10</v>
      </c>
      <c r="C19" s="120" t="s">
        <v>414</v>
      </c>
      <c r="D19" s="89" t="s">
        <v>67</v>
      </c>
      <c r="E19" s="112" t="s">
        <v>68</v>
      </c>
      <c r="F19" s="112" t="s">
        <v>69</v>
      </c>
      <c r="G19" s="89" t="s">
        <v>65</v>
      </c>
      <c r="H19" s="89" t="s">
        <v>70</v>
      </c>
      <c r="I19" s="114">
        <v>180276</v>
      </c>
      <c r="J19" s="114"/>
      <c r="K19" s="115">
        <v>32023</v>
      </c>
      <c r="L19" s="115">
        <v>3920</v>
      </c>
      <c r="M19" s="113">
        <v>80</v>
      </c>
      <c r="N19" s="113">
        <v>1280</v>
      </c>
      <c r="O19" s="116">
        <f t="shared" si="1"/>
        <v>5280</v>
      </c>
      <c r="P19" s="116">
        <v>5138</v>
      </c>
      <c r="Q19" s="116">
        <v>4965</v>
      </c>
      <c r="R19" s="116">
        <v>4791</v>
      </c>
      <c r="S19" s="116">
        <v>18114</v>
      </c>
      <c r="T19" s="117">
        <f t="shared" si="0"/>
        <v>38288</v>
      </c>
    </row>
    <row r="20" spans="1:20" s="118" customFormat="1" ht="34.5" customHeight="1" x14ac:dyDescent="0.2">
      <c r="A20" s="140">
        <v>12</v>
      </c>
      <c r="B20" s="89" t="s">
        <v>10</v>
      </c>
      <c r="C20" s="120" t="s">
        <v>71</v>
      </c>
      <c r="D20" s="113" t="s">
        <v>72</v>
      </c>
      <c r="E20" s="112" t="s">
        <v>73</v>
      </c>
      <c r="F20" s="112" t="s">
        <v>74</v>
      </c>
      <c r="G20" s="121">
        <v>43347</v>
      </c>
      <c r="H20" s="121">
        <v>49176</v>
      </c>
      <c r="I20" s="114">
        <v>11006457</v>
      </c>
      <c r="J20" s="114"/>
      <c r="K20" s="115">
        <v>5197524</v>
      </c>
      <c r="L20" s="122">
        <v>711348</v>
      </c>
      <c r="M20" s="113">
        <v>12934</v>
      </c>
      <c r="N20" s="113">
        <v>211838</v>
      </c>
      <c r="O20" s="116">
        <f t="shared" si="1"/>
        <v>936120</v>
      </c>
      <c r="P20" s="116">
        <v>873644</v>
      </c>
      <c r="Q20" s="116">
        <v>691033</v>
      </c>
      <c r="R20" s="116">
        <v>667352</v>
      </c>
      <c r="S20" s="116">
        <v>3162875</v>
      </c>
      <c r="T20" s="117">
        <f t="shared" si="0"/>
        <v>6331024</v>
      </c>
    </row>
    <row r="21" spans="1:20" s="118" customFormat="1" ht="25.5" x14ac:dyDescent="0.2">
      <c r="A21" s="140">
        <v>13</v>
      </c>
      <c r="B21" s="89" t="s">
        <v>10</v>
      </c>
      <c r="C21" s="97" t="s">
        <v>415</v>
      </c>
      <c r="D21" s="89" t="s">
        <v>75</v>
      </c>
      <c r="E21" s="112" t="s">
        <v>76</v>
      </c>
      <c r="F21" s="112" t="s">
        <v>77</v>
      </c>
      <c r="G21" s="89" t="s">
        <v>78</v>
      </c>
      <c r="H21" s="89" t="s">
        <v>79</v>
      </c>
      <c r="I21" s="114">
        <v>97618</v>
      </c>
      <c r="J21" s="114"/>
      <c r="K21" s="115">
        <v>81360</v>
      </c>
      <c r="L21" s="115">
        <v>4068</v>
      </c>
      <c r="M21" s="113">
        <v>205</v>
      </c>
      <c r="N21" s="113">
        <v>3341</v>
      </c>
      <c r="O21" s="116">
        <f t="shared" si="1"/>
        <v>7614</v>
      </c>
      <c r="P21" s="116">
        <v>7464</v>
      </c>
      <c r="Q21" s="116">
        <v>7284</v>
      </c>
      <c r="R21" s="116">
        <v>7104</v>
      </c>
      <c r="S21" s="116">
        <v>89169</v>
      </c>
      <c r="T21" s="117">
        <f t="shared" si="0"/>
        <v>118635</v>
      </c>
    </row>
    <row r="22" spans="1:20" s="118" customFormat="1" ht="25.5" x14ac:dyDescent="0.2">
      <c r="A22" s="140">
        <v>14</v>
      </c>
      <c r="B22" s="89" t="s">
        <v>10</v>
      </c>
      <c r="C22" s="97" t="s">
        <v>416</v>
      </c>
      <c r="D22" s="89" t="s">
        <v>80</v>
      </c>
      <c r="E22" s="112" t="s">
        <v>81</v>
      </c>
      <c r="F22" s="112" t="s">
        <v>82</v>
      </c>
      <c r="G22" s="89" t="s">
        <v>78</v>
      </c>
      <c r="H22" s="89" t="s">
        <v>79</v>
      </c>
      <c r="I22" s="114">
        <v>723720</v>
      </c>
      <c r="J22" s="114"/>
      <c r="K22" s="115">
        <v>603120</v>
      </c>
      <c r="L22" s="115">
        <v>30156</v>
      </c>
      <c r="M22" s="113">
        <v>1521</v>
      </c>
      <c r="N22" s="113">
        <v>24770</v>
      </c>
      <c r="O22" s="116">
        <f t="shared" si="1"/>
        <v>56447</v>
      </c>
      <c r="P22" s="116">
        <v>55329</v>
      </c>
      <c r="Q22" s="116">
        <v>53996</v>
      </c>
      <c r="R22" s="116">
        <v>52659</v>
      </c>
      <c r="S22" s="116">
        <v>661003</v>
      </c>
      <c r="T22" s="117">
        <f t="shared" si="0"/>
        <v>879434</v>
      </c>
    </row>
    <row r="23" spans="1:20" s="118" customFormat="1" ht="63" customHeight="1" x14ac:dyDescent="0.2">
      <c r="A23" s="140">
        <v>15</v>
      </c>
      <c r="B23" s="89" t="s">
        <v>10</v>
      </c>
      <c r="C23" s="120" t="s">
        <v>417</v>
      </c>
      <c r="D23" s="89" t="s">
        <v>83</v>
      </c>
      <c r="E23" s="112" t="s">
        <v>84</v>
      </c>
      <c r="F23" s="112" t="s">
        <v>85</v>
      </c>
      <c r="G23" s="89" t="s">
        <v>86</v>
      </c>
      <c r="H23" s="89" t="s">
        <v>87</v>
      </c>
      <c r="I23" s="114">
        <v>122425</v>
      </c>
      <c r="J23" s="114"/>
      <c r="K23" s="115">
        <v>87479</v>
      </c>
      <c r="L23" s="115">
        <v>8748</v>
      </c>
      <c r="M23" s="113">
        <v>219</v>
      </c>
      <c r="N23" s="113">
        <v>3503</v>
      </c>
      <c r="O23" s="116">
        <f t="shared" si="1"/>
        <v>12470</v>
      </c>
      <c r="P23" s="116">
        <v>12175</v>
      </c>
      <c r="Q23" s="116">
        <v>11789</v>
      </c>
      <c r="R23" s="116">
        <v>11401</v>
      </c>
      <c r="S23" s="116">
        <v>60285</v>
      </c>
      <c r="T23" s="117">
        <f t="shared" si="0"/>
        <v>108120</v>
      </c>
    </row>
    <row r="24" spans="1:20" s="118" customFormat="1" ht="25.5" x14ac:dyDescent="0.2">
      <c r="A24" s="140">
        <v>16</v>
      </c>
      <c r="B24" s="89" t="s">
        <v>10</v>
      </c>
      <c r="C24" s="97" t="s">
        <v>88</v>
      </c>
      <c r="D24" s="89" t="s">
        <v>89</v>
      </c>
      <c r="E24" s="112" t="s">
        <v>90</v>
      </c>
      <c r="F24" s="112" t="s">
        <v>91</v>
      </c>
      <c r="G24" s="89" t="s">
        <v>92</v>
      </c>
      <c r="H24" s="89" t="s">
        <v>93</v>
      </c>
      <c r="I24" s="114">
        <v>141787</v>
      </c>
      <c r="J24" s="114"/>
      <c r="K24" s="115">
        <v>111960</v>
      </c>
      <c r="L24" s="115">
        <v>7464</v>
      </c>
      <c r="M24" s="113">
        <v>282</v>
      </c>
      <c r="N24" s="113">
        <v>4431</v>
      </c>
      <c r="O24" s="116">
        <f t="shared" si="1"/>
        <v>12177</v>
      </c>
      <c r="P24" s="116">
        <v>12041</v>
      </c>
      <c r="Q24" s="116">
        <v>11711</v>
      </c>
      <c r="R24" s="116">
        <v>11381</v>
      </c>
      <c r="S24" s="116">
        <v>103390</v>
      </c>
      <c r="T24" s="117">
        <f t="shared" si="0"/>
        <v>150700</v>
      </c>
    </row>
    <row r="25" spans="1:20" s="118" customFormat="1" ht="25.5" x14ac:dyDescent="0.2">
      <c r="A25" s="140">
        <v>17</v>
      </c>
      <c r="B25" s="89" t="s">
        <v>10</v>
      </c>
      <c r="C25" s="97" t="s">
        <v>45</v>
      </c>
      <c r="D25" s="89" t="s">
        <v>94</v>
      </c>
      <c r="E25" s="112" t="s">
        <v>95</v>
      </c>
      <c r="F25" s="112" t="s">
        <v>96</v>
      </c>
      <c r="G25" s="89" t="s">
        <v>97</v>
      </c>
      <c r="H25" s="89" t="s">
        <v>98</v>
      </c>
      <c r="I25" s="114">
        <v>241525</v>
      </c>
      <c r="J25" s="114"/>
      <c r="K25" s="115">
        <v>26838</v>
      </c>
      <c r="L25" s="115">
        <v>26838</v>
      </c>
      <c r="M25" s="113">
        <v>42</v>
      </c>
      <c r="N25" s="113">
        <v>654</v>
      </c>
      <c r="O25" s="116">
        <f t="shared" si="1"/>
        <v>27534</v>
      </c>
      <c r="P25" s="116">
        <v>0</v>
      </c>
      <c r="Q25" s="116">
        <v>0</v>
      </c>
      <c r="R25" s="116">
        <v>0</v>
      </c>
      <c r="S25" s="116">
        <v>0</v>
      </c>
      <c r="T25" s="117">
        <f t="shared" si="0"/>
        <v>27534</v>
      </c>
    </row>
    <row r="26" spans="1:20" s="118" customFormat="1" ht="25.5" x14ac:dyDescent="0.2">
      <c r="A26" s="140">
        <v>18</v>
      </c>
      <c r="B26" s="89" t="s">
        <v>10</v>
      </c>
      <c r="C26" s="97" t="s">
        <v>99</v>
      </c>
      <c r="D26" s="89" t="s">
        <v>100</v>
      </c>
      <c r="E26" s="112" t="s">
        <v>101</v>
      </c>
      <c r="F26" s="112" t="s">
        <v>102</v>
      </c>
      <c r="G26" s="89" t="s">
        <v>97</v>
      </c>
      <c r="H26" s="89" t="s">
        <v>103</v>
      </c>
      <c r="I26" s="114">
        <v>390469</v>
      </c>
      <c r="J26" s="114"/>
      <c r="K26" s="115">
        <v>326770</v>
      </c>
      <c r="L26" s="115">
        <v>15940</v>
      </c>
      <c r="M26" s="113">
        <v>824</v>
      </c>
      <c r="N26" s="113">
        <v>12768</v>
      </c>
      <c r="O26" s="116">
        <f t="shared" si="1"/>
        <v>29532</v>
      </c>
      <c r="P26" s="116">
        <v>29599</v>
      </c>
      <c r="Q26" s="116">
        <v>28894</v>
      </c>
      <c r="R26" s="116">
        <v>28188</v>
      </c>
      <c r="S26" s="116">
        <v>363230</v>
      </c>
      <c r="T26" s="117">
        <f t="shared" si="0"/>
        <v>479443</v>
      </c>
    </row>
    <row r="27" spans="1:20" s="118" customFormat="1" ht="25.5" x14ac:dyDescent="0.2">
      <c r="A27" s="140">
        <v>19</v>
      </c>
      <c r="B27" s="89" t="s">
        <v>10</v>
      </c>
      <c r="C27" s="97" t="s">
        <v>104</v>
      </c>
      <c r="D27" s="89" t="s">
        <v>105</v>
      </c>
      <c r="E27" s="112" t="s">
        <v>106</v>
      </c>
      <c r="F27" s="112" t="s">
        <v>107</v>
      </c>
      <c r="G27" s="89" t="s">
        <v>97</v>
      </c>
      <c r="H27" s="89" t="s">
        <v>340</v>
      </c>
      <c r="I27" s="114">
        <v>239836</v>
      </c>
      <c r="J27" s="114"/>
      <c r="K27" s="115">
        <v>190650</v>
      </c>
      <c r="L27" s="115">
        <v>12300</v>
      </c>
      <c r="M27" s="113">
        <v>480</v>
      </c>
      <c r="N27" s="113">
        <v>7431</v>
      </c>
      <c r="O27" s="116">
        <f t="shared" si="1"/>
        <v>20211</v>
      </c>
      <c r="P27" s="116">
        <v>20116</v>
      </c>
      <c r="Q27" s="116">
        <v>19572</v>
      </c>
      <c r="R27" s="116">
        <v>19027</v>
      </c>
      <c r="S27" s="116">
        <v>179675</v>
      </c>
      <c r="T27" s="117">
        <f t="shared" si="0"/>
        <v>258601</v>
      </c>
    </row>
    <row r="28" spans="1:20" s="118" customFormat="1" ht="82.5" customHeight="1" x14ac:dyDescent="0.2">
      <c r="A28" s="140">
        <v>20</v>
      </c>
      <c r="B28" s="89" t="s">
        <v>10</v>
      </c>
      <c r="C28" s="97" t="s">
        <v>108</v>
      </c>
      <c r="D28" s="89" t="s">
        <v>109</v>
      </c>
      <c r="E28" s="112" t="s">
        <v>110</v>
      </c>
      <c r="F28" s="112" t="s">
        <v>111</v>
      </c>
      <c r="G28" s="89" t="s">
        <v>112</v>
      </c>
      <c r="H28" s="89" t="s">
        <v>113</v>
      </c>
      <c r="I28" s="114">
        <v>978820</v>
      </c>
      <c r="J28" s="114"/>
      <c r="K28" s="115">
        <v>709919</v>
      </c>
      <c r="L28" s="115">
        <v>41528</v>
      </c>
      <c r="M28" s="113">
        <v>1215</v>
      </c>
      <c r="N28" s="113">
        <v>29227</v>
      </c>
      <c r="O28" s="116">
        <f t="shared" si="1"/>
        <v>71970</v>
      </c>
      <c r="P28" s="116">
        <v>70850</v>
      </c>
      <c r="Q28" s="116">
        <v>69014</v>
      </c>
      <c r="R28" s="116">
        <v>67173</v>
      </c>
      <c r="S28" s="116">
        <v>710076</v>
      </c>
      <c r="T28" s="117">
        <f t="shared" si="0"/>
        <v>989083</v>
      </c>
    </row>
    <row r="29" spans="1:20" s="118" customFormat="1" ht="25.5" x14ac:dyDescent="0.2">
      <c r="A29" s="140">
        <v>21</v>
      </c>
      <c r="B29" s="89" t="s">
        <v>10</v>
      </c>
      <c r="C29" s="97" t="s">
        <v>114</v>
      </c>
      <c r="D29" s="89" t="s">
        <v>115</v>
      </c>
      <c r="E29" s="112" t="s">
        <v>116</v>
      </c>
      <c r="F29" s="112" t="s">
        <v>117</v>
      </c>
      <c r="G29" s="89" t="s">
        <v>112</v>
      </c>
      <c r="H29" s="89" t="s">
        <v>118</v>
      </c>
      <c r="I29" s="114">
        <v>1392764</v>
      </c>
      <c r="J29" s="114"/>
      <c r="K29" s="115">
        <v>283248</v>
      </c>
      <c r="L29" s="115">
        <v>17984</v>
      </c>
      <c r="M29" s="113">
        <v>713</v>
      </c>
      <c r="N29" s="113">
        <v>11651</v>
      </c>
      <c r="O29" s="116">
        <f t="shared" si="1"/>
        <v>30348</v>
      </c>
      <c r="P29" s="116">
        <v>29611</v>
      </c>
      <c r="Q29" s="116">
        <v>28815</v>
      </c>
      <c r="R29" s="116">
        <v>28018</v>
      </c>
      <c r="S29" s="116">
        <v>269622</v>
      </c>
      <c r="T29" s="117">
        <f t="shared" si="0"/>
        <v>386414</v>
      </c>
    </row>
    <row r="30" spans="1:20" s="118" customFormat="1" ht="41.25" customHeight="1" x14ac:dyDescent="0.2">
      <c r="A30" s="140">
        <v>22</v>
      </c>
      <c r="B30" s="89" t="s">
        <v>10</v>
      </c>
      <c r="C30" s="47" t="s">
        <v>418</v>
      </c>
      <c r="D30" s="89" t="s">
        <v>119</v>
      </c>
      <c r="E30" s="112" t="s">
        <v>120</v>
      </c>
      <c r="F30" s="112" t="s">
        <v>121</v>
      </c>
      <c r="G30" s="89" t="s">
        <v>122</v>
      </c>
      <c r="H30" s="89" t="s">
        <v>123</v>
      </c>
      <c r="I30" s="114">
        <v>294127</v>
      </c>
      <c r="J30" s="114"/>
      <c r="K30" s="115">
        <v>249508</v>
      </c>
      <c r="L30" s="115">
        <v>14896</v>
      </c>
      <c r="M30" s="113"/>
      <c r="N30" s="113">
        <v>11848</v>
      </c>
      <c r="O30" s="116">
        <f t="shared" si="1"/>
        <v>26744</v>
      </c>
      <c r="P30" s="116">
        <v>26206</v>
      </c>
      <c r="Q30" s="116">
        <v>25482</v>
      </c>
      <c r="R30" s="116">
        <v>24756</v>
      </c>
      <c r="S30" s="116">
        <v>252133</v>
      </c>
      <c r="T30" s="117">
        <f t="shared" si="0"/>
        <v>355321</v>
      </c>
    </row>
    <row r="31" spans="1:20" s="118" customFormat="1" ht="25.5" x14ac:dyDescent="0.2">
      <c r="A31" s="140">
        <v>23</v>
      </c>
      <c r="B31" s="89" t="s">
        <v>10</v>
      </c>
      <c r="C31" s="47" t="s">
        <v>419</v>
      </c>
      <c r="D31" s="89" t="s">
        <v>126</v>
      </c>
      <c r="E31" s="112" t="s">
        <v>127</v>
      </c>
      <c r="F31" s="112" t="s">
        <v>128</v>
      </c>
      <c r="G31" s="89" t="s">
        <v>124</v>
      </c>
      <c r="H31" s="99" t="s">
        <v>125</v>
      </c>
      <c r="I31" s="114">
        <v>56269</v>
      </c>
      <c r="J31" s="114"/>
      <c r="K31" s="115">
        <v>22512</v>
      </c>
      <c r="L31" s="115">
        <v>11256</v>
      </c>
      <c r="M31" s="113"/>
      <c r="N31" s="113">
        <v>53</v>
      </c>
      <c r="O31" s="116">
        <f t="shared" si="1"/>
        <v>11309</v>
      </c>
      <c r="P31" s="116">
        <v>11280</v>
      </c>
      <c r="Q31" s="116">
        <v>0</v>
      </c>
      <c r="R31" s="116">
        <v>0</v>
      </c>
      <c r="S31" s="116">
        <v>0</v>
      </c>
      <c r="T31" s="117">
        <f t="shared" si="0"/>
        <v>22589</v>
      </c>
    </row>
    <row r="32" spans="1:20" s="118" customFormat="1" ht="25.5" x14ac:dyDescent="0.2">
      <c r="A32" s="140">
        <v>24</v>
      </c>
      <c r="B32" s="89" t="s">
        <v>10</v>
      </c>
      <c r="C32" s="47" t="s">
        <v>420</v>
      </c>
      <c r="D32" s="89" t="s">
        <v>129</v>
      </c>
      <c r="E32" s="112" t="s">
        <v>130</v>
      </c>
      <c r="F32" s="112" t="s">
        <v>131</v>
      </c>
      <c r="G32" s="89" t="s">
        <v>132</v>
      </c>
      <c r="H32" s="99" t="s">
        <v>133</v>
      </c>
      <c r="I32" s="114">
        <v>621992</v>
      </c>
      <c r="J32" s="114"/>
      <c r="K32" s="115">
        <v>549304</v>
      </c>
      <c r="L32" s="115">
        <v>32312</v>
      </c>
      <c r="M32" s="113"/>
      <c r="N32" s="113">
        <v>25299</v>
      </c>
      <c r="O32" s="116">
        <f t="shared" si="1"/>
        <v>57611</v>
      </c>
      <c r="P32" s="116">
        <v>57358</v>
      </c>
      <c r="Q32" s="116">
        <v>55780</v>
      </c>
      <c r="R32" s="116">
        <v>54198</v>
      </c>
      <c r="S32" s="116">
        <v>560844</v>
      </c>
      <c r="T32" s="117">
        <f t="shared" si="0"/>
        <v>785791</v>
      </c>
    </row>
    <row r="33" spans="1:20" s="118" customFormat="1" ht="25.5" x14ac:dyDescent="0.2">
      <c r="A33" s="140">
        <v>25</v>
      </c>
      <c r="B33" s="89" t="s">
        <v>10</v>
      </c>
      <c r="C33" s="47" t="s">
        <v>411</v>
      </c>
      <c r="D33" s="89" t="s">
        <v>134</v>
      </c>
      <c r="E33" s="112" t="s">
        <v>135</v>
      </c>
      <c r="F33" s="112" t="s">
        <v>136</v>
      </c>
      <c r="G33" s="89" t="s">
        <v>132</v>
      </c>
      <c r="H33" s="99" t="s">
        <v>133</v>
      </c>
      <c r="I33" s="114">
        <v>524994</v>
      </c>
      <c r="J33" s="114"/>
      <c r="K33" s="115">
        <v>385872</v>
      </c>
      <c r="L33" s="115">
        <v>41680</v>
      </c>
      <c r="M33" s="113"/>
      <c r="N33" s="113">
        <v>17478</v>
      </c>
      <c r="O33" s="116">
        <f t="shared" si="1"/>
        <v>59158</v>
      </c>
      <c r="P33" s="116">
        <v>38186</v>
      </c>
      <c r="Q33" s="116">
        <v>37136</v>
      </c>
      <c r="R33" s="116">
        <v>36083</v>
      </c>
      <c r="S33" s="116">
        <v>373386</v>
      </c>
      <c r="T33" s="117">
        <f t="shared" si="0"/>
        <v>543949</v>
      </c>
    </row>
    <row r="34" spans="1:20" s="118" customFormat="1" ht="38.25" x14ac:dyDescent="0.2">
      <c r="A34" s="140">
        <v>26</v>
      </c>
      <c r="B34" s="89" t="s">
        <v>10</v>
      </c>
      <c r="C34" s="47" t="s">
        <v>421</v>
      </c>
      <c r="D34" s="89" t="s">
        <v>222</v>
      </c>
      <c r="E34" s="112"/>
      <c r="F34" s="112"/>
      <c r="G34" s="89" t="s">
        <v>224</v>
      </c>
      <c r="H34" s="99" t="s">
        <v>223</v>
      </c>
      <c r="I34" s="114">
        <v>117365</v>
      </c>
      <c r="J34" s="114"/>
      <c r="K34" s="115">
        <v>65210</v>
      </c>
      <c r="L34" s="115">
        <v>26084</v>
      </c>
      <c r="M34" s="113"/>
      <c r="N34" s="113">
        <v>155</v>
      </c>
      <c r="O34" s="116">
        <f t="shared" si="1"/>
        <v>26239</v>
      </c>
      <c r="P34" s="116">
        <v>26173</v>
      </c>
      <c r="Q34" s="116">
        <v>13065</v>
      </c>
      <c r="R34" s="116">
        <v>0</v>
      </c>
      <c r="S34" s="116">
        <v>0</v>
      </c>
      <c r="T34" s="117">
        <f t="shared" si="0"/>
        <v>65477</v>
      </c>
    </row>
    <row r="35" spans="1:20" s="118" customFormat="1" ht="38.25" x14ac:dyDescent="0.2">
      <c r="A35" s="140">
        <v>27</v>
      </c>
      <c r="B35" s="89" t="s">
        <v>137</v>
      </c>
      <c r="C35" s="97" t="s">
        <v>299</v>
      </c>
      <c r="D35" s="89" t="s">
        <v>300</v>
      </c>
      <c r="E35" s="112"/>
      <c r="F35" s="112"/>
      <c r="G35" s="89" t="s">
        <v>298</v>
      </c>
      <c r="H35" s="89" t="s">
        <v>301</v>
      </c>
      <c r="I35" s="114">
        <v>236958</v>
      </c>
      <c r="J35" s="114"/>
      <c r="K35" s="115">
        <v>213000</v>
      </c>
      <c r="L35" s="115">
        <v>12000</v>
      </c>
      <c r="M35" s="113"/>
      <c r="N35" s="113">
        <v>9913</v>
      </c>
      <c r="O35" s="116">
        <f t="shared" si="1"/>
        <v>21913</v>
      </c>
      <c r="P35" s="116">
        <v>21621</v>
      </c>
      <c r="Q35" s="116">
        <v>21042</v>
      </c>
      <c r="R35" s="116">
        <v>20462</v>
      </c>
      <c r="S35" s="116">
        <v>222615</v>
      </c>
      <c r="T35" s="117">
        <f t="shared" si="0"/>
        <v>307653</v>
      </c>
    </row>
    <row r="36" spans="1:20" s="118" customFormat="1" ht="38.25" x14ac:dyDescent="0.2">
      <c r="A36" s="140">
        <v>28</v>
      </c>
      <c r="B36" s="89" t="s">
        <v>137</v>
      </c>
      <c r="C36" s="97" t="s">
        <v>226</v>
      </c>
      <c r="D36" s="89" t="s">
        <v>302</v>
      </c>
      <c r="E36" s="112"/>
      <c r="F36" s="112"/>
      <c r="G36" s="89" t="s">
        <v>298</v>
      </c>
      <c r="H36" s="89" t="s">
        <v>303</v>
      </c>
      <c r="I36" s="114">
        <v>398614</v>
      </c>
      <c r="J36" s="114"/>
      <c r="K36" s="115">
        <v>381836</v>
      </c>
      <c r="L36" s="115">
        <v>16784</v>
      </c>
      <c r="M36" s="113"/>
      <c r="N36" s="113">
        <v>18248</v>
      </c>
      <c r="O36" s="116">
        <f t="shared" si="1"/>
        <v>35032</v>
      </c>
      <c r="P36" s="116">
        <v>34717</v>
      </c>
      <c r="Q36" s="116">
        <v>33888</v>
      </c>
      <c r="R36" s="116">
        <v>33057</v>
      </c>
      <c r="S36" s="116">
        <v>466184</v>
      </c>
      <c r="T36" s="117">
        <f t="shared" si="0"/>
        <v>602878</v>
      </c>
    </row>
    <row r="37" spans="1:20" s="118" customFormat="1" ht="38.25" x14ac:dyDescent="0.2">
      <c r="A37" s="140">
        <v>29</v>
      </c>
      <c r="B37" s="89" t="s">
        <v>137</v>
      </c>
      <c r="C37" s="97" t="s">
        <v>225</v>
      </c>
      <c r="D37" s="89" t="s">
        <v>304</v>
      </c>
      <c r="E37" s="112"/>
      <c r="F37" s="112"/>
      <c r="G37" s="89" t="s">
        <v>298</v>
      </c>
      <c r="H37" s="89" t="s">
        <v>305</v>
      </c>
      <c r="I37" s="114">
        <v>679110</v>
      </c>
      <c r="J37" s="114"/>
      <c r="K37" s="115">
        <v>655566</v>
      </c>
      <c r="L37" s="115">
        <v>23624</v>
      </c>
      <c r="M37" s="113"/>
      <c r="N37" s="113">
        <v>32129</v>
      </c>
      <c r="O37" s="116">
        <f t="shared" si="1"/>
        <v>55753</v>
      </c>
      <c r="P37" s="116">
        <v>55442</v>
      </c>
      <c r="Q37" s="116">
        <v>54248</v>
      </c>
      <c r="R37" s="116">
        <v>53051</v>
      </c>
      <c r="S37" s="116">
        <v>908587</v>
      </c>
      <c r="T37" s="117">
        <f t="shared" si="0"/>
        <v>1127081</v>
      </c>
    </row>
    <row r="38" spans="1:20" s="118" customFormat="1" ht="38.25" x14ac:dyDescent="0.2">
      <c r="A38" s="140">
        <v>30</v>
      </c>
      <c r="B38" s="89" t="s">
        <v>137</v>
      </c>
      <c r="C38" s="97" t="s">
        <v>221</v>
      </c>
      <c r="D38" s="89" t="s">
        <v>306</v>
      </c>
      <c r="E38" s="112"/>
      <c r="F38" s="112"/>
      <c r="G38" s="89" t="s">
        <v>284</v>
      </c>
      <c r="H38" s="89" t="s">
        <v>307</v>
      </c>
      <c r="I38" s="114">
        <v>833188</v>
      </c>
      <c r="J38" s="114"/>
      <c r="K38" s="115">
        <v>804306</v>
      </c>
      <c r="L38" s="115">
        <v>28984</v>
      </c>
      <c r="M38" s="113"/>
      <c r="N38" s="113">
        <v>39525</v>
      </c>
      <c r="O38" s="116">
        <f t="shared" si="1"/>
        <v>68509</v>
      </c>
      <c r="P38" s="116">
        <v>66325</v>
      </c>
      <c r="Q38" s="116">
        <v>64924</v>
      </c>
      <c r="R38" s="116">
        <v>63519</v>
      </c>
      <c r="S38" s="116">
        <v>1096240</v>
      </c>
      <c r="T38" s="117">
        <f t="shared" si="0"/>
        <v>1359517</v>
      </c>
    </row>
    <row r="39" spans="1:20" s="118" customFormat="1" ht="38.25" x14ac:dyDescent="0.2">
      <c r="A39" s="140">
        <v>31</v>
      </c>
      <c r="B39" s="89" t="s">
        <v>137</v>
      </c>
      <c r="C39" s="97" t="s">
        <v>308</v>
      </c>
      <c r="D39" s="89" t="s">
        <v>309</v>
      </c>
      <c r="E39" s="112"/>
      <c r="F39" s="112"/>
      <c r="G39" s="89" t="s">
        <v>284</v>
      </c>
      <c r="H39" s="89" t="s">
        <v>303</v>
      </c>
      <c r="I39" s="114">
        <v>529254</v>
      </c>
      <c r="J39" s="114"/>
      <c r="K39" s="115">
        <v>507052</v>
      </c>
      <c r="L39" s="115">
        <v>22288</v>
      </c>
      <c r="M39" s="113"/>
      <c r="N39" s="113">
        <v>24395</v>
      </c>
      <c r="O39" s="116">
        <f t="shared" si="1"/>
        <v>46683</v>
      </c>
      <c r="P39" s="116">
        <v>45136</v>
      </c>
      <c r="Q39" s="116">
        <v>44080</v>
      </c>
      <c r="R39" s="116">
        <v>43021</v>
      </c>
      <c r="S39" s="116">
        <v>610971</v>
      </c>
      <c r="T39" s="117">
        <f t="shared" si="0"/>
        <v>789891</v>
      </c>
    </row>
    <row r="40" spans="1:20" s="118" customFormat="1" ht="25.5" x14ac:dyDescent="0.2">
      <c r="A40" s="140">
        <v>32</v>
      </c>
      <c r="B40" s="89" t="s">
        <v>137</v>
      </c>
      <c r="C40" s="97" t="s">
        <v>422</v>
      </c>
      <c r="D40" s="89" t="s">
        <v>310</v>
      </c>
      <c r="E40" s="112"/>
      <c r="F40" s="112"/>
      <c r="G40" s="89" t="s">
        <v>311</v>
      </c>
      <c r="H40" s="89" t="s">
        <v>275</v>
      </c>
      <c r="I40" s="114">
        <v>376000</v>
      </c>
      <c r="J40" s="114"/>
      <c r="K40" s="115">
        <v>88151</v>
      </c>
      <c r="L40" s="115">
        <v>12968</v>
      </c>
      <c r="M40" s="113"/>
      <c r="N40" s="113">
        <v>4066</v>
      </c>
      <c r="O40" s="116">
        <f t="shared" si="1"/>
        <v>17034</v>
      </c>
      <c r="P40" s="116">
        <v>22998</v>
      </c>
      <c r="Q40" s="116">
        <v>22356</v>
      </c>
      <c r="R40" s="116">
        <v>21712</v>
      </c>
      <c r="S40" s="116">
        <v>220345</v>
      </c>
      <c r="T40" s="117">
        <f t="shared" si="0"/>
        <v>304445</v>
      </c>
    </row>
    <row r="41" spans="1:20" s="118" customFormat="1" ht="69.75" customHeight="1" x14ac:dyDescent="0.2">
      <c r="A41" s="140">
        <v>33</v>
      </c>
      <c r="B41" s="89" t="s">
        <v>10</v>
      </c>
      <c r="C41" s="98" t="s">
        <v>423</v>
      </c>
      <c r="D41" s="89" t="s">
        <v>227</v>
      </c>
      <c r="E41" s="112" t="s">
        <v>135</v>
      </c>
      <c r="F41" s="112" t="s">
        <v>136</v>
      </c>
      <c r="G41" s="89" t="s">
        <v>200</v>
      </c>
      <c r="H41" s="99" t="s">
        <v>228</v>
      </c>
      <c r="I41" s="115">
        <v>241478</v>
      </c>
      <c r="J41" s="115">
        <v>155800</v>
      </c>
      <c r="K41" s="115">
        <v>62320</v>
      </c>
      <c r="L41" s="115">
        <v>31160</v>
      </c>
      <c r="M41" s="113">
        <v>146</v>
      </c>
      <c r="N41" s="113">
        <v>2311</v>
      </c>
      <c r="O41" s="123">
        <f t="shared" si="1"/>
        <v>33617</v>
      </c>
      <c r="P41" s="123">
        <v>32118</v>
      </c>
      <c r="Q41" s="123">
        <v>39</v>
      </c>
      <c r="R41" s="123">
        <v>0</v>
      </c>
      <c r="S41" s="123">
        <v>0</v>
      </c>
      <c r="T41" s="117">
        <f t="shared" ref="T41:T72" si="2">SUM(O41:S41)</f>
        <v>65774</v>
      </c>
    </row>
    <row r="42" spans="1:20" s="118" customFormat="1" ht="25.5" x14ac:dyDescent="0.2">
      <c r="A42" s="140">
        <v>34</v>
      </c>
      <c r="B42" s="89" t="s">
        <v>10</v>
      </c>
      <c r="C42" s="89" t="s">
        <v>186</v>
      </c>
      <c r="D42" s="89" t="s">
        <v>229</v>
      </c>
      <c r="E42" s="112" t="s">
        <v>135</v>
      </c>
      <c r="F42" s="112" t="s">
        <v>136</v>
      </c>
      <c r="G42" s="89" t="s">
        <v>201</v>
      </c>
      <c r="H42" s="99" t="s">
        <v>230</v>
      </c>
      <c r="I42" s="115">
        <v>198540</v>
      </c>
      <c r="J42" s="115">
        <v>164328</v>
      </c>
      <c r="K42" s="115">
        <v>82164</v>
      </c>
      <c r="L42" s="115">
        <v>27388</v>
      </c>
      <c r="M42" s="124">
        <v>198</v>
      </c>
      <c r="N42" s="124">
        <v>3254</v>
      </c>
      <c r="O42" s="123">
        <f t="shared" si="1"/>
        <v>30840</v>
      </c>
      <c r="P42" s="123">
        <v>29226</v>
      </c>
      <c r="Q42" s="123">
        <v>28245</v>
      </c>
      <c r="R42" s="123">
        <v>0</v>
      </c>
      <c r="S42" s="123">
        <v>0</v>
      </c>
      <c r="T42" s="117">
        <f t="shared" si="2"/>
        <v>88311</v>
      </c>
    </row>
    <row r="43" spans="1:20" s="118" customFormat="1" ht="25.5" x14ac:dyDescent="0.2">
      <c r="A43" s="140">
        <v>35</v>
      </c>
      <c r="B43" s="89" t="s">
        <v>10</v>
      </c>
      <c r="C43" s="89" t="s">
        <v>187</v>
      </c>
      <c r="D43" s="89" t="s">
        <v>231</v>
      </c>
      <c r="E43" s="112" t="s">
        <v>135</v>
      </c>
      <c r="F43" s="112" t="s">
        <v>136</v>
      </c>
      <c r="G43" s="89" t="s">
        <v>201</v>
      </c>
      <c r="H43" s="99" t="s">
        <v>230</v>
      </c>
      <c r="I43" s="115">
        <v>152380</v>
      </c>
      <c r="J43" s="115">
        <v>126120</v>
      </c>
      <c r="K43" s="115">
        <v>63060</v>
      </c>
      <c r="L43" s="115">
        <v>21020</v>
      </c>
      <c r="M43" s="124">
        <v>152</v>
      </c>
      <c r="N43" s="124">
        <v>2497</v>
      </c>
      <c r="O43" s="123">
        <f t="shared" si="1"/>
        <v>23669</v>
      </c>
      <c r="P43" s="123">
        <v>22431</v>
      </c>
      <c r="Q43" s="123">
        <v>21669</v>
      </c>
      <c r="R43" s="123">
        <v>0</v>
      </c>
      <c r="S43" s="123">
        <v>0</v>
      </c>
      <c r="T43" s="117">
        <f t="shared" si="2"/>
        <v>67769</v>
      </c>
    </row>
    <row r="44" spans="1:20" s="118" customFormat="1" ht="25.5" x14ac:dyDescent="0.2">
      <c r="A44" s="140">
        <v>36</v>
      </c>
      <c r="B44" s="89" t="s">
        <v>10</v>
      </c>
      <c r="C44" s="89" t="s">
        <v>188</v>
      </c>
      <c r="D44" s="89" t="s">
        <v>232</v>
      </c>
      <c r="E44" s="112" t="s">
        <v>135</v>
      </c>
      <c r="F44" s="112" t="s">
        <v>136</v>
      </c>
      <c r="G44" s="89" t="s">
        <v>201</v>
      </c>
      <c r="H44" s="99" t="s">
        <v>230</v>
      </c>
      <c r="I44" s="115">
        <v>129506</v>
      </c>
      <c r="J44" s="115">
        <v>108840</v>
      </c>
      <c r="K44" s="115">
        <v>53592</v>
      </c>
      <c r="L44" s="115">
        <v>17864</v>
      </c>
      <c r="M44" s="124">
        <v>129</v>
      </c>
      <c r="N44" s="124">
        <v>2122</v>
      </c>
      <c r="O44" s="123">
        <f t="shared" si="1"/>
        <v>20115</v>
      </c>
      <c r="P44" s="123">
        <v>19324</v>
      </c>
      <c r="Q44" s="123">
        <v>18534</v>
      </c>
      <c r="R44" s="123">
        <v>10</v>
      </c>
      <c r="S44" s="123">
        <v>0</v>
      </c>
      <c r="T44" s="117">
        <f t="shared" si="2"/>
        <v>57983</v>
      </c>
    </row>
    <row r="45" spans="1:20" s="118" customFormat="1" ht="25.5" x14ac:dyDescent="0.2">
      <c r="A45" s="140">
        <v>37</v>
      </c>
      <c r="B45" s="89" t="s">
        <v>10</v>
      </c>
      <c r="C45" s="89" t="s">
        <v>189</v>
      </c>
      <c r="D45" s="89" t="s">
        <v>233</v>
      </c>
      <c r="E45" s="112" t="s">
        <v>135</v>
      </c>
      <c r="F45" s="112" t="s">
        <v>136</v>
      </c>
      <c r="G45" s="89" t="s">
        <v>202</v>
      </c>
      <c r="H45" s="99" t="s">
        <v>234</v>
      </c>
      <c r="I45" s="115">
        <v>225190</v>
      </c>
      <c r="J45" s="115">
        <v>185458</v>
      </c>
      <c r="K45" s="115">
        <v>26494</v>
      </c>
      <c r="L45" s="115">
        <v>26494</v>
      </c>
      <c r="M45" s="124">
        <v>47</v>
      </c>
      <c r="N45" s="124">
        <v>765</v>
      </c>
      <c r="O45" s="123">
        <f t="shared" si="1"/>
        <v>27306</v>
      </c>
      <c r="P45" s="123">
        <v>0</v>
      </c>
      <c r="Q45" s="123">
        <v>0</v>
      </c>
      <c r="R45" s="123">
        <v>0</v>
      </c>
      <c r="S45" s="123">
        <v>0</v>
      </c>
      <c r="T45" s="117">
        <f t="shared" si="2"/>
        <v>27306</v>
      </c>
    </row>
    <row r="46" spans="1:20" s="118" customFormat="1" ht="25.5" x14ac:dyDescent="0.2">
      <c r="A46" s="140">
        <v>38</v>
      </c>
      <c r="B46" s="89" t="s">
        <v>10</v>
      </c>
      <c r="C46" s="89" t="s">
        <v>190</v>
      </c>
      <c r="D46" s="89" t="s">
        <v>235</v>
      </c>
      <c r="E46" s="112" t="s">
        <v>135</v>
      </c>
      <c r="F46" s="112" t="s">
        <v>136</v>
      </c>
      <c r="G46" s="89" t="s">
        <v>203</v>
      </c>
      <c r="H46" s="99" t="s">
        <v>234</v>
      </c>
      <c r="I46" s="115">
        <v>188873</v>
      </c>
      <c r="J46" s="115">
        <v>155554</v>
      </c>
      <c r="K46" s="115">
        <v>22222</v>
      </c>
      <c r="L46" s="115">
        <v>22222</v>
      </c>
      <c r="M46" s="124">
        <v>40</v>
      </c>
      <c r="N46" s="124">
        <v>642</v>
      </c>
      <c r="O46" s="123">
        <f t="shared" si="1"/>
        <v>22904</v>
      </c>
      <c r="P46" s="123">
        <v>0</v>
      </c>
      <c r="Q46" s="123">
        <v>0</v>
      </c>
      <c r="R46" s="123">
        <v>0</v>
      </c>
      <c r="S46" s="123">
        <v>0</v>
      </c>
      <c r="T46" s="117">
        <f t="shared" si="2"/>
        <v>22904</v>
      </c>
    </row>
    <row r="47" spans="1:20" s="118" customFormat="1" ht="25.5" x14ac:dyDescent="0.2">
      <c r="A47" s="140">
        <v>39</v>
      </c>
      <c r="B47" s="89" t="s">
        <v>10</v>
      </c>
      <c r="C47" s="89" t="s">
        <v>263</v>
      </c>
      <c r="D47" s="89" t="s">
        <v>236</v>
      </c>
      <c r="E47" s="112" t="s">
        <v>135</v>
      </c>
      <c r="F47" s="112" t="s">
        <v>136</v>
      </c>
      <c r="G47" s="89" t="s">
        <v>204</v>
      </c>
      <c r="H47" s="99" t="s">
        <v>237</v>
      </c>
      <c r="I47" s="115">
        <v>111155</v>
      </c>
      <c r="J47" s="115">
        <v>98085</v>
      </c>
      <c r="K47" s="115">
        <v>19617</v>
      </c>
      <c r="L47" s="115">
        <v>19617</v>
      </c>
      <c r="M47" s="124">
        <v>611</v>
      </c>
      <c r="N47" s="124">
        <v>37</v>
      </c>
      <c r="O47" s="123">
        <f t="shared" si="1"/>
        <v>20265</v>
      </c>
      <c r="P47" s="123">
        <v>0</v>
      </c>
      <c r="Q47" s="123">
        <v>0</v>
      </c>
      <c r="R47" s="123">
        <v>0</v>
      </c>
      <c r="S47" s="123">
        <v>0</v>
      </c>
      <c r="T47" s="117">
        <f t="shared" si="2"/>
        <v>20265</v>
      </c>
    </row>
    <row r="48" spans="1:20" s="118" customFormat="1" ht="25.5" x14ac:dyDescent="0.2">
      <c r="A48" s="140">
        <v>40</v>
      </c>
      <c r="B48" s="89" t="s">
        <v>10</v>
      </c>
      <c r="C48" s="89" t="s">
        <v>191</v>
      </c>
      <c r="D48" s="89" t="s">
        <v>238</v>
      </c>
      <c r="E48" s="112" t="s">
        <v>135</v>
      </c>
      <c r="F48" s="112" t="s">
        <v>136</v>
      </c>
      <c r="G48" s="89" t="s">
        <v>205</v>
      </c>
      <c r="H48" s="99" t="s">
        <v>237</v>
      </c>
      <c r="I48" s="115">
        <v>65347</v>
      </c>
      <c r="J48" s="115">
        <v>57660</v>
      </c>
      <c r="K48" s="115">
        <v>11532</v>
      </c>
      <c r="L48" s="115">
        <v>11532</v>
      </c>
      <c r="M48" s="124">
        <v>22</v>
      </c>
      <c r="N48" s="124">
        <v>359</v>
      </c>
      <c r="O48" s="123">
        <f t="shared" si="1"/>
        <v>11913</v>
      </c>
      <c r="P48" s="123">
        <v>0</v>
      </c>
      <c r="Q48" s="123"/>
      <c r="R48" s="123">
        <v>0</v>
      </c>
      <c r="S48" s="123">
        <v>0</v>
      </c>
      <c r="T48" s="117">
        <f t="shared" si="2"/>
        <v>11913</v>
      </c>
    </row>
    <row r="49" spans="1:20" s="118" customFormat="1" ht="25.5" x14ac:dyDescent="0.2">
      <c r="A49" s="140">
        <v>41</v>
      </c>
      <c r="B49" s="89" t="s">
        <v>10</v>
      </c>
      <c r="C49" s="89" t="s">
        <v>192</v>
      </c>
      <c r="D49" s="89" t="s">
        <v>239</v>
      </c>
      <c r="E49" s="112" t="s">
        <v>135</v>
      </c>
      <c r="F49" s="112" t="s">
        <v>136</v>
      </c>
      <c r="G49" s="89" t="s">
        <v>204</v>
      </c>
      <c r="H49" s="99" t="s">
        <v>237</v>
      </c>
      <c r="I49" s="115">
        <v>70773</v>
      </c>
      <c r="J49" s="115">
        <v>62460</v>
      </c>
      <c r="K49" s="115">
        <v>12492</v>
      </c>
      <c r="L49" s="115">
        <v>12492</v>
      </c>
      <c r="M49" s="124">
        <v>23</v>
      </c>
      <c r="N49" s="124">
        <v>389</v>
      </c>
      <c r="O49" s="123">
        <f t="shared" si="1"/>
        <v>12904</v>
      </c>
      <c r="P49" s="123">
        <v>0</v>
      </c>
      <c r="Q49" s="123">
        <v>0</v>
      </c>
      <c r="R49" s="123">
        <v>0</v>
      </c>
      <c r="S49" s="123">
        <v>0</v>
      </c>
      <c r="T49" s="117">
        <f t="shared" si="2"/>
        <v>12904</v>
      </c>
    </row>
    <row r="50" spans="1:20" s="118" customFormat="1" ht="25.5" x14ac:dyDescent="0.2">
      <c r="A50" s="140">
        <v>42</v>
      </c>
      <c r="B50" s="89" t="s">
        <v>10</v>
      </c>
      <c r="C50" s="89" t="s">
        <v>193</v>
      </c>
      <c r="D50" s="89" t="s">
        <v>240</v>
      </c>
      <c r="E50" s="112" t="s">
        <v>135</v>
      </c>
      <c r="F50" s="112" t="s">
        <v>136</v>
      </c>
      <c r="G50" s="89" t="s">
        <v>206</v>
      </c>
      <c r="H50" s="99" t="s">
        <v>241</v>
      </c>
      <c r="I50" s="115">
        <v>290126</v>
      </c>
      <c r="J50" s="115">
        <v>257904</v>
      </c>
      <c r="K50" s="115">
        <v>64476</v>
      </c>
      <c r="L50" s="115">
        <v>64476</v>
      </c>
      <c r="M50" s="124">
        <v>138</v>
      </c>
      <c r="N50" s="124">
        <v>2170</v>
      </c>
      <c r="O50" s="123">
        <f t="shared" si="1"/>
        <v>66784</v>
      </c>
      <c r="P50" s="123">
        <v>98</v>
      </c>
      <c r="Q50" s="123">
        <v>0</v>
      </c>
      <c r="R50" s="123">
        <v>0</v>
      </c>
      <c r="S50" s="123">
        <v>0</v>
      </c>
      <c r="T50" s="117">
        <f t="shared" si="2"/>
        <v>66882</v>
      </c>
    </row>
    <row r="51" spans="1:20" s="118" customFormat="1" ht="25.5" x14ac:dyDescent="0.2">
      <c r="A51" s="140">
        <v>43</v>
      </c>
      <c r="B51" s="89" t="s">
        <v>10</v>
      </c>
      <c r="C51" s="89" t="s">
        <v>194</v>
      </c>
      <c r="D51" s="89" t="s">
        <v>242</v>
      </c>
      <c r="E51" s="112" t="s">
        <v>135</v>
      </c>
      <c r="F51" s="112" t="s">
        <v>136</v>
      </c>
      <c r="G51" s="89" t="s">
        <v>207</v>
      </c>
      <c r="H51" s="99" t="s">
        <v>243</v>
      </c>
      <c r="I51" s="115">
        <v>87230</v>
      </c>
      <c r="J51" s="115">
        <v>87230</v>
      </c>
      <c r="K51" s="115">
        <v>74035</v>
      </c>
      <c r="L51" s="115">
        <v>4420</v>
      </c>
      <c r="M51" s="124"/>
      <c r="N51" s="124">
        <v>3624</v>
      </c>
      <c r="O51" s="123">
        <f t="shared" si="1"/>
        <v>8044</v>
      </c>
      <c r="P51" s="123">
        <v>7897</v>
      </c>
      <c r="Q51" s="123">
        <v>7674</v>
      </c>
      <c r="R51" s="123">
        <v>7451</v>
      </c>
      <c r="S51" s="123">
        <v>75479</v>
      </c>
      <c r="T51" s="117">
        <f t="shared" si="2"/>
        <v>106545</v>
      </c>
    </row>
    <row r="52" spans="1:20" s="118" customFormat="1" ht="25.5" x14ac:dyDescent="0.2">
      <c r="A52" s="140">
        <v>44</v>
      </c>
      <c r="B52" s="89" t="s">
        <v>10</v>
      </c>
      <c r="C52" s="89" t="s">
        <v>195</v>
      </c>
      <c r="D52" s="89" t="s">
        <v>244</v>
      </c>
      <c r="E52" s="112" t="s">
        <v>135</v>
      </c>
      <c r="F52" s="112" t="s">
        <v>136</v>
      </c>
      <c r="G52" s="89" t="s">
        <v>207</v>
      </c>
      <c r="H52" s="99" t="s">
        <v>243</v>
      </c>
      <c r="I52" s="115">
        <v>162955</v>
      </c>
      <c r="J52" s="115">
        <v>162955</v>
      </c>
      <c r="K52" s="115">
        <v>138221</v>
      </c>
      <c r="L52" s="115">
        <v>8252</v>
      </c>
      <c r="M52" s="124"/>
      <c r="N52" s="124">
        <v>6766</v>
      </c>
      <c r="O52" s="123">
        <f t="shared" si="1"/>
        <v>15018</v>
      </c>
      <c r="P52" s="123">
        <v>14743</v>
      </c>
      <c r="Q52" s="123">
        <v>14328</v>
      </c>
      <c r="R52" s="123">
        <v>13911</v>
      </c>
      <c r="S52" s="123">
        <v>140917</v>
      </c>
      <c r="T52" s="117">
        <f t="shared" si="2"/>
        <v>198917</v>
      </c>
    </row>
    <row r="53" spans="1:20" s="118" customFormat="1" ht="25.5" x14ac:dyDescent="0.2">
      <c r="A53" s="140">
        <v>45</v>
      </c>
      <c r="B53" s="89" t="s">
        <v>10</v>
      </c>
      <c r="C53" s="89" t="s">
        <v>196</v>
      </c>
      <c r="D53" s="89" t="s">
        <v>245</v>
      </c>
      <c r="E53" s="112" t="s">
        <v>135</v>
      </c>
      <c r="F53" s="112" t="s">
        <v>136</v>
      </c>
      <c r="G53" s="89" t="s">
        <v>208</v>
      </c>
      <c r="H53" s="99" t="s">
        <v>246</v>
      </c>
      <c r="I53" s="115">
        <v>338286</v>
      </c>
      <c r="J53" s="115">
        <v>338486</v>
      </c>
      <c r="K53" s="115">
        <v>286895</v>
      </c>
      <c r="L53" s="115">
        <v>17140</v>
      </c>
      <c r="M53" s="124"/>
      <c r="N53" s="124">
        <v>13833</v>
      </c>
      <c r="O53" s="123">
        <f t="shared" si="1"/>
        <v>30973</v>
      </c>
      <c r="P53" s="123">
        <v>30225</v>
      </c>
      <c r="Q53" s="123">
        <v>29387</v>
      </c>
      <c r="R53" s="123">
        <v>28547</v>
      </c>
      <c r="S53" s="123">
        <v>290254</v>
      </c>
      <c r="T53" s="117">
        <f t="shared" si="2"/>
        <v>409386</v>
      </c>
    </row>
    <row r="54" spans="1:20" s="118" customFormat="1" ht="25.5" x14ac:dyDescent="0.2">
      <c r="A54" s="140">
        <v>46</v>
      </c>
      <c r="B54" s="89" t="s">
        <v>10</v>
      </c>
      <c r="C54" s="89" t="s">
        <v>197</v>
      </c>
      <c r="D54" s="89" t="s">
        <v>247</v>
      </c>
      <c r="E54" s="112" t="s">
        <v>135</v>
      </c>
      <c r="F54" s="112" t="s">
        <v>136</v>
      </c>
      <c r="G54" s="89" t="s">
        <v>208</v>
      </c>
      <c r="H54" s="99" t="s">
        <v>246</v>
      </c>
      <c r="I54" s="115">
        <v>165947</v>
      </c>
      <c r="J54" s="115">
        <v>181500</v>
      </c>
      <c r="K54" s="115">
        <v>138413</v>
      </c>
      <c r="L54" s="115">
        <v>9192</v>
      </c>
      <c r="M54" s="124"/>
      <c r="N54" s="124">
        <v>6667</v>
      </c>
      <c r="O54" s="123">
        <f t="shared" si="1"/>
        <v>15859</v>
      </c>
      <c r="P54" s="123">
        <v>15453</v>
      </c>
      <c r="Q54" s="123">
        <v>15003</v>
      </c>
      <c r="R54" s="123">
        <v>14553</v>
      </c>
      <c r="S54" s="123">
        <v>130947</v>
      </c>
      <c r="T54" s="117">
        <f t="shared" si="2"/>
        <v>191815</v>
      </c>
    </row>
    <row r="55" spans="1:20" s="118" customFormat="1" ht="25.5" x14ac:dyDescent="0.2">
      <c r="A55" s="140">
        <v>47</v>
      </c>
      <c r="B55" s="89" t="s">
        <v>10</v>
      </c>
      <c r="C55" s="89" t="s">
        <v>198</v>
      </c>
      <c r="D55" s="89" t="s">
        <v>248</v>
      </c>
      <c r="E55" s="112" t="s">
        <v>135</v>
      </c>
      <c r="F55" s="112" t="s">
        <v>136</v>
      </c>
      <c r="G55" s="89" t="s">
        <v>209</v>
      </c>
      <c r="H55" s="99" t="s">
        <v>249</v>
      </c>
      <c r="I55" s="115">
        <v>50995</v>
      </c>
      <c r="J55" s="115">
        <v>50995</v>
      </c>
      <c r="K55" s="115">
        <v>43384</v>
      </c>
      <c r="L55" s="115">
        <v>2552</v>
      </c>
      <c r="M55" s="124"/>
      <c r="N55" s="124">
        <v>1797</v>
      </c>
      <c r="O55" s="123">
        <f t="shared" si="1"/>
        <v>4349</v>
      </c>
      <c r="P55" s="123">
        <v>4159</v>
      </c>
      <c r="Q55" s="123">
        <v>4058</v>
      </c>
      <c r="R55" s="123">
        <v>3957</v>
      </c>
      <c r="S55" s="123">
        <v>42216</v>
      </c>
      <c r="T55" s="117">
        <f t="shared" si="2"/>
        <v>58739</v>
      </c>
    </row>
    <row r="56" spans="1:20" s="118" customFormat="1" ht="38.25" x14ac:dyDescent="0.2">
      <c r="A56" s="140">
        <v>48</v>
      </c>
      <c r="B56" s="89" t="s">
        <v>10</v>
      </c>
      <c r="C56" s="89" t="s">
        <v>331</v>
      </c>
      <c r="D56" s="89" t="s">
        <v>252</v>
      </c>
      <c r="E56" s="112" t="s">
        <v>135</v>
      </c>
      <c r="F56" s="112" t="s">
        <v>136</v>
      </c>
      <c r="G56" s="89" t="s">
        <v>210</v>
      </c>
      <c r="H56" s="99" t="s">
        <v>251</v>
      </c>
      <c r="I56" s="115">
        <v>3241836</v>
      </c>
      <c r="J56" s="115">
        <v>3241836</v>
      </c>
      <c r="K56" s="115">
        <v>2909340</v>
      </c>
      <c r="L56" s="115">
        <v>166248</v>
      </c>
      <c r="M56" s="124"/>
      <c r="N56" s="124">
        <v>118512</v>
      </c>
      <c r="O56" s="123">
        <f t="shared" si="1"/>
        <v>284760</v>
      </c>
      <c r="P56" s="123">
        <v>292702</v>
      </c>
      <c r="Q56" s="123">
        <v>284981</v>
      </c>
      <c r="R56" s="123">
        <v>277239</v>
      </c>
      <c r="S56" s="123">
        <v>2986055</v>
      </c>
      <c r="T56" s="117">
        <f t="shared" si="2"/>
        <v>4125737</v>
      </c>
    </row>
    <row r="57" spans="1:20" s="118" customFormat="1" ht="38.25" x14ac:dyDescent="0.2">
      <c r="A57" s="140">
        <v>49</v>
      </c>
      <c r="B57" s="89" t="s">
        <v>10</v>
      </c>
      <c r="C57" s="89" t="s">
        <v>199</v>
      </c>
      <c r="D57" s="89" t="s">
        <v>250</v>
      </c>
      <c r="E57" s="112" t="s">
        <v>135</v>
      </c>
      <c r="F57" s="112" t="s">
        <v>136</v>
      </c>
      <c r="G57" s="89" t="s">
        <v>210</v>
      </c>
      <c r="H57" s="99" t="s">
        <v>251</v>
      </c>
      <c r="I57" s="115">
        <v>244454</v>
      </c>
      <c r="J57" s="115">
        <v>250879</v>
      </c>
      <c r="K57" s="115">
        <v>218765</v>
      </c>
      <c r="L57" s="115">
        <v>12868</v>
      </c>
      <c r="M57" s="124"/>
      <c r="N57" s="124">
        <v>9190</v>
      </c>
      <c r="O57" s="123">
        <f t="shared" si="1"/>
        <v>22058</v>
      </c>
      <c r="P57" s="123">
        <v>22357</v>
      </c>
      <c r="Q57" s="123">
        <v>21759</v>
      </c>
      <c r="R57" s="123">
        <v>21160</v>
      </c>
      <c r="S57" s="123">
        <v>220659</v>
      </c>
      <c r="T57" s="117">
        <f t="shared" si="2"/>
        <v>307993</v>
      </c>
    </row>
    <row r="58" spans="1:20" s="118" customFormat="1" ht="38.25" x14ac:dyDescent="0.2">
      <c r="A58" s="140">
        <v>50</v>
      </c>
      <c r="B58" s="89" t="s">
        <v>137</v>
      </c>
      <c r="C58" s="89" t="s">
        <v>277</v>
      </c>
      <c r="D58" s="89" t="s">
        <v>278</v>
      </c>
      <c r="E58" s="112"/>
      <c r="F58" s="112"/>
      <c r="G58" s="89" t="s">
        <v>279</v>
      </c>
      <c r="H58" s="99" t="s">
        <v>280</v>
      </c>
      <c r="I58" s="115">
        <v>400000</v>
      </c>
      <c r="J58" s="115"/>
      <c r="K58" s="115">
        <v>359030</v>
      </c>
      <c r="L58" s="115">
        <v>20516</v>
      </c>
      <c r="M58" s="124"/>
      <c r="N58" s="124">
        <v>16387</v>
      </c>
      <c r="O58" s="123">
        <f t="shared" si="1"/>
        <v>36903</v>
      </c>
      <c r="P58" s="123">
        <v>36359</v>
      </c>
      <c r="Q58" s="123">
        <v>35392</v>
      </c>
      <c r="R58" s="123">
        <v>34422</v>
      </c>
      <c r="S58" s="123">
        <v>369932</v>
      </c>
      <c r="T58" s="117">
        <f t="shared" si="2"/>
        <v>513008</v>
      </c>
    </row>
    <row r="59" spans="1:20" s="118" customFormat="1" ht="25.5" x14ac:dyDescent="0.2">
      <c r="A59" s="140">
        <v>51</v>
      </c>
      <c r="B59" s="89" t="s">
        <v>137</v>
      </c>
      <c r="C59" s="89" t="s">
        <v>281</v>
      </c>
      <c r="D59" s="89" t="s">
        <v>282</v>
      </c>
      <c r="E59" s="112"/>
      <c r="F59" s="112"/>
      <c r="G59" s="89" t="s">
        <v>283</v>
      </c>
      <c r="H59" s="99" t="s">
        <v>280</v>
      </c>
      <c r="I59" s="115">
        <v>33765</v>
      </c>
      <c r="J59" s="115"/>
      <c r="K59" s="115">
        <v>30310</v>
      </c>
      <c r="L59" s="115">
        <v>1732</v>
      </c>
      <c r="M59" s="124"/>
      <c r="N59" s="124">
        <v>1395</v>
      </c>
      <c r="O59" s="123">
        <f t="shared" si="1"/>
        <v>3127</v>
      </c>
      <c r="P59" s="123">
        <v>3070</v>
      </c>
      <c r="Q59" s="123">
        <v>2988</v>
      </c>
      <c r="R59" s="123">
        <v>2906</v>
      </c>
      <c r="S59" s="123">
        <v>31230</v>
      </c>
      <c r="T59" s="117">
        <f t="shared" si="2"/>
        <v>43321</v>
      </c>
    </row>
    <row r="60" spans="1:20" s="118" customFormat="1" ht="38.25" x14ac:dyDescent="0.2">
      <c r="A60" s="140">
        <v>52</v>
      </c>
      <c r="B60" s="89" t="s">
        <v>137</v>
      </c>
      <c r="C60" s="89" t="s">
        <v>294</v>
      </c>
      <c r="D60" s="89" t="s">
        <v>295</v>
      </c>
      <c r="E60" s="112"/>
      <c r="F60" s="112"/>
      <c r="G60" s="89" t="s">
        <v>283</v>
      </c>
      <c r="H60" s="99" t="s">
        <v>280</v>
      </c>
      <c r="I60" s="115">
        <v>33820</v>
      </c>
      <c r="J60" s="115"/>
      <c r="K60" s="115">
        <v>30380</v>
      </c>
      <c r="L60" s="115">
        <v>1736</v>
      </c>
      <c r="M60" s="124"/>
      <c r="N60" s="124">
        <v>1398</v>
      </c>
      <c r="O60" s="123">
        <f t="shared" si="1"/>
        <v>3134</v>
      </c>
      <c r="P60" s="123">
        <v>3077</v>
      </c>
      <c r="Q60" s="123">
        <v>2995</v>
      </c>
      <c r="R60" s="123">
        <v>2913</v>
      </c>
      <c r="S60" s="123">
        <v>31301</v>
      </c>
      <c r="T60" s="117">
        <f t="shared" si="2"/>
        <v>43420</v>
      </c>
    </row>
    <row r="61" spans="1:20" s="118" customFormat="1" ht="25.5" x14ac:dyDescent="0.2">
      <c r="A61" s="140">
        <v>53</v>
      </c>
      <c r="B61" s="89" t="s">
        <v>137</v>
      </c>
      <c r="C61" s="89" t="s">
        <v>296</v>
      </c>
      <c r="D61" s="89" t="s">
        <v>297</v>
      </c>
      <c r="E61" s="112"/>
      <c r="F61" s="112"/>
      <c r="G61" s="89" t="s">
        <v>283</v>
      </c>
      <c r="H61" s="99" t="s">
        <v>280</v>
      </c>
      <c r="I61" s="115">
        <v>53161</v>
      </c>
      <c r="J61" s="115"/>
      <c r="K61" s="115">
        <v>47740</v>
      </c>
      <c r="L61" s="115">
        <v>2728</v>
      </c>
      <c r="M61" s="124"/>
      <c r="N61" s="124">
        <v>2197</v>
      </c>
      <c r="O61" s="123">
        <f t="shared" si="1"/>
        <v>4925</v>
      </c>
      <c r="P61" s="123">
        <v>4835</v>
      </c>
      <c r="Q61" s="123">
        <v>4706</v>
      </c>
      <c r="R61" s="123">
        <v>4577</v>
      </c>
      <c r="S61" s="123">
        <v>49190</v>
      </c>
      <c r="T61" s="117">
        <f t="shared" si="2"/>
        <v>68233</v>
      </c>
    </row>
    <row r="62" spans="1:20" s="118" customFormat="1" ht="38.25" x14ac:dyDescent="0.2">
      <c r="A62" s="140">
        <v>54</v>
      </c>
      <c r="B62" s="89" t="s">
        <v>137</v>
      </c>
      <c r="C62" s="89" t="s">
        <v>286</v>
      </c>
      <c r="D62" s="89" t="s">
        <v>287</v>
      </c>
      <c r="E62" s="112"/>
      <c r="F62" s="112"/>
      <c r="G62" s="89" t="s">
        <v>284</v>
      </c>
      <c r="H62" s="99" t="s">
        <v>285</v>
      </c>
      <c r="I62" s="115">
        <v>163717</v>
      </c>
      <c r="J62" s="115"/>
      <c r="K62" s="115">
        <v>144187</v>
      </c>
      <c r="L62" s="115">
        <v>9792</v>
      </c>
      <c r="M62" s="124"/>
      <c r="N62" s="124">
        <v>9770</v>
      </c>
      <c r="O62" s="123">
        <f t="shared" si="1"/>
        <v>19562</v>
      </c>
      <c r="P62" s="123">
        <v>15969</v>
      </c>
      <c r="Q62" s="123">
        <v>15515</v>
      </c>
      <c r="R62" s="123">
        <v>15059</v>
      </c>
      <c r="S62" s="123">
        <v>132931</v>
      </c>
      <c r="T62" s="117">
        <f t="shared" si="2"/>
        <v>199036</v>
      </c>
    </row>
    <row r="63" spans="1:20" s="118" customFormat="1" ht="38.25" x14ac:dyDescent="0.2">
      <c r="A63" s="140">
        <v>55</v>
      </c>
      <c r="B63" s="89" t="s">
        <v>137</v>
      </c>
      <c r="C63" s="89" t="s">
        <v>288</v>
      </c>
      <c r="D63" s="89" t="s">
        <v>289</v>
      </c>
      <c r="E63" s="112"/>
      <c r="F63" s="112"/>
      <c r="G63" s="89" t="s">
        <v>284</v>
      </c>
      <c r="H63" s="99" t="s">
        <v>285</v>
      </c>
      <c r="I63" s="115">
        <v>49154</v>
      </c>
      <c r="J63" s="115"/>
      <c r="K63" s="115">
        <v>42224</v>
      </c>
      <c r="L63" s="115">
        <v>3500</v>
      </c>
      <c r="M63" s="124"/>
      <c r="N63" s="124">
        <v>1978</v>
      </c>
      <c r="O63" s="123">
        <f t="shared" si="1"/>
        <v>5478</v>
      </c>
      <c r="P63" s="123">
        <v>5275</v>
      </c>
      <c r="Q63" s="123">
        <v>5112</v>
      </c>
      <c r="R63" s="123">
        <v>4950</v>
      </c>
      <c r="S63" s="123">
        <v>33980</v>
      </c>
      <c r="T63" s="117">
        <f t="shared" si="2"/>
        <v>54795</v>
      </c>
    </row>
    <row r="64" spans="1:20" s="118" customFormat="1" ht="38.25" x14ac:dyDescent="0.2">
      <c r="A64" s="140">
        <v>56</v>
      </c>
      <c r="B64" s="89" t="s">
        <v>137</v>
      </c>
      <c r="C64" s="89" t="s">
        <v>290</v>
      </c>
      <c r="D64" s="89" t="s">
        <v>291</v>
      </c>
      <c r="E64" s="112"/>
      <c r="F64" s="112"/>
      <c r="G64" s="89" t="s">
        <v>284</v>
      </c>
      <c r="H64" s="99" t="s">
        <v>285</v>
      </c>
      <c r="I64" s="115">
        <v>385439</v>
      </c>
      <c r="J64" s="115"/>
      <c r="K64" s="115">
        <v>346409</v>
      </c>
      <c r="L64" s="115">
        <v>19516</v>
      </c>
      <c r="M64" s="124"/>
      <c r="N64" s="124">
        <v>16295</v>
      </c>
      <c r="O64" s="123">
        <f t="shared" si="1"/>
        <v>35811</v>
      </c>
      <c r="P64" s="123">
        <v>34571</v>
      </c>
      <c r="Q64" s="123">
        <v>33666</v>
      </c>
      <c r="R64" s="123">
        <v>32758</v>
      </c>
      <c r="S64" s="123">
        <v>358526</v>
      </c>
      <c r="T64" s="117">
        <f t="shared" si="2"/>
        <v>495332</v>
      </c>
    </row>
    <row r="65" spans="1:20" s="118" customFormat="1" ht="38.25" x14ac:dyDescent="0.2">
      <c r="A65" s="140">
        <v>57</v>
      </c>
      <c r="B65" s="89" t="s">
        <v>137</v>
      </c>
      <c r="C65" s="89" t="s">
        <v>292</v>
      </c>
      <c r="D65" s="89" t="s">
        <v>293</v>
      </c>
      <c r="E65" s="112"/>
      <c r="F65" s="112"/>
      <c r="G65" s="89" t="s">
        <v>284</v>
      </c>
      <c r="H65" s="99" t="s">
        <v>285</v>
      </c>
      <c r="I65" s="115">
        <v>76408</v>
      </c>
      <c r="J65" s="115"/>
      <c r="K65" s="115">
        <v>68337</v>
      </c>
      <c r="L65" s="115">
        <v>4052</v>
      </c>
      <c r="M65" s="124"/>
      <c r="N65" s="124">
        <v>3213</v>
      </c>
      <c r="O65" s="123">
        <f t="shared" ref="O65:O86" si="3">L65+M65+N65</f>
        <v>7265</v>
      </c>
      <c r="P65" s="123">
        <v>7011</v>
      </c>
      <c r="Q65" s="123">
        <v>6823</v>
      </c>
      <c r="R65" s="123">
        <v>6635</v>
      </c>
      <c r="S65" s="123">
        <v>68576</v>
      </c>
      <c r="T65" s="117">
        <f t="shared" si="2"/>
        <v>96310</v>
      </c>
    </row>
    <row r="66" spans="1:20" s="118" customFormat="1" ht="38.25" x14ac:dyDescent="0.2">
      <c r="A66" s="140">
        <v>58</v>
      </c>
      <c r="B66" s="89" t="s">
        <v>10</v>
      </c>
      <c r="C66" s="125" t="s">
        <v>316</v>
      </c>
      <c r="D66" s="89" t="s">
        <v>323</v>
      </c>
      <c r="E66" s="112"/>
      <c r="F66" s="112"/>
      <c r="G66" s="89" t="s">
        <v>317</v>
      </c>
      <c r="H66" s="99" t="s">
        <v>320</v>
      </c>
      <c r="I66" s="115">
        <v>616254</v>
      </c>
      <c r="J66" s="115"/>
      <c r="K66" s="115">
        <v>595585</v>
      </c>
      <c r="L66" s="115">
        <v>20716</v>
      </c>
      <c r="M66" s="124"/>
      <c r="N66" s="124">
        <v>35494</v>
      </c>
      <c r="O66" s="123">
        <f t="shared" si="3"/>
        <v>56210</v>
      </c>
      <c r="P66" s="123">
        <v>55463</v>
      </c>
      <c r="Q66" s="123">
        <v>54206</v>
      </c>
      <c r="R66" s="123">
        <v>52946</v>
      </c>
      <c r="S66" s="123">
        <v>909430</v>
      </c>
      <c r="T66" s="117">
        <f t="shared" si="2"/>
        <v>1128255</v>
      </c>
    </row>
    <row r="67" spans="1:20" s="118" customFormat="1" ht="38.25" x14ac:dyDescent="0.2">
      <c r="A67" s="140">
        <v>59</v>
      </c>
      <c r="B67" s="89" t="s">
        <v>10</v>
      </c>
      <c r="C67" s="99" t="s">
        <v>318</v>
      </c>
      <c r="D67" s="89" t="s">
        <v>322</v>
      </c>
      <c r="E67" s="112"/>
      <c r="F67" s="112"/>
      <c r="G67" s="89" t="s">
        <v>321</v>
      </c>
      <c r="H67" s="99" t="s">
        <v>319</v>
      </c>
      <c r="I67" s="115">
        <v>516346</v>
      </c>
      <c r="J67" s="115"/>
      <c r="K67" s="115">
        <v>516346</v>
      </c>
      <c r="L67" s="115">
        <v>18323</v>
      </c>
      <c r="M67" s="124"/>
      <c r="N67" s="124">
        <v>32003</v>
      </c>
      <c r="O67" s="123">
        <f t="shared" si="3"/>
        <v>50326</v>
      </c>
      <c r="P67" s="123">
        <v>40971</v>
      </c>
      <c r="Q67" s="123">
        <v>39808</v>
      </c>
      <c r="R67" s="123">
        <v>38641</v>
      </c>
      <c r="S67" s="123">
        <v>469374</v>
      </c>
      <c r="T67" s="117">
        <f t="shared" si="2"/>
        <v>639120</v>
      </c>
    </row>
    <row r="68" spans="1:20" s="118" customFormat="1" ht="51" x14ac:dyDescent="0.2">
      <c r="A68" s="140">
        <v>60</v>
      </c>
      <c r="B68" s="89" t="s">
        <v>10</v>
      </c>
      <c r="C68" s="99" t="s">
        <v>424</v>
      </c>
      <c r="D68" s="89" t="s">
        <v>325</v>
      </c>
      <c r="E68" s="112"/>
      <c r="F68" s="112"/>
      <c r="G68" s="89" t="s">
        <v>321</v>
      </c>
      <c r="H68" s="99" t="s">
        <v>324</v>
      </c>
      <c r="I68" s="115">
        <v>177285</v>
      </c>
      <c r="J68" s="115"/>
      <c r="K68" s="115">
        <v>159110</v>
      </c>
      <c r="L68" s="115">
        <v>18184</v>
      </c>
      <c r="M68" s="124"/>
      <c r="N68" s="124">
        <v>8498</v>
      </c>
      <c r="O68" s="123">
        <f t="shared" si="3"/>
        <v>26682</v>
      </c>
      <c r="P68" s="123">
        <v>25808</v>
      </c>
      <c r="Q68" s="123">
        <v>24806</v>
      </c>
      <c r="R68" s="123">
        <v>23802</v>
      </c>
      <c r="S68" s="123">
        <v>99389</v>
      </c>
      <c r="T68" s="117">
        <f t="shared" si="2"/>
        <v>200487</v>
      </c>
    </row>
    <row r="69" spans="1:20" s="118" customFormat="1" ht="38.25" x14ac:dyDescent="0.2">
      <c r="A69" s="140">
        <v>61</v>
      </c>
      <c r="B69" s="89" t="s">
        <v>10</v>
      </c>
      <c r="C69" s="98" t="s">
        <v>336</v>
      </c>
      <c r="D69" s="89" t="s">
        <v>338</v>
      </c>
      <c r="E69" s="112"/>
      <c r="F69" s="112"/>
      <c r="G69" s="89" t="s">
        <v>337</v>
      </c>
      <c r="H69" s="99" t="s">
        <v>326</v>
      </c>
      <c r="I69" s="115">
        <v>325969</v>
      </c>
      <c r="J69" s="115"/>
      <c r="K69" s="115">
        <v>309525</v>
      </c>
      <c r="L69" s="115">
        <v>16508</v>
      </c>
      <c r="M69" s="124"/>
      <c r="N69" s="124">
        <v>17900</v>
      </c>
      <c r="O69" s="123">
        <f t="shared" si="3"/>
        <v>34408</v>
      </c>
      <c r="P69" s="123">
        <v>33277</v>
      </c>
      <c r="Q69" s="123">
        <v>32328</v>
      </c>
      <c r="R69" s="123">
        <v>31374</v>
      </c>
      <c r="S69" s="123">
        <v>352165</v>
      </c>
      <c r="T69" s="117">
        <f t="shared" si="2"/>
        <v>483552</v>
      </c>
    </row>
    <row r="70" spans="1:20" s="118" customFormat="1" ht="38.25" x14ac:dyDescent="0.2">
      <c r="A70" s="140">
        <v>62</v>
      </c>
      <c r="B70" s="89" t="s">
        <v>10</v>
      </c>
      <c r="C70" s="99" t="s">
        <v>327</v>
      </c>
      <c r="D70" s="89" t="s">
        <v>329</v>
      </c>
      <c r="E70" s="112"/>
      <c r="F70" s="112"/>
      <c r="G70" s="89" t="s">
        <v>330</v>
      </c>
      <c r="H70" s="99" t="s">
        <v>328</v>
      </c>
      <c r="I70" s="115">
        <v>173684</v>
      </c>
      <c r="J70" s="115"/>
      <c r="K70" s="115">
        <v>173684</v>
      </c>
      <c r="L70" s="115">
        <v>12380</v>
      </c>
      <c r="M70" s="124"/>
      <c r="N70" s="124">
        <v>10179</v>
      </c>
      <c r="O70" s="123">
        <f t="shared" si="3"/>
        <v>22559</v>
      </c>
      <c r="P70" s="123">
        <v>22278</v>
      </c>
      <c r="Q70" s="123">
        <v>21511</v>
      </c>
      <c r="R70" s="123">
        <v>20742</v>
      </c>
      <c r="S70" s="123">
        <v>165193</v>
      </c>
      <c r="T70" s="117">
        <f t="shared" si="2"/>
        <v>252283</v>
      </c>
    </row>
    <row r="71" spans="1:20" s="118" customFormat="1" ht="38.25" x14ac:dyDescent="0.2">
      <c r="A71" s="140">
        <v>63</v>
      </c>
      <c r="B71" s="89" t="s">
        <v>10</v>
      </c>
      <c r="C71" s="99" t="s">
        <v>331</v>
      </c>
      <c r="D71" s="89" t="s">
        <v>333</v>
      </c>
      <c r="E71" s="112"/>
      <c r="F71" s="112"/>
      <c r="G71" s="89" t="s">
        <v>330</v>
      </c>
      <c r="H71" s="99" t="s">
        <v>332</v>
      </c>
      <c r="I71" s="115">
        <v>337019</v>
      </c>
      <c r="J71" s="115"/>
      <c r="K71" s="115">
        <v>320132</v>
      </c>
      <c r="L71" s="115">
        <v>16962</v>
      </c>
      <c r="M71" s="124"/>
      <c r="N71" s="124">
        <v>19572</v>
      </c>
      <c r="O71" s="123">
        <f t="shared" si="3"/>
        <v>36534</v>
      </c>
      <c r="P71" s="123">
        <v>36203</v>
      </c>
      <c r="Q71" s="123">
        <v>35119</v>
      </c>
      <c r="R71" s="123">
        <v>34033</v>
      </c>
      <c r="S71" s="123">
        <v>378485</v>
      </c>
      <c r="T71" s="117">
        <f t="shared" si="2"/>
        <v>520374</v>
      </c>
    </row>
    <row r="72" spans="1:20" s="118" customFormat="1" ht="25.5" x14ac:dyDescent="0.2">
      <c r="A72" s="140">
        <v>64</v>
      </c>
      <c r="B72" s="89" t="s">
        <v>10</v>
      </c>
      <c r="C72" s="100" t="s">
        <v>343</v>
      </c>
      <c r="D72" s="89" t="s">
        <v>384</v>
      </c>
      <c r="E72" s="112"/>
      <c r="F72" s="112"/>
      <c r="G72" s="126" t="s">
        <v>344</v>
      </c>
      <c r="H72" s="127" t="s">
        <v>345</v>
      </c>
      <c r="I72" s="115">
        <v>1500000</v>
      </c>
      <c r="J72" s="115"/>
      <c r="K72" s="115">
        <v>395250</v>
      </c>
      <c r="L72" s="115"/>
      <c r="M72" s="124"/>
      <c r="N72" s="124">
        <v>14791</v>
      </c>
      <c r="O72" s="123">
        <f t="shared" si="3"/>
        <v>14791</v>
      </c>
      <c r="P72" s="123">
        <v>118957</v>
      </c>
      <c r="Q72" s="123">
        <v>116603</v>
      </c>
      <c r="R72" s="123">
        <v>114250</v>
      </c>
      <c r="S72" s="123">
        <v>2131332</v>
      </c>
      <c r="T72" s="117">
        <f t="shared" si="2"/>
        <v>2495933</v>
      </c>
    </row>
    <row r="73" spans="1:20" s="118" customFormat="1" x14ac:dyDescent="0.2">
      <c r="A73" s="140">
        <v>65</v>
      </c>
      <c r="B73" s="89" t="s">
        <v>10</v>
      </c>
      <c r="C73" s="100" t="s">
        <v>346</v>
      </c>
      <c r="D73" s="89" t="s">
        <v>366</v>
      </c>
      <c r="E73" s="112"/>
      <c r="F73" s="112"/>
      <c r="G73" s="128" t="s">
        <v>351</v>
      </c>
      <c r="H73" s="89" t="s">
        <v>353</v>
      </c>
      <c r="I73" s="129">
        <v>122990</v>
      </c>
      <c r="J73" s="115"/>
      <c r="K73" s="115">
        <v>122990</v>
      </c>
      <c r="L73" s="115">
        <v>8348</v>
      </c>
      <c r="M73" s="124"/>
      <c r="N73" s="124">
        <v>4270</v>
      </c>
      <c r="O73" s="123">
        <f t="shared" si="3"/>
        <v>12618</v>
      </c>
      <c r="P73" s="123">
        <v>13174</v>
      </c>
      <c r="Q73" s="123">
        <v>12814</v>
      </c>
      <c r="R73" s="123">
        <v>12453</v>
      </c>
      <c r="S73" s="123">
        <v>111050</v>
      </c>
      <c r="T73" s="117">
        <f t="shared" ref="T73:T86" si="4">SUM(O73:S73)</f>
        <v>162109</v>
      </c>
    </row>
    <row r="74" spans="1:20" s="118" customFormat="1" x14ac:dyDescent="0.2">
      <c r="A74" s="140">
        <v>66</v>
      </c>
      <c r="B74" s="89" t="s">
        <v>10</v>
      </c>
      <c r="C74" s="100" t="s">
        <v>347</v>
      </c>
      <c r="D74" s="89" t="s">
        <v>367</v>
      </c>
      <c r="E74" s="112"/>
      <c r="F74" s="112"/>
      <c r="G74" s="128" t="s">
        <v>351</v>
      </c>
      <c r="H74" s="89" t="s">
        <v>354</v>
      </c>
      <c r="I74" s="129">
        <v>57245</v>
      </c>
      <c r="J74" s="115"/>
      <c r="K74" s="115">
        <v>57245</v>
      </c>
      <c r="L74" s="115">
        <v>12060</v>
      </c>
      <c r="M74" s="124"/>
      <c r="N74" s="124">
        <v>2002</v>
      </c>
      <c r="O74" s="123">
        <f t="shared" si="3"/>
        <v>14062</v>
      </c>
      <c r="P74" s="123">
        <v>13702</v>
      </c>
      <c r="Q74" s="123">
        <v>13216</v>
      </c>
      <c r="R74" s="123">
        <v>12730</v>
      </c>
      <c r="S74" s="123">
        <v>9228</v>
      </c>
      <c r="T74" s="117">
        <f t="shared" si="4"/>
        <v>62938</v>
      </c>
    </row>
    <row r="75" spans="1:20" s="118" customFormat="1" x14ac:dyDescent="0.2">
      <c r="A75" s="140">
        <v>67</v>
      </c>
      <c r="B75" s="89" t="s">
        <v>10</v>
      </c>
      <c r="C75" s="100" t="s">
        <v>348</v>
      </c>
      <c r="D75" s="89" t="s">
        <v>368</v>
      </c>
      <c r="E75" s="112"/>
      <c r="F75" s="112"/>
      <c r="G75" s="128" t="s">
        <v>351</v>
      </c>
      <c r="H75" s="89" t="s">
        <v>355</v>
      </c>
      <c r="I75" s="129">
        <v>327206</v>
      </c>
      <c r="J75" s="115"/>
      <c r="K75" s="115">
        <v>327206</v>
      </c>
      <c r="L75" s="115">
        <v>13224</v>
      </c>
      <c r="M75" s="124"/>
      <c r="N75" s="124">
        <v>11428</v>
      </c>
      <c r="O75" s="123">
        <f t="shared" si="3"/>
        <v>24652</v>
      </c>
      <c r="P75" s="123">
        <v>26552</v>
      </c>
      <c r="Q75" s="123">
        <v>25982</v>
      </c>
      <c r="R75" s="123">
        <v>25412</v>
      </c>
      <c r="S75" s="123">
        <v>398584</v>
      </c>
      <c r="T75" s="117">
        <f t="shared" si="4"/>
        <v>501182</v>
      </c>
    </row>
    <row r="76" spans="1:20" s="118" customFormat="1" x14ac:dyDescent="0.2">
      <c r="A76" s="140">
        <v>68</v>
      </c>
      <c r="B76" s="89" t="s">
        <v>10</v>
      </c>
      <c r="C76" s="100" t="s">
        <v>349</v>
      </c>
      <c r="D76" s="89" t="s">
        <v>369</v>
      </c>
      <c r="E76" s="112"/>
      <c r="F76" s="112"/>
      <c r="G76" s="128" t="s">
        <v>351</v>
      </c>
      <c r="H76" s="89" t="s">
        <v>354</v>
      </c>
      <c r="I76" s="129">
        <v>49795</v>
      </c>
      <c r="J76" s="115"/>
      <c r="K76" s="115">
        <v>49795</v>
      </c>
      <c r="L76" s="115">
        <v>10508</v>
      </c>
      <c r="M76" s="124"/>
      <c r="N76" s="124">
        <v>1741</v>
      </c>
      <c r="O76" s="123">
        <f t="shared" si="3"/>
        <v>12249</v>
      </c>
      <c r="P76" s="123">
        <v>11935</v>
      </c>
      <c r="Q76" s="123">
        <v>11511</v>
      </c>
      <c r="R76" s="123">
        <v>11087</v>
      </c>
      <c r="S76" s="123">
        <v>8038</v>
      </c>
      <c r="T76" s="117">
        <f t="shared" si="4"/>
        <v>54820</v>
      </c>
    </row>
    <row r="77" spans="1:20" s="118" customFormat="1" x14ac:dyDescent="0.2">
      <c r="A77" s="140">
        <v>69</v>
      </c>
      <c r="B77" s="89" t="s">
        <v>10</v>
      </c>
      <c r="C77" s="100" t="s">
        <v>350</v>
      </c>
      <c r="D77" s="89" t="s">
        <v>370</v>
      </c>
      <c r="E77" s="112"/>
      <c r="F77" s="112"/>
      <c r="G77" s="128" t="s">
        <v>352</v>
      </c>
      <c r="H77" s="89" t="s">
        <v>353</v>
      </c>
      <c r="I77" s="129">
        <v>121442</v>
      </c>
      <c r="J77" s="115"/>
      <c r="K77" s="115">
        <v>121442</v>
      </c>
      <c r="L77" s="115">
        <v>8236</v>
      </c>
      <c r="M77" s="124"/>
      <c r="N77" s="124">
        <v>4075</v>
      </c>
      <c r="O77" s="123">
        <f t="shared" si="3"/>
        <v>12311</v>
      </c>
      <c r="P77" s="123">
        <v>12996</v>
      </c>
      <c r="Q77" s="123">
        <v>12640</v>
      </c>
      <c r="R77" s="123">
        <v>12284</v>
      </c>
      <c r="S77" s="123">
        <v>109565</v>
      </c>
      <c r="T77" s="117">
        <f t="shared" si="4"/>
        <v>159796</v>
      </c>
    </row>
    <row r="78" spans="1:20" s="118" customFormat="1" ht="31.5" customHeight="1" x14ac:dyDescent="0.2">
      <c r="A78" s="140">
        <v>70</v>
      </c>
      <c r="B78" s="89" t="s">
        <v>10</v>
      </c>
      <c r="C78" s="100" t="s">
        <v>371</v>
      </c>
      <c r="D78" s="89" t="s">
        <v>372</v>
      </c>
      <c r="E78" s="112"/>
      <c r="F78" s="112"/>
      <c r="G78" s="128" t="s">
        <v>364</v>
      </c>
      <c r="H78" s="89" t="s">
        <v>373</v>
      </c>
      <c r="I78" s="129">
        <v>148741</v>
      </c>
      <c r="J78" s="115"/>
      <c r="K78" s="115">
        <v>44608</v>
      </c>
      <c r="L78" s="115"/>
      <c r="M78" s="124"/>
      <c r="N78" s="124">
        <v>1681</v>
      </c>
      <c r="O78" s="123">
        <f t="shared" si="3"/>
        <v>1681</v>
      </c>
      <c r="P78" s="123">
        <v>16351</v>
      </c>
      <c r="Q78" s="123">
        <v>15922</v>
      </c>
      <c r="R78" s="123">
        <v>15494</v>
      </c>
      <c r="S78" s="123">
        <v>152467</v>
      </c>
      <c r="T78" s="117">
        <f t="shared" si="4"/>
        <v>201915</v>
      </c>
    </row>
    <row r="79" spans="1:20" s="118" customFormat="1" ht="50.25" customHeight="1" x14ac:dyDescent="0.2">
      <c r="A79" s="140">
        <v>71</v>
      </c>
      <c r="B79" s="89" t="s">
        <v>10</v>
      </c>
      <c r="C79" s="100" t="s">
        <v>425</v>
      </c>
      <c r="D79" s="89" t="s">
        <v>374</v>
      </c>
      <c r="E79" s="112"/>
      <c r="F79" s="112"/>
      <c r="G79" s="128" t="s">
        <v>364</v>
      </c>
      <c r="H79" s="89" t="s">
        <v>375</v>
      </c>
      <c r="I79" s="129">
        <v>189348</v>
      </c>
      <c r="J79" s="115"/>
      <c r="K79" s="115">
        <v>189348</v>
      </c>
      <c r="L79" s="115">
        <v>9588</v>
      </c>
      <c r="M79" s="124"/>
      <c r="N79" s="124">
        <v>6796</v>
      </c>
      <c r="O79" s="123">
        <f t="shared" si="3"/>
        <v>16384</v>
      </c>
      <c r="P79" s="123">
        <v>17788</v>
      </c>
      <c r="Q79" s="123">
        <v>17357</v>
      </c>
      <c r="R79" s="123">
        <v>16925</v>
      </c>
      <c r="S79" s="123">
        <v>209698</v>
      </c>
      <c r="T79" s="117">
        <f t="shared" si="4"/>
        <v>278152</v>
      </c>
    </row>
    <row r="80" spans="1:20" s="118" customFormat="1" x14ac:dyDescent="0.2">
      <c r="A80" s="140">
        <v>72</v>
      </c>
      <c r="B80" s="89" t="s">
        <v>10</v>
      </c>
      <c r="C80" s="100" t="s">
        <v>426</v>
      </c>
      <c r="D80" s="89" t="s">
        <v>376</v>
      </c>
      <c r="E80" s="112"/>
      <c r="F80" s="112"/>
      <c r="G80" s="128" t="s">
        <v>364</v>
      </c>
      <c r="H80" s="89" t="s">
        <v>373</v>
      </c>
      <c r="I80" s="129">
        <v>122826</v>
      </c>
      <c r="J80" s="115"/>
      <c r="K80" s="115">
        <v>36848</v>
      </c>
      <c r="L80" s="115"/>
      <c r="M80" s="124"/>
      <c r="N80" s="124">
        <v>1314</v>
      </c>
      <c r="O80" s="123">
        <f t="shared" si="3"/>
        <v>1314</v>
      </c>
      <c r="P80" s="123">
        <v>13500</v>
      </c>
      <c r="Q80" s="123">
        <v>13146</v>
      </c>
      <c r="R80" s="123">
        <v>12792</v>
      </c>
      <c r="S80" s="123">
        <v>125886</v>
      </c>
      <c r="T80" s="117">
        <f t="shared" si="4"/>
        <v>166638</v>
      </c>
    </row>
    <row r="81" spans="1:24" s="118" customFormat="1" x14ac:dyDescent="0.2">
      <c r="A81" s="140">
        <v>73</v>
      </c>
      <c r="B81" s="89" t="s">
        <v>10</v>
      </c>
      <c r="C81" s="100" t="s">
        <v>427</v>
      </c>
      <c r="D81" s="89" t="s">
        <v>378</v>
      </c>
      <c r="E81" s="112"/>
      <c r="F81" s="112"/>
      <c r="G81" s="128" t="s">
        <v>364</v>
      </c>
      <c r="H81" s="89" t="s">
        <v>375</v>
      </c>
      <c r="I81" s="129">
        <v>246546</v>
      </c>
      <c r="J81" s="115"/>
      <c r="K81" s="115">
        <v>73951</v>
      </c>
      <c r="L81" s="115"/>
      <c r="M81" s="124"/>
      <c r="N81" s="124">
        <v>2575</v>
      </c>
      <c r="O81" s="123">
        <f t="shared" si="3"/>
        <v>2575</v>
      </c>
      <c r="P81" s="123">
        <v>23054</v>
      </c>
      <c r="Q81" s="123">
        <v>22517</v>
      </c>
      <c r="R81" s="123">
        <v>21981</v>
      </c>
      <c r="S81" s="123">
        <v>291630</v>
      </c>
      <c r="T81" s="117">
        <f t="shared" si="4"/>
        <v>361757</v>
      </c>
    </row>
    <row r="82" spans="1:24" s="118" customFormat="1" ht="45.75" customHeight="1" x14ac:dyDescent="0.2">
      <c r="A82" s="140">
        <v>74</v>
      </c>
      <c r="B82" s="89" t="s">
        <v>10</v>
      </c>
      <c r="C82" s="100" t="s">
        <v>428</v>
      </c>
      <c r="D82" s="89" t="s">
        <v>377</v>
      </c>
      <c r="E82" s="112"/>
      <c r="F82" s="112"/>
      <c r="G82" s="128" t="s">
        <v>364</v>
      </c>
      <c r="H82" s="89" t="s">
        <v>373</v>
      </c>
      <c r="I82" s="129">
        <v>113009</v>
      </c>
      <c r="J82" s="115"/>
      <c r="K82" s="115">
        <v>33903</v>
      </c>
      <c r="L82" s="115"/>
      <c r="M82" s="124"/>
      <c r="N82" s="124">
        <v>1316</v>
      </c>
      <c r="O82" s="123">
        <f t="shared" si="3"/>
        <v>1316</v>
      </c>
      <c r="P82" s="123">
        <v>12421</v>
      </c>
      <c r="Q82" s="123">
        <v>12096</v>
      </c>
      <c r="R82" s="123">
        <v>11770</v>
      </c>
      <c r="S82" s="123">
        <v>115823</v>
      </c>
      <c r="T82" s="117">
        <f t="shared" si="4"/>
        <v>153426</v>
      </c>
    </row>
    <row r="83" spans="1:24" s="118" customFormat="1" x14ac:dyDescent="0.2">
      <c r="A83" s="140">
        <v>75</v>
      </c>
      <c r="B83" s="89" t="s">
        <v>10</v>
      </c>
      <c r="C83" s="100" t="s">
        <v>429</v>
      </c>
      <c r="D83" s="89" t="s">
        <v>365</v>
      </c>
      <c r="E83" s="112"/>
      <c r="F83" s="112"/>
      <c r="G83" s="128" t="s">
        <v>364</v>
      </c>
      <c r="H83" s="89" t="s">
        <v>363</v>
      </c>
      <c r="I83" s="129">
        <v>75404</v>
      </c>
      <c r="J83" s="115"/>
      <c r="K83" s="115">
        <v>75404</v>
      </c>
      <c r="L83" s="115">
        <v>15900</v>
      </c>
      <c r="M83" s="124"/>
      <c r="N83" s="124">
        <v>2394</v>
      </c>
      <c r="O83" s="123">
        <f t="shared" si="3"/>
        <v>18294</v>
      </c>
      <c r="P83" s="123">
        <v>17689</v>
      </c>
      <c r="Q83" s="123">
        <v>17042</v>
      </c>
      <c r="R83" s="123">
        <v>16395</v>
      </c>
      <c r="S83" s="123">
        <v>15750</v>
      </c>
      <c r="T83" s="117">
        <f t="shared" si="4"/>
        <v>85170</v>
      </c>
    </row>
    <row r="84" spans="1:24" s="118" customFormat="1" ht="25.5" x14ac:dyDescent="0.2">
      <c r="A84" s="140">
        <v>76</v>
      </c>
      <c r="B84" s="109" t="s">
        <v>10</v>
      </c>
      <c r="C84" s="110" t="s">
        <v>385</v>
      </c>
      <c r="D84" s="89" t="s">
        <v>387</v>
      </c>
      <c r="E84" s="112"/>
      <c r="F84" s="112"/>
      <c r="G84" s="128" t="s">
        <v>388</v>
      </c>
      <c r="H84" s="89" t="s">
        <v>386</v>
      </c>
      <c r="I84" s="129">
        <v>55228</v>
      </c>
      <c r="J84" s="115"/>
      <c r="K84" s="115">
        <v>55228</v>
      </c>
      <c r="L84" s="115">
        <v>11628</v>
      </c>
      <c r="M84" s="124"/>
      <c r="N84" s="124">
        <v>1722</v>
      </c>
      <c r="O84" s="123">
        <f t="shared" si="3"/>
        <v>13350</v>
      </c>
      <c r="P84" s="123">
        <v>12557</v>
      </c>
      <c r="Q84" s="123">
        <v>12557</v>
      </c>
      <c r="R84" s="123">
        <v>12052</v>
      </c>
      <c r="S84" s="123"/>
      <c r="T84" s="117">
        <f t="shared" si="4"/>
        <v>50516</v>
      </c>
    </row>
    <row r="85" spans="1:24" s="118" customFormat="1" ht="25.5" x14ac:dyDescent="0.2">
      <c r="A85" s="140">
        <v>77</v>
      </c>
      <c r="B85" s="109" t="s">
        <v>10</v>
      </c>
      <c r="C85" s="110" t="s">
        <v>430</v>
      </c>
      <c r="D85" s="89" t="s">
        <v>389</v>
      </c>
      <c r="E85" s="112"/>
      <c r="F85" s="112"/>
      <c r="G85" s="128" t="s">
        <v>388</v>
      </c>
      <c r="H85" s="89" t="s">
        <v>386</v>
      </c>
      <c r="I85" s="129">
        <v>86284</v>
      </c>
      <c r="J85" s="115"/>
      <c r="K85" s="115">
        <v>86284</v>
      </c>
      <c r="L85" s="115">
        <v>18436</v>
      </c>
      <c r="M85" s="124"/>
      <c r="N85" s="124">
        <v>2708</v>
      </c>
      <c r="O85" s="123">
        <f t="shared" si="3"/>
        <v>21144</v>
      </c>
      <c r="P85" s="123">
        <v>20339</v>
      </c>
      <c r="Q85" s="123">
        <v>19633</v>
      </c>
      <c r="R85" s="123">
        <v>18927</v>
      </c>
      <c r="S85" s="123"/>
      <c r="T85" s="117">
        <f t="shared" si="4"/>
        <v>80043</v>
      </c>
    </row>
    <row r="86" spans="1:24" s="118" customFormat="1" ht="25.5" x14ac:dyDescent="0.2">
      <c r="A86" s="140">
        <v>78</v>
      </c>
      <c r="B86" s="109" t="s">
        <v>10</v>
      </c>
      <c r="C86" s="110" t="s">
        <v>431</v>
      </c>
      <c r="D86" s="89" t="s">
        <v>390</v>
      </c>
      <c r="E86" s="112"/>
      <c r="F86" s="112"/>
      <c r="G86" s="128" t="s">
        <v>392</v>
      </c>
      <c r="H86" s="89" t="s">
        <v>391</v>
      </c>
      <c r="I86" s="129">
        <v>551709</v>
      </c>
      <c r="J86" s="115"/>
      <c r="K86" s="115">
        <v>111035</v>
      </c>
      <c r="L86" s="115"/>
      <c r="M86" s="124"/>
      <c r="N86" s="124">
        <v>4518</v>
      </c>
      <c r="O86" s="123">
        <f t="shared" si="3"/>
        <v>4518</v>
      </c>
      <c r="P86" s="123">
        <v>42207</v>
      </c>
      <c r="Q86" s="123">
        <v>41415</v>
      </c>
      <c r="R86" s="123">
        <v>40623</v>
      </c>
      <c r="S86" s="123">
        <v>753019</v>
      </c>
      <c r="T86" s="117">
        <f t="shared" si="4"/>
        <v>881782</v>
      </c>
    </row>
    <row r="87" spans="1:24" ht="14.25" customHeight="1" x14ac:dyDescent="0.2">
      <c r="A87" s="157" t="s">
        <v>313</v>
      </c>
      <c r="B87" s="158"/>
      <c r="C87" s="159"/>
      <c r="D87" s="50" t="s">
        <v>138</v>
      </c>
      <c r="E87" s="50" t="s">
        <v>138</v>
      </c>
      <c r="F87" s="50" t="s">
        <v>138</v>
      </c>
      <c r="G87" s="50" t="s">
        <v>138</v>
      </c>
      <c r="H87" s="50" t="s">
        <v>138</v>
      </c>
      <c r="I87" s="34">
        <f>SUM(I9:I86)</f>
        <v>44384324</v>
      </c>
      <c r="J87" s="34"/>
      <c r="K87" s="34">
        <f>SUM(K9:K86)</f>
        <v>26465827</v>
      </c>
      <c r="L87" s="34">
        <f t="shared" ref="L87:T87" si="5">SUM(L9:L86)</f>
        <v>2226100</v>
      </c>
      <c r="M87" s="34">
        <f t="shared" si="5"/>
        <v>34475</v>
      </c>
      <c r="N87" s="34">
        <f t="shared" si="5"/>
        <v>1138120</v>
      </c>
      <c r="O87" s="34">
        <f t="shared" si="5"/>
        <v>3398695</v>
      </c>
      <c r="P87" s="34">
        <f t="shared" si="5"/>
        <v>3299215</v>
      </c>
      <c r="Q87" s="34">
        <f t="shared" si="5"/>
        <v>2991636</v>
      </c>
      <c r="R87" s="34">
        <f t="shared" si="5"/>
        <v>2820304</v>
      </c>
      <c r="S87" s="34">
        <f t="shared" si="5"/>
        <v>27907597</v>
      </c>
      <c r="T87" s="34">
        <f t="shared" si="5"/>
        <v>40417447</v>
      </c>
      <c r="X87" s="28"/>
    </row>
    <row r="88" spans="1:24" s="37" customFormat="1" hidden="1" x14ac:dyDescent="0.2">
      <c r="A88" s="166"/>
      <c r="B88" s="167"/>
      <c r="C88" s="168"/>
      <c r="D88" s="35"/>
      <c r="E88" s="35"/>
      <c r="F88" s="35"/>
      <c r="G88" s="35"/>
      <c r="H88" s="38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</row>
    <row r="89" spans="1:24" s="37" customFormat="1" hidden="1" x14ac:dyDescent="0.2">
      <c r="A89" s="135"/>
      <c r="B89" s="89"/>
      <c r="C89" s="89"/>
      <c r="D89" s="46"/>
      <c r="E89" s="46"/>
      <c r="F89" s="40"/>
      <c r="G89" s="41"/>
      <c r="H89" s="48"/>
      <c r="I89" s="42"/>
      <c r="J89" s="42"/>
      <c r="K89" s="43"/>
      <c r="L89" s="43"/>
      <c r="M89" s="53"/>
      <c r="N89" s="53"/>
      <c r="O89" s="49"/>
      <c r="P89" s="49"/>
      <c r="Q89" s="49"/>
      <c r="R89" s="49"/>
      <c r="S89" s="49"/>
      <c r="T89" s="45"/>
    </row>
    <row r="90" spans="1:24" s="52" customFormat="1" ht="13.5" customHeight="1" x14ac:dyDescent="0.2">
      <c r="A90" s="160" t="s">
        <v>341</v>
      </c>
      <c r="B90" s="161"/>
      <c r="C90" s="162"/>
      <c r="D90" s="54"/>
      <c r="E90" s="55"/>
      <c r="F90" s="55"/>
      <c r="G90" s="56"/>
      <c r="H90" s="57"/>
      <c r="I90" s="58"/>
      <c r="J90" s="58" t="e">
        <f>#REF!</f>
        <v>#REF!</v>
      </c>
      <c r="K90" s="58"/>
      <c r="L90" s="58"/>
      <c r="M90" s="58"/>
      <c r="N90" s="58"/>
      <c r="O90" s="58"/>
      <c r="P90" s="58"/>
      <c r="Q90" s="58"/>
      <c r="R90" s="58"/>
      <c r="S90" s="58"/>
      <c r="T90" s="58"/>
    </row>
    <row r="91" spans="1:24" s="37" customFormat="1" ht="49.5" customHeight="1" x14ac:dyDescent="0.2">
      <c r="A91" s="136">
        <v>1</v>
      </c>
      <c r="B91" s="90" t="s">
        <v>137</v>
      </c>
      <c r="C91" s="108" t="s">
        <v>395</v>
      </c>
      <c r="D91" s="12"/>
      <c r="E91" s="14"/>
      <c r="F91" s="14"/>
      <c r="G91" s="61" t="s">
        <v>400</v>
      </c>
      <c r="H91" s="62" t="s">
        <v>401</v>
      </c>
      <c r="I91" s="63">
        <v>738000</v>
      </c>
      <c r="J91" s="63"/>
      <c r="K91" s="63">
        <v>0</v>
      </c>
      <c r="L91" s="63"/>
      <c r="M91" s="64"/>
      <c r="N91" s="64"/>
      <c r="O91" s="65"/>
      <c r="P91" s="65">
        <v>60811</v>
      </c>
      <c r="Q91" s="65">
        <v>59560</v>
      </c>
      <c r="R91" s="65">
        <v>58307</v>
      </c>
      <c r="S91" s="65">
        <v>966107</v>
      </c>
      <c r="T91" s="66">
        <f t="shared" ref="T91:T97" si="6">SUM(O91:S91)</f>
        <v>1144785</v>
      </c>
      <c r="U91" s="67"/>
    </row>
    <row r="92" spans="1:24" s="37" customFormat="1" ht="21" customHeight="1" x14ac:dyDescent="0.2">
      <c r="A92" s="136">
        <v>2</v>
      </c>
      <c r="B92" s="90" t="s">
        <v>137</v>
      </c>
      <c r="C92" s="108" t="s">
        <v>394</v>
      </c>
      <c r="D92" s="12"/>
      <c r="E92" s="14"/>
      <c r="F92" s="14"/>
      <c r="G92" s="61" t="s">
        <v>400</v>
      </c>
      <c r="H92" s="62" t="s">
        <v>401</v>
      </c>
      <c r="I92" s="63">
        <v>401825</v>
      </c>
      <c r="J92" s="63"/>
      <c r="K92" s="63">
        <v>0</v>
      </c>
      <c r="L92" s="63"/>
      <c r="M92" s="64"/>
      <c r="N92" s="64"/>
      <c r="O92" s="65"/>
      <c r="P92" s="65">
        <v>33110</v>
      </c>
      <c r="Q92" s="65">
        <v>32428</v>
      </c>
      <c r="R92" s="65">
        <v>31747</v>
      </c>
      <c r="S92" s="65">
        <v>526026</v>
      </c>
      <c r="T92" s="66">
        <f t="shared" si="6"/>
        <v>623311</v>
      </c>
      <c r="U92" s="67"/>
      <c r="X92" s="107"/>
    </row>
    <row r="93" spans="1:24" s="37" customFormat="1" ht="29.25" customHeight="1" x14ac:dyDescent="0.2">
      <c r="A93" s="136">
        <v>3</v>
      </c>
      <c r="B93" s="90" t="s">
        <v>137</v>
      </c>
      <c r="C93" s="111" t="s">
        <v>393</v>
      </c>
      <c r="D93" s="12"/>
      <c r="E93" s="14"/>
      <c r="F93" s="14"/>
      <c r="G93" s="61" t="s">
        <v>400</v>
      </c>
      <c r="H93" s="62" t="s">
        <v>401</v>
      </c>
      <c r="I93" s="63">
        <v>378335</v>
      </c>
      <c r="J93" s="63"/>
      <c r="K93" s="63">
        <v>0</v>
      </c>
      <c r="L93" s="63"/>
      <c r="M93" s="64"/>
      <c r="N93" s="64"/>
      <c r="O93" s="65"/>
      <c r="P93" s="65">
        <v>31174</v>
      </c>
      <c r="Q93" s="65">
        <v>30533</v>
      </c>
      <c r="R93" s="65">
        <v>29891</v>
      </c>
      <c r="S93" s="65">
        <v>495275</v>
      </c>
      <c r="T93" s="66">
        <f t="shared" si="6"/>
        <v>586873</v>
      </c>
      <c r="U93" s="67"/>
      <c r="X93" s="107"/>
    </row>
    <row r="94" spans="1:24" s="37" customFormat="1" ht="30" customHeight="1" x14ac:dyDescent="0.2">
      <c r="A94" s="136">
        <v>4</v>
      </c>
      <c r="B94" s="90" t="s">
        <v>137</v>
      </c>
      <c r="C94" s="111" t="s">
        <v>404</v>
      </c>
      <c r="D94" s="12"/>
      <c r="E94" s="14"/>
      <c r="F94" s="14"/>
      <c r="G94" s="61" t="s">
        <v>400</v>
      </c>
      <c r="H94" s="62" t="s">
        <v>405</v>
      </c>
      <c r="I94" s="63">
        <v>38720</v>
      </c>
      <c r="J94" s="63"/>
      <c r="K94" s="63"/>
      <c r="L94" s="63"/>
      <c r="M94" s="64"/>
      <c r="N94" s="64"/>
      <c r="O94" s="65"/>
      <c r="P94" s="65">
        <v>9386</v>
      </c>
      <c r="Q94" s="65">
        <v>8729</v>
      </c>
      <c r="R94" s="65">
        <v>8401</v>
      </c>
      <c r="S94" s="65">
        <v>17129</v>
      </c>
      <c r="T94" s="66">
        <f t="shared" si="6"/>
        <v>43645</v>
      </c>
      <c r="U94" s="67"/>
      <c r="X94" s="107"/>
    </row>
    <row r="95" spans="1:24" s="37" customFormat="1" ht="248.25" customHeight="1" x14ac:dyDescent="0.2">
      <c r="A95" s="136">
        <v>5</v>
      </c>
      <c r="B95" s="90" t="s">
        <v>137</v>
      </c>
      <c r="C95" s="111" t="s">
        <v>406</v>
      </c>
      <c r="D95" s="12"/>
      <c r="E95" s="14"/>
      <c r="F95" s="14"/>
      <c r="G95" s="61" t="s">
        <v>400</v>
      </c>
      <c r="H95" s="62" t="s">
        <v>405</v>
      </c>
      <c r="I95" s="63">
        <v>5691262</v>
      </c>
      <c r="J95" s="63"/>
      <c r="K95" s="63"/>
      <c r="L95" s="63"/>
      <c r="M95" s="64"/>
      <c r="N95" s="64"/>
      <c r="O95" s="65"/>
      <c r="P95" s="65">
        <v>444620</v>
      </c>
      <c r="Q95" s="65">
        <v>436124</v>
      </c>
      <c r="R95" s="65">
        <v>427627</v>
      </c>
      <c r="S95" s="65">
        <v>8334021</v>
      </c>
      <c r="T95" s="66">
        <f t="shared" si="6"/>
        <v>9642392</v>
      </c>
      <c r="U95" s="67"/>
      <c r="X95" s="107"/>
    </row>
    <row r="96" spans="1:24" s="37" customFormat="1" ht="26.25" customHeight="1" x14ac:dyDescent="0.2">
      <c r="A96" s="136">
        <v>6</v>
      </c>
      <c r="B96" s="90" t="s">
        <v>137</v>
      </c>
      <c r="C96" s="111" t="s">
        <v>432</v>
      </c>
      <c r="D96" s="12"/>
      <c r="E96" s="14"/>
      <c r="F96" s="14"/>
      <c r="G96" s="61" t="s">
        <v>400</v>
      </c>
      <c r="H96" s="62" t="s">
        <v>405</v>
      </c>
      <c r="I96" s="63">
        <v>400000</v>
      </c>
      <c r="J96" s="63"/>
      <c r="K96" s="63"/>
      <c r="L96" s="63"/>
      <c r="M96" s="64"/>
      <c r="N96" s="64"/>
      <c r="O96" s="65"/>
      <c r="P96" s="65">
        <v>36960</v>
      </c>
      <c r="Q96" s="65">
        <v>36112</v>
      </c>
      <c r="R96" s="65">
        <v>35264</v>
      </c>
      <c r="S96" s="65">
        <v>469744</v>
      </c>
      <c r="T96" s="66">
        <f t="shared" si="6"/>
        <v>578080</v>
      </c>
      <c r="U96" s="67"/>
      <c r="X96" s="107"/>
    </row>
    <row r="97" spans="1:24" s="37" customFormat="1" ht="82.5" customHeight="1" x14ac:dyDescent="0.2">
      <c r="A97" s="136">
        <v>7</v>
      </c>
      <c r="B97" s="90" t="s">
        <v>137</v>
      </c>
      <c r="C97" s="111" t="s">
        <v>435</v>
      </c>
      <c r="D97" s="12"/>
      <c r="E97" s="14"/>
      <c r="F97" s="14"/>
      <c r="G97" s="61" t="s">
        <v>400</v>
      </c>
      <c r="H97" s="62" t="s">
        <v>405</v>
      </c>
      <c r="I97" s="63">
        <v>800000</v>
      </c>
      <c r="J97" s="63"/>
      <c r="K97" s="63"/>
      <c r="L97" s="63"/>
      <c r="M97" s="64"/>
      <c r="N97" s="64"/>
      <c r="O97" s="65"/>
      <c r="P97" s="65">
        <v>73920</v>
      </c>
      <c r="Q97" s="65">
        <v>72224</v>
      </c>
      <c r="R97" s="65">
        <v>70528</v>
      </c>
      <c r="S97" s="65">
        <v>939488</v>
      </c>
      <c r="T97" s="66">
        <f t="shared" si="6"/>
        <v>1156160</v>
      </c>
      <c r="U97" s="67"/>
      <c r="X97" s="107"/>
    </row>
    <row r="98" spans="1:24" s="75" customFormat="1" ht="17.25" customHeight="1" x14ac:dyDescent="0.2">
      <c r="A98" s="175" t="s">
        <v>342</v>
      </c>
      <c r="B98" s="176"/>
      <c r="C98" s="177"/>
      <c r="D98" s="51"/>
      <c r="E98" s="70"/>
      <c r="F98" s="70"/>
      <c r="G98" s="51"/>
      <c r="H98" s="68"/>
      <c r="I98" s="71">
        <f>SUM(I91:I97)</f>
        <v>8448142</v>
      </c>
      <c r="J98" s="71"/>
      <c r="K98" s="71"/>
      <c r="L98" s="71">
        <f t="shared" ref="L98:O98" si="7">SUM(L91:L93)</f>
        <v>0</v>
      </c>
      <c r="M98" s="72">
        <f t="shared" si="7"/>
        <v>0</v>
      </c>
      <c r="N98" s="73">
        <f t="shared" si="7"/>
        <v>0</v>
      </c>
      <c r="O98" s="73">
        <f t="shared" si="7"/>
        <v>0</v>
      </c>
      <c r="P98" s="73">
        <f>SUM(P91:P97)</f>
        <v>689981</v>
      </c>
      <c r="Q98" s="73">
        <f>SUM(Q91:Q97)</f>
        <v>675710</v>
      </c>
      <c r="R98" s="73">
        <f>SUM(R91:R97)</f>
        <v>661765</v>
      </c>
      <c r="S98" s="73">
        <f>SUM(S91:S97)</f>
        <v>11747790</v>
      </c>
      <c r="T98" s="74">
        <f>SUM(T91:T97)</f>
        <v>13775246</v>
      </c>
    </row>
    <row r="99" spans="1:24" s="69" customFormat="1" ht="18.75" customHeight="1" x14ac:dyDescent="0.2">
      <c r="A99" s="169" t="s">
        <v>314</v>
      </c>
      <c r="B99" s="170"/>
      <c r="C99" s="171"/>
      <c r="D99" s="77"/>
      <c r="E99" s="78"/>
      <c r="F99" s="78"/>
      <c r="G99" s="77"/>
      <c r="H99" s="79"/>
      <c r="I99" s="76">
        <f>I87+I98</f>
        <v>52832466</v>
      </c>
      <c r="J99" s="76">
        <f t="shared" ref="J99:T99" si="8">J87+J98</f>
        <v>0</v>
      </c>
      <c r="K99" s="76">
        <f t="shared" si="8"/>
        <v>26465827</v>
      </c>
      <c r="L99" s="76">
        <f t="shared" si="8"/>
        <v>2226100</v>
      </c>
      <c r="M99" s="76">
        <f t="shared" si="8"/>
        <v>34475</v>
      </c>
      <c r="N99" s="76">
        <f t="shared" si="8"/>
        <v>1138120</v>
      </c>
      <c r="O99" s="76">
        <f t="shared" si="8"/>
        <v>3398695</v>
      </c>
      <c r="P99" s="76">
        <f t="shared" si="8"/>
        <v>3989196</v>
      </c>
      <c r="Q99" s="76">
        <f t="shared" si="8"/>
        <v>3667346</v>
      </c>
      <c r="R99" s="76">
        <f t="shared" si="8"/>
        <v>3482069</v>
      </c>
      <c r="S99" s="76">
        <f t="shared" si="8"/>
        <v>39655387</v>
      </c>
      <c r="T99" s="76">
        <f t="shared" si="8"/>
        <v>54192693</v>
      </c>
    </row>
    <row r="100" spans="1:24" ht="14.25" x14ac:dyDescent="0.2">
      <c r="A100" s="135"/>
      <c r="B100" s="91"/>
      <c r="C100" s="101" t="s">
        <v>212</v>
      </c>
      <c r="D100" s="13"/>
      <c r="E100" s="14"/>
      <c r="F100" s="14"/>
      <c r="G100" s="11"/>
      <c r="H100" s="11"/>
      <c r="I100" s="53"/>
      <c r="J100" s="53"/>
      <c r="K100" s="53"/>
      <c r="L100" s="53"/>
      <c r="M100" s="44"/>
      <c r="N100" s="44"/>
      <c r="O100" s="44"/>
      <c r="P100" s="44"/>
      <c r="Q100" s="44"/>
      <c r="R100" s="44"/>
      <c r="S100" s="44"/>
      <c r="T100" s="45"/>
    </row>
    <row r="101" spans="1:24" s="118" customFormat="1" ht="14.25" customHeight="1" x14ac:dyDescent="0.2">
      <c r="A101" s="140">
        <v>1</v>
      </c>
      <c r="B101" s="89" t="s">
        <v>139</v>
      </c>
      <c r="C101" s="89" t="s">
        <v>140</v>
      </c>
      <c r="D101" s="130" t="s">
        <v>141</v>
      </c>
      <c r="E101" s="130"/>
      <c r="F101" s="112"/>
      <c r="G101" s="89" t="s">
        <v>142</v>
      </c>
      <c r="H101" s="89" t="s">
        <v>143</v>
      </c>
      <c r="I101" s="114">
        <v>2701</v>
      </c>
      <c r="J101" s="114"/>
      <c r="K101" s="115">
        <v>810</v>
      </c>
      <c r="L101" s="115">
        <v>263</v>
      </c>
      <c r="M101" s="131">
        <v>0</v>
      </c>
      <c r="N101" s="131">
        <v>27</v>
      </c>
      <c r="O101" s="116">
        <f>L101+M101+N101</f>
        <v>290</v>
      </c>
      <c r="P101" s="116">
        <v>447</v>
      </c>
      <c r="Q101" s="116">
        <v>0</v>
      </c>
      <c r="R101" s="116">
        <v>0</v>
      </c>
      <c r="S101" s="116">
        <v>0</v>
      </c>
      <c r="T101" s="117">
        <f t="shared" ref="T101:T123" si="9">SUM(O101:S101)</f>
        <v>737</v>
      </c>
    </row>
    <row r="102" spans="1:24" s="118" customFormat="1" x14ac:dyDescent="0.2">
      <c r="A102" s="140">
        <v>2</v>
      </c>
      <c r="B102" s="89" t="s">
        <v>139</v>
      </c>
      <c r="C102" s="89" t="s">
        <v>144</v>
      </c>
      <c r="D102" s="130" t="s">
        <v>145</v>
      </c>
      <c r="E102" s="130"/>
      <c r="F102" s="112"/>
      <c r="G102" s="89" t="s">
        <v>142</v>
      </c>
      <c r="H102" s="89" t="s">
        <v>143</v>
      </c>
      <c r="I102" s="114">
        <v>7342</v>
      </c>
      <c r="J102" s="114"/>
      <c r="K102" s="115">
        <v>2203</v>
      </c>
      <c r="L102" s="115">
        <v>734.22</v>
      </c>
      <c r="M102" s="131">
        <v>0</v>
      </c>
      <c r="N102" s="131">
        <v>55</v>
      </c>
      <c r="O102" s="116">
        <f t="shared" ref="O102:O124" si="10">L102+M102+N102</f>
        <v>789.22</v>
      </c>
      <c r="P102" s="116">
        <v>1207</v>
      </c>
      <c r="Q102" s="116">
        <v>0</v>
      </c>
      <c r="R102" s="116">
        <v>0</v>
      </c>
      <c r="S102" s="116">
        <v>0</v>
      </c>
      <c r="T102" s="117">
        <f t="shared" si="9"/>
        <v>1996.22</v>
      </c>
    </row>
    <row r="103" spans="1:24" s="118" customFormat="1" x14ac:dyDescent="0.2">
      <c r="A103" s="140">
        <v>3</v>
      </c>
      <c r="B103" s="89" t="s">
        <v>146</v>
      </c>
      <c r="C103" s="89" t="s">
        <v>140</v>
      </c>
      <c r="D103" s="130" t="s">
        <v>147</v>
      </c>
      <c r="E103" s="130"/>
      <c r="F103" s="112"/>
      <c r="G103" s="89" t="s">
        <v>148</v>
      </c>
      <c r="H103" s="89" t="s">
        <v>149</v>
      </c>
      <c r="I103" s="114">
        <v>5976</v>
      </c>
      <c r="J103" s="114"/>
      <c r="K103" s="115">
        <v>768</v>
      </c>
      <c r="L103" s="115">
        <v>512</v>
      </c>
      <c r="M103" s="131">
        <v>0</v>
      </c>
      <c r="N103" s="131">
        <v>211</v>
      </c>
      <c r="O103" s="116">
        <f t="shared" si="10"/>
        <v>723</v>
      </c>
      <c r="P103" s="116">
        <v>0</v>
      </c>
      <c r="Q103" s="116">
        <v>0</v>
      </c>
      <c r="R103" s="116">
        <v>0</v>
      </c>
      <c r="S103" s="116">
        <v>0</v>
      </c>
      <c r="T103" s="117">
        <f t="shared" si="9"/>
        <v>723</v>
      </c>
    </row>
    <row r="104" spans="1:24" s="118" customFormat="1" ht="38.25" x14ac:dyDescent="0.2">
      <c r="A104" s="140">
        <v>4</v>
      </c>
      <c r="B104" s="89" t="s">
        <v>150</v>
      </c>
      <c r="C104" s="89" t="s">
        <v>153</v>
      </c>
      <c r="D104" s="130" t="s">
        <v>154</v>
      </c>
      <c r="E104" s="130"/>
      <c r="F104" s="112"/>
      <c r="G104" s="89" t="s">
        <v>151</v>
      </c>
      <c r="H104" s="89" t="s">
        <v>152</v>
      </c>
      <c r="I104" s="114">
        <v>238499</v>
      </c>
      <c r="J104" s="114"/>
      <c r="K104" s="115">
        <v>100390</v>
      </c>
      <c r="L104" s="115">
        <v>12555</v>
      </c>
      <c r="M104" s="131">
        <v>0</v>
      </c>
      <c r="N104" s="131">
        <v>162</v>
      </c>
      <c r="O104" s="116">
        <f t="shared" si="10"/>
        <v>12717</v>
      </c>
      <c r="P104" s="116">
        <v>12680</v>
      </c>
      <c r="Q104" s="116">
        <v>12661</v>
      </c>
      <c r="R104" s="116">
        <v>12642</v>
      </c>
      <c r="S104" s="116">
        <v>50329</v>
      </c>
      <c r="T104" s="117">
        <f t="shared" si="9"/>
        <v>101029</v>
      </c>
    </row>
    <row r="105" spans="1:24" s="118" customFormat="1" x14ac:dyDescent="0.2">
      <c r="A105" s="140">
        <v>5</v>
      </c>
      <c r="B105" s="89" t="s">
        <v>139</v>
      </c>
      <c r="C105" s="89" t="s">
        <v>140</v>
      </c>
      <c r="D105" s="130" t="s">
        <v>155</v>
      </c>
      <c r="E105" s="130"/>
      <c r="F105" s="112"/>
      <c r="G105" s="89" t="s">
        <v>156</v>
      </c>
      <c r="H105" s="89" t="s">
        <v>157</v>
      </c>
      <c r="I105" s="114">
        <v>6830</v>
      </c>
      <c r="J105" s="114"/>
      <c r="K105" s="115">
        <v>5350</v>
      </c>
      <c r="L105" s="115">
        <v>677</v>
      </c>
      <c r="M105" s="131">
        <v>0</v>
      </c>
      <c r="N105" s="131">
        <v>101</v>
      </c>
      <c r="O105" s="116">
        <f t="shared" si="10"/>
        <v>778</v>
      </c>
      <c r="P105" s="116">
        <v>741</v>
      </c>
      <c r="Q105" s="116">
        <v>722</v>
      </c>
      <c r="R105" s="116">
        <v>700</v>
      </c>
      <c r="S105" s="116">
        <v>777</v>
      </c>
      <c r="T105" s="117">
        <f t="shared" si="9"/>
        <v>3718</v>
      </c>
    </row>
    <row r="106" spans="1:24" s="118" customFormat="1" x14ac:dyDescent="0.2">
      <c r="A106" s="140">
        <v>6</v>
      </c>
      <c r="B106" s="89" t="s">
        <v>139</v>
      </c>
      <c r="C106" s="89" t="s">
        <v>140</v>
      </c>
      <c r="D106" s="130" t="s">
        <v>158</v>
      </c>
      <c r="E106" s="130"/>
      <c r="F106" s="112"/>
      <c r="G106" s="89" t="s">
        <v>159</v>
      </c>
      <c r="H106" s="89" t="s">
        <v>143</v>
      </c>
      <c r="I106" s="114">
        <v>4317</v>
      </c>
      <c r="J106" s="114"/>
      <c r="K106" s="115">
        <v>1295</v>
      </c>
      <c r="L106" s="115">
        <v>421</v>
      </c>
      <c r="M106" s="131">
        <v>0</v>
      </c>
      <c r="N106" s="131">
        <v>42</v>
      </c>
      <c r="O106" s="116">
        <f t="shared" si="10"/>
        <v>463</v>
      </c>
      <c r="P106" s="116">
        <v>720</v>
      </c>
      <c r="Q106" s="116">
        <v>0</v>
      </c>
      <c r="R106" s="116">
        <v>0</v>
      </c>
      <c r="S106" s="116">
        <v>0</v>
      </c>
      <c r="T106" s="117">
        <f t="shared" si="9"/>
        <v>1183</v>
      </c>
    </row>
    <row r="107" spans="1:24" s="118" customFormat="1" ht="38.25" x14ac:dyDescent="0.2">
      <c r="A107" s="140">
        <v>7</v>
      </c>
      <c r="B107" s="89" t="s">
        <v>150</v>
      </c>
      <c r="C107" s="89" t="s">
        <v>160</v>
      </c>
      <c r="D107" s="130" t="s">
        <v>161</v>
      </c>
      <c r="E107" s="130"/>
      <c r="F107" s="112"/>
      <c r="G107" s="89" t="s">
        <v>162</v>
      </c>
      <c r="H107" s="89" t="s">
        <v>163</v>
      </c>
      <c r="I107" s="114">
        <v>199636</v>
      </c>
      <c r="J107" s="114"/>
      <c r="K107" s="115">
        <v>95226</v>
      </c>
      <c r="L107" s="115">
        <v>10370</v>
      </c>
      <c r="M107" s="131">
        <v>0</v>
      </c>
      <c r="N107" s="131">
        <v>153</v>
      </c>
      <c r="O107" s="116">
        <f t="shared" si="10"/>
        <v>10523</v>
      </c>
      <c r="P107" s="116">
        <v>10492</v>
      </c>
      <c r="Q107" s="116">
        <v>10476</v>
      </c>
      <c r="R107" s="116">
        <v>10460</v>
      </c>
      <c r="S107" s="116">
        <v>53968</v>
      </c>
      <c r="T107" s="117">
        <f t="shared" si="9"/>
        <v>95919</v>
      </c>
    </row>
    <row r="108" spans="1:24" s="118" customFormat="1" ht="38.25" x14ac:dyDescent="0.2">
      <c r="A108" s="140">
        <v>8</v>
      </c>
      <c r="B108" s="89" t="s">
        <v>150</v>
      </c>
      <c r="C108" s="89" t="s">
        <v>164</v>
      </c>
      <c r="D108" s="130" t="s">
        <v>165</v>
      </c>
      <c r="E108" s="130"/>
      <c r="F108" s="112"/>
      <c r="G108" s="89" t="s">
        <v>162</v>
      </c>
      <c r="H108" s="89" t="s">
        <v>163</v>
      </c>
      <c r="I108" s="114">
        <v>207808</v>
      </c>
      <c r="J108" s="114"/>
      <c r="K108" s="115">
        <v>99128</v>
      </c>
      <c r="L108" s="115">
        <v>10797</v>
      </c>
      <c r="M108" s="131">
        <v>0</v>
      </c>
      <c r="N108" s="131">
        <v>159</v>
      </c>
      <c r="O108" s="116">
        <f t="shared" si="10"/>
        <v>10956</v>
      </c>
      <c r="P108" s="116">
        <v>10924</v>
      </c>
      <c r="Q108" s="116">
        <v>10907</v>
      </c>
      <c r="R108" s="116">
        <v>10891</v>
      </c>
      <c r="S108" s="116">
        <v>56168</v>
      </c>
      <c r="T108" s="117">
        <f t="shared" si="9"/>
        <v>99846</v>
      </c>
    </row>
    <row r="109" spans="1:24" s="118" customFormat="1" ht="38.25" x14ac:dyDescent="0.2">
      <c r="A109" s="140">
        <v>9</v>
      </c>
      <c r="B109" s="89" t="s">
        <v>150</v>
      </c>
      <c r="C109" s="89" t="s">
        <v>166</v>
      </c>
      <c r="D109" s="120" t="s">
        <v>167</v>
      </c>
      <c r="E109" s="120"/>
      <c r="F109" s="112"/>
      <c r="G109" s="89" t="s">
        <v>168</v>
      </c>
      <c r="H109" s="89" t="s">
        <v>169</v>
      </c>
      <c r="I109" s="114">
        <v>408184</v>
      </c>
      <c r="J109" s="114"/>
      <c r="K109" s="115">
        <v>204073</v>
      </c>
      <c r="L109" s="115">
        <v>21483</v>
      </c>
      <c r="M109" s="131">
        <v>0</v>
      </c>
      <c r="N109" s="131">
        <v>326</v>
      </c>
      <c r="O109" s="116">
        <f t="shared" si="10"/>
        <v>21809</v>
      </c>
      <c r="P109" s="116">
        <v>21745</v>
      </c>
      <c r="Q109" s="116">
        <v>21713</v>
      </c>
      <c r="R109" s="116">
        <v>21680</v>
      </c>
      <c r="S109" s="116">
        <v>118666</v>
      </c>
      <c r="T109" s="117">
        <f t="shared" si="9"/>
        <v>205613</v>
      </c>
    </row>
    <row r="110" spans="1:24" s="118" customFormat="1" x14ac:dyDescent="0.2">
      <c r="A110" s="140">
        <v>10</v>
      </c>
      <c r="B110" s="89" t="s">
        <v>139</v>
      </c>
      <c r="C110" s="89" t="s">
        <v>140</v>
      </c>
      <c r="D110" s="120" t="s">
        <v>170</v>
      </c>
      <c r="E110" s="120"/>
      <c r="F110" s="112"/>
      <c r="G110" s="89" t="s">
        <v>171</v>
      </c>
      <c r="H110" s="89" t="s">
        <v>172</v>
      </c>
      <c r="I110" s="114">
        <v>4738.16</v>
      </c>
      <c r="J110" s="114"/>
      <c r="K110" s="115">
        <v>3751</v>
      </c>
      <c r="L110" s="115">
        <v>344</v>
      </c>
      <c r="M110" s="131">
        <v>0</v>
      </c>
      <c r="N110" s="131">
        <v>150</v>
      </c>
      <c r="O110" s="116">
        <f t="shared" si="10"/>
        <v>494</v>
      </c>
      <c r="P110" s="116">
        <v>474</v>
      </c>
      <c r="Q110" s="116">
        <v>465</v>
      </c>
      <c r="R110" s="116">
        <v>454</v>
      </c>
      <c r="S110" s="116">
        <v>822</v>
      </c>
      <c r="T110" s="117">
        <f t="shared" si="9"/>
        <v>2709</v>
      </c>
    </row>
    <row r="111" spans="1:24" s="118" customFormat="1" ht="25.5" x14ac:dyDescent="0.2">
      <c r="A111" s="140">
        <v>11</v>
      </c>
      <c r="B111" s="89" t="s">
        <v>137</v>
      </c>
      <c r="C111" s="89" t="s">
        <v>173</v>
      </c>
      <c r="D111" s="132" t="s">
        <v>174</v>
      </c>
      <c r="E111" s="132"/>
      <c r="F111" s="112"/>
      <c r="G111" s="89" t="s">
        <v>175</v>
      </c>
      <c r="H111" s="89" t="s">
        <v>176</v>
      </c>
      <c r="I111" s="114">
        <v>552488.55000000005</v>
      </c>
      <c r="J111" s="114"/>
      <c r="K111" s="115">
        <v>113320</v>
      </c>
      <c r="L111" s="115">
        <v>11332</v>
      </c>
      <c r="M111" s="131">
        <v>0</v>
      </c>
      <c r="N111" s="131">
        <v>602</v>
      </c>
      <c r="O111" s="116">
        <f t="shared" si="10"/>
        <v>11934</v>
      </c>
      <c r="P111" s="116">
        <v>16099</v>
      </c>
      <c r="Q111" s="116">
        <v>15561</v>
      </c>
      <c r="R111" s="116">
        <v>15022</v>
      </c>
      <c r="S111" s="116">
        <v>78820</v>
      </c>
      <c r="T111" s="117">
        <f t="shared" si="9"/>
        <v>137436</v>
      </c>
    </row>
    <row r="112" spans="1:24" s="118" customFormat="1" ht="25.5" x14ac:dyDescent="0.2">
      <c r="A112" s="140">
        <v>12</v>
      </c>
      <c r="B112" s="89" t="s">
        <v>137</v>
      </c>
      <c r="C112" s="89" t="s">
        <v>177</v>
      </c>
      <c r="D112" s="120" t="s">
        <v>178</v>
      </c>
      <c r="E112" s="120"/>
      <c r="F112" s="112"/>
      <c r="G112" s="89" t="s">
        <v>175</v>
      </c>
      <c r="H112" s="89" t="s">
        <v>176</v>
      </c>
      <c r="I112" s="114">
        <v>491852</v>
      </c>
      <c r="J112" s="114"/>
      <c r="K112" s="115">
        <v>258880</v>
      </c>
      <c r="L112" s="115">
        <v>25763</v>
      </c>
      <c r="M112" s="131">
        <v>0</v>
      </c>
      <c r="N112" s="131">
        <v>1500</v>
      </c>
      <c r="O112" s="116">
        <f t="shared" si="10"/>
        <v>27263</v>
      </c>
      <c r="P112" s="116">
        <v>36778</v>
      </c>
      <c r="Q112" s="116">
        <v>35549</v>
      </c>
      <c r="R112" s="116">
        <v>34317</v>
      </c>
      <c r="S112" s="116">
        <v>180067</v>
      </c>
      <c r="T112" s="117">
        <f t="shared" si="9"/>
        <v>313974</v>
      </c>
    </row>
    <row r="113" spans="1:20" s="118" customFormat="1" ht="25.5" x14ac:dyDescent="0.2">
      <c r="A113" s="140">
        <v>13</v>
      </c>
      <c r="B113" s="89" t="s">
        <v>137</v>
      </c>
      <c r="C113" s="89" t="s">
        <v>179</v>
      </c>
      <c r="D113" s="120" t="s">
        <v>180</v>
      </c>
      <c r="E113" s="120"/>
      <c r="F113" s="112"/>
      <c r="G113" s="89" t="s">
        <v>181</v>
      </c>
      <c r="H113" s="89" t="s">
        <v>176</v>
      </c>
      <c r="I113" s="114">
        <v>215651</v>
      </c>
      <c r="J113" s="114"/>
      <c r="K113" s="115">
        <v>116600</v>
      </c>
      <c r="L113" s="115">
        <v>11580</v>
      </c>
      <c r="M113" s="131">
        <v>0</v>
      </c>
      <c r="N113" s="131">
        <v>700</v>
      </c>
      <c r="O113" s="116">
        <f t="shared" si="10"/>
        <v>12280</v>
      </c>
      <c r="P113" s="116">
        <v>16565</v>
      </c>
      <c r="Q113" s="116">
        <v>16011</v>
      </c>
      <c r="R113" s="116">
        <v>15456</v>
      </c>
      <c r="S113" s="116">
        <v>81102</v>
      </c>
      <c r="T113" s="117">
        <f t="shared" si="9"/>
        <v>141414</v>
      </c>
    </row>
    <row r="114" spans="1:20" s="118" customFormat="1" x14ac:dyDescent="0.2">
      <c r="A114" s="140">
        <v>14</v>
      </c>
      <c r="B114" s="89" t="s">
        <v>146</v>
      </c>
      <c r="C114" s="89" t="s">
        <v>215</v>
      </c>
      <c r="D114" s="120"/>
      <c r="E114" s="120"/>
      <c r="F114" s="112"/>
      <c r="G114" s="133" t="s">
        <v>358</v>
      </c>
      <c r="H114" s="133" t="s">
        <v>359</v>
      </c>
      <c r="I114" s="114">
        <v>1992</v>
      </c>
      <c r="J114" s="114"/>
      <c r="K114" s="115">
        <v>192</v>
      </c>
      <c r="L114" s="115">
        <v>192</v>
      </c>
      <c r="M114" s="131"/>
      <c r="N114" s="131">
        <v>0</v>
      </c>
      <c r="O114" s="116">
        <f t="shared" si="10"/>
        <v>192</v>
      </c>
      <c r="P114" s="116"/>
      <c r="Q114" s="116"/>
      <c r="R114" s="116"/>
      <c r="S114" s="116"/>
      <c r="T114" s="117">
        <f t="shared" si="9"/>
        <v>192</v>
      </c>
    </row>
    <row r="115" spans="1:20" s="118" customFormat="1" x14ac:dyDescent="0.2">
      <c r="A115" s="140">
        <v>15</v>
      </c>
      <c r="B115" s="89" t="s">
        <v>146</v>
      </c>
      <c r="C115" s="89" t="s">
        <v>215</v>
      </c>
      <c r="D115" s="120" t="s">
        <v>264</v>
      </c>
      <c r="E115" s="120"/>
      <c r="F115" s="112"/>
      <c r="G115" s="89" t="s">
        <v>217</v>
      </c>
      <c r="H115" s="89" t="s">
        <v>265</v>
      </c>
      <c r="I115" s="114">
        <v>4269</v>
      </c>
      <c r="J115" s="114"/>
      <c r="K115" s="115">
        <v>761</v>
      </c>
      <c r="L115" s="115">
        <v>503</v>
      </c>
      <c r="M115" s="131">
        <v>0</v>
      </c>
      <c r="N115" s="131">
        <v>137</v>
      </c>
      <c r="O115" s="116">
        <f t="shared" si="10"/>
        <v>640</v>
      </c>
      <c r="P115" s="123">
        <v>0</v>
      </c>
      <c r="Q115" s="123">
        <v>0</v>
      </c>
      <c r="R115" s="123">
        <v>0</v>
      </c>
      <c r="S115" s="123">
        <v>0</v>
      </c>
      <c r="T115" s="117">
        <f t="shared" si="9"/>
        <v>640</v>
      </c>
    </row>
    <row r="116" spans="1:20" s="118" customFormat="1" ht="25.5" x14ac:dyDescent="0.2">
      <c r="A116" s="140">
        <v>16</v>
      </c>
      <c r="B116" s="89" t="s">
        <v>213</v>
      </c>
      <c r="C116" s="89" t="s">
        <v>216</v>
      </c>
      <c r="D116" s="120" t="s">
        <v>270</v>
      </c>
      <c r="E116" s="120"/>
      <c r="F116" s="112"/>
      <c r="G116" s="89" t="s">
        <v>218</v>
      </c>
      <c r="H116" s="89" t="s">
        <v>254</v>
      </c>
      <c r="I116" s="114">
        <v>1044388</v>
      </c>
      <c r="J116" s="114"/>
      <c r="K116" s="115">
        <v>483688</v>
      </c>
      <c r="L116" s="115">
        <v>53307</v>
      </c>
      <c r="M116" s="131">
        <v>0</v>
      </c>
      <c r="N116" s="131">
        <v>9496</v>
      </c>
      <c r="O116" s="116">
        <f t="shared" si="10"/>
        <v>62803</v>
      </c>
      <c r="P116" s="123">
        <v>73824</v>
      </c>
      <c r="Q116" s="123">
        <v>70955</v>
      </c>
      <c r="R116" s="123">
        <v>68268</v>
      </c>
      <c r="S116" s="123">
        <v>299532</v>
      </c>
      <c r="T116" s="117">
        <f t="shared" si="9"/>
        <v>575382</v>
      </c>
    </row>
    <row r="117" spans="1:20" s="118" customFormat="1" ht="25.5" x14ac:dyDescent="0.2">
      <c r="A117" s="140">
        <v>17</v>
      </c>
      <c r="B117" s="89" t="s">
        <v>214</v>
      </c>
      <c r="C117" s="89" t="s">
        <v>269</v>
      </c>
      <c r="D117" s="120" t="s">
        <v>267</v>
      </c>
      <c r="E117" s="120"/>
      <c r="F117" s="112"/>
      <c r="G117" s="89" t="s">
        <v>219</v>
      </c>
      <c r="H117" s="89" t="s">
        <v>255</v>
      </c>
      <c r="I117" s="114">
        <v>1278200</v>
      </c>
      <c r="J117" s="114"/>
      <c r="K117" s="115">
        <v>448692</v>
      </c>
      <c r="L117" s="115">
        <v>40427</v>
      </c>
      <c r="M117" s="131">
        <v>0</v>
      </c>
      <c r="N117" s="131">
        <v>8527</v>
      </c>
      <c r="O117" s="116">
        <f t="shared" si="10"/>
        <v>48954</v>
      </c>
      <c r="P117" s="123">
        <v>59593</v>
      </c>
      <c r="Q117" s="123">
        <v>57413</v>
      </c>
      <c r="R117" s="123">
        <v>53415</v>
      </c>
      <c r="S117" s="123">
        <v>141278</v>
      </c>
      <c r="T117" s="117">
        <f t="shared" si="9"/>
        <v>360653</v>
      </c>
    </row>
    <row r="118" spans="1:20" s="118" customFormat="1" ht="25.5" x14ac:dyDescent="0.2">
      <c r="A118" s="140">
        <v>18</v>
      </c>
      <c r="B118" s="89" t="s">
        <v>214</v>
      </c>
      <c r="C118" s="89" t="s">
        <v>268</v>
      </c>
      <c r="D118" s="120" t="s">
        <v>266</v>
      </c>
      <c r="E118" s="120"/>
      <c r="F118" s="112"/>
      <c r="G118" s="89" t="s">
        <v>220</v>
      </c>
      <c r="H118" s="89" t="s">
        <v>255</v>
      </c>
      <c r="I118" s="114">
        <v>713000</v>
      </c>
      <c r="J118" s="114"/>
      <c r="K118" s="115">
        <v>260088</v>
      </c>
      <c r="L118" s="115">
        <v>29406</v>
      </c>
      <c r="M118" s="131">
        <v>0</v>
      </c>
      <c r="N118" s="131">
        <v>4939</v>
      </c>
      <c r="O118" s="116">
        <f t="shared" si="10"/>
        <v>34345</v>
      </c>
      <c r="P118" s="123">
        <v>34789</v>
      </c>
      <c r="Q118" s="123">
        <v>33490</v>
      </c>
      <c r="R118" s="123">
        <v>32298</v>
      </c>
      <c r="S118" s="123">
        <v>203450</v>
      </c>
      <c r="T118" s="117">
        <f t="shared" si="9"/>
        <v>338372</v>
      </c>
    </row>
    <row r="119" spans="1:20" s="118" customFormat="1" ht="38.25" x14ac:dyDescent="0.2">
      <c r="A119" s="140">
        <v>19</v>
      </c>
      <c r="B119" s="89" t="s">
        <v>137</v>
      </c>
      <c r="C119" s="102" t="s">
        <v>360</v>
      </c>
      <c r="D119" s="120"/>
      <c r="E119" s="120"/>
      <c r="F119" s="112"/>
      <c r="G119" s="89" t="s">
        <v>396</v>
      </c>
      <c r="H119" s="99" t="s">
        <v>397</v>
      </c>
      <c r="I119" s="114">
        <v>277000</v>
      </c>
      <c r="J119" s="114"/>
      <c r="K119" s="115">
        <v>98106</v>
      </c>
      <c r="L119" s="115">
        <v>7849</v>
      </c>
      <c r="M119" s="131">
        <v>0</v>
      </c>
      <c r="N119" s="131">
        <v>30</v>
      </c>
      <c r="O119" s="116">
        <f t="shared" si="10"/>
        <v>7879</v>
      </c>
      <c r="P119" s="123">
        <v>10314</v>
      </c>
      <c r="Q119" s="123">
        <v>10030</v>
      </c>
      <c r="R119" s="123">
        <v>9745</v>
      </c>
      <c r="S119" s="123">
        <v>97834</v>
      </c>
      <c r="T119" s="117">
        <f t="shared" si="9"/>
        <v>135802</v>
      </c>
    </row>
    <row r="120" spans="1:20" s="118" customFormat="1" x14ac:dyDescent="0.2">
      <c r="A120" s="140">
        <v>20</v>
      </c>
      <c r="B120" s="89" t="s">
        <v>137</v>
      </c>
      <c r="C120" s="89" t="s">
        <v>271</v>
      </c>
      <c r="D120" s="120" t="s">
        <v>276</v>
      </c>
      <c r="E120" s="120"/>
      <c r="F120" s="112"/>
      <c r="G120" s="89" t="s">
        <v>312</v>
      </c>
      <c r="H120" s="99" t="s">
        <v>272</v>
      </c>
      <c r="I120" s="114">
        <v>683849</v>
      </c>
      <c r="J120" s="114"/>
      <c r="K120" s="115">
        <v>665039</v>
      </c>
      <c r="L120" s="115">
        <v>19322</v>
      </c>
      <c r="M120" s="131">
        <v>0</v>
      </c>
      <c r="N120" s="131">
        <v>17353</v>
      </c>
      <c r="O120" s="116">
        <f t="shared" si="10"/>
        <v>36675</v>
      </c>
      <c r="P120" s="123">
        <v>62828</v>
      </c>
      <c r="Q120" s="123">
        <v>61342</v>
      </c>
      <c r="R120" s="123">
        <v>59852</v>
      </c>
      <c r="S120" s="123">
        <v>953377</v>
      </c>
      <c r="T120" s="117">
        <f t="shared" si="9"/>
        <v>1174074</v>
      </c>
    </row>
    <row r="121" spans="1:20" s="118" customFormat="1" x14ac:dyDescent="0.2">
      <c r="A121" s="140">
        <v>21</v>
      </c>
      <c r="B121" s="89" t="s">
        <v>137</v>
      </c>
      <c r="C121" s="89" t="s">
        <v>433</v>
      </c>
      <c r="D121" s="120" t="s">
        <v>273</v>
      </c>
      <c r="E121" s="120"/>
      <c r="F121" s="112"/>
      <c r="G121" s="89" t="s">
        <v>274</v>
      </c>
      <c r="H121" s="99" t="s">
        <v>275</v>
      </c>
      <c r="I121" s="114">
        <v>806893</v>
      </c>
      <c r="J121" s="114"/>
      <c r="K121" s="115">
        <v>741644</v>
      </c>
      <c r="L121" s="115">
        <v>0</v>
      </c>
      <c r="M121" s="131">
        <v>0</v>
      </c>
      <c r="N121" s="123">
        <v>8069</v>
      </c>
      <c r="O121" s="116">
        <f t="shared" si="10"/>
        <v>8069</v>
      </c>
      <c r="P121" s="123">
        <v>65293</v>
      </c>
      <c r="Q121" s="123">
        <v>63867</v>
      </c>
      <c r="R121" s="123">
        <v>62442</v>
      </c>
      <c r="S121" s="123">
        <v>1066742</v>
      </c>
      <c r="T121" s="117">
        <f t="shared" si="9"/>
        <v>1266413</v>
      </c>
    </row>
    <row r="122" spans="1:20" s="118" customFormat="1" ht="73.5" customHeight="1" x14ac:dyDescent="0.2">
      <c r="A122" s="140">
        <v>22</v>
      </c>
      <c r="B122" s="89"/>
      <c r="C122" s="102" t="s">
        <v>356</v>
      </c>
      <c r="D122" s="120" t="s">
        <v>335</v>
      </c>
      <c r="E122" s="120"/>
      <c r="F122" s="112"/>
      <c r="G122" s="89" t="s">
        <v>357</v>
      </c>
      <c r="H122" s="99" t="s">
        <v>334</v>
      </c>
      <c r="I122" s="114">
        <v>848843</v>
      </c>
      <c r="J122" s="114"/>
      <c r="K122" s="115">
        <v>827266</v>
      </c>
      <c r="L122" s="115"/>
      <c r="M122" s="131"/>
      <c r="N122" s="123">
        <v>22282</v>
      </c>
      <c r="O122" s="116">
        <f t="shared" si="10"/>
        <v>22282</v>
      </c>
      <c r="P122" s="123">
        <v>61866</v>
      </c>
      <c r="Q122" s="123">
        <v>78696</v>
      </c>
      <c r="R122" s="123">
        <v>76624</v>
      </c>
      <c r="S122" s="123">
        <v>1136371</v>
      </c>
      <c r="T122" s="117">
        <f t="shared" si="9"/>
        <v>1375839</v>
      </c>
    </row>
    <row r="123" spans="1:20" s="118" customFormat="1" ht="73.5" customHeight="1" x14ac:dyDescent="0.2">
      <c r="A123" s="140">
        <v>23</v>
      </c>
      <c r="B123" s="89" t="s">
        <v>137</v>
      </c>
      <c r="C123" s="89" t="s">
        <v>339</v>
      </c>
      <c r="D123" s="120" t="s">
        <v>362</v>
      </c>
      <c r="E123" s="120"/>
      <c r="F123" s="112"/>
      <c r="G123" s="89" t="s">
        <v>361</v>
      </c>
      <c r="H123" s="99" t="s">
        <v>241</v>
      </c>
      <c r="I123" s="114">
        <v>300000</v>
      </c>
      <c r="J123" s="114"/>
      <c r="K123" s="115">
        <v>230772</v>
      </c>
      <c r="L123" s="115">
        <v>46152</v>
      </c>
      <c r="M123" s="131">
        <v>0</v>
      </c>
      <c r="N123" s="123">
        <v>6866</v>
      </c>
      <c r="O123" s="116">
        <f t="shared" si="10"/>
        <v>53018</v>
      </c>
      <c r="P123" s="123">
        <v>189</v>
      </c>
      <c r="Q123" s="123">
        <v>0</v>
      </c>
      <c r="R123" s="123">
        <v>0</v>
      </c>
      <c r="S123" s="123">
        <v>0</v>
      </c>
      <c r="T123" s="117">
        <f t="shared" si="9"/>
        <v>53207</v>
      </c>
    </row>
    <row r="124" spans="1:20" s="118" customFormat="1" ht="73.5" customHeight="1" x14ac:dyDescent="0.2">
      <c r="A124" s="140">
        <v>24</v>
      </c>
      <c r="B124" s="89" t="s">
        <v>137</v>
      </c>
      <c r="C124" s="134" t="s">
        <v>434</v>
      </c>
      <c r="D124" s="120" t="s">
        <v>399</v>
      </c>
      <c r="E124" s="120"/>
      <c r="F124" s="112"/>
      <c r="G124" s="89" t="s">
        <v>398</v>
      </c>
      <c r="H124" s="99" t="s">
        <v>375</v>
      </c>
      <c r="I124" s="114">
        <v>153808</v>
      </c>
      <c r="J124" s="114"/>
      <c r="K124" s="115">
        <v>151584</v>
      </c>
      <c r="L124" s="115"/>
      <c r="M124" s="131"/>
      <c r="N124" s="123">
        <v>7579</v>
      </c>
      <c r="O124" s="116">
        <f t="shared" si="10"/>
        <v>7579</v>
      </c>
      <c r="P124" s="123"/>
      <c r="Q124" s="123"/>
      <c r="R124" s="123"/>
      <c r="S124" s="123"/>
      <c r="T124" s="117"/>
    </row>
    <row r="125" spans="1:20" ht="14.25" x14ac:dyDescent="0.2">
      <c r="A125" s="178" t="s">
        <v>402</v>
      </c>
      <c r="B125" s="179"/>
      <c r="C125" s="180"/>
      <c r="D125" s="82" t="s">
        <v>138</v>
      </c>
      <c r="E125" s="82" t="s">
        <v>138</v>
      </c>
      <c r="F125" s="82" t="s">
        <v>138</v>
      </c>
      <c r="G125" s="83" t="s">
        <v>138</v>
      </c>
      <c r="H125" s="83" t="s">
        <v>138</v>
      </c>
      <c r="I125" s="84">
        <f>SUM(I101:I124)</f>
        <v>8458264.7100000009</v>
      </c>
      <c r="J125" s="84"/>
      <c r="K125" s="84">
        <f t="shared" ref="K125:T125" si="11">SUM(K101:K124)</f>
        <v>4909626</v>
      </c>
      <c r="L125" s="84">
        <f t="shared" si="11"/>
        <v>303989.21999999997</v>
      </c>
      <c r="M125" s="84">
        <f t="shared" si="11"/>
        <v>0</v>
      </c>
      <c r="N125" s="84">
        <f t="shared" si="11"/>
        <v>89466</v>
      </c>
      <c r="O125" s="84">
        <f t="shared" si="11"/>
        <v>393455.22</v>
      </c>
      <c r="P125" s="84">
        <f t="shared" si="11"/>
        <v>497568</v>
      </c>
      <c r="Q125" s="84">
        <f t="shared" si="11"/>
        <v>499858</v>
      </c>
      <c r="R125" s="84">
        <f t="shared" si="11"/>
        <v>484266</v>
      </c>
      <c r="S125" s="84">
        <f t="shared" si="11"/>
        <v>4519303</v>
      </c>
      <c r="T125" s="84">
        <f t="shared" si="11"/>
        <v>6386871.2199999997</v>
      </c>
    </row>
    <row r="126" spans="1:20" s="37" customFormat="1" x14ac:dyDescent="0.2">
      <c r="A126" s="140"/>
      <c r="B126" s="92"/>
      <c r="C126" s="103"/>
      <c r="D126" s="44"/>
      <c r="E126" s="44"/>
      <c r="F126" s="44"/>
      <c r="G126" s="39"/>
      <c r="H126" s="81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</row>
    <row r="127" spans="1:20" s="37" customFormat="1" ht="14.25" x14ac:dyDescent="0.2">
      <c r="A127" s="141" t="s">
        <v>403</v>
      </c>
      <c r="B127" s="93"/>
      <c r="C127" s="104"/>
      <c r="D127" s="82"/>
      <c r="E127" s="82"/>
      <c r="F127" s="82"/>
      <c r="G127" s="83"/>
      <c r="H127" s="85"/>
      <c r="I127" s="84">
        <f>SUM(I126)</f>
        <v>0</v>
      </c>
      <c r="J127" s="84"/>
      <c r="K127" s="84"/>
      <c r="L127" s="84"/>
      <c r="M127" s="84"/>
      <c r="N127" s="84">
        <f t="shared" ref="N127:S127" si="12">SUM(N126)</f>
        <v>0</v>
      </c>
      <c r="O127" s="84">
        <f t="shared" si="12"/>
        <v>0</v>
      </c>
      <c r="P127" s="84">
        <f t="shared" si="12"/>
        <v>0</v>
      </c>
      <c r="Q127" s="84">
        <f t="shared" si="12"/>
        <v>0</v>
      </c>
      <c r="R127" s="84">
        <f t="shared" si="12"/>
        <v>0</v>
      </c>
      <c r="S127" s="84">
        <f t="shared" si="12"/>
        <v>0</v>
      </c>
      <c r="T127" s="84">
        <f>SUM(N127:S127)</f>
        <v>0</v>
      </c>
    </row>
    <row r="128" spans="1:20" s="37" customFormat="1" ht="15.75" x14ac:dyDescent="0.25">
      <c r="A128" s="181" t="s">
        <v>379</v>
      </c>
      <c r="B128" s="182"/>
      <c r="C128" s="183"/>
      <c r="D128" s="31"/>
      <c r="E128" s="31"/>
      <c r="F128" s="31"/>
      <c r="G128" s="32"/>
      <c r="H128" s="80"/>
      <c r="I128" s="33">
        <f>I125+I127</f>
        <v>8458264.7100000009</v>
      </c>
      <c r="J128" s="33"/>
      <c r="K128" s="33">
        <f t="shared" ref="K128:T128" si="13">K125+K127</f>
        <v>4909626</v>
      </c>
      <c r="L128" s="33">
        <f t="shared" si="13"/>
        <v>303989.21999999997</v>
      </c>
      <c r="M128" s="33">
        <f t="shared" si="13"/>
        <v>0</v>
      </c>
      <c r="N128" s="33">
        <f t="shared" si="13"/>
        <v>89466</v>
      </c>
      <c r="O128" s="33">
        <f t="shared" si="13"/>
        <v>393455.22</v>
      </c>
      <c r="P128" s="33">
        <f t="shared" si="13"/>
        <v>497568</v>
      </c>
      <c r="Q128" s="33">
        <f t="shared" si="13"/>
        <v>499858</v>
      </c>
      <c r="R128" s="33">
        <f t="shared" si="13"/>
        <v>484266</v>
      </c>
      <c r="S128" s="33">
        <f t="shared" si="13"/>
        <v>4519303</v>
      </c>
      <c r="T128" s="33">
        <f t="shared" si="13"/>
        <v>6386871.2199999997</v>
      </c>
    </row>
    <row r="129" spans="1:20" s="52" customFormat="1" x14ac:dyDescent="0.2">
      <c r="A129" s="172"/>
      <c r="B129" s="173"/>
      <c r="C129" s="174"/>
      <c r="D129" s="54"/>
      <c r="E129" s="55"/>
      <c r="F129" s="55"/>
      <c r="G129" s="56"/>
      <c r="H129" s="57"/>
      <c r="I129" s="58"/>
      <c r="J129" s="58"/>
      <c r="K129" s="58"/>
      <c r="L129" s="58"/>
      <c r="M129" s="59"/>
      <c r="N129" s="59"/>
      <c r="O129" s="60"/>
      <c r="P129" s="60"/>
      <c r="Q129" s="60"/>
      <c r="R129" s="60"/>
      <c r="S129" s="60"/>
      <c r="T129" s="45"/>
    </row>
    <row r="130" spans="1:20" s="37" customFormat="1" hidden="1" x14ac:dyDescent="0.2">
      <c r="A130" s="135"/>
      <c r="B130" s="89"/>
      <c r="C130" s="89"/>
      <c r="D130" s="46"/>
      <c r="E130" s="46"/>
      <c r="F130" s="40"/>
      <c r="G130" s="41"/>
      <c r="H130" s="48"/>
      <c r="I130" s="42"/>
      <c r="J130" s="42"/>
      <c r="K130" s="43"/>
      <c r="L130" s="43"/>
      <c r="M130" s="53"/>
      <c r="N130" s="53"/>
      <c r="O130" s="49"/>
      <c r="P130" s="49"/>
      <c r="Q130" s="49"/>
      <c r="R130" s="49"/>
      <c r="S130" s="49"/>
      <c r="T130" s="45"/>
    </row>
    <row r="131" spans="1:20" s="37" customFormat="1" hidden="1" x14ac:dyDescent="0.2">
      <c r="A131" s="135"/>
      <c r="B131" s="89"/>
      <c r="C131" s="89"/>
      <c r="D131" s="46"/>
      <c r="E131" s="46"/>
      <c r="F131" s="40"/>
      <c r="G131" s="41"/>
      <c r="H131" s="48"/>
      <c r="I131" s="42"/>
      <c r="J131" s="42"/>
      <c r="K131" s="43"/>
      <c r="L131" s="43"/>
      <c r="M131" s="53"/>
      <c r="N131" s="53"/>
      <c r="O131" s="49"/>
      <c r="P131" s="49"/>
      <c r="Q131" s="49"/>
      <c r="R131" s="49"/>
      <c r="S131" s="49"/>
      <c r="T131" s="45"/>
    </row>
    <row r="132" spans="1:20" x14ac:dyDescent="0.2">
      <c r="A132" s="154" t="s">
        <v>315</v>
      </c>
      <c r="B132" s="155"/>
      <c r="C132" s="156"/>
      <c r="D132" s="23"/>
      <c r="E132" s="23"/>
      <c r="F132" s="23"/>
      <c r="G132" s="24"/>
      <c r="H132" s="24"/>
      <c r="I132" s="25">
        <f>I99+I128</f>
        <v>61290730.710000001</v>
      </c>
      <c r="J132" s="25" t="e">
        <f>J99+J125+#REF!</f>
        <v>#REF!</v>
      </c>
      <c r="K132" s="25">
        <f t="shared" ref="K132:T132" si="14">K99+K128</f>
        <v>31375453</v>
      </c>
      <c r="L132" s="25">
        <f t="shared" si="14"/>
        <v>2530089.2199999997</v>
      </c>
      <c r="M132" s="25">
        <f t="shared" si="14"/>
        <v>34475</v>
      </c>
      <c r="N132" s="25">
        <f t="shared" si="14"/>
        <v>1227586</v>
      </c>
      <c r="O132" s="25">
        <f t="shared" si="14"/>
        <v>3792150.2199999997</v>
      </c>
      <c r="P132" s="25">
        <f t="shared" si="14"/>
        <v>4486764</v>
      </c>
      <c r="Q132" s="25">
        <f t="shared" si="14"/>
        <v>4167204</v>
      </c>
      <c r="R132" s="25">
        <f t="shared" si="14"/>
        <v>3966335</v>
      </c>
      <c r="S132" s="25">
        <f t="shared" si="14"/>
        <v>44174690</v>
      </c>
      <c r="T132" s="25">
        <f t="shared" si="14"/>
        <v>60579564.219999999</v>
      </c>
    </row>
    <row r="133" spans="1:20" x14ac:dyDescent="0.2">
      <c r="A133" s="135"/>
      <c r="B133" s="91"/>
      <c r="C133" s="105"/>
      <c r="D133" s="13"/>
      <c r="E133" s="13"/>
      <c r="F133" s="13"/>
      <c r="G133" s="11"/>
      <c r="H133" s="11"/>
      <c r="J133" s="13"/>
      <c r="K133" s="13"/>
      <c r="L133" s="13"/>
      <c r="M133" s="13"/>
      <c r="N133" s="13"/>
      <c r="O133" s="17"/>
      <c r="P133" s="17"/>
      <c r="Q133" s="17"/>
      <c r="R133" s="17"/>
      <c r="S133" s="17"/>
      <c r="T133" s="17"/>
    </row>
    <row r="134" spans="1:20" ht="12.75" customHeight="1" x14ac:dyDescent="0.2">
      <c r="A134" s="146" t="s">
        <v>182</v>
      </c>
      <c r="B134" s="147"/>
      <c r="C134" s="147"/>
      <c r="D134" s="147"/>
      <c r="E134" s="147"/>
      <c r="F134" s="147"/>
      <c r="G134" s="148"/>
      <c r="H134" s="11"/>
      <c r="I134" s="13"/>
      <c r="J134" s="13"/>
      <c r="K134" s="13"/>
      <c r="L134" s="13"/>
      <c r="M134" s="13"/>
      <c r="N134" s="13"/>
      <c r="O134" s="18">
        <f>O132*100/T135</f>
        <v>7.3271667131037086</v>
      </c>
      <c r="P134" s="18">
        <f>P132*100/T135</f>
        <v>8.6692947069887047</v>
      </c>
      <c r="Q134" s="18">
        <f>Q132*100/T135</f>
        <v>8.051843061088606</v>
      </c>
      <c r="R134" s="18">
        <f>R132*100/T135</f>
        <v>7.6637253534271119</v>
      </c>
      <c r="S134" s="19" t="s">
        <v>183</v>
      </c>
      <c r="T134" s="19" t="s">
        <v>183</v>
      </c>
    </row>
    <row r="135" spans="1:20" ht="51.75" customHeight="1" x14ac:dyDescent="0.2">
      <c r="A135" s="149" t="s">
        <v>184</v>
      </c>
      <c r="B135" s="150"/>
      <c r="C135" s="150"/>
      <c r="D135" s="150"/>
      <c r="E135" s="150"/>
      <c r="F135" s="150"/>
      <c r="G135" s="151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86">
        <f>67077004-15322344</f>
        <v>51754660</v>
      </c>
    </row>
    <row r="136" spans="1:20" x14ac:dyDescent="0.2">
      <c r="Q136" s="16"/>
      <c r="R136" s="16"/>
      <c r="T136" s="16"/>
    </row>
    <row r="137" spans="1:20" x14ac:dyDescent="0.2">
      <c r="C137" s="106"/>
      <c r="D137" s="20"/>
      <c r="E137" s="20" t="s">
        <v>185</v>
      </c>
      <c r="F137" s="20"/>
      <c r="Q137" s="16"/>
      <c r="R137" s="16"/>
      <c r="T137" s="27"/>
    </row>
    <row r="138" spans="1:20" x14ac:dyDescent="0.2">
      <c r="C138" s="106"/>
      <c r="D138" s="21"/>
      <c r="E138" s="21"/>
      <c r="F138" s="21"/>
      <c r="S138" s="27"/>
      <c r="T138" s="22"/>
    </row>
    <row r="139" spans="1:20" hidden="1" x14ac:dyDescent="0.2">
      <c r="S139" s="28"/>
    </row>
    <row r="140" spans="1:20" hidden="1" x14ac:dyDescent="0.2">
      <c r="H140" s="2" t="s">
        <v>256</v>
      </c>
      <c r="I140" s="28" t="e">
        <f>#REF!</f>
        <v>#REF!</v>
      </c>
      <c r="J140" s="28" t="e">
        <f>#REF!</f>
        <v>#REF!</v>
      </c>
      <c r="K140" s="28" t="e">
        <f>#REF!</f>
        <v>#REF!</v>
      </c>
      <c r="L140" s="28" t="e">
        <f>#REF!</f>
        <v>#REF!</v>
      </c>
      <c r="M140" s="28" t="e">
        <f>#REF!</f>
        <v>#REF!</v>
      </c>
      <c r="N140" s="28" t="e">
        <f>#REF!</f>
        <v>#REF!</v>
      </c>
      <c r="O140" s="28" t="e">
        <f>#REF!</f>
        <v>#REF!</v>
      </c>
      <c r="P140" s="28" t="e">
        <f>#REF!</f>
        <v>#REF!</v>
      </c>
      <c r="Q140" s="28" t="e">
        <f>#REF!</f>
        <v>#REF!</v>
      </c>
      <c r="R140" s="28" t="e">
        <f>#REF!</f>
        <v>#REF!</v>
      </c>
      <c r="S140" s="28" t="e">
        <f>#REF!</f>
        <v>#REF!</v>
      </c>
      <c r="T140" s="28" t="e">
        <f>#REF!</f>
        <v>#REF!</v>
      </c>
    </row>
    <row r="141" spans="1:20" hidden="1" x14ac:dyDescent="0.2">
      <c r="I141" s="28" t="e">
        <f>#REF!</f>
        <v>#REF!</v>
      </c>
      <c r="J141" s="28" t="e">
        <f>#REF!</f>
        <v>#REF!</v>
      </c>
      <c r="K141" s="28" t="e">
        <f>#REF!</f>
        <v>#REF!</v>
      </c>
      <c r="L141" s="28" t="e">
        <f>#REF!</f>
        <v>#REF!</v>
      </c>
      <c r="M141" s="28" t="e">
        <f>#REF!</f>
        <v>#REF!</v>
      </c>
      <c r="N141" s="28" t="e">
        <f>#REF!</f>
        <v>#REF!</v>
      </c>
      <c r="O141" s="28" t="e">
        <f>#REF!</f>
        <v>#REF!</v>
      </c>
      <c r="P141" s="28" t="e">
        <f>#REF!</f>
        <v>#REF!</v>
      </c>
      <c r="Q141" s="28" t="e">
        <f>#REF!</f>
        <v>#REF!</v>
      </c>
      <c r="R141" s="28" t="e">
        <f>#REF!</f>
        <v>#REF!</v>
      </c>
      <c r="S141" s="28" t="e">
        <f>#REF!</f>
        <v>#REF!</v>
      </c>
      <c r="T141" s="28" t="e">
        <f>#REF!</f>
        <v>#REF!</v>
      </c>
    </row>
    <row r="142" spans="1:20" hidden="1" x14ac:dyDescent="0.2">
      <c r="I142" s="28" t="e">
        <f>I141+I140</f>
        <v>#REF!</v>
      </c>
      <c r="J142" s="28" t="e">
        <f t="shared" ref="J142:T142" si="15">J141+J140</f>
        <v>#REF!</v>
      </c>
      <c r="K142" s="28" t="e">
        <f t="shared" si="15"/>
        <v>#REF!</v>
      </c>
      <c r="L142" s="28" t="e">
        <f t="shared" si="15"/>
        <v>#REF!</v>
      </c>
      <c r="M142" s="28" t="e">
        <f t="shared" si="15"/>
        <v>#REF!</v>
      </c>
      <c r="N142" s="28" t="e">
        <f t="shared" si="15"/>
        <v>#REF!</v>
      </c>
      <c r="O142" s="28" t="e">
        <f t="shared" si="15"/>
        <v>#REF!</v>
      </c>
      <c r="P142" s="28" t="e">
        <f t="shared" si="15"/>
        <v>#REF!</v>
      </c>
      <c r="Q142" s="28" t="e">
        <f t="shared" si="15"/>
        <v>#REF!</v>
      </c>
      <c r="R142" s="28" t="e">
        <f t="shared" si="15"/>
        <v>#REF!</v>
      </c>
      <c r="S142" s="28" t="e">
        <f t="shared" si="15"/>
        <v>#REF!</v>
      </c>
      <c r="T142" s="28" t="e">
        <f t="shared" si="15"/>
        <v>#REF!</v>
      </c>
    </row>
    <row r="143" spans="1:20" hidden="1" x14ac:dyDescent="0.2">
      <c r="H143" s="2" t="s">
        <v>257</v>
      </c>
      <c r="I143" s="28" t="e">
        <f>#REF!</f>
        <v>#REF!</v>
      </c>
      <c r="J143" s="28" t="e">
        <f>#REF!</f>
        <v>#REF!</v>
      </c>
      <c r="K143" s="28" t="e">
        <f>#REF!</f>
        <v>#REF!</v>
      </c>
      <c r="L143" s="28" t="e">
        <f>#REF!</f>
        <v>#REF!</v>
      </c>
      <c r="M143" s="28" t="e">
        <f>#REF!</f>
        <v>#REF!</v>
      </c>
      <c r="N143" s="28" t="e">
        <f>#REF!</f>
        <v>#REF!</v>
      </c>
      <c r="O143" s="28" t="e">
        <f>#REF!</f>
        <v>#REF!</v>
      </c>
      <c r="P143" s="28" t="e">
        <f>#REF!</f>
        <v>#REF!</v>
      </c>
      <c r="Q143" s="28" t="e">
        <f>#REF!</f>
        <v>#REF!</v>
      </c>
      <c r="R143" s="28" t="e">
        <f>#REF!</f>
        <v>#REF!</v>
      </c>
      <c r="S143" s="28" t="e">
        <f>#REF!</f>
        <v>#REF!</v>
      </c>
      <c r="T143" s="28" t="e">
        <f>#REF!</f>
        <v>#REF!</v>
      </c>
    </row>
    <row r="144" spans="1:20" hidden="1" x14ac:dyDescent="0.2">
      <c r="H144" s="2" t="s">
        <v>258</v>
      </c>
      <c r="O144" s="29">
        <v>1546320</v>
      </c>
      <c r="P144" s="29">
        <v>1415086</v>
      </c>
      <c r="Q144" s="29">
        <v>1329251</v>
      </c>
      <c r="R144" s="29">
        <v>1130091</v>
      </c>
      <c r="S144" s="29">
        <f>1107453+10299633</f>
        <v>11407086</v>
      </c>
      <c r="T144" s="28">
        <f>SUM(O144:S144)</f>
        <v>16827834</v>
      </c>
    </row>
    <row r="145" spans="8:20" hidden="1" x14ac:dyDescent="0.2">
      <c r="O145" s="28" t="e">
        <f t="shared" ref="O145:T145" si="16">O144-O143</f>
        <v>#REF!</v>
      </c>
      <c r="P145" s="28" t="e">
        <f t="shared" si="16"/>
        <v>#REF!</v>
      </c>
      <c r="Q145" s="28" t="e">
        <f t="shared" si="16"/>
        <v>#REF!</v>
      </c>
      <c r="R145" s="28" t="e">
        <f t="shared" si="16"/>
        <v>#REF!</v>
      </c>
      <c r="S145" s="28" t="e">
        <f t="shared" si="16"/>
        <v>#REF!</v>
      </c>
      <c r="T145" s="28" t="e">
        <f t="shared" si="16"/>
        <v>#REF!</v>
      </c>
    </row>
    <row r="146" spans="8:20" hidden="1" x14ac:dyDescent="0.2">
      <c r="H146" s="2" t="s">
        <v>259</v>
      </c>
      <c r="I146" s="28" t="e">
        <f>#REF!</f>
        <v>#REF!</v>
      </c>
      <c r="J146" s="28" t="e">
        <f>#REF!</f>
        <v>#REF!</v>
      </c>
      <c r="K146" s="28" t="e">
        <f>#REF!</f>
        <v>#REF!</v>
      </c>
      <c r="L146" s="28" t="e">
        <f>#REF!</f>
        <v>#REF!</v>
      </c>
      <c r="M146" s="28" t="e">
        <f>#REF!</f>
        <v>#REF!</v>
      </c>
      <c r="N146" s="28" t="e">
        <f>#REF!</f>
        <v>#REF!</v>
      </c>
      <c r="O146" s="28" t="e">
        <f>#REF!</f>
        <v>#REF!</v>
      </c>
      <c r="P146" s="28" t="e">
        <f>#REF!</f>
        <v>#REF!</v>
      </c>
      <c r="Q146" s="28" t="e">
        <f>#REF!</f>
        <v>#REF!</v>
      </c>
      <c r="R146" s="28" t="e">
        <f>#REF!</f>
        <v>#REF!</v>
      </c>
      <c r="S146" s="28" t="e">
        <f>#REF!</f>
        <v>#REF!</v>
      </c>
      <c r="T146" s="28" t="e">
        <f>#REF!</f>
        <v>#REF!</v>
      </c>
    </row>
    <row r="147" spans="8:20" hidden="1" x14ac:dyDescent="0.2">
      <c r="H147" s="2" t="s">
        <v>258</v>
      </c>
      <c r="O147" s="29">
        <v>583314</v>
      </c>
      <c r="P147" s="29">
        <v>464503</v>
      </c>
      <c r="Q147" s="29">
        <v>319043</v>
      </c>
      <c r="R147" s="29">
        <v>287826</v>
      </c>
      <c r="S147" s="29">
        <f>242635+2949065</f>
        <v>3191700</v>
      </c>
      <c r="T147" s="28">
        <f>SUM(O147:S147)</f>
        <v>4846386</v>
      </c>
    </row>
    <row r="148" spans="8:20" hidden="1" x14ac:dyDescent="0.2">
      <c r="O148" s="30" t="e">
        <f t="shared" ref="O148:T148" si="17">O146-O147</f>
        <v>#REF!</v>
      </c>
      <c r="P148" s="30" t="e">
        <f t="shared" si="17"/>
        <v>#REF!</v>
      </c>
      <c r="Q148" s="30" t="e">
        <f t="shared" si="17"/>
        <v>#REF!</v>
      </c>
      <c r="R148" s="30" t="e">
        <f t="shared" si="17"/>
        <v>#REF!</v>
      </c>
      <c r="S148" s="30" t="e">
        <f t="shared" si="17"/>
        <v>#REF!</v>
      </c>
      <c r="T148" s="30" t="e">
        <f t="shared" si="17"/>
        <v>#REF!</v>
      </c>
    </row>
    <row r="149" spans="8:20" hidden="1" x14ac:dyDescent="0.2">
      <c r="H149" s="2" t="s">
        <v>260</v>
      </c>
      <c r="I149" s="28" t="e">
        <f>I143+I146</f>
        <v>#REF!</v>
      </c>
      <c r="J149" s="28" t="e">
        <f t="shared" ref="J149:T149" si="18">J143+J146</f>
        <v>#REF!</v>
      </c>
      <c r="K149" s="28" t="e">
        <f t="shared" si="18"/>
        <v>#REF!</v>
      </c>
      <c r="L149" s="28" t="e">
        <f t="shared" si="18"/>
        <v>#REF!</v>
      </c>
      <c r="M149" s="28" t="e">
        <f t="shared" si="18"/>
        <v>#REF!</v>
      </c>
      <c r="N149" s="28" t="e">
        <f t="shared" si="18"/>
        <v>#REF!</v>
      </c>
      <c r="O149" s="28" t="e">
        <f t="shared" si="18"/>
        <v>#REF!</v>
      </c>
      <c r="P149" s="28" t="e">
        <f t="shared" si="18"/>
        <v>#REF!</v>
      </c>
      <c r="Q149" s="28" t="e">
        <f t="shared" si="18"/>
        <v>#REF!</v>
      </c>
      <c r="R149" s="28" t="e">
        <f t="shared" si="18"/>
        <v>#REF!</v>
      </c>
      <c r="S149" s="28" t="e">
        <f t="shared" si="18"/>
        <v>#REF!</v>
      </c>
      <c r="T149" s="28" t="e">
        <f t="shared" si="18"/>
        <v>#REF!</v>
      </c>
    </row>
    <row r="150" spans="8:20" hidden="1" x14ac:dyDescent="0.2">
      <c r="I150" s="28">
        <f t="shared" ref="I150:T150" si="19">I87</f>
        <v>44384324</v>
      </c>
      <c r="J150" s="28">
        <f t="shared" si="19"/>
        <v>0</v>
      </c>
      <c r="K150" s="28">
        <f t="shared" si="19"/>
        <v>26465827</v>
      </c>
      <c r="L150" s="28">
        <f t="shared" si="19"/>
        <v>2226100</v>
      </c>
      <c r="M150" s="28">
        <f t="shared" si="19"/>
        <v>34475</v>
      </c>
      <c r="N150" s="28">
        <f t="shared" si="19"/>
        <v>1138120</v>
      </c>
      <c r="O150" s="28">
        <f t="shared" si="19"/>
        <v>3398695</v>
      </c>
      <c r="P150" s="28">
        <f t="shared" si="19"/>
        <v>3299215</v>
      </c>
      <c r="Q150" s="28">
        <f t="shared" si="19"/>
        <v>2991636</v>
      </c>
      <c r="R150" s="28">
        <f t="shared" si="19"/>
        <v>2820304</v>
      </c>
      <c r="S150" s="28">
        <f t="shared" si="19"/>
        <v>27907597</v>
      </c>
      <c r="T150" s="28">
        <f t="shared" si="19"/>
        <v>40417447</v>
      </c>
    </row>
    <row r="151" spans="8:20" hidden="1" x14ac:dyDescent="0.2">
      <c r="I151" s="28" t="e">
        <f>I150-I149</f>
        <v>#REF!</v>
      </c>
      <c r="J151" s="28" t="e">
        <f t="shared" ref="J151:T151" si="20">J150-J149</f>
        <v>#REF!</v>
      </c>
      <c r="K151" s="28" t="e">
        <f t="shared" si="20"/>
        <v>#REF!</v>
      </c>
      <c r="L151" s="28" t="e">
        <f t="shared" si="20"/>
        <v>#REF!</v>
      </c>
      <c r="M151" s="28" t="e">
        <f t="shared" si="20"/>
        <v>#REF!</v>
      </c>
      <c r="N151" s="28" t="e">
        <f t="shared" si="20"/>
        <v>#REF!</v>
      </c>
      <c r="O151" s="28" t="e">
        <f t="shared" si="20"/>
        <v>#REF!</v>
      </c>
      <c r="P151" s="28" t="e">
        <f t="shared" si="20"/>
        <v>#REF!</v>
      </c>
      <c r="Q151" s="28" t="e">
        <f t="shared" si="20"/>
        <v>#REF!</v>
      </c>
      <c r="R151" s="28" t="e">
        <f t="shared" si="20"/>
        <v>#REF!</v>
      </c>
      <c r="S151" s="28" t="e">
        <f t="shared" si="20"/>
        <v>#REF!</v>
      </c>
      <c r="T151" s="28" t="e">
        <f t="shared" si="20"/>
        <v>#REF!</v>
      </c>
    </row>
    <row r="152" spans="8:20" hidden="1" x14ac:dyDescent="0.2">
      <c r="I152" s="28" t="e">
        <f>I151-I142</f>
        <v>#REF!</v>
      </c>
      <c r="J152" s="28" t="e">
        <f t="shared" ref="J152:T152" si="21">J151-J142</f>
        <v>#REF!</v>
      </c>
      <c r="K152" s="28" t="e">
        <f t="shared" si="21"/>
        <v>#REF!</v>
      </c>
      <c r="L152" s="28" t="e">
        <f t="shared" si="21"/>
        <v>#REF!</v>
      </c>
      <c r="M152" s="28" t="e">
        <f t="shared" si="21"/>
        <v>#REF!</v>
      </c>
      <c r="N152" s="28" t="e">
        <f t="shared" si="21"/>
        <v>#REF!</v>
      </c>
      <c r="O152" s="28" t="e">
        <f t="shared" si="21"/>
        <v>#REF!</v>
      </c>
      <c r="P152" s="28" t="e">
        <f t="shared" si="21"/>
        <v>#REF!</v>
      </c>
      <c r="Q152" s="28" t="e">
        <f t="shared" si="21"/>
        <v>#REF!</v>
      </c>
      <c r="R152" s="28" t="e">
        <f t="shared" si="21"/>
        <v>#REF!</v>
      </c>
      <c r="S152" s="28" t="e">
        <f t="shared" si="21"/>
        <v>#REF!</v>
      </c>
      <c r="T152" s="28" t="e">
        <f t="shared" si="21"/>
        <v>#REF!</v>
      </c>
    </row>
    <row r="153" spans="8:20" hidden="1" x14ac:dyDescent="0.2"/>
    <row r="154" spans="8:20" hidden="1" x14ac:dyDescent="0.2">
      <c r="H154" s="2" t="s">
        <v>261</v>
      </c>
      <c r="I154" s="28" t="e">
        <f>#REF!</f>
        <v>#REF!</v>
      </c>
      <c r="J154" s="28" t="e">
        <f>#REF!</f>
        <v>#REF!</v>
      </c>
      <c r="K154" s="28" t="e">
        <f>#REF!</f>
        <v>#REF!</v>
      </c>
      <c r="L154" s="28" t="e">
        <f>#REF!</f>
        <v>#REF!</v>
      </c>
      <c r="M154" s="28" t="e">
        <f>#REF!</f>
        <v>#REF!</v>
      </c>
      <c r="N154" s="28" t="e">
        <f>#REF!</f>
        <v>#REF!</v>
      </c>
      <c r="O154" s="28" t="e">
        <f>#REF!</f>
        <v>#REF!</v>
      </c>
      <c r="P154" s="28" t="e">
        <f>#REF!</f>
        <v>#REF!</v>
      </c>
      <c r="Q154" s="28" t="e">
        <f>#REF!</f>
        <v>#REF!</v>
      </c>
      <c r="R154" s="28" t="e">
        <f>#REF!</f>
        <v>#REF!</v>
      </c>
      <c r="S154" s="28" t="e">
        <f>#REF!</f>
        <v>#REF!</v>
      </c>
      <c r="T154" s="28" t="e">
        <f>#REF!</f>
        <v>#REF!</v>
      </c>
    </row>
    <row r="155" spans="8:20" hidden="1" x14ac:dyDescent="0.2">
      <c r="H155" s="2" t="s">
        <v>258</v>
      </c>
      <c r="O155" s="29">
        <v>111211</v>
      </c>
      <c r="P155" s="29">
        <v>109899</v>
      </c>
      <c r="Q155" s="29">
        <v>110418</v>
      </c>
      <c r="R155" s="29">
        <v>107688</v>
      </c>
      <c r="S155" s="29">
        <f>107326+578598</f>
        <v>685924</v>
      </c>
      <c r="T155" s="28">
        <f>SUM(O155:S155)</f>
        <v>1125140</v>
      </c>
    </row>
    <row r="156" spans="8:20" hidden="1" x14ac:dyDescent="0.2">
      <c r="O156" s="28" t="e">
        <f t="shared" ref="O156:T156" si="22">O154-O155</f>
        <v>#REF!</v>
      </c>
      <c r="P156" s="28" t="e">
        <f t="shared" si="22"/>
        <v>#REF!</v>
      </c>
      <c r="Q156" s="28" t="e">
        <f t="shared" si="22"/>
        <v>#REF!</v>
      </c>
      <c r="R156" s="28" t="e">
        <f t="shared" si="22"/>
        <v>#REF!</v>
      </c>
      <c r="S156" s="28" t="e">
        <f t="shared" si="22"/>
        <v>#REF!</v>
      </c>
      <c r="T156" s="28" t="e">
        <f t="shared" si="22"/>
        <v>#REF!</v>
      </c>
    </row>
    <row r="157" spans="8:20" hidden="1" x14ac:dyDescent="0.2">
      <c r="H157" s="2" t="s">
        <v>262</v>
      </c>
      <c r="I157" s="28" t="e">
        <f>#REF!</f>
        <v>#REF!</v>
      </c>
      <c r="J157" s="28" t="e">
        <f>#REF!</f>
        <v>#REF!</v>
      </c>
      <c r="K157" s="28" t="e">
        <f>#REF!</f>
        <v>#REF!</v>
      </c>
      <c r="L157" s="28" t="e">
        <f>#REF!</f>
        <v>#REF!</v>
      </c>
      <c r="M157" s="28" t="e">
        <f>#REF!</f>
        <v>#REF!</v>
      </c>
      <c r="N157" s="28" t="e">
        <f>#REF!</f>
        <v>#REF!</v>
      </c>
      <c r="O157" s="28" t="e">
        <f>#REF!</f>
        <v>#REF!</v>
      </c>
      <c r="P157" s="28" t="e">
        <f>#REF!</f>
        <v>#REF!</v>
      </c>
      <c r="Q157" s="28" t="e">
        <f>#REF!</f>
        <v>#REF!</v>
      </c>
      <c r="R157" s="28" t="e">
        <f>#REF!</f>
        <v>#REF!</v>
      </c>
      <c r="S157" s="28" t="e">
        <f>#REF!</f>
        <v>#REF!</v>
      </c>
      <c r="T157" s="28" t="e">
        <f>#REF!</f>
        <v>#REF!</v>
      </c>
    </row>
    <row r="158" spans="8:20" hidden="1" x14ac:dyDescent="0.2">
      <c r="H158" s="2" t="s">
        <v>258</v>
      </c>
      <c r="O158" s="29">
        <v>106392</v>
      </c>
      <c r="P158" s="29">
        <v>106177</v>
      </c>
      <c r="Q158" s="29">
        <v>105965</v>
      </c>
      <c r="R158" s="29">
        <v>105965</v>
      </c>
      <c r="S158" s="29">
        <f>105965+1013282</f>
        <v>1119247</v>
      </c>
      <c r="T158" s="28">
        <f>SUM(O158:S158)</f>
        <v>1543746</v>
      </c>
    </row>
    <row r="159" spans="8:20" hidden="1" x14ac:dyDescent="0.2">
      <c r="O159" s="28" t="e">
        <f t="shared" ref="O159:T159" si="23">O157-O158</f>
        <v>#REF!</v>
      </c>
      <c r="P159" s="28" t="e">
        <f t="shared" si="23"/>
        <v>#REF!</v>
      </c>
      <c r="Q159" s="28" t="e">
        <f t="shared" si="23"/>
        <v>#REF!</v>
      </c>
      <c r="R159" s="28" t="e">
        <f t="shared" si="23"/>
        <v>#REF!</v>
      </c>
      <c r="S159" s="28" t="e">
        <f t="shared" si="23"/>
        <v>#REF!</v>
      </c>
      <c r="T159" s="28" t="e">
        <f t="shared" si="23"/>
        <v>#REF!</v>
      </c>
    </row>
    <row r="160" spans="8:20" hidden="1" x14ac:dyDescent="0.2">
      <c r="I160" s="28" t="e">
        <f>I154+I157</f>
        <v>#REF!</v>
      </c>
      <c r="J160" s="28" t="e">
        <f t="shared" ref="J160:T160" si="24">J154+J157</f>
        <v>#REF!</v>
      </c>
      <c r="K160" s="28" t="e">
        <f t="shared" si="24"/>
        <v>#REF!</v>
      </c>
      <c r="L160" s="28" t="e">
        <f t="shared" si="24"/>
        <v>#REF!</v>
      </c>
      <c r="M160" s="28" t="e">
        <f t="shared" si="24"/>
        <v>#REF!</v>
      </c>
      <c r="N160" s="28" t="e">
        <f t="shared" si="24"/>
        <v>#REF!</v>
      </c>
      <c r="O160" s="28" t="e">
        <f t="shared" si="24"/>
        <v>#REF!</v>
      </c>
      <c r="P160" s="28" t="e">
        <f t="shared" si="24"/>
        <v>#REF!</v>
      </c>
      <c r="Q160" s="28" t="e">
        <f t="shared" si="24"/>
        <v>#REF!</v>
      </c>
      <c r="R160" s="28" t="e">
        <f t="shared" si="24"/>
        <v>#REF!</v>
      </c>
      <c r="S160" s="28" t="e">
        <f t="shared" si="24"/>
        <v>#REF!</v>
      </c>
      <c r="T160" s="28" t="e">
        <f t="shared" si="24"/>
        <v>#REF!</v>
      </c>
    </row>
    <row r="161" spans="9:20" hidden="1" x14ac:dyDescent="0.2">
      <c r="I161" s="28">
        <f t="shared" ref="I161:T161" si="25">I125</f>
        <v>8458264.7100000009</v>
      </c>
      <c r="J161" s="28">
        <f t="shared" si="25"/>
        <v>0</v>
      </c>
      <c r="K161" s="28">
        <f t="shared" si="25"/>
        <v>4909626</v>
      </c>
      <c r="L161" s="28">
        <f t="shared" si="25"/>
        <v>303989.21999999997</v>
      </c>
      <c r="M161" s="28">
        <f t="shared" si="25"/>
        <v>0</v>
      </c>
      <c r="N161" s="28">
        <f t="shared" si="25"/>
        <v>89466</v>
      </c>
      <c r="O161" s="28">
        <f t="shared" si="25"/>
        <v>393455.22</v>
      </c>
      <c r="P161" s="28">
        <f t="shared" si="25"/>
        <v>497568</v>
      </c>
      <c r="Q161" s="28">
        <f t="shared" si="25"/>
        <v>499858</v>
      </c>
      <c r="R161" s="28">
        <f t="shared" si="25"/>
        <v>484266</v>
      </c>
      <c r="S161" s="28">
        <f t="shared" si="25"/>
        <v>4519303</v>
      </c>
      <c r="T161" s="28">
        <f t="shared" si="25"/>
        <v>6386871.2199999997</v>
      </c>
    </row>
    <row r="162" spans="9:20" hidden="1" x14ac:dyDescent="0.2">
      <c r="I162" s="28" t="e">
        <f>I160-I161</f>
        <v>#REF!</v>
      </c>
      <c r="J162" s="28" t="e">
        <f t="shared" ref="J162:T162" si="26">J160-J161</f>
        <v>#REF!</v>
      </c>
      <c r="K162" s="28" t="e">
        <f t="shared" si="26"/>
        <v>#REF!</v>
      </c>
      <c r="L162" s="28" t="e">
        <f t="shared" si="26"/>
        <v>#REF!</v>
      </c>
      <c r="M162" s="28" t="e">
        <f t="shared" si="26"/>
        <v>#REF!</v>
      </c>
      <c r="N162" s="28" t="e">
        <f t="shared" si="26"/>
        <v>#REF!</v>
      </c>
      <c r="O162" s="28" t="e">
        <f t="shared" si="26"/>
        <v>#REF!</v>
      </c>
      <c r="P162" s="28" t="e">
        <f t="shared" si="26"/>
        <v>#REF!</v>
      </c>
      <c r="Q162" s="28" t="e">
        <f t="shared" si="26"/>
        <v>#REF!</v>
      </c>
      <c r="R162" s="28" t="e">
        <f t="shared" si="26"/>
        <v>#REF!</v>
      </c>
      <c r="S162" s="28" t="e">
        <f t="shared" si="26"/>
        <v>#REF!</v>
      </c>
      <c r="T162" s="28" t="e">
        <f t="shared" si="26"/>
        <v>#REF!</v>
      </c>
    </row>
    <row r="163" spans="9:20" hidden="1" x14ac:dyDescent="0.2"/>
    <row r="164" spans="9:20" hidden="1" x14ac:dyDescent="0.2">
      <c r="I164" s="28" t="e">
        <f>I160+I150+#REF!</f>
        <v>#REF!</v>
      </c>
      <c r="J164" s="28" t="e">
        <f>J160+J150+#REF!</f>
        <v>#REF!</v>
      </c>
      <c r="K164" s="28" t="e">
        <f>K160+K150+#REF!</f>
        <v>#REF!</v>
      </c>
      <c r="L164" s="28" t="e">
        <f>L160+L150+#REF!</f>
        <v>#REF!</v>
      </c>
      <c r="M164" s="28" t="e">
        <f>M160+M150+#REF!</f>
        <v>#REF!</v>
      </c>
      <c r="N164" s="28" t="e">
        <f>N160+N150+#REF!</f>
        <v>#REF!</v>
      </c>
      <c r="O164" s="28" t="e">
        <f>O160+O150+#REF!</f>
        <v>#REF!</v>
      </c>
      <c r="P164" s="28" t="e">
        <f>P160+P150+#REF!</f>
        <v>#REF!</v>
      </c>
      <c r="Q164" s="28" t="e">
        <f>Q160+Q150+#REF!</f>
        <v>#REF!</v>
      </c>
      <c r="R164" s="28" t="e">
        <f>R160+R150+#REF!</f>
        <v>#REF!</v>
      </c>
      <c r="S164" s="28" t="e">
        <f>S160+S150+#REF!</f>
        <v>#REF!</v>
      </c>
      <c r="T164" s="28" t="e">
        <f>T160+T150+#REF!</f>
        <v>#REF!</v>
      </c>
    </row>
    <row r="165" spans="9:20" hidden="1" x14ac:dyDescent="0.2">
      <c r="I165" s="28" t="e">
        <f>#REF!</f>
        <v>#REF!</v>
      </c>
      <c r="J165" s="28" t="e">
        <f t="shared" ref="J165:T165" si="27">J132</f>
        <v>#REF!</v>
      </c>
      <c r="K165" s="28">
        <f t="shared" si="27"/>
        <v>31375453</v>
      </c>
      <c r="L165" s="28">
        <f t="shared" si="27"/>
        <v>2530089.2199999997</v>
      </c>
      <c r="M165" s="28">
        <f t="shared" si="27"/>
        <v>34475</v>
      </c>
      <c r="N165" s="28">
        <f t="shared" si="27"/>
        <v>1227586</v>
      </c>
      <c r="O165" s="28">
        <f t="shared" si="27"/>
        <v>3792150.2199999997</v>
      </c>
      <c r="P165" s="28">
        <f t="shared" si="27"/>
        <v>4486764</v>
      </c>
      <c r="Q165" s="28">
        <f t="shared" si="27"/>
        <v>4167204</v>
      </c>
      <c r="R165" s="28">
        <f t="shared" si="27"/>
        <v>3966335</v>
      </c>
      <c r="S165" s="28">
        <f t="shared" si="27"/>
        <v>44174690</v>
      </c>
      <c r="T165" s="28">
        <f t="shared" si="27"/>
        <v>60579564.219999999</v>
      </c>
    </row>
    <row r="166" spans="9:20" hidden="1" x14ac:dyDescent="0.2">
      <c r="I166" s="28" t="e">
        <f>I165-I164</f>
        <v>#REF!</v>
      </c>
      <c r="J166" s="28" t="e">
        <f t="shared" ref="J166:T166" si="28">J165-J164</f>
        <v>#REF!</v>
      </c>
      <c r="K166" s="28" t="e">
        <f t="shared" si="28"/>
        <v>#REF!</v>
      </c>
      <c r="L166" s="28" t="e">
        <f t="shared" si="28"/>
        <v>#REF!</v>
      </c>
      <c r="M166" s="28" t="e">
        <f t="shared" si="28"/>
        <v>#REF!</v>
      </c>
      <c r="N166" s="28" t="e">
        <f t="shared" si="28"/>
        <v>#REF!</v>
      </c>
      <c r="O166" s="28" t="e">
        <f t="shared" si="28"/>
        <v>#REF!</v>
      </c>
      <c r="P166" s="28" t="e">
        <f t="shared" si="28"/>
        <v>#REF!</v>
      </c>
      <c r="Q166" s="28" t="e">
        <f t="shared" si="28"/>
        <v>#REF!</v>
      </c>
      <c r="R166" s="28" t="e">
        <f t="shared" si="28"/>
        <v>#REF!</v>
      </c>
      <c r="S166" s="28" t="e">
        <f t="shared" si="28"/>
        <v>#REF!</v>
      </c>
      <c r="T166" s="28" t="e">
        <f t="shared" si="28"/>
        <v>#REF!</v>
      </c>
    </row>
    <row r="167" spans="9:20" hidden="1" x14ac:dyDescent="0.2">
      <c r="O167" s="28">
        <f t="shared" ref="O167:T167" si="29">O158+O155+O147+O144</f>
        <v>2347237</v>
      </c>
      <c r="P167" s="28">
        <f t="shared" si="29"/>
        <v>2095665</v>
      </c>
      <c r="Q167" s="28">
        <f t="shared" si="29"/>
        <v>1864677</v>
      </c>
      <c r="R167" s="28">
        <f t="shared" si="29"/>
        <v>1631570</v>
      </c>
      <c r="S167" s="28">
        <f t="shared" si="29"/>
        <v>16403957</v>
      </c>
      <c r="T167" s="28">
        <f t="shared" si="29"/>
        <v>24343106</v>
      </c>
    </row>
    <row r="168" spans="9:20" hidden="1" x14ac:dyDescent="0.2">
      <c r="O168" s="28" t="e">
        <f>O167+O142+#REF!</f>
        <v>#REF!</v>
      </c>
      <c r="P168" s="28" t="e">
        <f>P167+P142+#REF!</f>
        <v>#REF!</v>
      </c>
      <c r="Q168" s="28" t="e">
        <f>Q167+Q142+#REF!</f>
        <v>#REF!</v>
      </c>
      <c r="R168" s="28" t="e">
        <f>R167+R142+#REF!</f>
        <v>#REF!</v>
      </c>
      <c r="S168" s="28" t="e">
        <f>S167+S142+#REF!</f>
        <v>#REF!</v>
      </c>
      <c r="T168" s="28" t="e">
        <f>T167+T142+#REF!</f>
        <v>#REF!</v>
      </c>
    </row>
    <row r="169" spans="9:20" hidden="1" x14ac:dyDescent="0.2"/>
    <row r="170" spans="9:20" hidden="1" x14ac:dyDescent="0.2"/>
    <row r="171" spans="9:20" hidden="1" x14ac:dyDescent="0.2"/>
    <row r="172" spans="9:20" hidden="1" x14ac:dyDescent="0.2"/>
    <row r="173" spans="9:20" hidden="1" x14ac:dyDescent="0.2"/>
    <row r="174" spans="9:20" hidden="1" x14ac:dyDescent="0.2"/>
    <row r="175" spans="9:20" hidden="1" x14ac:dyDescent="0.2"/>
    <row r="176" spans="9:20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</sheetData>
  <autoFilter ref="C6:T132">
    <filterColumn colId="12" showButton="0"/>
    <filterColumn colId="13" showButton="0"/>
    <filterColumn colId="14" showButton="0"/>
    <filterColumn colId="15" showButton="0"/>
    <filterColumn colId="16" showButton="0"/>
  </autoFilter>
  <mergeCells count="26">
    <mergeCell ref="A132:C132"/>
    <mergeCell ref="A87:C87"/>
    <mergeCell ref="A90:C90"/>
    <mergeCell ref="A8:C8"/>
    <mergeCell ref="A88:C88"/>
    <mergeCell ref="A99:C99"/>
    <mergeCell ref="A129:C129"/>
    <mergeCell ref="A98:C98"/>
    <mergeCell ref="A125:C125"/>
    <mergeCell ref="A128:C128"/>
    <mergeCell ref="N6:N7"/>
    <mergeCell ref="O6:T6"/>
    <mergeCell ref="A134:G134"/>
    <mergeCell ref="A135:G135"/>
    <mergeCell ref="G6:G7"/>
    <mergeCell ref="H6:H7"/>
    <mergeCell ref="I6:I7"/>
    <mergeCell ref="K6:K7"/>
    <mergeCell ref="L6:L7"/>
    <mergeCell ref="M6:M7"/>
    <mergeCell ref="A6:A7"/>
    <mergeCell ref="B6:B7"/>
    <mergeCell ref="C6:C7"/>
    <mergeCell ref="D6:D7"/>
    <mergeCell ref="E6:E7"/>
    <mergeCell ref="F6:F7"/>
  </mergeCells>
  <pageMargins left="0.70866141732283472" right="0.51181102362204722" top="0.74803149606299213" bottom="0.35433070866141736" header="0.11811023622047245" footer="0.11811023622047245"/>
  <pageSetup paperSize="9" scale="65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3_pielikums_2023_JNP</vt:lpstr>
      <vt:lpstr>'3_pielikums_2023_JNP'!Print_Titles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2023-04-12T13:45:02Z</cp:lastPrinted>
  <dcterms:created xsi:type="dcterms:W3CDTF">2021-01-13T16:41:25Z</dcterms:created>
  <dcterms:modified xsi:type="dcterms:W3CDTF">2024-01-25T07:49:34Z</dcterms:modified>
</cp:coreProperties>
</file>