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defaultThemeVersion="124226"/>
  <bookViews>
    <workbookView xWindow="-120" yWindow="-120" windowWidth="23280" windowHeight="13200" tabRatio="594" activeTab="1"/>
  </bookViews>
  <sheets>
    <sheet name="aiznemumi (paredzamie) (2)" sheetId="10" r:id="rId1"/>
    <sheet name="GALVOJUMI (paredzamie)" sheetId="9" r:id="rId2"/>
  </sheets>
  <definedNames>
    <definedName name="_xlnm.Print_Titles" localSheetId="0">'aiznemumi (paredzamie) (2)'!$5:$6</definedName>
  </definedNames>
  <calcPr calcId="145621"/>
</workbook>
</file>

<file path=xl/calcChain.xml><?xml version="1.0" encoding="utf-8"?>
<calcChain xmlns="http://schemas.openxmlformats.org/spreadsheetml/2006/main">
  <c r="S67" i="10" l="1"/>
  <c r="DP17" i="10"/>
  <c r="DP59" i="10"/>
  <c r="DP15" i="10"/>
  <c r="AE43" i="10"/>
  <c r="DP16" i="10"/>
  <c r="AA14" i="9"/>
  <c r="X14" i="9"/>
  <c r="W17" i="9"/>
  <c r="V17" i="9"/>
  <c r="DP53" i="10"/>
  <c r="DP38" i="10"/>
  <c r="DS38" i="10" s="1"/>
  <c r="AE38" i="10"/>
  <c r="DP47" i="10"/>
  <c r="AK47" i="10"/>
  <c r="DP57" i="10"/>
  <c r="DP58" i="10"/>
  <c r="O16" i="9"/>
  <c r="U11" i="9"/>
  <c r="U12" i="9"/>
  <c r="U13" i="9"/>
  <c r="U14" i="9"/>
  <c r="R11" i="9"/>
  <c r="R12" i="9"/>
  <c r="R13" i="9"/>
  <c r="R14" i="9"/>
  <c r="O11" i="9"/>
  <c r="O12" i="9"/>
  <c r="O14" i="9"/>
  <c r="DP73" i="10"/>
  <c r="AN73" i="10"/>
  <c r="DP50" i="10"/>
  <c r="DP48" i="10"/>
  <c r="AB36" i="10"/>
  <c r="DP52" i="10"/>
  <c r="DO10" i="10"/>
  <c r="DP10" i="10"/>
  <c r="DQ10" i="10"/>
  <c r="DO11" i="10"/>
  <c r="DP11" i="10"/>
  <c r="DQ11" i="10"/>
  <c r="DQ9" i="10"/>
  <c r="DP9" i="10"/>
  <c r="DP56" i="10"/>
  <c r="DP55" i="10" l="1"/>
  <c r="AQ54" i="10"/>
  <c r="AQ55" i="10"/>
  <c r="DP41" i="10" l="1"/>
  <c r="U15" i="9"/>
  <c r="R15" i="9"/>
  <c r="O15" i="9"/>
  <c r="AG12" i="9"/>
  <c r="AD12" i="9"/>
  <c r="AA12" i="9"/>
  <c r="X12" i="9"/>
  <c r="DR45" i="10"/>
  <c r="DP45" i="10"/>
  <c r="DO45" i="10"/>
  <c r="DQ45" i="10" s="1"/>
  <c r="AN45" i="10"/>
  <c r="DP54" i="10"/>
  <c r="AK54" i="10"/>
  <c r="N17" i="9"/>
  <c r="DP27" i="10"/>
  <c r="DP72" i="10" l="1"/>
  <c r="BI72" i="10"/>
  <c r="AW12" i="9"/>
  <c r="AX12" i="9"/>
  <c r="AX13" i="9"/>
  <c r="AW14" i="9"/>
  <c r="AX14" i="9"/>
  <c r="AW15" i="9"/>
  <c r="AX15" i="9"/>
  <c r="AW16" i="9"/>
  <c r="AX16" i="9"/>
  <c r="AX11" i="9"/>
  <c r="AW11" i="9"/>
  <c r="AT11" i="9"/>
  <c r="AU11" i="9"/>
  <c r="AT13" i="9"/>
  <c r="AU13" i="9"/>
  <c r="AT14" i="9"/>
  <c r="AU14" i="9"/>
  <c r="AT15" i="9"/>
  <c r="AU15" i="9"/>
  <c r="AV15" i="9"/>
  <c r="AT16" i="9"/>
  <c r="AU16" i="9"/>
  <c r="AV16" i="9"/>
  <c r="AU12" i="9"/>
  <c r="AT12" i="9"/>
  <c r="DS16" i="10"/>
  <c r="DS17" i="10"/>
  <c r="DS15" i="10"/>
  <c r="DO7" i="10"/>
  <c r="DO8" i="10"/>
  <c r="DO9" i="10"/>
  <c r="DR9" i="10" s="1"/>
  <c r="DR10" i="10"/>
  <c r="DO12" i="10"/>
  <c r="DO13" i="10"/>
  <c r="DO14" i="10"/>
  <c r="DR14" i="10" s="1"/>
  <c r="DO15" i="10"/>
  <c r="DR15" i="10" s="1"/>
  <c r="DO16" i="10"/>
  <c r="DR16" i="10" s="1"/>
  <c r="DO17" i="10"/>
  <c r="DO18" i="10"/>
  <c r="DO19" i="10"/>
  <c r="DO20" i="10"/>
  <c r="DO21" i="10"/>
  <c r="DR21" i="10" s="1"/>
  <c r="DO22" i="10"/>
  <c r="DR22" i="10" s="1"/>
  <c r="DO23" i="10"/>
  <c r="DR23" i="10" s="1"/>
  <c r="DO24" i="10"/>
  <c r="DO25" i="10"/>
  <c r="DO26" i="10"/>
  <c r="DO27" i="10"/>
  <c r="DO28" i="10"/>
  <c r="DR28" i="10" s="1"/>
  <c r="DO29" i="10"/>
  <c r="DR29" i="10" s="1"/>
  <c r="DO30" i="10"/>
  <c r="DO31" i="10"/>
  <c r="DR31" i="10" s="1"/>
  <c r="DO32" i="10"/>
  <c r="DR32" i="10" s="1"/>
  <c r="DO33" i="10"/>
  <c r="DR33" i="10" s="1"/>
  <c r="DO34" i="10"/>
  <c r="DR34" i="10" s="1"/>
  <c r="DO35" i="10"/>
  <c r="DR35" i="10" s="1"/>
  <c r="DO36" i="10"/>
  <c r="DO37" i="10"/>
  <c r="DO38" i="10"/>
  <c r="DO39" i="10"/>
  <c r="DR39" i="10" s="1"/>
  <c r="DO40" i="10"/>
  <c r="DR40" i="10" s="1"/>
  <c r="DO41" i="10"/>
  <c r="DR41" i="10" s="1"/>
  <c r="DO42" i="10"/>
  <c r="DO43" i="10"/>
  <c r="DO44" i="10"/>
  <c r="DO46" i="10"/>
  <c r="DR46" i="10" s="1"/>
  <c r="DO47" i="10"/>
  <c r="DR47" i="10" s="1"/>
  <c r="DO48" i="10"/>
  <c r="DR48" i="10" s="1"/>
  <c r="DO49" i="10"/>
  <c r="DO50" i="10"/>
  <c r="DO51" i="10"/>
  <c r="DR51" i="10" s="1"/>
  <c r="DO52" i="10"/>
  <c r="DR52" i="10" s="1"/>
  <c r="DO53" i="10"/>
  <c r="DR53" i="10" s="1"/>
  <c r="DO54" i="10"/>
  <c r="DR54" i="10" s="1"/>
  <c r="DO55" i="10"/>
  <c r="DR55" i="10" s="1"/>
  <c r="DO56" i="10"/>
  <c r="DR56" i="10" s="1"/>
  <c r="DO57" i="10"/>
  <c r="DR57" i="10" s="1"/>
  <c r="DO58" i="10"/>
  <c r="DR58" i="10" s="1"/>
  <c r="DO59" i="10"/>
  <c r="DR59" i="10" s="1"/>
  <c r="DO60" i="10"/>
  <c r="DR60" i="10" s="1"/>
  <c r="DO61" i="10"/>
  <c r="DO62" i="10"/>
  <c r="DR62" i="10" s="1"/>
  <c r="DO63" i="10"/>
  <c r="DR63" i="10" s="1"/>
  <c r="DO64" i="10"/>
  <c r="DR64" i="10" s="1"/>
  <c r="DO65" i="10"/>
  <c r="DR65" i="10" s="1"/>
  <c r="DO66" i="10"/>
  <c r="DR66" i="10" s="1"/>
  <c r="DO67" i="10"/>
  <c r="DR67" i="10" s="1"/>
  <c r="DO68" i="10"/>
  <c r="DO69" i="10"/>
  <c r="DO70" i="10"/>
  <c r="DO71" i="10"/>
  <c r="DR71" i="10" s="1"/>
  <c r="DO72" i="10"/>
  <c r="DR72" i="10" s="1"/>
  <c r="DO73" i="10"/>
  <c r="DO74" i="10"/>
  <c r="DO75" i="10"/>
  <c r="DR75" i="10" s="1"/>
  <c r="DO76" i="10"/>
  <c r="DR76" i="10" s="1"/>
  <c r="DO77" i="10"/>
  <c r="DR77" i="10" s="1"/>
  <c r="DO78" i="10"/>
  <c r="DR78" i="10" s="1"/>
  <c r="DR8" i="10"/>
  <c r="DR11" i="10"/>
  <c r="DR12" i="10"/>
  <c r="DR13" i="10"/>
  <c r="DR18" i="10"/>
  <c r="DR19" i="10"/>
  <c r="DR20" i="10"/>
  <c r="DR24" i="10"/>
  <c r="DR25" i="10"/>
  <c r="DR26" i="10"/>
  <c r="DR27" i="10"/>
  <c r="DR30" i="10"/>
  <c r="DR36" i="10"/>
  <c r="DR37" i="10"/>
  <c r="DR38" i="10"/>
  <c r="DR42" i="10"/>
  <c r="DR43" i="10"/>
  <c r="DR44" i="10"/>
  <c r="DR49" i="10"/>
  <c r="DR50" i="10"/>
  <c r="DR61" i="10"/>
  <c r="DR68" i="10"/>
  <c r="DR69" i="10"/>
  <c r="DR70" i="10"/>
  <c r="DR73" i="10"/>
  <c r="DR74" i="10"/>
  <c r="DR7" i="10"/>
  <c r="DS59" i="10"/>
  <c r="R79" i="10"/>
  <c r="Q79" i="10"/>
  <c r="O79" i="10"/>
  <c r="N79" i="10"/>
  <c r="L79" i="10"/>
  <c r="K79" i="10"/>
  <c r="DO79" i="10" l="1"/>
  <c r="M79" i="10"/>
  <c r="DR17" i="10"/>
  <c r="DT16" i="10"/>
  <c r="DQ27" i="10"/>
  <c r="DQ39" i="10"/>
  <c r="DQ51" i="10"/>
  <c r="DS20" i="10"/>
  <c r="DS24" i="10"/>
  <c r="DS25" i="10"/>
  <c r="DS27" i="10"/>
  <c r="DT27" i="10" s="1"/>
  <c r="DS30" i="10"/>
  <c r="DS31" i="10"/>
  <c r="DS33" i="10"/>
  <c r="DS39" i="10"/>
  <c r="DS41" i="10"/>
  <c r="DT41" i="10" s="1"/>
  <c r="DS42" i="10"/>
  <c r="DS45" i="10"/>
  <c r="DT45" i="10" s="1"/>
  <c r="DS46" i="10"/>
  <c r="DS47" i="10"/>
  <c r="DT47" i="10" s="1"/>
  <c r="DS48" i="10"/>
  <c r="DT48" i="10" s="1"/>
  <c r="DS50" i="10"/>
  <c r="DS51" i="10"/>
  <c r="DT51" i="10" s="1"/>
  <c r="DS52" i="10"/>
  <c r="DS54" i="10"/>
  <c r="DS55" i="10"/>
  <c r="DT55" i="10" s="1"/>
  <c r="DS56" i="10"/>
  <c r="DS57" i="10"/>
  <c r="DS58" i="10"/>
  <c r="DT58" i="10" s="1"/>
  <c r="DS72" i="10"/>
  <c r="DT72" i="10" s="1"/>
  <c r="DS73" i="10"/>
  <c r="DT73" i="10" s="1"/>
  <c r="DS74" i="10"/>
  <c r="DS53" i="10"/>
  <c r="DQ25" i="10"/>
  <c r="DQ15" i="10"/>
  <c r="DQ16" i="10"/>
  <c r="DQ17" i="10"/>
  <c r="DQ20" i="10"/>
  <c r="DQ21" i="10"/>
  <c r="DQ24" i="10"/>
  <c r="DQ36" i="10"/>
  <c r="DQ48" i="10"/>
  <c r="DQ50" i="10"/>
  <c r="DQ70" i="10"/>
  <c r="DQ72" i="10"/>
  <c r="DP18" i="10"/>
  <c r="DS18" i="10" s="1"/>
  <c r="DP19" i="10"/>
  <c r="DQ19" i="10" s="1"/>
  <c r="DP21" i="10"/>
  <c r="DS21" i="10" s="1"/>
  <c r="DP22" i="10"/>
  <c r="DS22" i="10" s="1"/>
  <c r="DP23" i="10"/>
  <c r="DS23" i="10" s="1"/>
  <c r="DP26" i="10"/>
  <c r="DS26" i="10" s="1"/>
  <c r="DP28" i="10"/>
  <c r="DS28" i="10" s="1"/>
  <c r="DP29" i="10"/>
  <c r="DS29" i="10" s="1"/>
  <c r="DP32" i="10"/>
  <c r="DS32" i="10" s="1"/>
  <c r="DP34" i="10"/>
  <c r="DS34" i="10" s="1"/>
  <c r="DP35" i="10"/>
  <c r="DS35" i="10" s="1"/>
  <c r="DP36" i="10"/>
  <c r="DS36" i="10" s="1"/>
  <c r="DP37" i="10"/>
  <c r="DQ37" i="10" s="1"/>
  <c r="DP40" i="10"/>
  <c r="DS40" i="10" s="1"/>
  <c r="DP43" i="10"/>
  <c r="DQ43" i="10" s="1"/>
  <c r="DP44" i="10"/>
  <c r="DS44" i="10" s="1"/>
  <c r="DP49" i="10"/>
  <c r="DS49" i="10" s="1"/>
  <c r="DQ55" i="10"/>
  <c r="DP60" i="10"/>
  <c r="DQ60" i="10" s="1"/>
  <c r="DP61" i="10"/>
  <c r="DS61" i="10" s="1"/>
  <c r="DP62" i="10"/>
  <c r="DS62" i="10" s="1"/>
  <c r="DP63" i="10"/>
  <c r="DS63" i="10" s="1"/>
  <c r="DP64" i="10"/>
  <c r="DS64" i="10" s="1"/>
  <c r="DP65" i="10"/>
  <c r="DS65" i="10" s="1"/>
  <c r="DP66" i="10"/>
  <c r="DS66" i="10" s="1"/>
  <c r="DP67" i="10"/>
  <c r="DS67" i="10" s="1"/>
  <c r="DP68" i="10"/>
  <c r="DQ68" i="10" s="1"/>
  <c r="DP69" i="10"/>
  <c r="DS69" i="10" s="1"/>
  <c r="DP70" i="10"/>
  <c r="DS70" i="10" s="1"/>
  <c r="DP71" i="10"/>
  <c r="DP75" i="10"/>
  <c r="DS75" i="10" s="1"/>
  <c r="DP76" i="10"/>
  <c r="DQ76" i="10" s="1"/>
  <c r="DP77" i="10"/>
  <c r="DS77" i="10" s="1"/>
  <c r="DP78" i="10"/>
  <c r="DS78" i="10" s="1"/>
  <c r="P18" i="10"/>
  <c r="M40" i="10"/>
  <c r="DU87" i="10"/>
  <c r="DM79" i="10"/>
  <c r="DM81" i="10" s="1"/>
  <c r="DL79" i="10"/>
  <c r="DL81" i="10" s="1"/>
  <c r="DJ79" i="10"/>
  <c r="DJ81" i="10" s="1"/>
  <c r="DI79" i="10"/>
  <c r="DI81" i="10" s="1"/>
  <c r="DG79" i="10"/>
  <c r="DG81" i="10" s="1"/>
  <c r="DF79" i="10"/>
  <c r="DF81" i="10" s="1"/>
  <c r="DD79" i="10"/>
  <c r="DD81" i="10" s="1"/>
  <c r="DC79" i="10"/>
  <c r="DC81" i="10" s="1"/>
  <c r="DA79" i="10"/>
  <c r="DA81" i="10" s="1"/>
  <c r="CZ79" i="10"/>
  <c r="CZ81" i="10" s="1"/>
  <c r="CX79" i="10"/>
  <c r="CX81" i="10" s="1"/>
  <c r="CW79" i="10"/>
  <c r="CW81" i="10" s="1"/>
  <c r="CU79" i="10"/>
  <c r="CU81" i="10" s="1"/>
  <c r="CT79" i="10"/>
  <c r="CT81" i="10" s="1"/>
  <c r="CR79" i="10"/>
  <c r="CR81" i="10" s="1"/>
  <c r="CQ79" i="10"/>
  <c r="CQ81" i="10" s="1"/>
  <c r="CO79" i="10"/>
  <c r="CO81" i="10" s="1"/>
  <c r="CN79" i="10"/>
  <c r="CN81" i="10" s="1"/>
  <c r="CL79" i="10"/>
  <c r="CL81" i="10" s="1"/>
  <c r="CK79" i="10"/>
  <c r="CK81" i="10" s="1"/>
  <c r="CI79" i="10"/>
  <c r="CI81" i="10" s="1"/>
  <c r="CH79" i="10"/>
  <c r="CH81" i="10" s="1"/>
  <c r="CF79" i="10"/>
  <c r="CF81" i="10" s="1"/>
  <c r="CE79" i="10"/>
  <c r="CE81" i="10" s="1"/>
  <c r="CC79" i="10"/>
  <c r="CC81" i="10" s="1"/>
  <c r="CB79" i="10"/>
  <c r="CB81" i="10" s="1"/>
  <c r="BZ79" i="10"/>
  <c r="BZ81" i="10" s="1"/>
  <c r="BY79" i="10"/>
  <c r="BY81" i="10" s="1"/>
  <c r="BW79" i="10"/>
  <c r="BW81" i="10" s="1"/>
  <c r="BV79" i="10"/>
  <c r="BV81" i="10" s="1"/>
  <c r="BT79" i="10"/>
  <c r="BT81" i="10" s="1"/>
  <c r="BS79" i="10"/>
  <c r="BS81" i="10" s="1"/>
  <c r="BQ79" i="10"/>
  <c r="BQ81" i="10" s="1"/>
  <c r="BP79" i="10"/>
  <c r="BP81" i="10" s="1"/>
  <c r="BN79" i="10"/>
  <c r="BN81" i="10" s="1"/>
  <c r="BM79" i="10"/>
  <c r="BM81" i="10" s="1"/>
  <c r="BK79" i="10"/>
  <c r="BK81" i="10" s="1"/>
  <c r="BJ79" i="10"/>
  <c r="BJ81" i="10" s="1"/>
  <c r="BH79" i="10"/>
  <c r="BH81" i="10" s="1"/>
  <c r="BG79" i="10"/>
  <c r="BG81" i="10" s="1"/>
  <c r="BE79" i="10"/>
  <c r="BE81" i="10" s="1"/>
  <c r="BD79" i="10"/>
  <c r="BD81" i="10" s="1"/>
  <c r="BB79" i="10"/>
  <c r="BB81" i="10" s="1"/>
  <c r="BA79" i="10"/>
  <c r="BA81" i="10" s="1"/>
  <c r="AY79" i="10"/>
  <c r="AY81" i="10" s="1"/>
  <c r="AX79" i="10"/>
  <c r="AX81" i="10" s="1"/>
  <c r="AV79" i="10"/>
  <c r="AV81" i="10" s="1"/>
  <c r="AU79" i="10"/>
  <c r="AU81" i="10" s="1"/>
  <c r="AS79" i="10"/>
  <c r="AS81" i="10" s="1"/>
  <c r="AR79" i="10"/>
  <c r="AR81" i="10" s="1"/>
  <c r="AP79" i="10"/>
  <c r="AO79" i="10"/>
  <c r="AM79" i="10"/>
  <c r="AL79" i="10"/>
  <c r="AJ79" i="10"/>
  <c r="AI79" i="10"/>
  <c r="AG79" i="10"/>
  <c r="AF79" i="10"/>
  <c r="AD79" i="10"/>
  <c r="AC79" i="10"/>
  <c r="AA79" i="10"/>
  <c r="Z79" i="10"/>
  <c r="X79" i="10"/>
  <c r="W79" i="10"/>
  <c r="U79" i="10"/>
  <c r="T79" i="10"/>
  <c r="DB78" i="10"/>
  <c r="CY78" i="10"/>
  <c r="CV78" i="10"/>
  <c r="CS78" i="10"/>
  <c r="CP78" i="10"/>
  <c r="CM78" i="10"/>
  <c r="CJ78" i="10"/>
  <c r="CG78" i="10"/>
  <c r="CD78" i="10"/>
  <c r="CA78" i="10"/>
  <c r="BX78" i="10"/>
  <c r="BU78" i="10"/>
  <c r="BR78" i="10"/>
  <c r="BO78" i="10"/>
  <c r="BL78" i="10"/>
  <c r="BI78" i="10"/>
  <c r="BF78" i="10"/>
  <c r="BC78" i="10"/>
  <c r="AZ78" i="10"/>
  <c r="AW78" i="10"/>
  <c r="AT78" i="10"/>
  <c r="AQ78" i="10"/>
  <c r="AN78" i="10"/>
  <c r="AK78" i="10"/>
  <c r="AH78" i="10"/>
  <c r="AE78" i="10"/>
  <c r="AB78" i="10"/>
  <c r="Y78" i="10"/>
  <c r="P78" i="10"/>
  <c r="M78" i="10"/>
  <c r="DB77" i="10"/>
  <c r="CY77" i="10"/>
  <c r="CV77" i="10"/>
  <c r="CS77" i="10"/>
  <c r="CP77" i="10"/>
  <c r="CM77" i="10"/>
  <c r="CJ77" i="10"/>
  <c r="CG77" i="10"/>
  <c r="CD77" i="10"/>
  <c r="CA77" i="10"/>
  <c r="BX77" i="10"/>
  <c r="BU77" i="10"/>
  <c r="BR77" i="10"/>
  <c r="BO77" i="10"/>
  <c r="BL77" i="10"/>
  <c r="BI77" i="10"/>
  <c r="BF77" i="10"/>
  <c r="BC77" i="10"/>
  <c r="AZ77" i="10"/>
  <c r="AW77" i="10"/>
  <c r="AT77" i="10"/>
  <c r="AQ77" i="10"/>
  <c r="AN77" i="10"/>
  <c r="AK77" i="10"/>
  <c r="AH77" i="10"/>
  <c r="AE77" i="10"/>
  <c r="AB77" i="10"/>
  <c r="Y77" i="10"/>
  <c r="V77" i="10"/>
  <c r="S77" i="10"/>
  <c r="P77" i="10"/>
  <c r="M77" i="10"/>
  <c r="CD76" i="10"/>
  <c r="BO76" i="10"/>
  <c r="BL76" i="10"/>
  <c r="BI76" i="10"/>
  <c r="BF76" i="10"/>
  <c r="BC76" i="10"/>
  <c r="AZ76" i="10"/>
  <c r="AW76" i="10"/>
  <c r="AT76" i="10"/>
  <c r="AQ76" i="10"/>
  <c r="AN76" i="10"/>
  <c r="AK76" i="10"/>
  <c r="AH76" i="10"/>
  <c r="AE76" i="10"/>
  <c r="AB76" i="10"/>
  <c r="Y76" i="10"/>
  <c r="V76" i="10"/>
  <c r="S76" i="10"/>
  <c r="P76" i="10"/>
  <c r="M76" i="10"/>
  <c r="CD75" i="10"/>
  <c r="BO75" i="10"/>
  <c r="BL75" i="10"/>
  <c r="BI75" i="10"/>
  <c r="BF75" i="10"/>
  <c r="BC75" i="10"/>
  <c r="AZ75" i="10"/>
  <c r="AW75" i="10"/>
  <c r="AT75" i="10"/>
  <c r="AQ75" i="10"/>
  <c r="AN75" i="10"/>
  <c r="AK75" i="10"/>
  <c r="AH75" i="10"/>
  <c r="AE75" i="10"/>
  <c r="AB75" i="10"/>
  <c r="Y75" i="10"/>
  <c r="V75" i="10"/>
  <c r="S75" i="10"/>
  <c r="P75" i="10"/>
  <c r="M75" i="10"/>
  <c r="CD74" i="10"/>
  <c r="BF74" i="10"/>
  <c r="BC74" i="10"/>
  <c r="AZ74" i="10"/>
  <c r="AW74" i="10"/>
  <c r="AT74" i="10"/>
  <c r="AQ74" i="10"/>
  <c r="AN74" i="10"/>
  <c r="AK74" i="10"/>
  <c r="AH74" i="10"/>
  <c r="AE74" i="10"/>
  <c r="AB74" i="10"/>
  <c r="Y74" i="10"/>
  <c r="V74" i="10"/>
  <c r="S74" i="10"/>
  <c r="P74" i="10"/>
  <c r="M74" i="10"/>
  <c r="CD73" i="10"/>
  <c r="AK73" i="10"/>
  <c r="AH73" i="10"/>
  <c r="AE73" i="10"/>
  <c r="AB73" i="10"/>
  <c r="Y73" i="10"/>
  <c r="V73" i="10"/>
  <c r="S73" i="10"/>
  <c r="P73" i="10"/>
  <c r="M73" i="10"/>
  <c r="CD72" i="10"/>
  <c r="BF72" i="10"/>
  <c r="BC72" i="10"/>
  <c r="AZ72" i="10"/>
  <c r="AW72" i="10"/>
  <c r="AT72" i="10"/>
  <c r="AQ72" i="10"/>
  <c r="AN72" i="10"/>
  <c r="AK72" i="10"/>
  <c r="AH72" i="10"/>
  <c r="AE72" i="10"/>
  <c r="AB72" i="10"/>
  <c r="Y72" i="10"/>
  <c r="V72" i="10"/>
  <c r="S72" i="10"/>
  <c r="P72" i="10"/>
  <c r="M72" i="10"/>
  <c r="CD71" i="10"/>
  <c r="BO71" i="10"/>
  <c r="BL71" i="10"/>
  <c r="BI71" i="10"/>
  <c r="BF71" i="10"/>
  <c r="BC71" i="10"/>
  <c r="AZ71" i="10"/>
  <c r="AW71" i="10"/>
  <c r="AT71" i="10"/>
  <c r="AQ71" i="10"/>
  <c r="AN71" i="10"/>
  <c r="AK71" i="10"/>
  <c r="AH71" i="10"/>
  <c r="AE71" i="10"/>
  <c r="AB71" i="10"/>
  <c r="Y71" i="10"/>
  <c r="V71" i="10"/>
  <c r="S71" i="10"/>
  <c r="P71" i="10"/>
  <c r="M71" i="10"/>
  <c r="CD70" i="10"/>
  <c r="Y70" i="10"/>
  <c r="V70" i="10"/>
  <c r="S70" i="10"/>
  <c r="P70" i="10"/>
  <c r="M70" i="10"/>
  <c r="CD69" i="10"/>
  <c r="BO69" i="10"/>
  <c r="BL69" i="10"/>
  <c r="BI69" i="10"/>
  <c r="BF69" i="10"/>
  <c r="BC69" i="10"/>
  <c r="AZ69" i="10"/>
  <c r="AW69" i="10"/>
  <c r="AT69" i="10"/>
  <c r="AQ69" i="10"/>
  <c r="AN69" i="10"/>
  <c r="AK69" i="10"/>
  <c r="AH69" i="10"/>
  <c r="AE69" i="10"/>
  <c r="AB69" i="10"/>
  <c r="Y69" i="10"/>
  <c r="V69" i="10"/>
  <c r="S69" i="10"/>
  <c r="P69" i="10"/>
  <c r="M69" i="10"/>
  <c r="CD68" i="10"/>
  <c r="P68" i="10"/>
  <c r="M68" i="10"/>
  <c r="CD67" i="10"/>
  <c r="P67" i="10"/>
  <c r="M67" i="10"/>
  <c r="CD66" i="10"/>
  <c r="P66" i="10"/>
  <c r="M66" i="10"/>
  <c r="CD65" i="10"/>
  <c r="BO65" i="10"/>
  <c r="BL65" i="10"/>
  <c r="BI65" i="10"/>
  <c r="BF65" i="10"/>
  <c r="BC65" i="10"/>
  <c r="AZ65" i="10"/>
  <c r="AW65" i="10"/>
  <c r="AT65" i="10"/>
  <c r="AQ65" i="10"/>
  <c r="AN65" i="10"/>
  <c r="AK65" i="10"/>
  <c r="AH65" i="10"/>
  <c r="AE65" i="10"/>
  <c r="AB65" i="10"/>
  <c r="Y65" i="10"/>
  <c r="V65" i="10"/>
  <c r="S65" i="10"/>
  <c r="P65" i="10"/>
  <c r="M65" i="10"/>
  <c r="CD64" i="10"/>
  <c r="BO64" i="10"/>
  <c r="BL64" i="10"/>
  <c r="BI64" i="10"/>
  <c r="BF64" i="10"/>
  <c r="BC64" i="10"/>
  <c r="AZ64" i="10"/>
  <c r="AW64" i="10"/>
  <c r="AT64" i="10"/>
  <c r="AQ64" i="10"/>
  <c r="AN64" i="10"/>
  <c r="AK64" i="10"/>
  <c r="AH64" i="10"/>
  <c r="AE64" i="10"/>
  <c r="AB64" i="10"/>
  <c r="Y64" i="10"/>
  <c r="V64" i="10"/>
  <c r="S64" i="10"/>
  <c r="P64" i="10"/>
  <c r="M64" i="10"/>
  <c r="CD63" i="10"/>
  <c r="BO63" i="10"/>
  <c r="BL63" i="10"/>
  <c r="BI63" i="10"/>
  <c r="BF63" i="10"/>
  <c r="BC63" i="10"/>
  <c r="AZ63" i="10"/>
  <c r="AW63" i="10"/>
  <c r="AT63" i="10"/>
  <c r="AQ63" i="10"/>
  <c r="AN63" i="10"/>
  <c r="AK63" i="10"/>
  <c r="AH63" i="10"/>
  <c r="AE63" i="10"/>
  <c r="AB63" i="10"/>
  <c r="Y63" i="10"/>
  <c r="V63" i="10"/>
  <c r="S63" i="10"/>
  <c r="P63" i="10"/>
  <c r="M63" i="10"/>
  <c r="CD62" i="10"/>
  <c r="BR62" i="10"/>
  <c r="BO62" i="10"/>
  <c r="BL62" i="10"/>
  <c r="BI62" i="10"/>
  <c r="BF62" i="10"/>
  <c r="BC62" i="10"/>
  <c r="AZ62" i="10"/>
  <c r="AW62" i="10"/>
  <c r="AT62" i="10"/>
  <c r="AQ62" i="10"/>
  <c r="AN62" i="10"/>
  <c r="AK62" i="10"/>
  <c r="AH62" i="10"/>
  <c r="AE62" i="10"/>
  <c r="AB62" i="10"/>
  <c r="Y62" i="10"/>
  <c r="V62" i="10"/>
  <c r="S62" i="10"/>
  <c r="P62" i="10"/>
  <c r="M62" i="10"/>
  <c r="CD61" i="10"/>
  <c r="BR61" i="10"/>
  <c r="BO61" i="10"/>
  <c r="BL61" i="10"/>
  <c r="BI61" i="10"/>
  <c r="BF61" i="10"/>
  <c r="BC61" i="10"/>
  <c r="AZ61" i="10"/>
  <c r="AW61" i="10"/>
  <c r="AT61" i="10"/>
  <c r="AQ61" i="10"/>
  <c r="AN61" i="10"/>
  <c r="AK61" i="10"/>
  <c r="AH61" i="10"/>
  <c r="AE61" i="10"/>
  <c r="AB61" i="10"/>
  <c r="Y61" i="10"/>
  <c r="V61" i="10"/>
  <c r="S61" i="10"/>
  <c r="P61" i="10"/>
  <c r="M61" i="10"/>
  <c r="CD60" i="10"/>
  <c r="BR60" i="10"/>
  <c r="BO60" i="10"/>
  <c r="BL60" i="10"/>
  <c r="BI60" i="10"/>
  <c r="BF60" i="10"/>
  <c r="BC60" i="10"/>
  <c r="AZ60" i="10"/>
  <c r="AW60" i="10"/>
  <c r="AT60" i="10"/>
  <c r="AQ60" i="10"/>
  <c r="AN60" i="10"/>
  <c r="AK60" i="10"/>
  <c r="AH60" i="10"/>
  <c r="AE60" i="10"/>
  <c r="AB60" i="10"/>
  <c r="Y60" i="10"/>
  <c r="V60" i="10"/>
  <c r="S60" i="10"/>
  <c r="P60" i="10"/>
  <c r="M60" i="10"/>
  <c r="DN59" i="10"/>
  <c r="DK59" i="10"/>
  <c r="DH59" i="10"/>
  <c r="DE59" i="10"/>
  <c r="DB59" i="10"/>
  <c r="CY59" i="10"/>
  <c r="CV59" i="10"/>
  <c r="CS59" i="10"/>
  <c r="CP59" i="10"/>
  <c r="CM59" i="10"/>
  <c r="CJ59" i="10"/>
  <c r="CG59" i="10"/>
  <c r="CD59" i="10"/>
  <c r="CA59" i="10"/>
  <c r="BX59" i="10"/>
  <c r="BU59" i="10"/>
  <c r="BR59" i="10"/>
  <c r="BO59" i="10"/>
  <c r="BL59" i="10"/>
  <c r="BI59" i="10"/>
  <c r="BF59" i="10"/>
  <c r="BC59" i="10"/>
  <c r="AZ59" i="10"/>
  <c r="AW59" i="10"/>
  <c r="AT59" i="10"/>
  <c r="AQ59" i="10"/>
  <c r="AN59" i="10"/>
  <c r="AK59" i="10"/>
  <c r="AH59" i="10"/>
  <c r="AE59" i="10"/>
  <c r="AB59" i="10"/>
  <c r="Y59" i="10"/>
  <c r="V59" i="10"/>
  <c r="S59" i="10"/>
  <c r="P59" i="10"/>
  <c r="M59" i="10"/>
  <c r="DK58" i="10"/>
  <c r="DH58" i="10"/>
  <c r="DE58" i="10"/>
  <c r="DB58" i="10"/>
  <c r="CY58" i="10"/>
  <c r="CV58" i="10"/>
  <c r="CS58" i="10"/>
  <c r="CP58" i="10"/>
  <c r="CM58" i="10"/>
  <c r="CJ58" i="10"/>
  <c r="CG58" i="10"/>
  <c r="CD58" i="10"/>
  <c r="CA58" i="10"/>
  <c r="BX58" i="10"/>
  <c r="BU58" i="10"/>
  <c r="BR58" i="10"/>
  <c r="BO58" i="10"/>
  <c r="BL58" i="10"/>
  <c r="BI58" i="10"/>
  <c r="BF58" i="10"/>
  <c r="BC58" i="10"/>
  <c r="AZ58" i="10"/>
  <c r="AW58" i="10"/>
  <c r="AT58" i="10"/>
  <c r="AQ58" i="10"/>
  <c r="AN58" i="10"/>
  <c r="AK58" i="10"/>
  <c r="AH58" i="10"/>
  <c r="AE58" i="10"/>
  <c r="AB58" i="10"/>
  <c r="Y58" i="10"/>
  <c r="V58" i="10"/>
  <c r="S58" i="10"/>
  <c r="P58" i="10"/>
  <c r="M58" i="10"/>
  <c r="DK57" i="10"/>
  <c r="DH57" i="10"/>
  <c r="DE57" i="10"/>
  <c r="DB57" i="10"/>
  <c r="CY57" i="10"/>
  <c r="CV57" i="10"/>
  <c r="CS57" i="10"/>
  <c r="CP57" i="10"/>
  <c r="CM57" i="10"/>
  <c r="CJ57" i="10"/>
  <c r="CG57" i="10"/>
  <c r="CD57" i="10"/>
  <c r="CA57" i="10"/>
  <c r="BX57" i="10"/>
  <c r="BU57" i="10"/>
  <c r="BR57" i="10"/>
  <c r="BO57" i="10"/>
  <c r="BL57" i="10"/>
  <c r="BI57" i="10"/>
  <c r="BF57" i="10"/>
  <c r="BC57" i="10"/>
  <c r="AZ57" i="10"/>
  <c r="AW57" i="10"/>
  <c r="AT57" i="10"/>
  <c r="AQ57" i="10"/>
  <c r="AN57" i="10"/>
  <c r="AK57" i="10"/>
  <c r="AH57" i="10"/>
  <c r="AE57" i="10"/>
  <c r="AB57" i="10"/>
  <c r="Y57" i="10"/>
  <c r="V57" i="10"/>
  <c r="S57" i="10"/>
  <c r="P57" i="10"/>
  <c r="M57" i="10"/>
  <c r="DK56" i="10"/>
  <c r="DH56" i="10"/>
  <c r="DE56" i="10"/>
  <c r="DB56" i="10"/>
  <c r="CY56" i="10"/>
  <c r="CV56" i="10"/>
  <c r="CS56" i="10"/>
  <c r="CP56" i="10"/>
  <c r="CM56" i="10"/>
  <c r="CJ56" i="10"/>
  <c r="CG56" i="10"/>
  <c r="CD56" i="10"/>
  <c r="CA56" i="10"/>
  <c r="BX56" i="10"/>
  <c r="AT56" i="10"/>
  <c r="AQ56" i="10"/>
  <c r="AN56" i="10"/>
  <c r="AK56" i="10"/>
  <c r="AH56" i="10"/>
  <c r="AE56" i="10"/>
  <c r="AB56" i="10"/>
  <c r="Y56" i="10"/>
  <c r="V56" i="10"/>
  <c r="S56" i="10"/>
  <c r="P56" i="10"/>
  <c r="M56" i="10"/>
  <c r="DK55" i="10"/>
  <c r="DH55" i="10"/>
  <c r="DE55" i="10"/>
  <c r="DB55" i="10"/>
  <c r="CY55" i="10"/>
  <c r="CV55" i="10"/>
  <c r="CS55" i="10"/>
  <c r="CP55" i="10"/>
  <c r="CM55" i="10"/>
  <c r="CJ55" i="10"/>
  <c r="CG55" i="10"/>
  <c r="CD55" i="10"/>
  <c r="CA55" i="10"/>
  <c r="BX55" i="10"/>
  <c r="AN55" i="10"/>
  <c r="AK55" i="10"/>
  <c r="AH55" i="10"/>
  <c r="AE55" i="10"/>
  <c r="AB55" i="10"/>
  <c r="Y55" i="10"/>
  <c r="V55" i="10"/>
  <c r="S55" i="10"/>
  <c r="P55" i="10"/>
  <c r="M55" i="10"/>
  <c r="DK54" i="10"/>
  <c r="DH54" i="10"/>
  <c r="DE54" i="10"/>
  <c r="DB54" i="10"/>
  <c r="CY54" i="10"/>
  <c r="CV54" i="10"/>
  <c r="CS54" i="10"/>
  <c r="CP54" i="10"/>
  <c r="CM54" i="10"/>
  <c r="CJ54" i="10"/>
  <c r="CG54" i="10"/>
  <c r="CD54" i="10"/>
  <c r="CA54" i="10"/>
  <c r="BX54" i="10"/>
  <c r="AH54" i="10"/>
  <c r="AE54" i="10"/>
  <c r="AB54" i="10"/>
  <c r="Y54" i="10"/>
  <c r="V54" i="10"/>
  <c r="S54" i="10"/>
  <c r="P54" i="10"/>
  <c r="M54" i="10"/>
  <c r="DN53" i="10"/>
  <c r="DK53" i="10"/>
  <c r="DH53" i="10"/>
  <c r="DE53" i="10"/>
  <c r="DB53" i="10"/>
  <c r="CY53" i="10"/>
  <c r="CV53" i="10"/>
  <c r="CS53" i="10"/>
  <c r="CP53" i="10"/>
  <c r="CM53" i="10"/>
  <c r="CJ53" i="10"/>
  <c r="CG53" i="10"/>
  <c r="CD53" i="10"/>
  <c r="CA53" i="10"/>
  <c r="BX53" i="10"/>
  <c r="BU53" i="10"/>
  <c r="BR53" i="10"/>
  <c r="BO53" i="10"/>
  <c r="BL53" i="10"/>
  <c r="BI53" i="10"/>
  <c r="BF53" i="10"/>
  <c r="BC53" i="10"/>
  <c r="AZ53" i="10"/>
  <c r="AW53" i="10"/>
  <c r="AT53" i="10"/>
  <c r="AQ53" i="10"/>
  <c r="AN53" i="10"/>
  <c r="AK53" i="10"/>
  <c r="AH53" i="10"/>
  <c r="AE53" i="10"/>
  <c r="AB53" i="10"/>
  <c r="Y53" i="10"/>
  <c r="V53" i="10"/>
  <c r="S53" i="10"/>
  <c r="P53" i="10"/>
  <c r="M53" i="10"/>
  <c r="DK52" i="10"/>
  <c r="DH52" i="10"/>
  <c r="DE52" i="10"/>
  <c r="DB52" i="10"/>
  <c r="CY52" i="10"/>
  <c r="CV52" i="10"/>
  <c r="CS52" i="10"/>
  <c r="CP52" i="10"/>
  <c r="CM52" i="10"/>
  <c r="CJ52" i="10"/>
  <c r="CG52" i="10"/>
  <c r="CD52" i="10"/>
  <c r="CA52" i="10"/>
  <c r="BX52" i="10"/>
  <c r="BU52" i="10"/>
  <c r="BR52" i="10"/>
  <c r="BO52" i="10"/>
  <c r="BL52" i="10"/>
  <c r="BI52" i="10"/>
  <c r="BF52" i="10"/>
  <c r="BC52" i="10"/>
  <c r="AZ52" i="10"/>
  <c r="AW52" i="10"/>
  <c r="AT52" i="10"/>
  <c r="AQ52" i="10"/>
  <c r="AN52" i="10"/>
  <c r="AK52" i="10"/>
  <c r="AH52" i="10"/>
  <c r="AE52" i="10"/>
  <c r="AB52" i="10"/>
  <c r="Y52" i="10"/>
  <c r="V52" i="10"/>
  <c r="S52" i="10"/>
  <c r="P52" i="10"/>
  <c r="M52" i="10"/>
  <c r="AK51" i="10"/>
  <c r="AH51" i="10"/>
  <c r="AE51" i="10"/>
  <c r="AB51" i="10"/>
  <c r="Y51" i="10"/>
  <c r="V51" i="10"/>
  <c r="S51" i="10"/>
  <c r="P51" i="10"/>
  <c r="M51" i="10"/>
  <c r="BR50" i="10"/>
  <c r="BO50" i="10"/>
  <c r="BL50" i="10"/>
  <c r="BI50" i="10"/>
  <c r="BF50" i="10"/>
  <c r="BC50" i="10"/>
  <c r="AZ50" i="10"/>
  <c r="AW50" i="10"/>
  <c r="AT50" i="10"/>
  <c r="AQ50" i="10"/>
  <c r="AN50" i="10"/>
  <c r="AK50" i="10"/>
  <c r="AH50" i="10"/>
  <c r="AE50" i="10"/>
  <c r="AB50" i="10"/>
  <c r="Y50" i="10"/>
  <c r="V50" i="10"/>
  <c r="S50" i="10"/>
  <c r="P50" i="10"/>
  <c r="M50" i="10"/>
  <c r="AK49" i="10"/>
  <c r="AH49" i="10"/>
  <c r="AE49" i="10"/>
  <c r="AB49" i="10"/>
  <c r="Y49" i="10"/>
  <c r="V49" i="10"/>
  <c r="S49" i="10"/>
  <c r="P49" i="10"/>
  <c r="M49" i="10"/>
  <c r="BR48" i="10"/>
  <c r="BO48" i="10"/>
  <c r="BL48" i="10"/>
  <c r="BI48" i="10"/>
  <c r="BF48" i="10"/>
  <c r="BC48" i="10"/>
  <c r="AZ48" i="10"/>
  <c r="AW48" i="10"/>
  <c r="AT48" i="10"/>
  <c r="AQ48" i="10"/>
  <c r="AN48" i="10"/>
  <c r="AK48" i="10"/>
  <c r="AH48" i="10"/>
  <c r="AE48" i="10"/>
  <c r="AB48" i="10"/>
  <c r="Y48" i="10"/>
  <c r="V48" i="10"/>
  <c r="S48" i="10"/>
  <c r="P48" i="10"/>
  <c r="M48" i="10"/>
  <c r="AH47" i="10"/>
  <c r="AE47" i="10"/>
  <c r="AB47" i="10"/>
  <c r="Y47" i="10"/>
  <c r="V47" i="10"/>
  <c r="S47" i="10"/>
  <c r="P47" i="10"/>
  <c r="M47" i="10"/>
  <c r="AH46" i="10"/>
  <c r="AE46" i="10"/>
  <c r="AB46" i="10"/>
  <c r="Y46" i="10"/>
  <c r="V46" i="10"/>
  <c r="S46" i="10"/>
  <c r="P46" i="10"/>
  <c r="M46" i="10"/>
  <c r="AK45" i="10"/>
  <c r="AH45" i="10"/>
  <c r="AE45" i="10"/>
  <c r="AB45" i="10"/>
  <c r="Y45" i="10"/>
  <c r="V45" i="10"/>
  <c r="S45" i="10"/>
  <c r="P45" i="10"/>
  <c r="M45" i="10"/>
  <c r="AH44" i="10"/>
  <c r="AE44" i="10"/>
  <c r="AB44" i="10"/>
  <c r="Y44" i="10"/>
  <c r="V44" i="10"/>
  <c r="S44" i="10"/>
  <c r="P44" i="10"/>
  <c r="M44" i="10"/>
  <c r="AB43" i="10"/>
  <c r="Y43" i="10"/>
  <c r="V43" i="10"/>
  <c r="S43" i="10"/>
  <c r="P43" i="10"/>
  <c r="M43" i="10"/>
  <c r="BC42" i="10"/>
  <c r="AZ42" i="10"/>
  <c r="AW42" i="10"/>
  <c r="AT42" i="10"/>
  <c r="AQ42" i="10"/>
  <c r="AN42" i="10"/>
  <c r="AK42" i="10"/>
  <c r="AH42" i="10"/>
  <c r="AE42" i="10"/>
  <c r="AB42" i="10"/>
  <c r="Y42" i="10"/>
  <c r="V42" i="10"/>
  <c r="S42" i="10"/>
  <c r="P42" i="10"/>
  <c r="M42" i="10"/>
  <c r="AZ41" i="10"/>
  <c r="AW41" i="10"/>
  <c r="AT41" i="10"/>
  <c r="AQ41" i="10"/>
  <c r="AN41" i="10"/>
  <c r="AK41" i="10"/>
  <c r="AH41" i="10"/>
  <c r="AE41" i="10"/>
  <c r="AB41" i="10"/>
  <c r="Y41" i="10"/>
  <c r="V41" i="10"/>
  <c r="S41" i="10"/>
  <c r="P41" i="10"/>
  <c r="M41" i="10"/>
  <c r="AZ40" i="10"/>
  <c r="AW40" i="10"/>
  <c r="AT40" i="10"/>
  <c r="AQ40" i="10"/>
  <c r="AN40" i="10"/>
  <c r="AK40" i="10"/>
  <c r="AH40" i="10"/>
  <c r="AE40" i="10"/>
  <c r="AB40" i="10"/>
  <c r="Y40" i="10"/>
  <c r="V40" i="10"/>
  <c r="S40" i="10"/>
  <c r="P40" i="10"/>
  <c r="CP39" i="10"/>
  <c r="CM39" i="10"/>
  <c r="CJ39" i="10"/>
  <c r="CG39" i="10"/>
  <c r="CD39" i="10"/>
  <c r="CA39" i="10"/>
  <c r="BX39" i="10"/>
  <c r="BU39" i="10"/>
  <c r="BR39" i="10"/>
  <c r="BO39" i="10"/>
  <c r="BL39" i="10"/>
  <c r="BI39" i="10"/>
  <c r="BF39" i="10"/>
  <c r="BC39" i="10"/>
  <c r="AZ39" i="10"/>
  <c r="AW39" i="10"/>
  <c r="AT39" i="10"/>
  <c r="AQ39" i="10"/>
  <c r="AN39" i="10"/>
  <c r="AK39" i="10"/>
  <c r="AH39" i="10"/>
  <c r="AE39" i="10"/>
  <c r="AB39" i="10"/>
  <c r="Y39" i="10"/>
  <c r="V39" i="10"/>
  <c r="S39" i="10"/>
  <c r="P39" i="10"/>
  <c r="M39" i="10"/>
  <c r="AB38" i="10"/>
  <c r="Y38" i="10"/>
  <c r="V38" i="10"/>
  <c r="S38" i="10"/>
  <c r="P38" i="10"/>
  <c r="M38" i="10"/>
  <c r="P37" i="10"/>
  <c r="M37" i="10"/>
  <c r="Y36" i="10"/>
  <c r="V36" i="10"/>
  <c r="S36" i="10"/>
  <c r="P36" i="10"/>
  <c r="M36" i="10"/>
  <c r="BU35" i="10"/>
  <c r="BR35" i="10"/>
  <c r="BO35" i="10"/>
  <c r="BL35" i="10"/>
  <c r="BI35" i="10"/>
  <c r="BF35" i="10"/>
  <c r="BC35" i="10"/>
  <c r="AZ35" i="10"/>
  <c r="AW35" i="10"/>
  <c r="AT35" i="10"/>
  <c r="AQ35" i="10"/>
  <c r="AN35" i="10"/>
  <c r="AK35" i="10"/>
  <c r="AH35" i="10"/>
  <c r="AE35" i="10"/>
  <c r="AB35" i="10"/>
  <c r="Y35" i="10"/>
  <c r="V35" i="10"/>
  <c r="S35" i="10"/>
  <c r="P35" i="10"/>
  <c r="M35" i="10"/>
  <c r="BU34" i="10"/>
  <c r="BR34" i="10"/>
  <c r="BO34" i="10"/>
  <c r="BL34" i="10"/>
  <c r="BI34" i="10"/>
  <c r="BF34" i="10"/>
  <c r="BC34" i="10"/>
  <c r="AZ34" i="10"/>
  <c r="AW34" i="10"/>
  <c r="AT34" i="10"/>
  <c r="AQ34" i="10"/>
  <c r="AN34" i="10"/>
  <c r="AK34" i="10"/>
  <c r="AH34" i="10"/>
  <c r="AE34" i="10"/>
  <c r="AB34" i="10"/>
  <c r="Y34" i="10"/>
  <c r="V34" i="10"/>
  <c r="S34" i="10"/>
  <c r="P34" i="10"/>
  <c r="M34" i="10"/>
  <c r="CS33" i="10"/>
  <c r="CP33" i="10"/>
  <c r="CM33" i="10"/>
  <c r="CJ33" i="10"/>
  <c r="CG33" i="10"/>
  <c r="CD33" i="10"/>
  <c r="CA33" i="10"/>
  <c r="BX33" i="10"/>
  <c r="BU33" i="10"/>
  <c r="BR33" i="10"/>
  <c r="BO33" i="10"/>
  <c r="BL33" i="10"/>
  <c r="BI33" i="10"/>
  <c r="BF33" i="10"/>
  <c r="BC33" i="10"/>
  <c r="AZ33" i="10"/>
  <c r="AW33" i="10"/>
  <c r="AT33" i="10"/>
  <c r="AQ33" i="10"/>
  <c r="AN33" i="10"/>
  <c r="AK33" i="10"/>
  <c r="AH33" i="10"/>
  <c r="AE33" i="10"/>
  <c r="AB33" i="10"/>
  <c r="Y33" i="10"/>
  <c r="V33" i="10"/>
  <c r="S33" i="10"/>
  <c r="P33" i="10"/>
  <c r="M33" i="10"/>
  <c r="BR32" i="10"/>
  <c r="BO32" i="10"/>
  <c r="BL32" i="10"/>
  <c r="BI32" i="10"/>
  <c r="BF32" i="10"/>
  <c r="BC32" i="10"/>
  <c r="AZ32" i="10"/>
  <c r="AW32" i="10"/>
  <c r="AT32" i="10"/>
  <c r="AQ32" i="10"/>
  <c r="AH32" i="10"/>
  <c r="AE32" i="10"/>
  <c r="AB32" i="10"/>
  <c r="Y32" i="10"/>
  <c r="V32" i="10"/>
  <c r="S32" i="10"/>
  <c r="P32" i="10"/>
  <c r="M32" i="10"/>
  <c r="CM31" i="10"/>
  <c r="CJ31" i="10"/>
  <c r="CG31" i="10"/>
  <c r="CD31" i="10"/>
  <c r="CA31" i="10"/>
  <c r="BX31" i="10"/>
  <c r="BU31" i="10"/>
  <c r="BR31" i="10"/>
  <c r="BO31" i="10"/>
  <c r="BL31" i="10"/>
  <c r="BI31" i="10"/>
  <c r="BF31" i="10"/>
  <c r="BC31" i="10"/>
  <c r="AZ31" i="10"/>
  <c r="AW31" i="10"/>
  <c r="AT31" i="10"/>
  <c r="AQ31" i="10"/>
  <c r="AN31" i="10"/>
  <c r="AK31" i="10"/>
  <c r="AH31" i="10"/>
  <c r="AE31" i="10"/>
  <c r="AB31" i="10"/>
  <c r="Y31" i="10"/>
  <c r="V31" i="10"/>
  <c r="S31" i="10"/>
  <c r="P31" i="10"/>
  <c r="M31" i="10"/>
  <c r="CP30" i="10"/>
  <c r="CM30" i="10"/>
  <c r="CJ30" i="10"/>
  <c r="CG30" i="10"/>
  <c r="CD30" i="10"/>
  <c r="CA30" i="10"/>
  <c r="BX30" i="10"/>
  <c r="BU30" i="10"/>
  <c r="BR30" i="10"/>
  <c r="BO30" i="10"/>
  <c r="BL30" i="10"/>
  <c r="BI30" i="10"/>
  <c r="BF30" i="10"/>
  <c r="BC30" i="10"/>
  <c r="AZ30" i="10"/>
  <c r="AW30" i="10"/>
  <c r="AT30" i="10"/>
  <c r="AQ30" i="10"/>
  <c r="AN30" i="10"/>
  <c r="AK30" i="10"/>
  <c r="AH30" i="10"/>
  <c r="AE30" i="10"/>
  <c r="AB30" i="10"/>
  <c r="Y30" i="10"/>
  <c r="V30" i="10"/>
  <c r="S30" i="10"/>
  <c r="P30" i="10"/>
  <c r="M30" i="10"/>
  <c r="AH29" i="10"/>
  <c r="AE29" i="10"/>
  <c r="AB29" i="10"/>
  <c r="Y29" i="10"/>
  <c r="V29" i="10"/>
  <c r="S29" i="10"/>
  <c r="P29" i="10"/>
  <c r="M29" i="10"/>
  <c r="BR28" i="10"/>
  <c r="BO28" i="10"/>
  <c r="AW28" i="10"/>
  <c r="AQ28" i="10"/>
  <c r="AN28" i="10"/>
  <c r="AK28" i="10"/>
  <c r="AH28" i="10"/>
  <c r="AE28" i="10"/>
  <c r="AB28" i="10"/>
  <c r="Y28" i="10"/>
  <c r="V28" i="10"/>
  <c r="S28" i="10"/>
  <c r="P28" i="10"/>
  <c r="M28" i="10"/>
  <c r="AT27" i="10"/>
  <c r="AQ27" i="10"/>
  <c r="AN27" i="10"/>
  <c r="AK27" i="10"/>
  <c r="AH27" i="10"/>
  <c r="AE27" i="10"/>
  <c r="AB27" i="10"/>
  <c r="Y27" i="10"/>
  <c r="V27" i="10"/>
  <c r="S27" i="10"/>
  <c r="P27" i="10"/>
  <c r="M27" i="10"/>
  <c r="BR26" i="10"/>
  <c r="Y26" i="10"/>
  <c r="V26" i="10"/>
  <c r="S26" i="10"/>
  <c r="P26" i="10"/>
  <c r="M26" i="10"/>
  <c r="DE25" i="10"/>
  <c r="DE94" i="10" s="1"/>
  <c r="DB25" i="10"/>
  <c r="DB94" i="10" s="1"/>
  <c r="CY25" i="10"/>
  <c r="CV25" i="10"/>
  <c r="CS25" i="10"/>
  <c r="CS94" i="10" s="1"/>
  <c r="CP25" i="10"/>
  <c r="CP94" i="10" s="1"/>
  <c r="CM25" i="10"/>
  <c r="CJ25" i="10"/>
  <c r="CG25" i="10"/>
  <c r="CG94" i="10" s="1"/>
  <c r="CD25" i="10"/>
  <c r="CA25" i="10"/>
  <c r="BX25" i="10"/>
  <c r="BU25" i="10"/>
  <c r="BR25" i="10"/>
  <c r="BO25" i="10"/>
  <c r="BL25" i="10"/>
  <c r="BI25" i="10"/>
  <c r="BF25" i="10"/>
  <c r="BC25" i="10"/>
  <c r="AZ25" i="10"/>
  <c r="AW25" i="10"/>
  <c r="AT25" i="10"/>
  <c r="AQ25" i="10"/>
  <c r="AN25" i="10"/>
  <c r="AK25" i="10"/>
  <c r="AH25" i="10"/>
  <c r="AE25" i="10"/>
  <c r="AB25" i="10"/>
  <c r="Y25" i="10"/>
  <c r="V25" i="10"/>
  <c r="S25" i="10"/>
  <c r="P25" i="10"/>
  <c r="M25" i="10"/>
  <c r="BI24" i="10"/>
  <c r="BF24" i="10"/>
  <c r="BC24" i="10"/>
  <c r="AZ24" i="10"/>
  <c r="AW24" i="10"/>
  <c r="AT24" i="10"/>
  <c r="AQ24" i="10"/>
  <c r="AN24" i="10"/>
  <c r="AK24" i="10"/>
  <c r="AH24" i="10"/>
  <c r="AE24" i="10"/>
  <c r="AB24" i="10"/>
  <c r="Y24" i="10"/>
  <c r="V24" i="10"/>
  <c r="S24" i="10"/>
  <c r="P24" i="10"/>
  <c r="M24" i="10"/>
  <c r="BO23" i="10"/>
  <c r="BL23" i="10"/>
  <c r="BI23" i="10"/>
  <c r="BF23" i="10"/>
  <c r="BC23" i="10"/>
  <c r="AZ23" i="10"/>
  <c r="AW23" i="10"/>
  <c r="AT23" i="10"/>
  <c r="AQ23" i="10"/>
  <c r="AN23" i="10"/>
  <c r="AK23" i="10"/>
  <c r="AH23" i="10"/>
  <c r="AE23" i="10"/>
  <c r="AB23" i="10"/>
  <c r="Y23" i="10"/>
  <c r="V23" i="10"/>
  <c r="S23" i="10"/>
  <c r="P23" i="10"/>
  <c r="M23" i="10"/>
  <c r="CA20" i="10"/>
  <c r="BX20" i="10"/>
  <c r="BU20" i="10"/>
  <c r="BR20" i="10"/>
  <c r="BO20" i="10"/>
  <c r="BL20" i="10"/>
  <c r="BI20" i="10"/>
  <c r="BF20" i="10"/>
  <c r="BC20" i="10"/>
  <c r="AZ20" i="10"/>
  <c r="AW20" i="10"/>
  <c r="AT20" i="10"/>
  <c r="AQ20" i="10"/>
  <c r="AN20" i="10"/>
  <c r="AK20" i="10"/>
  <c r="AH20" i="10"/>
  <c r="AE20" i="10"/>
  <c r="AB20" i="10"/>
  <c r="Y20" i="10"/>
  <c r="V20" i="10"/>
  <c r="S20" i="10"/>
  <c r="P20" i="10"/>
  <c r="M20" i="10"/>
  <c r="BO19" i="10"/>
  <c r="BL19" i="10"/>
  <c r="BI19" i="10"/>
  <c r="BF19" i="10"/>
  <c r="BC19" i="10"/>
  <c r="AZ19" i="10"/>
  <c r="AW19" i="10"/>
  <c r="AT19" i="10"/>
  <c r="AQ19" i="10"/>
  <c r="AN19" i="10"/>
  <c r="AK19" i="10"/>
  <c r="AH19" i="10"/>
  <c r="AE19" i="10"/>
  <c r="AB19" i="10"/>
  <c r="Y19" i="10"/>
  <c r="V19" i="10"/>
  <c r="S19" i="10"/>
  <c r="P19" i="10"/>
  <c r="M19" i="10"/>
  <c r="BO18" i="10"/>
  <c r="BL18" i="10"/>
  <c r="BI18" i="10"/>
  <c r="BF18" i="10"/>
  <c r="BC18" i="10"/>
  <c r="AZ18" i="10"/>
  <c r="AW18" i="10"/>
  <c r="AT18" i="10"/>
  <c r="AQ18" i="10"/>
  <c r="AN18" i="10"/>
  <c r="AK18" i="10"/>
  <c r="AH18" i="10"/>
  <c r="AE18" i="10"/>
  <c r="AB18" i="10"/>
  <c r="Y18" i="10"/>
  <c r="V18" i="10"/>
  <c r="S18" i="10"/>
  <c r="M18" i="10"/>
  <c r="BO17" i="10"/>
  <c r="BL17" i="10"/>
  <c r="BI17" i="10"/>
  <c r="BF17" i="10"/>
  <c r="BC17" i="10"/>
  <c r="AZ17" i="10"/>
  <c r="AW17" i="10"/>
  <c r="AT17" i="10"/>
  <c r="AQ17" i="10"/>
  <c r="AN17" i="10"/>
  <c r="AK17" i="10"/>
  <c r="AH17" i="10"/>
  <c r="AE17" i="10"/>
  <c r="AB17" i="10"/>
  <c r="Y17" i="10"/>
  <c r="V17" i="10"/>
  <c r="S17" i="10"/>
  <c r="P17" i="10"/>
  <c r="M17" i="10"/>
  <c r="BO16" i="10"/>
  <c r="BL16" i="10"/>
  <c r="BI16" i="10"/>
  <c r="BF16" i="10"/>
  <c r="BC16" i="10"/>
  <c r="AZ16" i="10"/>
  <c r="AW16" i="10"/>
  <c r="AT16" i="10"/>
  <c r="AQ16" i="10"/>
  <c r="AN16" i="10"/>
  <c r="AK16" i="10"/>
  <c r="AH16" i="10"/>
  <c r="AE16" i="10"/>
  <c r="AB16" i="10"/>
  <c r="Y16" i="10"/>
  <c r="V16" i="10"/>
  <c r="S16" i="10"/>
  <c r="P16" i="10"/>
  <c r="M16" i="10"/>
  <c r="BO15" i="10"/>
  <c r="BL15" i="10"/>
  <c r="BI15" i="10"/>
  <c r="BF15" i="10"/>
  <c r="BC15" i="10"/>
  <c r="AZ15" i="10"/>
  <c r="AW15" i="10"/>
  <c r="AT15" i="10"/>
  <c r="AQ15" i="10"/>
  <c r="AN15" i="10"/>
  <c r="AK15" i="10"/>
  <c r="AH15" i="10"/>
  <c r="AE15" i="10"/>
  <c r="AB15" i="10"/>
  <c r="Y15" i="10"/>
  <c r="V15" i="10"/>
  <c r="S15" i="10"/>
  <c r="P15" i="10"/>
  <c r="M15" i="10"/>
  <c r="DP14" i="10"/>
  <c r="DS14" i="10" s="1"/>
  <c r="BO14" i="10"/>
  <c r="BL14" i="10"/>
  <c r="BI14" i="10"/>
  <c r="BF14" i="10"/>
  <c r="BC14" i="10"/>
  <c r="AZ14" i="10"/>
  <c r="AW14" i="10"/>
  <c r="AT14" i="10"/>
  <c r="AQ14" i="10"/>
  <c r="AN14" i="10"/>
  <c r="AK14" i="10"/>
  <c r="AH14" i="10"/>
  <c r="AE14" i="10"/>
  <c r="AB14" i="10"/>
  <c r="Y14" i="10"/>
  <c r="V14" i="10"/>
  <c r="S14" i="10"/>
  <c r="P14" i="10"/>
  <c r="M14" i="10"/>
  <c r="DQ13" i="10"/>
  <c r="DP13" i="10"/>
  <c r="DS13" i="10" s="1"/>
  <c r="DT13" i="10" s="1"/>
  <c r="DQ12" i="10"/>
  <c r="DP12" i="10"/>
  <c r="DS12" i="10" s="1"/>
  <c r="DS11" i="10"/>
  <c r="BO11" i="10"/>
  <c r="BL11" i="10"/>
  <c r="BI11" i="10"/>
  <c r="BF11" i="10"/>
  <c r="BC11" i="10"/>
  <c r="AZ11" i="10"/>
  <c r="AW11" i="10"/>
  <c r="AT11" i="10"/>
  <c r="AQ11" i="10"/>
  <c r="AN11" i="10"/>
  <c r="AK11" i="10"/>
  <c r="AH11" i="10"/>
  <c r="AE11" i="10"/>
  <c r="AB11" i="10"/>
  <c r="Y11" i="10"/>
  <c r="V11" i="10"/>
  <c r="S11" i="10"/>
  <c r="P11" i="10"/>
  <c r="M11" i="10"/>
  <c r="DS10" i="10"/>
  <c r="BO10" i="10"/>
  <c r="BL10" i="10"/>
  <c r="BI10" i="10"/>
  <c r="BF10" i="10"/>
  <c r="BC10" i="10"/>
  <c r="AZ10" i="10"/>
  <c r="AW10" i="10"/>
  <c r="AT10" i="10"/>
  <c r="AQ10" i="10"/>
  <c r="AN10" i="10"/>
  <c r="AK10" i="10"/>
  <c r="AH10" i="10"/>
  <c r="AE10" i="10"/>
  <c r="AB10" i="10"/>
  <c r="Y10" i="10"/>
  <c r="V10" i="10"/>
  <c r="S10" i="10"/>
  <c r="P10" i="10"/>
  <c r="M10" i="10"/>
  <c r="DS9" i="10"/>
  <c r="BO9" i="10"/>
  <c r="BL9" i="10"/>
  <c r="BI9" i="10"/>
  <c r="BF9" i="10"/>
  <c r="BC9" i="10"/>
  <c r="AZ9" i="10"/>
  <c r="AW9" i="10"/>
  <c r="AT9" i="10"/>
  <c r="AQ9" i="10"/>
  <c r="AN9" i="10"/>
  <c r="AK9" i="10"/>
  <c r="AH9" i="10"/>
  <c r="AE9" i="10"/>
  <c r="AB9" i="10"/>
  <c r="Y9" i="10"/>
  <c r="V9" i="10"/>
  <c r="S9" i="10"/>
  <c r="P9" i="10"/>
  <c r="M9" i="10"/>
  <c r="DP8" i="10"/>
  <c r="DS8" i="10" s="1"/>
  <c r="BO8" i="10"/>
  <c r="BL8" i="10"/>
  <c r="BI8" i="10"/>
  <c r="BF8" i="10"/>
  <c r="BC8" i="10"/>
  <c r="AZ8" i="10"/>
  <c r="AW8" i="10"/>
  <c r="AT8" i="10"/>
  <c r="AQ8" i="10"/>
  <c r="AN8" i="10"/>
  <c r="AK8" i="10"/>
  <c r="AH8" i="10"/>
  <c r="AE8" i="10"/>
  <c r="AB8" i="10"/>
  <c r="Y8" i="10"/>
  <c r="V8" i="10"/>
  <c r="S8" i="10"/>
  <c r="P8" i="10"/>
  <c r="M8" i="10"/>
  <c r="DP7" i="10"/>
  <c r="DS7" i="10" s="1"/>
  <c r="DT7" i="10" s="1"/>
  <c r="BO7" i="10"/>
  <c r="BL7" i="10"/>
  <c r="BI7" i="10"/>
  <c r="BF7" i="10"/>
  <c r="BC7" i="10"/>
  <c r="AZ7" i="10"/>
  <c r="AW7" i="10"/>
  <c r="AT7" i="10"/>
  <c r="AQ7" i="10"/>
  <c r="AN7" i="10"/>
  <c r="AK7" i="10"/>
  <c r="AH7" i="10"/>
  <c r="AE7" i="10"/>
  <c r="AB7" i="10"/>
  <c r="Y7" i="10"/>
  <c r="V7" i="10"/>
  <c r="S7" i="10"/>
  <c r="P7" i="10"/>
  <c r="M7" i="10"/>
  <c r="DR85" i="10" l="1"/>
  <c r="DQ40" i="10"/>
  <c r="DR79" i="10"/>
  <c r="DQ35" i="10"/>
  <c r="DQ62" i="10"/>
  <c r="DS71" i="10"/>
  <c r="DT71" i="10" s="1"/>
  <c r="DP79" i="10"/>
  <c r="DT75" i="10"/>
  <c r="DT69" i="10"/>
  <c r="DT61" i="10"/>
  <c r="DT35" i="10"/>
  <c r="DT28" i="10"/>
  <c r="DT22" i="10"/>
  <c r="DT14" i="10"/>
  <c r="DT77" i="10"/>
  <c r="DT65" i="10"/>
  <c r="DQ29" i="10"/>
  <c r="DQ71" i="10"/>
  <c r="DQ34" i="10"/>
  <c r="DQ26" i="10"/>
  <c r="DS68" i="10"/>
  <c r="DS60" i="10"/>
  <c r="DT60" i="10" s="1"/>
  <c r="DT8" i="10"/>
  <c r="DQ32" i="10"/>
  <c r="DT68" i="10"/>
  <c r="DT53" i="10"/>
  <c r="DT40" i="10"/>
  <c r="DT34" i="10"/>
  <c r="DT21" i="10"/>
  <c r="DQ63" i="10"/>
  <c r="DQ28" i="10"/>
  <c r="DQ74" i="10"/>
  <c r="DT74" i="10"/>
  <c r="DT59" i="10"/>
  <c r="DT52" i="10"/>
  <c r="DT46" i="10"/>
  <c r="DT39" i="10"/>
  <c r="DT33" i="10"/>
  <c r="DT26" i="10"/>
  <c r="DS19" i="10"/>
  <c r="DT19" i="10" s="1"/>
  <c r="DQ61" i="10"/>
  <c r="DQ23" i="10"/>
  <c r="DT15" i="10"/>
  <c r="DT66" i="10"/>
  <c r="DT12" i="10"/>
  <c r="DT38" i="10"/>
  <c r="DT25" i="10"/>
  <c r="DS37" i="10"/>
  <c r="DT37" i="10" s="1"/>
  <c r="DT31" i="10"/>
  <c r="DT11" i="10"/>
  <c r="DQ22" i="10"/>
  <c r="DT57" i="10"/>
  <c r="DT50" i="10"/>
  <c r="DS43" i="10"/>
  <c r="DT43" i="10" s="1"/>
  <c r="DT24" i="10"/>
  <c r="DT17" i="10"/>
  <c r="DQ69" i="10"/>
  <c r="DS76" i="10"/>
  <c r="DT76" i="10" s="1"/>
  <c r="DT10" i="10"/>
  <c r="DT56" i="10"/>
  <c r="DQ44" i="10"/>
  <c r="DT32" i="10"/>
  <c r="DT20" i="10"/>
  <c r="DT70" i="10"/>
  <c r="DT62" i="10"/>
  <c r="DT49" i="10"/>
  <c r="DT36" i="10"/>
  <c r="DT29" i="10"/>
  <c r="DT23" i="10"/>
  <c r="DT67" i="10"/>
  <c r="DQ75" i="10"/>
  <c r="DT9" i="10"/>
  <c r="DT78" i="10"/>
  <c r="DT54" i="10"/>
  <c r="DT42" i="10"/>
  <c r="DT30" i="10"/>
  <c r="DT18" i="10"/>
  <c r="DT64" i="10"/>
  <c r="DT63" i="10"/>
  <c r="DQ64" i="10"/>
  <c r="DQ65" i="10"/>
  <c r="DQ18" i="10"/>
  <c r="DQ77" i="10"/>
  <c r="DT44" i="10"/>
  <c r="DQ30" i="10"/>
  <c r="DQ67" i="10"/>
  <c r="DQ59" i="10"/>
  <c r="DQ58" i="10"/>
  <c r="DQ57" i="10"/>
  <c r="DQ42" i="10"/>
  <c r="DQ52" i="10"/>
  <c r="DQ54" i="10"/>
  <c r="DQ47" i="10"/>
  <c r="DQ73" i="10"/>
  <c r="DQ41" i="10"/>
  <c r="DQ56" i="10"/>
  <c r="DQ38" i="10"/>
  <c r="DQ53" i="10"/>
  <c r="DQ78" i="10"/>
  <c r="DQ66" i="10"/>
  <c r="DQ49" i="10"/>
  <c r="DQ33" i="10"/>
  <c r="DQ31" i="10"/>
  <c r="DQ46" i="10"/>
  <c r="BX94" i="10"/>
  <c r="CA94" i="10"/>
  <c r="S79" i="10"/>
  <c r="BU94" i="10"/>
  <c r="BO79" i="10"/>
  <c r="BO81" i="10" s="1"/>
  <c r="BO82" i="10" s="1"/>
  <c r="DQ8" i="10"/>
  <c r="CV79" i="10"/>
  <c r="CV81" i="10" s="1"/>
  <c r="CV82" i="10" s="1"/>
  <c r="DH79" i="10"/>
  <c r="DH81" i="10" s="1"/>
  <c r="DH82" i="10" s="1"/>
  <c r="CY79" i="10"/>
  <c r="CY81" i="10" s="1"/>
  <c r="CY82" i="10" s="1"/>
  <c r="DK79" i="10"/>
  <c r="DK81" i="10" s="1"/>
  <c r="DK82" i="10" s="1"/>
  <c r="CD94" i="10"/>
  <c r="AH94" i="10"/>
  <c r="AK94" i="10"/>
  <c r="DQ14" i="10"/>
  <c r="BR79" i="10"/>
  <c r="BR81" i="10" s="1"/>
  <c r="BR82" i="10" s="1"/>
  <c r="DO85" i="10"/>
  <c r="AN94" i="10"/>
  <c r="DB79" i="10"/>
  <c r="DB81" i="10" s="1"/>
  <c r="DB82" i="10" s="1"/>
  <c r="CP79" i="10"/>
  <c r="CP81" i="10" s="1"/>
  <c r="CP82" i="10" s="1"/>
  <c r="DN79" i="10"/>
  <c r="DN81" i="10" s="1"/>
  <c r="DN82" i="10" s="1"/>
  <c r="AE79" i="10"/>
  <c r="AT79" i="10"/>
  <c r="AT81" i="10" s="1"/>
  <c r="AT82" i="10" s="1"/>
  <c r="AT94" i="10"/>
  <c r="M94" i="10"/>
  <c r="AW94" i="10"/>
  <c r="P94" i="10"/>
  <c r="AZ79" i="10"/>
  <c r="AZ81" i="10" s="1"/>
  <c r="AZ82" i="10" s="1"/>
  <c r="S94" i="10"/>
  <c r="BC79" i="10"/>
  <c r="BC81" i="10" s="1"/>
  <c r="BC82" i="10" s="1"/>
  <c r="V94" i="10"/>
  <c r="BF79" i="10"/>
  <c r="BF81" i="10" s="1"/>
  <c r="BF82" i="10" s="1"/>
  <c r="AQ94" i="10"/>
  <c r="BF94" i="10"/>
  <c r="Y94" i="10"/>
  <c r="BI94" i="10"/>
  <c r="CJ79" i="10"/>
  <c r="CJ81" i="10" s="1"/>
  <c r="CJ82" i="10" s="1"/>
  <c r="CJ94" i="10"/>
  <c r="AB79" i="10"/>
  <c r="BL79" i="10"/>
  <c r="BL81" i="10" s="1"/>
  <c r="BL82" i="10" s="1"/>
  <c r="CM79" i="10"/>
  <c r="CM81" i="10" s="1"/>
  <c r="CM82" i="10" s="1"/>
  <c r="Y79" i="10"/>
  <c r="DQ7" i="10"/>
  <c r="V79" i="10"/>
  <c r="AH79" i="10"/>
  <c r="AZ94" i="10"/>
  <c r="BC94" i="10"/>
  <c r="CM94" i="10"/>
  <c r="AK79" i="10"/>
  <c r="AW79" i="10"/>
  <c r="AW81" i="10" s="1"/>
  <c r="AW82" i="10" s="1"/>
  <c r="BI79" i="10"/>
  <c r="BI81" i="10" s="1"/>
  <c r="BI82" i="10" s="1"/>
  <c r="BU79" i="10"/>
  <c r="BU81" i="10" s="1"/>
  <c r="BU82" i="10" s="1"/>
  <c r="CG79" i="10"/>
  <c r="CG81" i="10" s="1"/>
  <c r="CG82" i="10" s="1"/>
  <c r="CS79" i="10"/>
  <c r="CS81" i="10" s="1"/>
  <c r="CS82" i="10" s="1"/>
  <c r="DE79" i="10"/>
  <c r="DE81" i="10" s="1"/>
  <c r="DE82" i="10" s="1"/>
  <c r="AB94" i="10"/>
  <c r="BL94" i="10"/>
  <c r="CV94" i="10"/>
  <c r="AE94" i="10"/>
  <c r="BO94" i="10"/>
  <c r="CY94" i="10"/>
  <c r="P79" i="10"/>
  <c r="AN79" i="10"/>
  <c r="BX79" i="10"/>
  <c r="BX81" i="10" s="1"/>
  <c r="BX82" i="10" s="1"/>
  <c r="BR94" i="10"/>
  <c r="CD79" i="10"/>
  <c r="CD81" i="10" s="1"/>
  <c r="CD82" i="10" s="1"/>
  <c r="AQ79" i="10"/>
  <c r="CA79" i="10"/>
  <c r="CA81" i="10" s="1"/>
  <c r="CA82" i="10" s="1"/>
  <c r="DS79" i="10" l="1"/>
  <c r="DQ79" i="10"/>
  <c r="DT89" i="10" s="1"/>
  <c r="DQ94" i="10"/>
  <c r="DT94" i="10"/>
  <c r="DT87" i="10"/>
  <c r="DT91" i="10" l="1"/>
  <c r="DT79" i="10"/>
  <c r="DT88" i="10" s="1"/>
  <c r="AX17" i="9" l="1"/>
  <c r="AD16" i="9" l="1"/>
  <c r="AA16" i="9"/>
  <c r="X16" i="9"/>
  <c r="U16" i="9"/>
  <c r="R16" i="9"/>
  <c r="AR17" i="9"/>
  <c r="AQ17" i="9"/>
  <c r="AO17" i="9"/>
  <c r="AN17" i="9"/>
  <c r="AL80" i="10" s="1"/>
  <c r="AL81" i="10" s="1"/>
  <c r="AL17" i="9"/>
  <c r="AK17" i="9"/>
  <c r="AI80" i="10" s="1"/>
  <c r="AI81" i="10" s="1"/>
  <c r="AI17" i="9"/>
  <c r="AH17" i="9"/>
  <c r="AF80" i="10" s="1"/>
  <c r="AF81" i="10" s="1"/>
  <c r="AF17" i="9"/>
  <c r="AE17" i="9"/>
  <c r="AC80" i="10" s="1"/>
  <c r="AC81" i="10" s="1"/>
  <c r="AC17" i="9"/>
  <c r="AB17" i="9"/>
  <c r="Z80" i="10" s="1"/>
  <c r="Z81" i="10" s="1"/>
  <c r="Z17" i="9"/>
  <c r="Y17" i="9"/>
  <c r="W80" i="10" s="1"/>
  <c r="W81" i="10" s="1"/>
  <c r="U80" i="10"/>
  <c r="U81" i="10" s="1"/>
  <c r="T80" i="10"/>
  <c r="T81" i="10" s="1"/>
  <c r="T17" i="9"/>
  <c r="S17" i="9"/>
  <c r="Q80" i="10" s="1"/>
  <c r="Q81" i="10" s="1"/>
  <c r="Q17" i="9"/>
  <c r="O80" i="10" s="1"/>
  <c r="P17" i="9"/>
  <c r="N80" i="10" s="1"/>
  <c r="L80" i="10"/>
  <c r="AT18" i="9"/>
  <c r="AU18" i="9"/>
  <c r="AX18" i="9" s="1"/>
  <c r="AV18" i="9"/>
  <c r="AY18" i="9" s="1"/>
  <c r="AY15" i="9"/>
  <c r="AY11" i="9"/>
  <c r="X11" i="9"/>
  <c r="X17" i="9" s="1"/>
  <c r="AA11" i="9"/>
  <c r="AD11" i="9"/>
  <c r="AG11" i="9"/>
  <c r="AJ11" i="9"/>
  <c r="AV11" i="9" s="1"/>
  <c r="AM11" i="9"/>
  <c r="AP11" i="9"/>
  <c r="AS11" i="9"/>
  <c r="AJ12" i="9"/>
  <c r="AM12" i="9"/>
  <c r="AP12" i="9"/>
  <c r="AS12" i="9"/>
  <c r="AG13" i="9"/>
  <c r="AJ13" i="9"/>
  <c r="AV13" i="9" s="1"/>
  <c r="AM13" i="9"/>
  <c r="AP13" i="9"/>
  <c r="AS13" i="9"/>
  <c r="AD14" i="9"/>
  <c r="AG14" i="9"/>
  <c r="AJ14" i="9"/>
  <c r="AV14" i="9" s="1"/>
  <c r="AM14" i="9"/>
  <c r="AP14" i="9"/>
  <c r="AS14" i="9"/>
  <c r="AW18" i="9"/>
  <c r="J11" i="9"/>
  <c r="AV12" i="9" l="1"/>
  <c r="AY12" i="9"/>
  <c r="AY16" i="9"/>
  <c r="AY14" i="9"/>
  <c r="T20" i="9"/>
  <c r="R80" i="10"/>
  <c r="R81" i="10" s="1"/>
  <c r="AL20" i="9"/>
  <c r="AJ80" i="10"/>
  <c r="AJ81" i="10" s="1"/>
  <c r="AQ20" i="9"/>
  <c r="AO80" i="10"/>
  <c r="AO81" i="10" s="1"/>
  <c r="Z20" i="9"/>
  <c r="X80" i="10"/>
  <c r="X81" i="10" s="1"/>
  <c r="AR20" i="9"/>
  <c r="AP80" i="10"/>
  <c r="AP81" i="10" s="1"/>
  <c r="L81" i="10"/>
  <c r="AF20" i="9"/>
  <c r="AD80" i="10"/>
  <c r="AD81" i="10" s="1"/>
  <c r="AO20" i="9"/>
  <c r="AM80" i="10"/>
  <c r="AM81" i="10" s="1"/>
  <c r="DO81" i="10"/>
  <c r="N81" i="10"/>
  <c r="O81" i="10"/>
  <c r="AI20" i="9"/>
  <c r="AG80" i="10"/>
  <c r="AG81" i="10" s="1"/>
  <c r="AC20" i="9"/>
  <c r="AA80" i="10"/>
  <c r="AA81" i="10" s="1"/>
  <c r="AG17" i="9"/>
  <c r="AE80" i="10" s="1"/>
  <c r="AE81" i="10" s="1"/>
  <c r="AE82" i="10" s="1"/>
  <c r="U17" i="9"/>
  <c r="AX19" i="9"/>
  <c r="AT19" i="9"/>
  <c r="BA19" i="9"/>
  <c r="W20" i="9"/>
  <c r="AU19" i="9"/>
  <c r="AS17" i="9"/>
  <c r="AQ80" i="10" s="1"/>
  <c r="AQ81" i="10" s="1"/>
  <c r="AQ82" i="10" s="1"/>
  <c r="V80" i="10"/>
  <c r="V81" i="10" s="1"/>
  <c r="V82" i="10" s="1"/>
  <c r="AM17" i="9"/>
  <c r="AU17" i="9"/>
  <c r="V20" i="9"/>
  <c r="AH20" i="9"/>
  <c r="S20" i="9"/>
  <c r="AE20" i="9"/>
  <c r="AN20" i="9"/>
  <c r="AA17" i="9"/>
  <c r="Y80" i="10" s="1"/>
  <c r="Y81" i="10" s="1"/>
  <c r="Y82" i="10" s="1"/>
  <c r="AP17" i="9"/>
  <c r="AN80" i="10" s="1"/>
  <c r="AN81" i="10" s="1"/>
  <c r="AN82" i="10" s="1"/>
  <c r="AD17" i="9"/>
  <c r="AB80" i="10" s="1"/>
  <c r="AB81" i="10" s="1"/>
  <c r="AB82" i="10" s="1"/>
  <c r="R17" i="9"/>
  <c r="P80" i="10" s="1"/>
  <c r="AB20" i="9"/>
  <c r="AK20" i="9"/>
  <c r="Y20" i="9"/>
  <c r="AJ17" i="9"/>
  <c r="AH80" i="10" s="1"/>
  <c r="AH81" i="10" s="1"/>
  <c r="AH82" i="10" s="1"/>
  <c r="AT17" i="9"/>
  <c r="DS80" i="10" l="1"/>
  <c r="AG20" i="9"/>
  <c r="AM20" i="9"/>
  <c r="AK80" i="10"/>
  <c r="AK81" i="10" s="1"/>
  <c r="AK82" i="10" s="1"/>
  <c r="P81" i="10"/>
  <c r="P82" i="10" s="1"/>
  <c r="U20" i="9"/>
  <c r="S80" i="10"/>
  <c r="S81" i="10" s="1"/>
  <c r="S82" i="10" s="1"/>
  <c r="DP81" i="10"/>
  <c r="DS81" i="10" s="1"/>
  <c r="AV19" i="9"/>
  <c r="X20" i="9"/>
  <c r="AV17" i="9"/>
  <c r="AS20" i="9"/>
  <c r="R20" i="9"/>
  <c r="AJ20" i="9"/>
  <c r="AD20" i="9"/>
  <c r="AA20" i="9"/>
  <c r="BA17" i="9"/>
  <c r="AP20" i="9"/>
  <c r="DS84" i="10" l="1"/>
  <c r="DQ81" i="10"/>
  <c r="AV20" i="9"/>
  <c r="AW13" i="9"/>
  <c r="AW17" i="9" s="1"/>
  <c r="O13" i="9"/>
  <c r="AY13" i="9" s="1"/>
  <c r="AY17" i="9" s="1"/>
  <c r="AY20" i="9" s="1"/>
  <c r="M17" i="9"/>
  <c r="AZ17" i="9" l="1"/>
  <c r="AZ20" i="9" s="1"/>
  <c r="AW19" i="9"/>
  <c r="K80" i="10"/>
  <c r="O17" i="9"/>
  <c r="AZ19" i="9"/>
  <c r="M80" i="10" l="1"/>
  <c r="M81" i="10" s="1"/>
  <c r="AY19" i="9"/>
  <c r="O20" i="9"/>
  <c r="DR80" i="10"/>
  <c r="DT80" i="10" s="1"/>
  <c r="K81" i="10"/>
  <c r="DR81" i="10" l="1"/>
  <c r="DT81" i="10" s="1"/>
  <c r="DR84" i="10"/>
  <c r="M82" i="10"/>
  <c r="DT84" i="10"/>
</calcChain>
</file>

<file path=xl/sharedStrings.xml><?xml version="1.0" encoding="utf-8"?>
<sst xmlns="http://schemas.openxmlformats.org/spreadsheetml/2006/main" count="852" uniqueCount="411">
  <si>
    <t>Alsviķu pagasts</t>
  </si>
  <si>
    <t>Alūksne</t>
  </si>
  <si>
    <t>Ilzenes pagasts</t>
  </si>
  <si>
    <t>Jaunannas pagasts</t>
  </si>
  <si>
    <t>Jaunlaicenes pagasts</t>
  </si>
  <si>
    <t>Kalncempju pagasts</t>
  </si>
  <si>
    <t>Mālupes pagasts</t>
  </si>
  <si>
    <t>Veclaicenes pagasts</t>
  </si>
  <si>
    <t>Zeltiņu pagasts</t>
  </si>
  <si>
    <t>Kopā</t>
  </si>
  <si>
    <t>līguma noslēgšanas datums</t>
  </si>
  <si>
    <t>Mērķis</t>
  </si>
  <si>
    <t xml:space="preserve">Kopā </t>
  </si>
  <si>
    <t>aizdevuma procentu likme</t>
  </si>
  <si>
    <t>pašvaldības pamatbudžeta ieņēmumi bez mērķdotācijām un iemaksām PFIF</t>
  </si>
  <si>
    <t>Alūksnes pilsētas ielu renovācijas pabeigšana</t>
  </si>
  <si>
    <t>SIA Rūpe pamatkapitāla palielināšana</t>
  </si>
  <si>
    <t>valūta</t>
  </si>
  <si>
    <t>LVL</t>
  </si>
  <si>
    <t>EUR</t>
  </si>
  <si>
    <t>procentu likmes veids</t>
  </si>
  <si>
    <t>fiksēta</t>
  </si>
  <si>
    <t>līguma atmaksas termiņš</t>
  </si>
  <si>
    <t>aizdevējs</t>
  </si>
  <si>
    <t>Valsts kase</t>
  </si>
  <si>
    <t>20.12.2030.</t>
  </si>
  <si>
    <t>P-252/2008</t>
  </si>
  <si>
    <t>P-251/2008</t>
  </si>
  <si>
    <t>20.05.2030.</t>
  </si>
  <si>
    <t>Mālupes Saeita nama rekonstrukcija 1.kārta</t>
  </si>
  <si>
    <t>P-39/2009</t>
  </si>
  <si>
    <t>pamatsumma</t>
  </si>
  <si>
    <t>%</t>
  </si>
  <si>
    <t>P-37/2009</t>
  </si>
  <si>
    <t>Procentos pret pamatbudžetu bez mērķdotācijām un iemaksām PFIF</t>
  </si>
  <si>
    <t>līguma summa oriģināl -valūtā</t>
  </si>
  <si>
    <t>Alūksnes novada pašvaldība</t>
  </si>
  <si>
    <t>Pašvaldība</t>
  </si>
  <si>
    <t>Līguma Nr. (trančes Nr.)</t>
  </si>
  <si>
    <t>mainīga</t>
  </si>
  <si>
    <t>oriģināl -valūtā</t>
  </si>
  <si>
    <t>AS PAREX BANKA</t>
  </si>
  <si>
    <t>20.06.2029.</t>
  </si>
  <si>
    <t>ELFLA projekts "Jaunannas pagasta tautas nama II kārtas rekonstrukcijas un pamatlīdzekļu iegāde"</t>
  </si>
  <si>
    <t>20.12.2028.</t>
  </si>
  <si>
    <t>P-167/2009</t>
  </si>
  <si>
    <t>Kohēzijas fonda projekts "Ūdenssaimniecības attīstība Austrumlatvijas upju baseinos" pašvaldības līdzfinansējums - ieguldījums SIA "RŪPE" pamatkapitālā</t>
  </si>
  <si>
    <t>20.06.2027.</t>
  </si>
  <si>
    <t>P-191/2009</t>
  </si>
  <si>
    <t>Aizdevuma līguma Nr.</t>
  </si>
  <si>
    <t>P-388/2008; PE-7/2009</t>
  </si>
  <si>
    <t>21.07.2008.</t>
  </si>
  <si>
    <t>20.07.2023.</t>
  </si>
  <si>
    <t>saistību apmērs /2023</t>
  </si>
  <si>
    <t>saistību apmērs /2024</t>
  </si>
  <si>
    <t>saistību apmērs /2025</t>
  </si>
  <si>
    <t>saistību apmērs /2026</t>
  </si>
  <si>
    <t>saistību apmērs /2027</t>
  </si>
  <si>
    <t>saistību apmērs /2028</t>
  </si>
  <si>
    <t>saistību apmērs /2029</t>
  </si>
  <si>
    <t>saistību apmērs /2030</t>
  </si>
  <si>
    <t>saistību apmērs /2031</t>
  </si>
  <si>
    <t>valsts kase</t>
  </si>
  <si>
    <t>Pasvaldības budžets bez mērķdotācijām un iemaksām PFIF</t>
  </si>
  <si>
    <t>saistību apmērs /2032</t>
  </si>
  <si>
    <t xml:space="preserve">Galvojumi </t>
  </si>
  <si>
    <t>Kopā aizņēmumi un galvojumi</t>
  </si>
  <si>
    <t>% pret budžetu</t>
  </si>
  <si>
    <t>06.11.2009.; 19.07.2010.</t>
  </si>
  <si>
    <t>ERAF projekts "Ūdenssaimniecības attīstība Alūksnes novada Jaunannas pagasta Jaunannā" (SIA "Ievedne" pamatkapitāls)</t>
  </si>
  <si>
    <t>saistību apmērs /2033</t>
  </si>
  <si>
    <t>saistību apmērs /2034</t>
  </si>
  <si>
    <t>saistību apmērs /2035</t>
  </si>
  <si>
    <t>saistību apmērs /2036</t>
  </si>
  <si>
    <t>A2/1/08/649; A2/1/08/649-V/11/1</t>
  </si>
  <si>
    <t>A2/1/08/650; A2/1/08/650-V/11/1</t>
  </si>
  <si>
    <t>31.10.2011.</t>
  </si>
  <si>
    <t>20.12.2032.</t>
  </si>
  <si>
    <t>A/2/1/11/661</t>
  </si>
  <si>
    <t>P-411/2011</t>
  </si>
  <si>
    <t>saistību apmērs /2037</t>
  </si>
  <si>
    <t>saistību apmērs /2038</t>
  </si>
  <si>
    <t>saistību apmērs /2039</t>
  </si>
  <si>
    <t>20.12.2038.</t>
  </si>
  <si>
    <t>saistību apmērs /2040</t>
  </si>
  <si>
    <t>24.09.2012.</t>
  </si>
  <si>
    <t>20.09.2028.</t>
  </si>
  <si>
    <t>22.10.2012.</t>
  </si>
  <si>
    <t>20.06.2038.</t>
  </si>
  <si>
    <t>A/2/1/12/624</t>
  </si>
  <si>
    <t>P-411/2012</t>
  </si>
  <si>
    <t>SIA "Alūksnes slimnīca" ERAF projektam "Stacionārās veselības aprūpes infrastruktūras uzlabošana SIA "Alūksnes slimnīca", uzlabojot veselības aprūpes pakalpojumu kvalitāti un pieejamību"</t>
  </si>
  <si>
    <t>20.12.2023.</t>
  </si>
  <si>
    <t>KF projekts "Siltumtrašu rekonstrukcija un jaunu siltumtrašu izbūve Alūksnē" AS Simone pamatkapitāla palielināšana</t>
  </si>
  <si>
    <t>SIA "ALBA 5" ilgterniņa aizņēmums ES KF projekta "Atkritumu apglabāšanas poligona "Kaudzītes" infrastruktūras attīstība"</t>
  </si>
  <si>
    <t>24.09.2027.</t>
  </si>
  <si>
    <t>Nordea bank Finland Ple</t>
  </si>
  <si>
    <t>valūtas kurss uz 01.01.2013.</t>
  </si>
  <si>
    <t>18.04.2013.</t>
  </si>
  <si>
    <t>A2/1/13/145</t>
  </si>
  <si>
    <t>P-88/2013</t>
  </si>
  <si>
    <t>P-173/2013</t>
  </si>
  <si>
    <t>ERAF projekts "Tranzītceļa P43 maršruta rekonstrukcija Alūksnes pilsētā" Jāņkalna iela</t>
  </si>
  <si>
    <t>02.09.2013.</t>
  </si>
  <si>
    <t>A2/1/13/449</t>
  </si>
  <si>
    <t>P-323/2013</t>
  </si>
  <si>
    <t>ERAF "Ūdenssaimniecības pakalpojumu attīstība Alūksnē, II kārta" SIA "Rūpe" pamatkapitāls</t>
  </si>
  <si>
    <t>KPFI projekts "Kompleksi risinājumi siltumnīcefekta gāzu emisiju samazināšanai Alūksnes novada vidusskolā un Liepnas vidusskolā"</t>
  </si>
  <si>
    <t>13.12.2013.</t>
  </si>
  <si>
    <t>P-468/2013</t>
  </si>
  <si>
    <t>KF "Katlu māju darbības optimizācija un nergoefektivitātes paaugstināšana Alūksnē"</t>
  </si>
  <si>
    <t>13.11.2013.</t>
  </si>
  <si>
    <t>A2/1/13/832</t>
  </si>
  <si>
    <t>P-410/2013</t>
  </si>
  <si>
    <t>saistību apmērs /2041</t>
  </si>
  <si>
    <t>saistību apmērs /2042</t>
  </si>
  <si>
    <t>saistību apmērs /2043</t>
  </si>
  <si>
    <t>saistību apmērs /2044</t>
  </si>
  <si>
    <t>saistību apmērs /2045</t>
  </si>
  <si>
    <t>saistību apmērs /2046</t>
  </si>
  <si>
    <t>saistību apmērs /2047</t>
  </si>
  <si>
    <t>saistību apmērs /2048</t>
  </si>
  <si>
    <t>saistību apmērs /2049</t>
  </si>
  <si>
    <t>saistību apmērs /2050</t>
  </si>
  <si>
    <t>līguma summa EUR</t>
  </si>
  <si>
    <t>Nr.G/09/635</t>
  </si>
  <si>
    <t>20.12.2024.</t>
  </si>
  <si>
    <t>ERAF "Ūdenssaimniecības pakalpojumu attīstība Jaunlaicenē" SIA "Rūpe" pamatkapitāls</t>
  </si>
  <si>
    <t>19.11.2014.</t>
  </si>
  <si>
    <t>A2/1/14/877</t>
  </si>
  <si>
    <t>P-568/2014</t>
  </si>
  <si>
    <t>ERAF Ūdenssaimniecības attīstība Alsviķu pagasta Alsviķu ciemā ( SIA Rūpe pamatkapitāls)</t>
  </si>
  <si>
    <t>18.03.2015.</t>
  </si>
  <si>
    <t>20.12.2025.</t>
  </si>
  <si>
    <t>A2/1/15/108</t>
  </si>
  <si>
    <t>P-67/2015</t>
  </si>
  <si>
    <t>A2/1/15/110</t>
  </si>
  <si>
    <t>P-69/2015</t>
  </si>
  <si>
    <t>aizņēmums "Uzņēmējdarbībai nozīmīgu ielu un Brūžā ēkas rekonstrukcija Alūksnes pilsētā" neattiecināmās izmaksas u.c.</t>
  </si>
  <si>
    <t>P-49/2015</t>
  </si>
  <si>
    <t>A2/1/15/111</t>
  </si>
  <si>
    <t>P-70/2015</t>
  </si>
  <si>
    <t>ERAF "Ūdenssaimniecības pakalpojumu attīstība Jaunlaicenē" SIA "Rūpe" pamatkapitāls sadardzinājums</t>
  </si>
  <si>
    <t>A2/1/15/109</t>
  </si>
  <si>
    <t>P-68/2015</t>
  </si>
  <si>
    <t>ERAF projekts "Ūdenssaimniecības attīstība Alūksnes novada Zeltiņu pagasta Zeltiņu ciemā"  SIA "Rūpe" pamatkapitāls</t>
  </si>
  <si>
    <t>A2/1/15/113</t>
  </si>
  <si>
    <t>P-72/2015</t>
  </si>
  <si>
    <t>A2/1/13/1188;    A2/1/13/1188-V/1</t>
  </si>
  <si>
    <t>03.06.2015.</t>
  </si>
  <si>
    <t>20.04.2025.</t>
  </si>
  <si>
    <t>mainīga, ik pēc 6 mēnešiem</t>
  </si>
  <si>
    <t>SIA "RŪPE" aizņēmums ERAF projektiem "Alūksnes novada Alsviķu pagasta Alsviķu ciema ūdenssaimniecības attīstība", "Alūksnes novada Alsviķu pagasta Strautiņu ciema ūdenssaimniecības attīstība", "Alūksnes novada Ilzenes pagasta Jaunzemu ciema ūdenssaimniecības attīstība", "Alūksnes novada Zeltiņu pagasta Zeltiņu ciema ūdenssaimniecības attīstība"</t>
  </si>
  <si>
    <t>13.03.2015. 09.12.2015</t>
  </si>
  <si>
    <t>20.12.2041.</t>
  </si>
  <si>
    <t>A2/1/15/87;   A2/1/15/87-V/15/1</t>
  </si>
  <si>
    <t>19.06.2013.; 04.02.2014.;  26.01.2016.</t>
  </si>
  <si>
    <t>20.09.2027.</t>
  </si>
  <si>
    <t>A2/1/13/259; A2/1/13/259-V/14/1; A2/1/13/259-1/16/2</t>
  </si>
  <si>
    <t>A2/1/08/912; A2/1/09/556;    A2/1/09/556-V/13/1; A2/1/09/556-V/16/2</t>
  </si>
  <si>
    <t>19.11.2008; 12.10.2009.; 13.05.2013.; 06.07.2016.</t>
  </si>
  <si>
    <t>A2/1/09/119; A2/1/09/119-V/09/1; A2/1/09/119-V/13/2; A2/1/09/119-V/16/3</t>
  </si>
  <si>
    <t>28.04.2009., 20.11.2009., 13.05.2013.; 06.07.2016.</t>
  </si>
  <si>
    <t>A2/1/09/120;  A2/1/09/120-V/10/1; A2/1/09/120-V/13/2; A2/1/09/120-V/16/3</t>
  </si>
  <si>
    <t>28.04.2009.; 10.03.2010.; 13.05.2013.; 06.07.2016.</t>
  </si>
  <si>
    <t>Aizņēmums Alūksnes novada pašvaldības ceļu infrastruktūras projekta īstenošanai (Lāčplēša, Rījukalna, Vējakalna, Torņa ielas Alūksnē)</t>
  </si>
  <si>
    <t>15.12.2016.</t>
  </si>
  <si>
    <t>20.12.2027.</t>
  </si>
  <si>
    <t>A2/1/16/510</t>
  </si>
  <si>
    <t>P-373/2016</t>
  </si>
  <si>
    <t>Alūksnes novada pašvaldības</t>
  </si>
  <si>
    <t>Domes priekšsēdētājs</t>
  </si>
  <si>
    <t>aizņēmums SAM 3.3.1. ERAF projekts "Multifunkcionālas servisa ēkas izbūve Pilssalā"</t>
  </si>
  <si>
    <t>P-37/2017</t>
  </si>
  <si>
    <t>12.2027.</t>
  </si>
  <si>
    <t>P-212/2017</t>
  </si>
  <si>
    <t>P-211/2017</t>
  </si>
  <si>
    <t>aizņēmums SAM 5.6.2. ERAF projekts "Alūksnes pilsētas rūpniecīskās apbūves teritorijas attīstība 1.kārta uz atvieglotiem nosacījumiem</t>
  </si>
  <si>
    <t>P-210/2017</t>
  </si>
  <si>
    <t>07.09.2009; 13.05.2013. 10.05.2017.</t>
  </si>
  <si>
    <t>A2/1/09/468       A2/1/09/468-V/13/1; A2/1/09/468-V/17/2</t>
  </si>
  <si>
    <t>25.08.2009.; 18.04.2013. 10.05.2017.</t>
  </si>
  <si>
    <t>A2/1/09/434    A2/1/09/434-V/13/1 A2/1/09/434-V/17/2</t>
  </si>
  <si>
    <t>A2/1/17/315; A2/1/17/315-V/17/1</t>
  </si>
  <si>
    <t>26.05.2017.; 03.08.2017.</t>
  </si>
  <si>
    <t>aizņēmums Alūksnes Muižas parka vēsturisko objektu restaurācijai un atjaunošanai</t>
  </si>
  <si>
    <t>P-425/2017</t>
  </si>
  <si>
    <t>07.09.2017.</t>
  </si>
  <si>
    <t>A2/1/17/656</t>
  </si>
  <si>
    <t>P-509/2017</t>
  </si>
  <si>
    <t>Aizņēmums Alūksnes Pilssalas infrastruktūras izbūvei</t>
  </si>
  <si>
    <t>P-572/2017</t>
  </si>
  <si>
    <t>aizņēmums "Multifunkcionālās komunālās mašīnas un tā aprīkojuma iegādei" (PA "Spodra")</t>
  </si>
  <si>
    <t>saistību apmērs /2051</t>
  </si>
  <si>
    <t>saistību apmērs /2052</t>
  </si>
  <si>
    <t>saistību apmērs /2053</t>
  </si>
  <si>
    <t>saistību apmērs /2054</t>
  </si>
  <si>
    <t>saistību apmērs /2055</t>
  </si>
  <si>
    <t>aizņēmums ERAF projekts "Gaismas ceļs caur gadsimtiem"</t>
  </si>
  <si>
    <t>Alūksnes novads</t>
  </si>
  <si>
    <t>aizņēmums projekta "Ernsta Glika Alūksnes Valsts ģimnāzijas mācību vides uzlabošanas būvprojekta izstrāde" īstenošanai</t>
  </si>
  <si>
    <t>31.01.2018.</t>
  </si>
  <si>
    <t>A2/1/18/27</t>
  </si>
  <si>
    <t>P-20/2018</t>
  </si>
  <si>
    <t>esošie</t>
  </si>
  <si>
    <t>P-662/2017</t>
  </si>
  <si>
    <t>12.2038.</t>
  </si>
  <si>
    <t>galvojums SIA "Alūksnes slimnīca" aizņēmumam radioloģijas nodaļas iekārtu modernizācijai</t>
  </si>
  <si>
    <t>22.02.2018.</t>
  </si>
  <si>
    <t>20.02.2028.</t>
  </si>
  <si>
    <t>P-138/2018</t>
  </si>
  <si>
    <t>aizņēmums sociālo iestāžu investīciju projektam "Sociālās apūpes centra "Alūksne" filiāles "Pīlādži" izveide</t>
  </si>
  <si>
    <t>*</t>
  </si>
  <si>
    <t>ELFLA projekts "Alūksnes novada pašvaldības autoceļa "Mālupe - Purmala" pārbvūve"</t>
  </si>
  <si>
    <t>aizņemums četru ELFLA projektu īstenošanai*</t>
  </si>
  <si>
    <t>P-136/2018</t>
  </si>
  <si>
    <t>Alūsknes novads</t>
  </si>
  <si>
    <t>02.03.2017.; 21.04.2018.</t>
  </si>
  <si>
    <t>A2/1/17/105; A2/1/17/105-V/18/1</t>
  </si>
  <si>
    <t>26.05.2017.; 05.01.2018.; 21.04.2018.</t>
  </si>
  <si>
    <t>A2/1/17/317; A2/1/17/317-V/18/1; A2/1/17/317-V/18/2</t>
  </si>
  <si>
    <t>ERAF SAM projekts "Alūksnes novada vispārējās izglītības iestāžu mācību vides uzlabošana" (Alūksnes novada vidusskola)</t>
  </si>
  <si>
    <t>20.03.2034.</t>
  </si>
  <si>
    <t>P-161/2018</t>
  </si>
  <si>
    <t>ELFLA projekts "Pašvaldības autoceļa "Lūkuži - Gotlupi - Nāzupi" pārbūves 1.kārta Kalncempju pagastā, Alūksnes novadā"</t>
  </si>
  <si>
    <t>P-258/2018</t>
  </si>
  <si>
    <t>aizņēmums ERAF projektam "Infrastruktūras uzlabošana industriālās teritorijas attīstībai Alūksnes novada Jaunlaicenes ciemā" ar sadardzinājumu un papildinājumu</t>
  </si>
  <si>
    <t>01.08.2018.</t>
  </si>
  <si>
    <t>A2/1/18/510</t>
  </si>
  <si>
    <t>P-433/2018</t>
  </si>
  <si>
    <t>20.12.2039.</t>
  </si>
  <si>
    <t>A2/1/18/514</t>
  </si>
  <si>
    <t>P-434/2018</t>
  </si>
  <si>
    <t>ERAF projekts "Ūdenssaimniecības pakalpojumu attīstība Alūksnē, 3.kārta" (ieguldījums SIA "Rūpe" pamatkapitālā)</t>
  </si>
  <si>
    <t>izglītības iestāžu investīciju projekts "Alūknes PII "Sprīdītis" ēkas iekšējo inženiertīklu pārbūve"</t>
  </si>
  <si>
    <t>05.12.2017.; 30.08.2018.</t>
  </si>
  <si>
    <t>A2/1/17/869; A2/1/17/869-V/18/1</t>
  </si>
  <si>
    <t>A2/1/18/191; A2/1/18/191-V/18/1</t>
  </si>
  <si>
    <t>27.04.2018.; 09.10.2018.</t>
  </si>
  <si>
    <t>Aiznēmums ERAF projekta "Energoefektivitātes uzlabošana Alūksnes novada pašvaldības administratīvajā ēkā"</t>
  </si>
  <si>
    <t>04.12.2018.</t>
  </si>
  <si>
    <t>P-720/2018</t>
  </si>
  <si>
    <t>30.11.2018.</t>
  </si>
  <si>
    <t>P-718/2018</t>
  </si>
  <si>
    <t>aizņēmums prioritāro invesīciju projekta "Nekustamā īpašuma Uzvaras iela 1, Alūksnē, Alūksnes novadā" īstenošanai</t>
  </si>
  <si>
    <t>15.11.2018.</t>
  </si>
  <si>
    <t>P-667/2018</t>
  </si>
  <si>
    <t>aizņēmums projekta "Lietus kanalizācijas sistēmas izbūve un ielu seguma atjaunošana" īstenošanai ( O.Vācieša un Dārza ielu rekonstrukcijai)</t>
  </si>
  <si>
    <t>P-628/2018</t>
  </si>
  <si>
    <t xml:space="preserve"> aizņēmums ceļu un to kompleksa investīciju projekta "Pleskavas ielas pārbūve Alūksnē, Alūksnes novadā (2.un 3.kārta) " īstenošanai</t>
  </si>
  <si>
    <t>A2/1/18/864</t>
  </si>
  <si>
    <t>P-717/2018</t>
  </si>
  <si>
    <t>Aizņēmums valsts mērķdotācijas līdzfinansējuma - sporta būves Pilssalā, ar sadārdzinājumu</t>
  </si>
  <si>
    <t xml:space="preserve">aizņēmums ERAF projekta Nr.5.6.2.0/18I/012 "Alūksnes pilsētas rūpnieciskās apbūves teritorijas attīstības 2.kārta" </t>
  </si>
  <si>
    <t>29.10.2018.; 30.11.2018.</t>
  </si>
  <si>
    <t>A2/1/18/751; A2/1/18/751-V/18/1</t>
  </si>
  <si>
    <t>11.04.2018.; 14.01.2019.</t>
  </si>
  <si>
    <t>A2/1/18/166; A2/1/18/166-V/19/1</t>
  </si>
  <si>
    <t>05.12.2017. 05.01.2018. 11.04.2018. 14.01.2019.</t>
  </si>
  <si>
    <t>06.10.2017.; 20.12.2017.; 01.06.2018.; 18.02.2019.</t>
  </si>
  <si>
    <t>A2/1/17/720;  A2/1/17/720-V/17/1; A2/1/17/720-V/18/2; A2/1/17/720-V/19/3</t>
  </si>
  <si>
    <t>03.08.2017.; 20.12.2017.; 18.02.2019.</t>
  </si>
  <si>
    <t>A2/1/17/566  A2/1/17/566-V/17/1; A2/1/17/566-V/19/2</t>
  </si>
  <si>
    <t>11.04.2018.; 18.02.2019.</t>
  </si>
  <si>
    <t>A2/1/18/164;    A2/1/18/164-V/19/1</t>
  </si>
  <si>
    <t>saistību apmērs /2056</t>
  </si>
  <si>
    <t>saistību apmērs /2057</t>
  </si>
  <si>
    <t>26.05.2017.; 03.08.2017.; 05.07.2018.; 10.07.2018.; 18.02.2019.; 21.03.2019.</t>
  </si>
  <si>
    <t>A2/1/17/316; A2/1/17/316-V/17/1; A2/1/17/316-V/18/2; A2/1/17/316-V/18/3; A2/1/17/316-V/19/4; A2/1/17/316-V/19/5</t>
  </si>
  <si>
    <t>20.12.2026.</t>
  </si>
  <si>
    <t>Aizņēmums valsts mērķdotācijas līdzfinansējuma Pleskavas ielas pārbūve1.kārta</t>
  </si>
  <si>
    <t>20.05.2019.</t>
  </si>
  <si>
    <t>20.12.2029.</t>
  </si>
  <si>
    <t>A2/1/19/160</t>
  </si>
  <si>
    <t>P-111/2019</t>
  </si>
  <si>
    <t>30.11.2018. 27.12.2018. 14.01.2019. 17.05.2019.</t>
  </si>
  <si>
    <t>saistību apmērs /2058</t>
  </si>
  <si>
    <t>P-661/2017</t>
  </si>
  <si>
    <t xml:space="preserve">aizņēmums LAT-RUS projektam "630 verstis pilnas sajūtām" </t>
  </si>
  <si>
    <t>A2/1/19/436</t>
  </si>
  <si>
    <t>P-274/2019</t>
  </si>
  <si>
    <t>10.12.2019.</t>
  </si>
  <si>
    <t>20.11.2049.</t>
  </si>
  <si>
    <t>A2/1/19/459</t>
  </si>
  <si>
    <t>P-293/2019</t>
  </si>
  <si>
    <t>01.06.2018.; 14.01.2019.; 25.02.2020.</t>
  </si>
  <si>
    <t>A2/1/18/298; A2/1/18/298-V/19/1; A2/1/18/298-V/20/2</t>
  </si>
  <si>
    <t>27.02.2020.</t>
  </si>
  <si>
    <t>P-37/2020</t>
  </si>
  <si>
    <t>20.12.2036.</t>
  </si>
  <si>
    <t>P-21/2020</t>
  </si>
  <si>
    <t>aizņēmums desmit ELFLA projektu īstenošanai (pašvaldības koplietošanas novadgrāvju meliorācijas atjaunošana) 10 projekti</t>
  </si>
  <si>
    <t>ERAF projekts Nr.8.1.2.0/18/I/002 "Alūksnes novada vispārējās izglītības iestāžu mācību vides uzlabošana" (E.Glika Alūksnes Valsts ģimnāzija)</t>
  </si>
  <si>
    <t>20.12.2031.</t>
  </si>
  <si>
    <t>01.06.2020.</t>
  </si>
  <si>
    <t>A2/1/20/254</t>
  </si>
  <si>
    <t>P-139/2020</t>
  </si>
  <si>
    <t>22.09.2036.</t>
  </si>
  <si>
    <t>aizņēmums ERAF projekta  "Aizsargājamo ainavu apvidus "Veclaicene"infrastruktūras uzlabošana antropogēnās slodzes mazināšanai un pieejamības nodrošināšanai" īstenošanai</t>
  </si>
  <si>
    <t>A.DUKULIS</t>
  </si>
  <si>
    <t>aizņēmums ERAF projektam "Uzņēmējdarbībai nozīmīgas infrastruktūras attīstība Alūksnes pilsētā"</t>
  </si>
  <si>
    <t>A2/1/20/604</t>
  </si>
  <si>
    <t>P-274/2020</t>
  </si>
  <si>
    <t>31.08.2020.</t>
  </si>
  <si>
    <t>A2/1/20/603</t>
  </si>
  <si>
    <t>P-275/2020</t>
  </si>
  <si>
    <t>mainīgā</t>
  </si>
  <si>
    <t>aizņēmums pašvaldības transporta  infrastruktūras attīstības projekts "Baložu bulvāra pārbūve Alūksnē, Alūksnes novadā"</t>
  </si>
  <si>
    <t>A2/1/20/601</t>
  </si>
  <si>
    <t>P-277/2020</t>
  </si>
  <si>
    <t>aizņēmums pašvaldības transporta infrastruktūras attīstības projektam "Autoceļa "Mālupe - Priednieki" transporta infrastruktūras atjaunošana"</t>
  </si>
  <si>
    <t>A2/1/20/600</t>
  </si>
  <si>
    <t>P-278/2020</t>
  </si>
  <si>
    <t>aizņēmums LAT-RUS projektam "630 verstis pilnas sajūtām" papildus</t>
  </si>
  <si>
    <t>06.10.2020.</t>
  </si>
  <si>
    <t>P-371/2020</t>
  </si>
  <si>
    <t>A2/1/20/704</t>
  </si>
  <si>
    <t>A2/1/18/865; A2/1/18/865-V/18/1; A2/1/18/865-V19/2;  A2/1/18/865-V/19/3; A2/1/18/865-ekase</t>
  </si>
  <si>
    <t>aizņēmums pašvaldības investīciju projektam "Bezkontakta, attalinātās pārvaldīšanas sistēmas ieviešana"</t>
  </si>
  <si>
    <t>A2/1/20/47; A2/1/20/47-ekase/1 A2/1/20/47-ekase/2</t>
  </si>
  <si>
    <t>12.2020.</t>
  </si>
  <si>
    <t>A2/1/18/869; A2/1/18/869-ekase</t>
  </si>
  <si>
    <t>mainīga, tirgus nosa-cījumi</t>
  </si>
  <si>
    <t>29.11.2019.</t>
  </si>
  <si>
    <t>A2/1/20/839</t>
  </si>
  <si>
    <t>P-464/2020</t>
  </si>
  <si>
    <t>AS "SIMONE" mazo katlu māju rekonstrukcija</t>
  </si>
  <si>
    <t>SIA "RŪPE" ES projekta "Ūdenssaimniecības attīstība Austrumlatvijas upju baseinos" neattiecināmo izdevumu segšanai</t>
  </si>
  <si>
    <t>P-9/2021</t>
  </si>
  <si>
    <t>Aizņēmums KF projektam "Zāļo un dārza atkritumu kompostēšanas laukuma izveide Alūksnes novadā"</t>
  </si>
  <si>
    <t>aizņēmums LAT_RUS projektam "630 verstis pilnas sajūtām" (multimediju projekcija)</t>
  </si>
  <si>
    <t>27.05.2021.</t>
  </si>
  <si>
    <t>A2/1/21/243</t>
  </si>
  <si>
    <t>P-155/2021</t>
  </si>
  <si>
    <t>aizņēmums projekta "Ernsta Glika Alūksnes Valsts ģimnāzijas mācību vides uzlabošanas būvprojekta izstrāde" īstenošanai papildu</t>
  </si>
  <si>
    <t>22.12.2036.</t>
  </si>
  <si>
    <t>P-210/2021</t>
  </si>
  <si>
    <t>Dz.ADLERS</t>
  </si>
  <si>
    <t>aizņēmums Izglītības un sporta centra izveidei Alūksnes pilsētā</t>
  </si>
  <si>
    <t>20.12.2050.</t>
  </si>
  <si>
    <t>P-315/2021</t>
  </si>
  <si>
    <t>28.07.2021.</t>
  </si>
  <si>
    <t>A2/1/21/435</t>
  </si>
  <si>
    <t>24.02.2021. 28.10.2021.</t>
  </si>
  <si>
    <t>A2/1/21/37;   A2/1/21/37-V/21/1; A2/1/21/37-V/21/2</t>
  </si>
  <si>
    <t>Sporta, interešu izglītības un mūžizglītības centra "Dailes" rekonstrukcijas daļējai pabeigšanai</t>
  </si>
  <si>
    <t>A2/1/21/321; A2/1/21/321-V/22/1</t>
  </si>
  <si>
    <t>06.02.2020. ; 05.01.2021.; 12.01.2022.</t>
  </si>
  <si>
    <t>A2/1/20/33;  A2/1/20/33-V/21/1; A2/1/20/33-V/22/2</t>
  </si>
  <si>
    <t>22.06.2021. 12.01.2022.</t>
  </si>
  <si>
    <t>ERAF projekta "Ernsta Glika Alūksnes Valsts ģimnāzijas mācību vides uzlabošanas būvprojekta izstrāde" īstenošanai papildu 2.aizdevums</t>
  </si>
  <si>
    <t>28.01.2022.</t>
  </si>
  <si>
    <t>20.01.2037.</t>
  </si>
  <si>
    <t>A2/1/22/12</t>
  </si>
  <si>
    <t>P-3/2022</t>
  </si>
  <si>
    <t>05.07.2022.</t>
  </si>
  <si>
    <t>A2/1/22/189</t>
  </si>
  <si>
    <t>Prioritārais investīciju projekts "Alūksnes izziņas un pakalpojumu centrs" (atviegl.)</t>
  </si>
  <si>
    <t>Prioritārais investīciju projekts "Alūksnes izziņas un pakalpojumu centrs" (tirgus nosac.)</t>
  </si>
  <si>
    <t>06.07.2022.</t>
  </si>
  <si>
    <t>A2/1/22/194</t>
  </si>
  <si>
    <t>P-108/2022 PRIO</t>
  </si>
  <si>
    <t>P-114/2022 PRIO</t>
  </si>
  <si>
    <t>Annas     pagasts</t>
  </si>
  <si>
    <t>ERAF projekts "Energoefektivitātes paaugstināšana Alūksnes novada pašvaldības ēkā"</t>
  </si>
  <si>
    <t>21.12.2026.</t>
  </si>
  <si>
    <t>A2/1/22/195</t>
  </si>
  <si>
    <t>P-107/2022</t>
  </si>
  <si>
    <t>A2/1/17/870;   A2/1/17/870-V/18/1; A2/1/17/870-V/18/2; A2/1/17/870-V/19/3 A2/1/18/870-ekase</t>
  </si>
  <si>
    <t>A2/1/18/795</t>
  </si>
  <si>
    <t>14.09.2022.</t>
  </si>
  <si>
    <t>20.08.2052.</t>
  </si>
  <si>
    <t>A2/1/22/385</t>
  </si>
  <si>
    <t>P-267/2022</t>
  </si>
  <si>
    <t>A2/1/22/386</t>
  </si>
  <si>
    <t>P-266/2022</t>
  </si>
  <si>
    <t>ERAF projekta (Nr.5.6.2.0/21/I/010) "Uzņēmējdarbībai nozīmīgas infrastruktūras attīstība Alūksnes novadā" īstenošanai (tirgus nosacījumi)</t>
  </si>
  <si>
    <t xml:space="preserve">ERAF projekta (Nr.5.6.2.0/21/I/010) "Uzņēmējdarbībai nozīmīgas infrastruktūras attīstība Alūksnes novadā" īstenošanai </t>
  </si>
  <si>
    <t>projekta "Izglītības un sporta centra izveide Alūksnes pilsētā" investīciju īstenošana (papildus)</t>
  </si>
  <si>
    <t>05.10.2022.</t>
  </si>
  <si>
    <t>20.09.2051.</t>
  </si>
  <si>
    <t>A2/1/22/411</t>
  </si>
  <si>
    <t>P-283/2022</t>
  </si>
  <si>
    <t>20.12.2044.</t>
  </si>
  <si>
    <t>P-341/2022 COVID VARAM</t>
  </si>
  <si>
    <t>projekts "Ernsta Glika Alūksnes Valsts ģimnāzijas ēku pārbūve, 2.kārta"</t>
  </si>
  <si>
    <t>03.11.2022.</t>
  </si>
  <si>
    <t>A2/1/22/475</t>
  </si>
  <si>
    <t>turpmākie gadi (2030 - 2052)</t>
  </si>
  <si>
    <t xml:space="preserve">12.2036. </t>
  </si>
  <si>
    <t>turpmākie gadi (2030-2030)</t>
  </si>
  <si>
    <t>0,311/x</t>
  </si>
  <si>
    <t>1,475/x</t>
  </si>
  <si>
    <t>2,201/x</t>
  </si>
  <si>
    <t>2,802/x</t>
  </si>
  <si>
    <t>2,146/x</t>
  </si>
  <si>
    <t>2,75+x</t>
  </si>
  <si>
    <t>Galvojumu saistības uz 30.11.2023. (noslēgtie līgumi) un paredzamie galvojumi</t>
  </si>
  <si>
    <r>
      <t>Alūksnes novada pašvaldības domes priekšsēdētājs</t>
    </r>
    <r>
      <rPr>
        <i/>
        <sz val="12"/>
        <rFont val="Times New Roman"/>
        <family val="1"/>
        <charset val="186"/>
      </rPr>
      <t xml:space="preserve"> Dz. Adlers</t>
    </r>
  </si>
  <si>
    <r>
      <rPr>
        <sz val="12"/>
        <rFont val="Times New Roman"/>
        <family val="1"/>
        <charset val="186"/>
      </rPr>
      <t>Alūksnes novada pašvaldības domes priekšsēdētājs</t>
    </r>
    <r>
      <rPr>
        <sz val="20"/>
        <rFont val="Times New Roman"/>
        <family val="1"/>
        <charset val="186"/>
      </rPr>
      <t xml:space="preserve"> </t>
    </r>
    <r>
      <rPr>
        <i/>
        <sz val="12"/>
        <rFont val="Times New Roman"/>
        <family val="1"/>
        <charset val="186"/>
      </rPr>
      <t>Dz. Adlers</t>
    </r>
  </si>
  <si>
    <t>4. pielikums</t>
  </si>
  <si>
    <t>saistošajiem noteikumiem Nr. 42/2023</t>
  </si>
  <si>
    <t>5. pielikums</t>
  </si>
  <si>
    <t>Aizņēmumu saistības uz 30.11.2023. (noslēgtie līgumi) un paredzamie aizņēmumi</t>
  </si>
  <si>
    <t>ERAF Ūdenssaimniecības attīstība Alsviķu pagasta Strautiņu ciemā (SIA Rūpe pamatkapitāls)</t>
  </si>
  <si>
    <t>ERAF projekts "Ūdenssaimniecības attīstība Alūksnes novada Ilzenes pagasta Jaunzemu ciemā" (SIA Rūpe pamatkapitāls)</t>
  </si>
  <si>
    <t>Sporta, interešu izglītības un mūžizglītības centra "Dailes" rekonstrukcijas pabeigšanai</t>
  </si>
  <si>
    <t xml:space="preserve">aiņēmums ERAF projektam "Infrastruktūras risinājumi deinstitucionālizācijas īstenošanai Alūksnes novadā"
Nr.9.3.1.1/19/I/048 (ēkas Uzvaras iela 1 pārbūve)
</t>
  </si>
  <si>
    <t>ELFLA projekts "Pašvaldības autoceļa "Dzintari - Cīņa" pārbūve Veclaicenes pagastā, Alūksnes novadā"</t>
  </si>
  <si>
    <t>ELFLA projekts "Pašvaldības autoceļa "Indrāni- Blūmji - Gailīši", "Rijukalns - Vengerski" un "Ziemeri - Murati" pārbūve Ziemera pagastā, Alūksnes novadā"</t>
  </si>
  <si>
    <t>ELFLA projekts "Pašvaldības autoceļu "Tomsona pagrieziens - Sebežnieki", "Brenci - Sakvārne" un "P41-Cūku komplekss"" pārbūve, Malienas pagastā, Alūksnes novadā"</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</si>
</sst>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0.000000"/>
  </numFmts>
  <fonts count="10" x14ac:knownFonts="1">
    <font>
      <sz val="10"/>
      <name val="Arial"/>
      <charset val="186"/>
    </font>
    <font>
      <sz val="8"/>
      <name val="Arial"/>
      <family val="2"/>
      <charset val="186"/>
    </font>
    <font>
      <b/>
      <sz val="10"/>
      <name val="Times New Roman"/>
      <family val="1"/>
      <charset val="186"/>
    </font>
    <font>
      <sz val="10"/>
      <name val="Times New Roman"/>
      <family val="1"/>
      <charset val="186"/>
    </font>
    <font>
      <b/>
      <sz val="12"/>
      <name val="Times New Roman"/>
      <family val="1"/>
      <charset val="186"/>
    </font>
    <font>
      <b/>
      <sz val="9"/>
      <name val="Times New Roman"/>
      <family val="1"/>
      <charset val="186"/>
    </font>
    <font>
      <sz val="10"/>
      <color theme="0"/>
      <name val="Times New Roman"/>
      <family val="1"/>
      <charset val="186"/>
    </font>
    <font>
      <sz val="20"/>
      <name val="Times New Roman"/>
      <family val="1"/>
      <charset val="186"/>
    </font>
    <font>
      <sz val="12"/>
      <name val="Times New Roman"/>
      <family val="1"/>
      <charset val="186"/>
    </font>
    <font>
      <i/>
      <sz val="12"/>
      <name val="Times New Roman"/>
      <family val="1"/>
      <charset val="186"/>
    </font>
  </fonts>
  <fills count="2">
    <fill>
      <patternFill patternType="none"/>
    </fill>
    <fill>
      <patternFill patternType="gray125"/>
    </fill>
  </fills>
  <borders count="59">
    <border>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diagonal/>
    </border>
    <border>
      <left style="medium">
        <color indexed="64"/>
      </left>
      <right style="thin">
        <color indexed="64"/>
      </right>
      <top/>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bottom/>
      <diagonal/>
    </border>
    <border>
      <left/>
      <right style="thin">
        <color indexed="64"/>
      </right>
      <top style="thin">
        <color indexed="64"/>
      </top>
      <bottom/>
      <diagonal/>
    </border>
    <border>
      <left/>
      <right style="medium">
        <color indexed="64"/>
      </right>
      <top style="medium">
        <color indexed="64"/>
      </top>
      <bottom style="medium">
        <color indexed="64"/>
      </bottom>
      <diagonal/>
    </border>
  </borders>
  <cellStyleXfs count="1">
    <xf numFmtId="0" fontId="0" fillId="0" borderId="0"/>
  </cellStyleXfs>
  <cellXfs count="291">
    <xf numFmtId="0" fontId="0" fillId="0" borderId="0" xfId="0"/>
    <xf numFmtId="0" fontId="2" fillId="0" borderId="0" xfId="0" applyFont="1"/>
    <xf numFmtId="0" fontId="3" fillId="0" borderId="0" xfId="0" applyFont="1" applyAlignment="1">
      <alignment horizontal="left"/>
    </xf>
    <xf numFmtId="0" fontId="3" fillId="0" borderId="0" xfId="0" applyFont="1" applyAlignment="1">
      <alignment horizontal="center"/>
    </xf>
    <xf numFmtId="0" fontId="3" fillId="0" borderId="0" xfId="0" applyFont="1"/>
    <xf numFmtId="3" fontId="3" fillId="0" borderId="0" xfId="0" applyNumberFormat="1" applyFont="1"/>
    <xf numFmtId="0" fontId="3" fillId="0" borderId="0" xfId="0" applyFont="1" applyAlignment="1">
      <alignment horizontal="right"/>
    </xf>
    <xf numFmtId="0" fontId="4" fillId="0" borderId="0" xfId="0" applyFont="1"/>
    <xf numFmtId="0" fontId="3" fillId="0" borderId="44" xfId="0" applyFont="1" applyBorder="1"/>
    <xf numFmtId="0" fontId="2" fillId="0" borderId="10" xfId="0" applyFont="1" applyBorder="1" applyAlignment="1">
      <alignment horizontal="center" vertical="center"/>
    </xf>
    <xf numFmtId="0" fontId="2" fillId="0" borderId="12" xfId="0" applyFont="1" applyBorder="1"/>
    <xf numFmtId="3" fontId="2" fillId="0" borderId="10" xfId="0" applyNumberFormat="1" applyFont="1" applyBorder="1"/>
    <xf numFmtId="0" fontId="2" fillId="0" borderId="10" xfId="0" applyFont="1" applyBorder="1"/>
    <xf numFmtId="0" fontId="2" fillId="0" borderId="11" xfId="0" applyFont="1" applyBorder="1"/>
    <xf numFmtId="0" fontId="2" fillId="0" borderId="40" xfId="0" applyFont="1" applyBorder="1"/>
    <xf numFmtId="0" fontId="3" fillId="0" borderId="41" xfId="0" applyFont="1" applyBorder="1"/>
    <xf numFmtId="0" fontId="3" fillId="0" borderId="42" xfId="0" applyFont="1" applyBorder="1"/>
    <xf numFmtId="0" fontId="2" fillId="0" borderId="13" xfId="0" applyFont="1" applyBorder="1"/>
    <xf numFmtId="0" fontId="2" fillId="0" borderId="39"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6" xfId="0" applyFont="1" applyBorder="1" applyAlignment="1">
      <alignment horizontal="center" textRotation="90" wrapText="1"/>
    </xf>
    <xf numFmtId="3" fontId="2" fillId="0" borderId="7" xfId="0" applyNumberFormat="1" applyFont="1" applyBorder="1" applyAlignment="1">
      <alignment horizontal="center" wrapText="1"/>
    </xf>
    <xf numFmtId="3" fontId="2" fillId="0" borderId="7" xfId="0" applyNumberFormat="1" applyFont="1" applyBorder="1" applyAlignment="1">
      <alignment horizontal="center" textRotation="90" wrapText="1"/>
    </xf>
    <xf numFmtId="0" fontId="2" fillId="0" borderId="7" xfId="0" applyFont="1" applyBorder="1" applyAlignment="1">
      <alignment horizontal="center" textRotation="90" wrapText="1"/>
    </xf>
    <xf numFmtId="0" fontId="2" fillId="0" borderId="8" xfId="0" applyFont="1" applyBorder="1" applyAlignment="1">
      <alignment horizontal="center" textRotation="90" wrapText="1"/>
    </xf>
    <xf numFmtId="0" fontId="2" fillId="0" borderId="7" xfId="0" applyFont="1" applyBorder="1" applyAlignment="1">
      <alignment horizontal="center" wrapText="1"/>
    </xf>
    <xf numFmtId="0" fontId="2" fillId="0" borderId="52" xfId="0" applyFont="1" applyBorder="1" applyAlignment="1">
      <alignment horizontal="center" textRotation="90" wrapText="1"/>
    </xf>
    <xf numFmtId="0" fontId="2" fillId="0" borderId="54" xfId="0" applyFont="1" applyBorder="1" applyAlignment="1">
      <alignment horizontal="center" wrapText="1"/>
    </xf>
    <xf numFmtId="0" fontId="2" fillId="0" borderId="55" xfId="0" applyFont="1" applyBorder="1" applyAlignment="1">
      <alignment horizontal="center" textRotation="90" wrapText="1"/>
    </xf>
    <xf numFmtId="0" fontId="2" fillId="0" borderId="19" xfId="0" applyFont="1" applyBorder="1" applyAlignment="1">
      <alignment horizontal="center" textRotation="90" wrapText="1"/>
    </xf>
    <xf numFmtId="0" fontId="2" fillId="0" borderId="20" xfId="0" applyFont="1" applyBorder="1" applyAlignment="1">
      <alignment horizontal="center" wrapText="1"/>
    </xf>
    <xf numFmtId="0" fontId="2" fillId="0" borderId="18" xfId="0" applyFont="1" applyBorder="1" applyAlignment="1">
      <alignment horizontal="center" textRotation="90" wrapText="1"/>
    </xf>
    <xf numFmtId="0" fontId="2" fillId="0" borderId="43" xfId="0" applyFont="1" applyBorder="1" applyAlignment="1">
      <alignment horizontal="center" wrapText="1"/>
    </xf>
    <xf numFmtId="0" fontId="2" fillId="0" borderId="2" xfId="0" applyFont="1" applyBorder="1" applyAlignment="1">
      <alignment horizontal="center" wrapText="1"/>
    </xf>
    <xf numFmtId="0" fontId="3" fillId="0" borderId="3" xfId="0" applyFont="1" applyBorder="1" applyAlignment="1">
      <alignment horizontal="left" wrapText="1"/>
    </xf>
    <xf numFmtId="14" fontId="3" fillId="0" borderId="3" xfId="0" applyNumberFormat="1" applyFont="1" applyBorder="1" applyAlignment="1">
      <alignment horizontal="center" wrapText="1"/>
    </xf>
    <xf numFmtId="14" fontId="3" fillId="0" borderId="4" xfId="0" applyNumberFormat="1" applyFont="1" applyBorder="1" applyAlignment="1">
      <alignment horizontal="center" wrapText="1"/>
    </xf>
    <xf numFmtId="0" fontId="3" fillId="0" borderId="2" xfId="0" applyFont="1" applyBorder="1" applyAlignment="1">
      <alignment wrapText="1"/>
    </xf>
    <xf numFmtId="3" fontId="3" fillId="0" borderId="3" xfId="0" applyNumberFormat="1" applyFont="1" applyBorder="1"/>
    <xf numFmtId="165" fontId="3" fillId="0" borderId="3" xfId="0" applyNumberFormat="1" applyFont="1" applyBorder="1"/>
    <xf numFmtId="0" fontId="3" fillId="0" borderId="3" xfId="0" applyFont="1" applyBorder="1"/>
    <xf numFmtId="3" fontId="3" fillId="0" borderId="2" xfId="0" applyNumberFormat="1" applyFont="1" applyBorder="1" applyAlignment="1">
      <alignment horizontal="right" wrapText="1"/>
    </xf>
    <xf numFmtId="3" fontId="3" fillId="0" borderId="3" xfId="0" applyNumberFormat="1" applyFont="1" applyBorder="1" applyAlignment="1">
      <alignment horizontal="right" wrapText="1"/>
    </xf>
    <xf numFmtId="3" fontId="3" fillId="0" borderId="4" xfId="0" applyNumberFormat="1" applyFont="1" applyBorder="1" applyAlignment="1">
      <alignment horizontal="right" wrapText="1"/>
    </xf>
    <xf numFmtId="3" fontId="3" fillId="0" borderId="5" xfId="0" applyNumberFormat="1" applyFont="1" applyBorder="1" applyAlignment="1">
      <alignment horizontal="right" wrapText="1"/>
    </xf>
    <xf numFmtId="3" fontId="3" fillId="0" borderId="26" xfId="0" applyNumberFormat="1" applyFont="1" applyBorder="1"/>
    <xf numFmtId="3" fontId="3" fillId="0" borderId="25" xfId="0" applyNumberFormat="1" applyFont="1" applyBorder="1"/>
    <xf numFmtId="3" fontId="3" fillId="0" borderId="34" xfId="0" applyNumberFormat="1" applyFont="1" applyBorder="1"/>
    <xf numFmtId="0" fontId="3" fillId="0" borderId="9" xfId="0" applyFont="1" applyBorder="1"/>
    <xf numFmtId="0" fontId="3" fillId="0" borderId="2" xfId="0" applyFont="1" applyBorder="1"/>
    <xf numFmtId="3" fontId="3" fillId="0" borderId="2" xfId="0" applyNumberFormat="1" applyFont="1" applyBorder="1"/>
    <xf numFmtId="3" fontId="3" fillId="0" borderId="4" xfId="0" applyNumberFormat="1" applyFont="1" applyBorder="1"/>
    <xf numFmtId="164" fontId="3" fillId="0" borderId="3" xfId="0" applyNumberFormat="1" applyFont="1" applyBorder="1"/>
    <xf numFmtId="0" fontId="3" fillId="0" borderId="3" xfId="0" applyFont="1" applyBorder="1" applyAlignment="1">
      <alignment wrapText="1"/>
    </xf>
    <xf numFmtId="10" fontId="3" fillId="0" borderId="3" xfId="0" applyNumberFormat="1" applyFont="1" applyBorder="1" applyAlignment="1">
      <alignment wrapText="1"/>
    </xf>
    <xf numFmtId="3" fontId="3" fillId="0" borderId="6" xfId="0" applyNumberFormat="1" applyFont="1" applyBorder="1"/>
    <xf numFmtId="3" fontId="3" fillId="0" borderId="7" xfId="0" applyNumberFormat="1" applyFont="1" applyBorder="1"/>
    <xf numFmtId="3" fontId="3" fillId="0" borderId="8" xfId="0" applyNumberFormat="1" applyFont="1" applyBorder="1"/>
    <xf numFmtId="0" fontId="2" fillId="0" borderId="28" xfId="0" applyFont="1" applyBorder="1" applyAlignment="1">
      <alignment horizontal="center" wrapText="1"/>
    </xf>
    <xf numFmtId="0" fontId="2" fillId="0" borderId="27" xfId="0" applyFont="1" applyBorder="1" applyAlignment="1">
      <alignment horizontal="left"/>
    </xf>
    <xf numFmtId="0" fontId="2" fillId="0" borderId="27" xfId="0" applyFont="1" applyBorder="1" applyAlignment="1">
      <alignment horizontal="center"/>
    </xf>
    <xf numFmtId="0" fontId="2" fillId="0" borderId="30" xfId="0" applyFont="1" applyBorder="1" applyAlignment="1">
      <alignment horizontal="center"/>
    </xf>
    <xf numFmtId="0" fontId="2" fillId="0" borderId="28" xfId="0" applyFont="1" applyBorder="1"/>
    <xf numFmtId="3" fontId="2" fillId="0" borderId="27" xfId="0" applyNumberFormat="1" applyFont="1" applyBorder="1"/>
    <xf numFmtId="0" fontId="2" fillId="0" borderId="27" xfId="0" applyFont="1" applyBorder="1"/>
    <xf numFmtId="3" fontId="2" fillId="0" borderId="28" xfId="0" applyNumberFormat="1" applyFont="1" applyBorder="1"/>
    <xf numFmtId="0" fontId="2" fillId="0" borderId="37" xfId="0" applyFont="1" applyBorder="1"/>
    <xf numFmtId="0" fontId="2" fillId="0" borderId="32" xfId="0" applyFont="1" applyBorder="1"/>
    <xf numFmtId="3" fontId="2" fillId="0" borderId="37" xfId="0" applyNumberFormat="1" applyFont="1" applyBorder="1"/>
    <xf numFmtId="3" fontId="2" fillId="0" borderId="45" xfId="0" applyNumberFormat="1" applyFont="1" applyBorder="1"/>
    <xf numFmtId="3" fontId="2" fillId="0" borderId="33" xfId="0" applyNumberFormat="1" applyFont="1" applyBorder="1"/>
    <xf numFmtId="3" fontId="2" fillId="0" borderId="0" xfId="0" applyNumberFormat="1" applyFont="1"/>
    <xf numFmtId="0" fontId="2" fillId="0" borderId="32" xfId="0" applyFont="1" applyBorder="1" applyAlignment="1">
      <alignment horizontal="left"/>
    </xf>
    <xf numFmtId="0" fontId="2" fillId="0" borderId="37" xfId="0" applyFont="1" applyBorder="1" applyAlignment="1">
      <alignment horizontal="left"/>
    </xf>
    <xf numFmtId="0" fontId="2" fillId="0" borderId="37" xfId="0" applyFont="1" applyBorder="1" applyAlignment="1">
      <alignment horizontal="center"/>
    </xf>
    <xf numFmtId="0" fontId="2" fillId="0" borderId="45" xfId="0" applyFont="1" applyBorder="1" applyAlignment="1">
      <alignment horizontal="center"/>
    </xf>
    <xf numFmtId="0" fontId="2" fillId="0" borderId="44" xfId="0" applyFont="1" applyBorder="1"/>
    <xf numFmtId="3" fontId="3" fillId="0" borderId="1" xfId="0" applyNumberFormat="1" applyFont="1" applyBorder="1" applyAlignment="1">
      <alignment horizontal="right" wrapText="1"/>
    </xf>
    <xf numFmtId="3" fontId="3" fillId="0" borderId="22" xfId="0" applyNumberFormat="1" applyFont="1" applyBorder="1" applyAlignment="1">
      <alignment horizontal="right" wrapText="1"/>
    </xf>
    <xf numFmtId="3" fontId="3" fillId="0" borderId="17" xfId="0" applyNumberFormat="1" applyFont="1" applyBorder="1" applyAlignment="1">
      <alignment horizontal="right" wrapText="1"/>
    </xf>
    <xf numFmtId="3" fontId="3" fillId="0" borderId="1" xfId="0" applyNumberFormat="1" applyFont="1" applyBorder="1"/>
    <xf numFmtId="3" fontId="3" fillId="0" borderId="14" xfId="0" applyNumberFormat="1" applyFont="1" applyBorder="1"/>
    <xf numFmtId="3" fontId="3" fillId="0" borderId="22" xfId="0" applyNumberFormat="1" applyFont="1" applyBorder="1"/>
    <xf numFmtId="0" fontId="2" fillId="0" borderId="43" xfId="0" applyFont="1" applyBorder="1"/>
    <xf numFmtId="3" fontId="3" fillId="0" borderId="19" xfId="0" applyNumberFormat="1" applyFont="1" applyBorder="1" applyAlignment="1">
      <alignment horizontal="right" wrapText="1"/>
    </xf>
    <xf numFmtId="3" fontId="3" fillId="0" borderId="20" xfId="0" applyNumberFormat="1" applyFont="1" applyBorder="1" applyAlignment="1">
      <alignment horizontal="right" wrapText="1"/>
    </xf>
    <xf numFmtId="3" fontId="3" fillId="0" borderId="51" xfId="0" applyNumberFormat="1" applyFont="1" applyBorder="1" applyAlignment="1">
      <alignment horizontal="right" wrapText="1"/>
    </xf>
    <xf numFmtId="0" fontId="2" fillId="0" borderId="30" xfId="0" applyFont="1" applyBorder="1"/>
    <xf numFmtId="3" fontId="2" fillId="0" borderId="31" xfId="0" applyNumberFormat="1" applyFont="1" applyBorder="1"/>
    <xf numFmtId="3" fontId="3" fillId="0" borderId="16" xfId="0" applyNumberFormat="1" applyFont="1" applyBorder="1"/>
    <xf numFmtId="0" fontId="3" fillId="0" borderId="0" xfId="0" applyFont="1" applyAlignment="1">
      <alignment horizontal="center" wrapText="1"/>
    </xf>
    <xf numFmtId="0" fontId="3" fillId="0" borderId="0" xfId="0" applyFont="1" applyAlignment="1">
      <alignment wrapText="1"/>
    </xf>
    <xf numFmtId="0" fontId="2" fillId="0" borderId="26" xfId="0" applyFont="1" applyBorder="1"/>
    <xf numFmtId="0" fontId="2" fillId="0" borderId="25" xfId="0" applyFont="1" applyBorder="1"/>
    <xf numFmtId="0" fontId="2" fillId="0" borderId="35" xfId="0" applyFont="1" applyBorder="1"/>
    <xf numFmtId="0" fontId="2" fillId="0" borderId="34" xfId="0" applyFont="1" applyBorder="1"/>
    <xf numFmtId="0" fontId="5" fillId="0" borderId="6" xfId="0" applyFont="1" applyBorder="1" applyAlignment="1">
      <alignment horizontal="center" textRotation="90" wrapText="1"/>
    </xf>
    <xf numFmtId="0" fontId="5" fillId="0" borderId="7" xfId="0" applyFont="1" applyBorder="1" applyAlignment="1">
      <alignment horizontal="center" wrapText="1"/>
    </xf>
    <xf numFmtId="0" fontId="5" fillId="0" borderId="8" xfId="0" applyFont="1" applyBorder="1" applyAlignment="1">
      <alignment horizontal="center" textRotation="90" wrapText="1"/>
    </xf>
    <xf numFmtId="0" fontId="5" fillId="0" borderId="27" xfId="0" applyFont="1" applyBorder="1" applyAlignment="1">
      <alignment horizontal="center" wrapText="1"/>
    </xf>
    <xf numFmtId="0" fontId="5" fillId="0" borderId="30" xfId="0" applyFont="1" applyBorder="1" applyAlignment="1">
      <alignment horizontal="center" textRotation="90" wrapText="1"/>
    </xf>
    <xf numFmtId="0" fontId="5" fillId="0" borderId="39" xfId="0" applyFont="1" applyBorder="1" applyAlignment="1">
      <alignment horizontal="center" textRotation="90" wrapText="1"/>
    </xf>
    <xf numFmtId="0" fontId="5" fillId="0" borderId="21" xfId="0" applyFont="1" applyBorder="1" applyAlignment="1">
      <alignment horizontal="center" textRotation="90" wrapText="1"/>
    </xf>
    <xf numFmtId="0" fontId="5" fillId="0" borderId="19" xfId="0" applyFont="1" applyBorder="1" applyAlignment="1">
      <alignment horizontal="center" textRotation="90" wrapText="1"/>
    </xf>
    <xf numFmtId="0" fontId="5" fillId="0" borderId="20" xfId="0" applyFont="1" applyBorder="1" applyAlignment="1">
      <alignment horizontal="center" wrapText="1"/>
    </xf>
    <xf numFmtId="0" fontId="5" fillId="0" borderId="18" xfId="0" applyFont="1" applyBorder="1" applyAlignment="1">
      <alignment horizontal="center" textRotation="90" wrapText="1"/>
    </xf>
    <xf numFmtId="0" fontId="5" fillId="0" borderId="0" xfId="0" applyFont="1"/>
    <xf numFmtId="3" fontId="3" fillId="0" borderId="15" xfId="0" applyNumberFormat="1" applyFont="1" applyBorder="1" applyAlignment="1">
      <alignment horizontal="right" wrapText="1"/>
    </xf>
    <xf numFmtId="3" fontId="3" fillId="0" borderId="46" xfId="0" applyNumberFormat="1" applyFont="1" applyBorder="1" applyAlignment="1">
      <alignment horizontal="right" wrapText="1"/>
    </xf>
    <xf numFmtId="3" fontId="3" fillId="0" borderId="25" xfId="0" applyNumberFormat="1" applyFont="1" applyBorder="1" applyAlignment="1">
      <alignment horizontal="right" wrapText="1"/>
    </xf>
    <xf numFmtId="3" fontId="3" fillId="0" borderId="23" xfId="0" applyNumberFormat="1" applyFont="1" applyBorder="1" applyAlignment="1">
      <alignment horizontal="right" wrapText="1"/>
    </xf>
    <xf numFmtId="3" fontId="3" fillId="0" borderId="33" xfId="0" applyNumberFormat="1" applyFont="1" applyBorder="1"/>
    <xf numFmtId="3" fontId="3" fillId="0" borderId="33" xfId="0" applyNumberFormat="1" applyFont="1" applyBorder="1" applyAlignment="1">
      <alignment horizontal="right" wrapText="1"/>
    </xf>
    <xf numFmtId="0" fontId="3" fillId="0" borderId="33" xfId="0" applyFont="1" applyBorder="1"/>
    <xf numFmtId="3" fontId="3" fillId="0" borderId="9" xfId="0" applyNumberFormat="1" applyFont="1" applyBorder="1" applyAlignment="1">
      <alignment horizontal="right" wrapText="1"/>
    </xf>
    <xf numFmtId="0" fontId="3" fillId="0" borderId="23" xfId="0" applyFont="1" applyBorder="1"/>
    <xf numFmtId="0" fontId="3" fillId="0" borderId="33" xfId="0" applyFont="1" applyBorder="1" applyAlignment="1">
      <alignment wrapText="1"/>
    </xf>
    <xf numFmtId="0" fontId="3" fillId="0" borderId="23" xfId="0" applyFont="1" applyBorder="1" applyAlignment="1">
      <alignment wrapText="1"/>
    </xf>
    <xf numFmtId="0" fontId="3" fillId="0" borderId="2" xfId="0" applyFont="1" applyBorder="1" applyAlignment="1">
      <alignment horizontal="right" wrapText="1"/>
    </xf>
    <xf numFmtId="0" fontId="3" fillId="0" borderId="3" xfId="0" applyFont="1" applyBorder="1" applyAlignment="1">
      <alignment horizontal="right" wrapText="1"/>
    </xf>
    <xf numFmtId="0" fontId="3" fillId="0" borderId="33" xfId="0" applyFont="1" applyBorder="1" applyAlignment="1">
      <alignment horizontal="right" wrapText="1"/>
    </xf>
    <xf numFmtId="0" fontId="3" fillId="0" borderId="19" xfId="0" applyFont="1" applyBorder="1" applyAlignment="1">
      <alignment horizontal="right" wrapText="1"/>
    </xf>
    <xf numFmtId="0" fontId="3" fillId="0" borderId="20" xfId="0" applyFont="1" applyBorder="1" applyAlignment="1">
      <alignment horizontal="right" wrapText="1"/>
    </xf>
    <xf numFmtId="3" fontId="3" fillId="0" borderId="18" xfId="0" applyNumberFormat="1" applyFont="1" applyBorder="1" applyAlignment="1">
      <alignment horizontal="right" wrapText="1"/>
    </xf>
    <xf numFmtId="0" fontId="3" fillId="0" borderId="57" xfId="0" applyFont="1" applyBorder="1" applyAlignment="1">
      <alignment horizontal="right" wrapText="1"/>
    </xf>
    <xf numFmtId="3" fontId="3" fillId="0" borderId="57" xfId="0" applyNumberFormat="1" applyFont="1" applyBorder="1" applyAlignment="1">
      <alignment horizontal="right" wrapText="1"/>
    </xf>
    <xf numFmtId="3" fontId="3" fillId="0" borderId="24" xfId="0" applyNumberFormat="1" applyFont="1" applyBorder="1" applyAlignment="1">
      <alignment horizontal="right" wrapText="1"/>
    </xf>
    <xf numFmtId="3" fontId="3" fillId="0" borderId="6" xfId="0" applyNumberFormat="1" applyFont="1" applyBorder="1" applyAlignment="1">
      <alignment horizontal="right" wrapText="1"/>
    </xf>
    <xf numFmtId="3" fontId="3" fillId="0" borderId="7" xfId="0" applyNumberFormat="1" applyFont="1" applyBorder="1" applyAlignment="1">
      <alignment horizontal="right" wrapText="1"/>
    </xf>
    <xf numFmtId="3" fontId="3" fillId="0" borderId="8" xfId="0" applyNumberFormat="1" applyFont="1" applyBorder="1" applyAlignment="1">
      <alignment horizontal="right" wrapText="1"/>
    </xf>
    <xf numFmtId="0" fontId="3" fillId="0" borderId="53" xfId="0" applyFont="1" applyBorder="1" applyAlignment="1">
      <alignment horizontal="right" wrapText="1"/>
    </xf>
    <xf numFmtId="0" fontId="3" fillId="0" borderId="54" xfId="0" applyFont="1" applyBorder="1" applyAlignment="1">
      <alignment horizontal="right" wrapText="1"/>
    </xf>
    <xf numFmtId="3" fontId="3" fillId="0" borderId="55" xfId="0" applyNumberFormat="1" applyFont="1" applyBorder="1" applyAlignment="1">
      <alignment horizontal="right" wrapText="1"/>
    </xf>
    <xf numFmtId="3" fontId="3" fillId="0" borderId="16" xfId="0" applyNumberFormat="1" applyFont="1" applyBorder="1" applyAlignment="1">
      <alignment horizontal="right" wrapText="1"/>
    </xf>
    <xf numFmtId="3" fontId="3" fillId="0" borderId="36" xfId="0" applyNumberFormat="1" applyFont="1" applyBorder="1" applyAlignment="1">
      <alignment horizontal="right" wrapText="1"/>
    </xf>
    <xf numFmtId="3" fontId="3" fillId="0" borderId="0" xfId="0" applyNumberFormat="1" applyFont="1" applyAlignment="1">
      <alignment horizontal="right" wrapText="1"/>
    </xf>
    <xf numFmtId="3" fontId="3" fillId="0" borderId="52" xfId="0" applyNumberFormat="1" applyFont="1" applyBorder="1" applyAlignment="1">
      <alignment horizontal="right" wrapText="1"/>
    </xf>
    <xf numFmtId="3" fontId="3" fillId="0" borderId="54" xfId="0" applyNumberFormat="1" applyFont="1" applyBorder="1" applyAlignment="1">
      <alignment horizontal="right" wrapText="1"/>
    </xf>
    <xf numFmtId="3" fontId="3" fillId="0" borderId="37" xfId="0" applyNumberFormat="1" applyFont="1" applyBorder="1" applyAlignment="1">
      <alignment horizontal="right" wrapText="1"/>
    </xf>
    <xf numFmtId="3" fontId="3" fillId="0" borderId="45" xfId="0" applyNumberFormat="1" applyFont="1" applyBorder="1" applyAlignment="1">
      <alignment horizontal="right" wrapText="1"/>
    </xf>
    <xf numFmtId="3" fontId="3" fillId="0" borderId="39" xfId="0" applyNumberFormat="1" applyFont="1" applyBorder="1"/>
    <xf numFmtId="3" fontId="2" fillId="0" borderId="30" xfId="0" applyNumberFormat="1" applyFont="1" applyBorder="1" applyAlignment="1">
      <alignment horizontal="right" wrapText="1"/>
    </xf>
    <xf numFmtId="0" fontId="2" fillId="0" borderId="31" xfId="0" applyFont="1" applyBorder="1"/>
    <xf numFmtId="3" fontId="2" fillId="0" borderId="27" xfId="0" applyNumberFormat="1" applyFont="1" applyBorder="1" applyAlignment="1">
      <alignment horizontal="right" wrapText="1"/>
    </xf>
    <xf numFmtId="3" fontId="2" fillId="0" borderId="28" xfId="0" applyNumberFormat="1" applyFont="1" applyBorder="1" applyAlignment="1">
      <alignment horizontal="right" wrapText="1"/>
    </xf>
    <xf numFmtId="3" fontId="2" fillId="0" borderId="58" xfId="0" applyNumberFormat="1" applyFont="1" applyBorder="1" applyAlignment="1">
      <alignment horizontal="right" wrapText="1"/>
    </xf>
    <xf numFmtId="3" fontId="2" fillId="0" borderId="30" xfId="0" applyNumberFormat="1" applyFont="1" applyBorder="1"/>
    <xf numFmtId="0" fontId="2" fillId="0" borderId="14" xfId="0" applyFont="1" applyBorder="1"/>
    <xf numFmtId="3" fontId="2" fillId="0" borderId="14" xfId="0" applyNumberFormat="1" applyFont="1" applyBorder="1"/>
    <xf numFmtId="0" fontId="2" fillId="0" borderId="22" xfId="0" applyFont="1" applyBorder="1"/>
    <xf numFmtId="3" fontId="2" fillId="0" borderId="26" xfId="0" applyNumberFormat="1" applyFont="1" applyBorder="1" applyAlignment="1">
      <alignment horizontal="right" wrapText="1"/>
    </xf>
    <xf numFmtId="3" fontId="2" fillId="0" borderId="25" xfId="0" applyNumberFormat="1" applyFont="1" applyBorder="1" applyAlignment="1">
      <alignment horizontal="right" wrapText="1"/>
    </xf>
    <xf numFmtId="3" fontId="2" fillId="0" borderId="46" xfId="0" applyNumberFormat="1" applyFont="1" applyBorder="1" applyAlignment="1">
      <alignment horizontal="right" wrapText="1"/>
    </xf>
    <xf numFmtId="3" fontId="2" fillId="0" borderId="1" xfId="0" applyNumberFormat="1" applyFont="1" applyBorder="1"/>
    <xf numFmtId="3" fontId="2" fillId="0" borderId="22" xfId="0" applyNumberFormat="1" applyFont="1" applyBorder="1"/>
    <xf numFmtId="3" fontId="2" fillId="0" borderId="16" xfId="0" applyNumberFormat="1" applyFont="1" applyBorder="1"/>
    <xf numFmtId="0" fontId="2" fillId="0" borderId="3" xfId="0" applyFont="1" applyBorder="1"/>
    <xf numFmtId="0" fontId="2" fillId="0" borderId="5" xfId="0" applyFont="1" applyBorder="1"/>
    <xf numFmtId="3" fontId="2" fillId="0" borderId="2" xfId="0" applyNumberFormat="1" applyFont="1" applyBorder="1" applyAlignment="1">
      <alignment horizontal="right" wrapText="1"/>
    </xf>
    <xf numFmtId="3" fontId="2" fillId="0" borderId="23" xfId="0" applyNumberFormat="1" applyFont="1" applyBorder="1" applyAlignment="1">
      <alignment horizontal="right" wrapText="1"/>
    </xf>
    <xf numFmtId="3" fontId="2" fillId="0" borderId="2" xfId="0" applyNumberFormat="1" applyFont="1" applyBorder="1"/>
    <xf numFmtId="3" fontId="2" fillId="0" borderId="4" xfId="0" applyNumberFormat="1" applyFont="1" applyBorder="1"/>
    <xf numFmtId="3" fontId="6" fillId="0" borderId="0" xfId="0" applyNumberFormat="1" applyFont="1"/>
    <xf numFmtId="0" fontId="6" fillId="0" borderId="0" xfId="0" applyFont="1" applyAlignment="1">
      <alignment horizontal="center" wrapText="1"/>
    </xf>
    <xf numFmtId="0" fontId="6" fillId="0" borderId="0" xfId="0" applyFont="1"/>
    <xf numFmtId="0" fontId="7" fillId="0" borderId="0" xfId="0" applyFont="1"/>
    <xf numFmtId="0" fontId="7" fillId="0" borderId="0" xfId="0" applyFont="1" applyAlignment="1">
      <alignment horizontal="right"/>
    </xf>
    <xf numFmtId="0" fontId="2" fillId="0" borderId="2" xfId="0" applyFont="1" applyFill="1" applyBorder="1" applyAlignment="1">
      <alignment horizontal="center" wrapText="1"/>
    </xf>
    <xf numFmtId="0" fontId="3" fillId="0" borderId="3" xfId="0" applyFont="1" applyFill="1" applyBorder="1" applyAlignment="1">
      <alignment horizontal="left" wrapText="1"/>
    </xf>
    <xf numFmtId="0" fontId="3" fillId="0" borderId="3" xfId="0" applyFont="1" applyFill="1" applyBorder="1" applyAlignment="1">
      <alignment horizontal="center" wrapText="1"/>
    </xf>
    <xf numFmtId="0" fontId="3" fillId="0" borderId="5" xfId="0" applyFont="1" applyFill="1" applyBorder="1" applyAlignment="1">
      <alignment horizontal="center" wrapText="1"/>
    </xf>
    <xf numFmtId="0" fontId="3" fillId="0" borderId="4" xfId="0" applyFont="1" applyFill="1" applyBorder="1" applyAlignment="1">
      <alignment horizontal="center" wrapText="1"/>
    </xf>
    <xf numFmtId="0" fontId="3" fillId="0" borderId="2" xfId="0" applyFont="1" applyFill="1" applyBorder="1" applyAlignment="1">
      <alignment wrapText="1"/>
    </xf>
    <xf numFmtId="0" fontId="3" fillId="0" borderId="3" xfId="0" applyFont="1" applyFill="1" applyBorder="1"/>
    <xf numFmtId="0" fontId="2" fillId="0" borderId="12" xfId="0" applyFont="1" applyFill="1" applyBorder="1"/>
    <xf numFmtId="0" fontId="2" fillId="0" borderId="10" xfId="0" applyFont="1" applyFill="1" applyBorder="1"/>
    <xf numFmtId="0" fontId="2" fillId="0" borderId="11" xfId="0" applyFont="1" applyFill="1" applyBorder="1"/>
    <xf numFmtId="0" fontId="5" fillId="0" borderId="6" xfId="0" applyFont="1" applyFill="1" applyBorder="1" applyAlignment="1">
      <alignment horizontal="center" textRotation="90" wrapText="1"/>
    </xf>
    <xf numFmtId="0" fontId="5" fillId="0" borderId="7" xfId="0" applyFont="1" applyFill="1" applyBorder="1" applyAlignment="1">
      <alignment horizontal="center" wrapText="1"/>
    </xf>
    <xf numFmtId="0" fontId="5" fillId="0" borderId="8" xfId="0" applyFont="1" applyFill="1" applyBorder="1" applyAlignment="1">
      <alignment horizontal="center" textRotation="90" wrapText="1"/>
    </xf>
    <xf numFmtId="0" fontId="5" fillId="0" borderId="28" xfId="0" applyFont="1" applyFill="1" applyBorder="1" applyAlignment="1">
      <alignment horizontal="center" textRotation="90" wrapText="1"/>
    </xf>
    <xf numFmtId="0" fontId="2" fillId="0" borderId="1" xfId="0" applyFont="1" applyFill="1" applyBorder="1" applyAlignment="1">
      <alignment horizontal="center" wrapText="1"/>
    </xf>
    <xf numFmtId="0" fontId="3" fillId="0" borderId="14" xfId="0" applyFont="1" applyFill="1" applyBorder="1" applyAlignment="1">
      <alignment horizontal="center"/>
    </xf>
    <xf numFmtId="0" fontId="3" fillId="0" borderId="15" xfId="0" applyFont="1" applyFill="1" applyBorder="1" applyAlignment="1">
      <alignment horizontal="center" wrapText="1"/>
    </xf>
    <xf numFmtId="0" fontId="3" fillId="0" borderId="16" xfId="0" applyFont="1" applyFill="1" applyBorder="1" applyAlignment="1">
      <alignment horizontal="center"/>
    </xf>
    <xf numFmtId="0" fontId="3" fillId="0" borderId="1" xfId="0" applyFont="1" applyFill="1" applyBorder="1" applyAlignment="1">
      <alignment wrapText="1"/>
    </xf>
    <xf numFmtId="0" fontId="3" fillId="0" borderId="14" xfId="0" applyFont="1" applyFill="1" applyBorder="1"/>
    <xf numFmtId="0" fontId="3" fillId="0" borderId="4" xfId="0" applyFont="1" applyFill="1" applyBorder="1"/>
    <xf numFmtId="3" fontId="3" fillId="0" borderId="22" xfId="0" applyNumberFormat="1" applyFont="1" applyFill="1" applyBorder="1" applyAlignment="1">
      <alignment horizontal="right" wrapText="1"/>
    </xf>
    <xf numFmtId="3" fontId="3" fillId="0" borderId="15" xfId="0" applyNumberFormat="1" applyFont="1" applyFill="1" applyBorder="1" applyAlignment="1">
      <alignment horizontal="right" wrapText="1"/>
    </xf>
    <xf numFmtId="3" fontId="3" fillId="0" borderId="4" xfId="0" applyNumberFormat="1" applyFont="1" applyFill="1" applyBorder="1" applyAlignment="1">
      <alignment horizontal="right" wrapText="1"/>
    </xf>
    <xf numFmtId="3" fontId="3" fillId="0" borderId="26" xfId="0" applyNumberFormat="1" applyFont="1" applyFill="1" applyBorder="1" applyAlignment="1">
      <alignment horizontal="right" wrapText="1"/>
    </xf>
    <xf numFmtId="3" fontId="3" fillId="0" borderId="35" xfId="0" applyNumberFormat="1" applyFont="1" applyFill="1" applyBorder="1" applyAlignment="1">
      <alignment horizontal="right" wrapText="1"/>
    </xf>
    <xf numFmtId="3" fontId="3" fillId="0" borderId="34" xfId="0" applyNumberFormat="1" applyFont="1" applyFill="1" applyBorder="1" applyAlignment="1">
      <alignment horizontal="right" wrapText="1"/>
    </xf>
    <xf numFmtId="3" fontId="3" fillId="0" borderId="1" xfId="0" applyNumberFormat="1" applyFont="1" applyFill="1" applyBorder="1" applyAlignment="1">
      <alignment horizontal="right" wrapText="1"/>
    </xf>
    <xf numFmtId="14" fontId="3" fillId="0" borderId="3" xfId="0" applyNumberFormat="1" applyFont="1" applyFill="1" applyBorder="1" applyAlignment="1">
      <alignment horizontal="center" wrapText="1"/>
    </xf>
    <xf numFmtId="14" fontId="3" fillId="0" borderId="5" xfId="0" applyNumberFormat="1" applyFont="1" applyFill="1" applyBorder="1" applyAlignment="1">
      <alignment horizontal="center" wrapText="1"/>
    </xf>
    <xf numFmtId="14" fontId="3" fillId="0" borderId="4" xfId="0" applyNumberFormat="1" applyFont="1" applyFill="1" applyBorder="1" applyAlignment="1">
      <alignment horizontal="center" wrapText="1"/>
    </xf>
    <xf numFmtId="3" fontId="3" fillId="0" borderId="2" xfId="0" applyNumberFormat="1" applyFont="1" applyFill="1" applyBorder="1" applyAlignment="1">
      <alignment horizontal="right" wrapText="1"/>
    </xf>
    <xf numFmtId="3" fontId="3" fillId="0" borderId="3" xfId="0" applyNumberFormat="1" applyFont="1" applyFill="1" applyBorder="1" applyAlignment="1">
      <alignment horizontal="right" wrapText="1"/>
    </xf>
    <xf numFmtId="0" fontId="3" fillId="0" borderId="2" xfId="0" applyFont="1" applyFill="1" applyBorder="1"/>
    <xf numFmtId="2" fontId="3" fillId="0" borderId="3" xfId="0" applyNumberFormat="1" applyFont="1" applyFill="1" applyBorder="1" applyAlignment="1">
      <alignment horizontal="center" wrapText="1"/>
    </xf>
    <xf numFmtId="0" fontId="3" fillId="0" borderId="3" xfId="0" applyFont="1" applyFill="1" applyBorder="1" applyAlignment="1">
      <alignment horizontal="center"/>
    </xf>
    <xf numFmtId="0" fontId="3" fillId="0" borderId="4" xfId="0" applyFont="1" applyFill="1" applyBorder="1" applyAlignment="1">
      <alignment horizontal="center"/>
    </xf>
    <xf numFmtId="0" fontId="3" fillId="0" borderId="3" xfId="0" applyFont="1" applyFill="1" applyBorder="1" applyAlignment="1">
      <alignment wrapText="1"/>
    </xf>
    <xf numFmtId="14" fontId="3" fillId="0" borderId="3" xfId="0" applyNumberFormat="1" applyFont="1" applyFill="1" applyBorder="1" applyAlignment="1">
      <alignment horizontal="center"/>
    </xf>
    <xf numFmtId="0" fontId="3" fillId="0" borderId="4" xfId="0" applyFont="1" applyFill="1" applyBorder="1" applyAlignment="1">
      <alignment wrapText="1"/>
    </xf>
    <xf numFmtId="0" fontId="3" fillId="0" borderId="3" xfId="0" applyFont="1" applyFill="1" applyBorder="1" applyAlignment="1">
      <alignment horizontal="left" vertical="top" wrapText="1"/>
    </xf>
    <xf numFmtId="0" fontId="3" fillId="0" borderId="2" xfId="0" applyFont="1" applyFill="1" applyBorder="1" applyAlignment="1">
      <alignment horizontal="right" wrapText="1"/>
    </xf>
    <xf numFmtId="0" fontId="3" fillId="0" borderId="3" xfId="0" applyFont="1" applyFill="1" applyBorder="1" applyAlignment="1">
      <alignment horizontal="right" wrapText="1"/>
    </xf>
    <xf numFmtId="14" fontId="3" fillId="0" borderId="4" xfId="0" applyNumberFormat="1" applyFont="1" applyFill="1" applyBorder="1" applyAlignment="1">
      <alignment horizontal="center"/>
    </xf>
    <xf numFmtId="0" fontId="3" fillId="0" borderId="20" xfId="0" applyFont="1" applyFill="1" applyBorder="1" applyAlignment="1">
      <alignment horizontal="left" wrapText="1"/>
    </xf>
    <xf numFmtId="0" fontId="3" fillId="0" borderId="20" xfId="0" applyFont="1" applyFill="1" applyBorder="1" applyAlignment="1">
      <alignment horizontal="center" wrapText="1"/>
    </xf>
    <xf numFmtId="0" fontId="3" fillId="0" borderId="20" xfId="0" applyFont="1" applyFill="1" applyBorder="1" applyAlignment="1">
      <alignment horizontal="center"/>
    </xf>
    <xf numFmtId="0" fontId="3" fillId="0" borderId="51" xfId="0" applyFont="1" applyFill="1" applyBorder="1" applyAlignment="1">
      <alignment horizontal="center" wrapText="1"/>
    </xf>
    <xf numFmtId="0" fontId="3" fillId="0" borderId="18" xfId="0" applyFont="1" applyFill="1" applyBorder="1" applyAlignment="1">
      <alignment horizontal="center"/>
    </xf>
    <xf numFmtId="0" fontId="3" fillId="0" borderId="2" xfId="0" applyFont="1" applyFill="1" applyBorder="1" applyAlignment="1">
      <alignment horizontal="left" wrapText="1"/>
    </xf>
    <xf numFmtId="0" fontId="3" fillId="0" borderId="19" xfId="0" applyFont="1" applyFill="1" applyBorder="1" applyAlignment="1">
      <alignment horizontal="right" wrapText="1"/>
    </xf>
    <xf numFmtId="0" fontId="3" fillId="0" borderId="20" xfId="0" applyFont="1" applyFill="1" applyBorder="1" applyAlignment="1">
      <alignment horizontal="right" wrapText="1"/>
    </xf>
    <xf numFmtId="3" fontId="3" fillId="0" borderId="18" xfId="0" applyNumberFormat="1" applyFont="1" applyFill="1" applyBorder="1" applyAlignment="1">
      <alignment horizontal="right" wrapText="1"/>
    </xf>
    <xf numFmtId="0" fontId="3" fillId="0" borderId="37" xfId="0" applyFont="1" applyFill="1" applyBorder="1" applyAlignment="1">
      <alignment horizontal="left" wrapText="1"/>
    </xf>
    <xf numFmtId="14" fontId="3" fillId="0" borderId="37" xfId="0" applyNumberFormat="1" applyFont="1" applyFill="1" applyBorder="1" applyAlignment="1">
      <alignment horizontal="center" wrapText="1"/>
    </xf>
    <xf numFmtId="14" fontId="3" fillId="0" borderId="37" xfId="0" applyNumberFormat="1" applyFont="1" applyFill="1" applyBorder="1" applyAlignment="1">
      <alignment horizontal="center"/>
    </xf>
    <xf numFmtId="14" fontId="3" fillId="0" borderId="38" xfId="0" applyNumberFormat="1" applyFont="1" applyFill="1" applyBorder="1" applyAlignment="1">
      <alignment horizontal="center" wrapText="1"/>
    </xf>
    <xf numFmtId="0" fontId="3" fillId="0" borderId="52" xfId="0" applyFont="1" applyFill="1" applyBorder="1" applyAlignment="1">
      <alignment horizontal="left" wrapText="1"/>
    </xf>
    <xf numFmtId="0" fontId="3" fillId="0" borderId="54" xfId="0" applyFont="1" applyFill="1" applyBorder="1"/>
    <xf numFmtId="0" fontId="3" fillId="0" borderId="54" xfId="0" applyFont="1" applyFill="1" applyBorder="1" applyAlignment="1">
      <alignment wrapText="1"/>
    </xf>
    <xf numFmtId="0" fontId="3" fillId="0" borderId="55" xfId="0" applyFont="1" applyFill="1" applyBorder="1"/>
    <xf numFmtId="0" fontId="3" fillId="0" borderId="53" xfId="0" applyFont="1" applyFill="1" applyBorder="1" applyAlignment="1">
      <alignment horizontal="right" wrapText="1"/>
    </xf>
    <xf numFmtId="0" fontId="3" fillId="0" borderId="54" xfId="0" applyFont="1" applyFill="1" applyBorder="1" applyAlignment="1">
      <alignment horizontal="right" wrapText="1"/>
    </xf>
    <xf numFmtId="3" fontId="3" fillId="0" borderId="56" xfId="0" applyNumberFormat="1" applyFont="1" applyFill="1" applyBorder="1" applyAlignment="1">
      <alignment horizontal="right" wrapText="1"/>
    </xf>
    <xf numFmtId="0" fontId="3" fillId="0" borderId="52" xfId="0" applyFont="1" applyFill="1" applyBorder="1" applyAlignment="1">
      <alignment horizontal="right" wrapText="1"/>
    </xf>
    <xf numFmtId="3" fontId="3" fillId="0" borderId="55" xfId="0" applyNumberFormat="1" applyFont="1" applyFill="1" applyBorder="1" applyAlignment="1">
      <alignment horizontal="right" wrapText="1"/>
    </xf>
    <xf numFmtId="0" fontId="2" fillId="0" borderId="28" xfId="0" applyFont="1" applyFill="1" applyBorder="1" applyAlignment="1">
      <alignment horizontal="center" wrapText="1"/>
    </xf>
    <xf numFmtId="0" fontId="2" fillId="0" borderId="27" xfId="0" applyFont="1" applyFill="1" applyBorder="1" applyAlignment="1">
      <alignment horizontal="left"/>
    </xf>
    <xf numFmtId="0" fontId="2" fillId="0" borderId="27" xfId="0" applyFont="1" applyFill="1" applyBorder="1" applyAlignment="1">
      <alignment horizontal="center"/>
    </xf>
    <xf numFmtId="0" fontId="2" fillId="0" borderId="27" xfId="0" applyFont="1" applyFill="1" applyBorder="1" applyAlignment="1">
      <alignment horizontal="center" wrapText="1"/>
    </xf>
    <xf numFmtId="0" fontId="2" fillId="0" borderId="29" xfId="0" applyFont="1" applyFill="1" applyBorder="1" applyAlignment="1">
      <alignment horizontal="center"/>
    </xf>
    <xf numFmtId="0" fontId="2" fillId="0" borderId="28" xfId="0" applyFont="1" applyFill="1" applyBorder="1" applyAlignment="1">
      <alignment wrapText="1"/>
    </xf>
    <xf numFmtId="0" fontId="2" fillId="0" borderId="27" xfId="0" applyFont="1" applyFill="1" applyBorder="1"/>
    <xf numFmtId="0" fontId="2" fillId="0" borderId="30" xfId="0" applyFont="1" applyFill="1" applyBorder="1"/>
    <xf numFmtId="3" fontId="2" fillId="0" borderId="31" xfId="0" applyNumberFormat="1" applyFont="1" applyFill="1" applyBorder="1"/>
    <xf numFmtId="3" fontId="2" fillId="0" borderId="27" xfId="0" applyNumberFormat="1" applyFont="1" applyFill="1" applyBorder="1"/>
    <xf numFmtId="3" fontId="2" fillId="0" borderId="29" xfId="0" applyNumberFormat="1" applyFont="1" applyFill="1" applyBorder="1" applyAlignment="1">
      <alignment horizontal="right" wrapText="1"/>
    </xf>
    <xf numFmtId="3" fontId="2" fillId="0" borderId="28" xfId="0" applyNumberFormat="1" applyFont="1" applyFill="1" applyBorder="1"/>
    <xf numFmtId="3" fontId="2" fillId="0" borderId="30" xfId="0" applyNumberFormat="1" applyFont="1" applyFill="1" applyBorder="1" applyAlignment="1">
      <alignment horizontal="right" wrapText="1"/>
    </xf>
    <xf numFmtId="0" fontId="2" fillId="0" borderId="28" xfId="0" applyFont="1" applyFill="1" applyBorder="1"/>
    <xf numFmtId="0" fontId="2" fillId="0" borderId="1" xfId="0" applyFont="1" applyFill="1" applyBorder="1" applyAlignment="1">
      <alignment horizontal="left"/>
    </xf>
    <xf numFmtId="0" fontId="2" fillId="0" borderId="14" xfId="0" applyFont="1" applyFill="1" applyBorder="1" applyAlignment="1">
      <alignment horizontal="left"/>
    </xf>
    <xf numFmtId="0" fontId="2" fillId="0" borderId="14" xfId="0" applyFont="1" applyFill="1" applyBorder="1" applyAlignment="1">
      <alignment horizontal="center"/>
    </xf>
    <xf numFmtId="0" fontId="2" fillId="0" borderId="14" xfId="0" applyFont="1" applyFill="1" applyBorder="1" applyAlignment="1">
      <alignment horizontal="center" wrapText="1"/>
    </xf>
    <xf numFmtId="0" fontId="2" fillId="0" borderId="14" xfId="0" applyFont="1" applyFill="1" applyBorder="1" applyAlignment="1">
      <alignment wrapText="1"/>
    </xf>
    <xf numFmtId="0" fontId="2" fillId="0" borderId="14" xfId="0" applyFont="1" applyFill="1" applyBorder="1"/>
    <xf numFmtId="0" fontId="2" fillId="0" borderId="2" xfId="0" applyFont="1" applyFill="1" applyBorder="1" applyAlignment="1">
      <alignment horizontal="left"/>
    </xf>
    <xf numFmtId="0" fontId="2" fillId="0" borderId="3" xfId="0" applyFont="1" applyFill="1" applyBorder="1" applyAlignment="1">
      <alignment horizontal="left"/>
    </xf>
    <xf numFmtId="0" fontId="2" fillId="0" borderId="3" xfId="0" applyFont="1" applyFill="1" applyBorder="1" applyAlignment="1">
      <alignment horizontal="center"/>
    </xf>
    <xf numFmtId="0" fontId="2" fillId="0" borderId="3" xfId="0" applyFont="1" applyFill="1" applyBorder="1" applyAlignment="1">
      <alignment horizontal="center" wrapText="1"/>
    </xf>
    <xf numFmtId="0" fontId="2" fillId="0" borderId="3" xfId="0" applyFont="1" applyFill="1" applyBorder="1" applyAlignment="1">
      <alignment wrapText="1"/>
    </xf>
    <xf numFmtId="0" fontId="2" fillId="0" borderId="3" xfId="0" applyFont="1" applyFill="1" applyBorder="1"/>
    <xf numFmtId="3" fontId="2" fillId="0" borderId="3" xfId="0" applyNumberFormat="1" applyFont="1" applyFill="1" applyBorder="1"/>
    <xf numFmtId="0" fontId="3" fillId="0" borderId="3" xfId="0" applyFont="1" applyFill="1" applyBorder="1" applyAlignment="1">
      <alignment horizontal="left"/>
    </xf>
    <xf numFmtId="0" fontId="7" fillId="0" borderId="0" xfId="0" applyFont="1" applyAlignment="1">
      <alignment horizontal="right"/>
    </xf>
    <xf numFmtId="0" fontId="2" fillId="0" borderId="34" xfId="0" applyFont="1" applyFill="1" applyBorder="1" applyAlignment="1">
      <alignment horizontal="center" vertical="center" wrapText="1"/>
    </xf>
    <xf numFmtId="0" fontId="3" fillId="0" borderId="8" xfId="0" applyFont="1" applyFill="1" applyBorder="1" applyAlignment="1">
      <alignment horizontal="center" vertical="center"/>
    </xf>
    <xf numFmtId="0" fontId="2" fillId="0" borderId="12" xfId="0" applyFont="1" applyFill="1" applyBorder="1" applyAlignment="1">
      <alignment horizontal="center" vertical="center" wrapText="1"/>
    </xf>
    <xf numFmtId="0" fontId="3" fillId="0" borderId="48" xfId="0" applyFont="1" applyFill="1" applyBorder="1" applyAlignment="1">
      <alignment horizontal="center" vertical="center"/>
    </xf>
    <xf numFmtId="0" fontId="2" fillId="0" borderId="26" xfId="0" applyFont="1" applyFill="1" applyBorder="1" applyAlignment="1">
      <alignment horizontal="center" vertical="center" wrapText="1"/>
    </xf>
    <xf numFmtId="0" fontId="3" fillId="0" borderId="6" xfId="0" applyFont="1" applyFill="1" applyBorder="1" applyAlignment="1">
      <alignment horizontal="center" vertical="center"/>
    </xf>
    <xf numFmtId="0" fontId="5" fillId="0" borderId="25" xfId="0" applyFont="1" applyFill="1" applyBorder="1" applyAlignment="1">
      <alignment horizontal="center" vertical="center" wrapText="1"/>
    </xf>
    <xf numFmtId="0" fontId="3" fillId="0" borderId="7" xfId="0" applyFont="1" applyFill="1" applyBorder="1" applyAlignment="1">
      <alignment horizontal="center" vertical="center"/>
    </xf>
    <xf numFmtId="0" fontId="5" fillId="0" borderId="47" xfId="0" applyFont="1" applyFill="1" applyBorder="1" applyAlignment="1">
      <alignment horizontal="center" vertical="center" wrapText="1"/>
    </xf>
    <xf numFmtId="0" fontId="3" fillId="0" borderId="37" xfId="0" applyFont="1" applyFill="1" applyBorder="1" applyAlignment="1">
      <alignment horizontal="center" vertical="center" wrapText="1"/>
    </xf>
    <xf numFmtId="0" fontId="5" fillId="0" borderId="49" xfId="0" applyFont="1" applyFill="1" applyBorder="1" applyAlignment="1">
      <alignment horizontal="center" textRotation="90" wrapText="1"/>
    </xf>
    <xf numFmtId="0" fontId="3" fillId="0" borderId="32" xfId="0" applyFont="1" applyFill="1" applyBorder="1" applyAlignment="1">
      <alignment horizontal="center" textRotation="90" wrapText="1"/>
    </xf>
    <xf numFmtId="0" fontId="5" fillId="0" borderId="25" xfId="0" applyFont="1" applyFill="1" applyBorder="1" applyAlignment="1">
      <alignment textRotation="90" wrapText="1"/>
    </xf>
    <xf numFmtId="0" fontId="3" fillId="0" borderId="7" xfId="0" applyFont="1" applyFill="1" applyBorder="1" applyAlignment="1">
      <alignment textRotation="90"/>
    </xf>
    <xf numFmtId="0" fontId="5" fillId="0" borderId="50" xfId="0" applyFont="1" applyFill="1" applyBorder="1" applyAlignment="1">
      <alignment textRotation="90" wrapText="1"/>
    </xf>
    <xf numFmtId="0" fontId="3" fillId="0" borderId="45" xfId="0" applyFont="1" applyFill="1" applyBorder="1" applyAlignment="1">
      <alignment textRotation="90"/>
    </xf>
    <xf numFmtId="0" fontId="2" fillId="0" borderId="40" xfId="0" applyFont="1" applyBorder="1" applyAlignment="1">
      <alignment horizontal="center"/>
    </xf>
    <xf numFmtId="0" fontId="2" fillId="0" borderId="41" xfId="0" applyFont="1" applyBorder="1" applyAlignment="1">
      <alignment horizontal="center"/>
    </xf>
    <xf numFmtId="0" fontId="2" fillId="0" borderId="42" xfId="0" applyFont="1" applyBorder="1" applyAlignment="1">
      <alignment horizontal="center"/>
    </xf>
    <xf numFmtId="0" fontId="8" fillId="0" borderId="0" xfId="0" applyFont="1" applyAlignment="1">
      <alignment horizontal="right"/>
    </xf>
    <xf numFmtId="0" fontId="2" fillId="0" borderId="49" xfId="0" applyFont="1" applyBorder="1" applyAlignment="1">
      <alignment horizontal="center" vertical="center" wrapText="1"/>
    </xf>
    <xf numFmtId="0" fontId="3" fillId="0" borderId="32" xfId="0" applyFont="1" applyBorder="1" applyAlignment="1">
      <alignment horizontal="center" vertical="center"/>
    </xf>
    <xf numFmtId="0" fontId="2" fillId="0" borderId="50" xfId="0" applyFont="1" applyBorder="1" applyAlignment="1">
      <alignment horizontal="center" vertical="center" wrapText="1"/>
    </xf>
    <xf numFmtId="0" fontId="3" fillId="0" borderId="45" xfId="0" applyFont="1" applyBorder="1" applyAlignment="1">
      <alignment horizontal="center" vertical="center"/>
    </xf>
    <xf numFmtId="0" fontId="2" fillId="0" borderId="47" xfId="0" applyFont="1" applyBorder="1" applyAlignment="1">
      <alignment horizontal="center" vertical="center" wrapText="1"/>
    </xf>
    <xf numFmtId="0" fontId="3" fillId="0" borderId="37" xfId="0" applyFont="1" applyBorder="1" applyAlignment="1">
      <alignment horizontal="center" vertical="center"/>
    </xf>
    <xf numFmtId="0" fontId="2" fillId="0" borderId="40" xfId="0" applyFont="1" applyBorder="1"/>
    <xf numFmtId="0" fontId="3" fillId="0" borderId="41" xfId="0" applyFont="1" applyBorder="1"/>
    <xf numFmtId="0" fontId="3" fillId="0" borderId="42" xfId="0" applyFont="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V102"/>
  <sheetViews>
    <sheetView zoomScaleNormal="100" workbookViewId="0">
      <pane ySplit="8685" topLeftCell="A84"/>
      <selection activeCell="O95" sqref="O95"/>
      <selection pane="bottomLeft" activeCell="DP104" sqref="DP103:DP104"/>
    </sheetView>
  </sheetViews>
  <sheetFormatPr defaultColWidth="9.140625" defaultRowHeight="12.75" x14ac:dyDescent="0.2"/>
  <cols>
    <col min="1" max="1" width="12.28515625" style="1" customWidth="1"/>
    <col min="2" max="2" width="24.42578125" style="2" customWidth="1"/>
    <col min="3" max="3" width="10.85546875" style="3" customWidth="1"/>
    <col min="4" max="4" width="10.140625" style="3" customWidth="1"/>
    <col min="5" max="5" width="17.5703125" style="90" customWidth="1"/>
    <col min="6" max="6" width="11" style="3" customWidth="1"/>
    <col min="7" max="7" width="7.85546875" style="91" customWidth="1"/>
    <col min="8" max="8" width="6.140625" style="4" customWidth="1"/>
    <col min="9" max="9" width="7.7109375" style="4" customWidth="1"/>
    <col min="10" max="10" width="5" style="4" customWidth="1"/>
    <col min="11" max="11" width="9.7109375" style="4" customWidth="1"/>
    <col min="12" max="12" width="7.5703125" style="4" customWidth="1"/>
    <col min="13" max="13" width="9.140625" style="4" customWidth="1"/>
    <col min="14" max="14" width="8.7109375" style="4" customWidth="1"/>
    <col min="15" max="15" width="9.140625" style="4" customWidth="1"/>
    <col min="16" max="16" width="10" style="4" customWidth="1"/>
    <col min="17" max="17" width="8.7109375" style="4" customWidth="1"/>
    <col min="18" max="18" width="9.7109375" style="4" customWidth="1"/>
    <col min="19" max="19" width="10.42578125" style="4" customWidth="1"/>
    <col min="20" max="20" width="10.140625" style="4" customWidth="1"/>
    <col min="21" max="21" width="7.5703125" style="4" customWidth="1"/>
    <col min="22" max="22" width="9.140625" style="4" customWidth="1"/>
    <col min="23" max="23" width="9" style="4" customWidth="1"/>
    <col min="24" max="24" width="7.5703125" style="4" customWidth="1"/>
    <col min="25" max="25" width="9.28515625" style="4" customWidth="1"/>
    <col min="26" max="26" width="10" style="4" customWidth="1"/>
    <col min="27" max="27" width="7.5703125" style="4" customWidth="1"/>
    <col min="28" max="28" width="8.7109375" style="4" customWidth="1"/>
    <col min="29" max="29" width="9.28515625" style="4" customWidth="1"/>
    <col min="30" max="30" width="7.5703125" style="4" customWidth="1"/>
    <col min="31" max="31" width="8.7109375" style="4" customWidth="1"/>
    <col min="32" max="32" width="9.7109375" style="4" hidden="1" customWidth="1"/>
    <col min="33" max="33" width="7.5703125" style="4" hidden="1" customWidth="1"/>
    <col min="34" max="34" width="9" style="4" hidden="1" customWidth="1"/>
    <col min="35" max="35" width="10.140625" style="4" hidden="1" customWidth="1"/>
    <col min="36" max="36" width="7.5703125" style="4" hidden="1" customWidth="1"/>
    <col min="37" max="37" width="9" style="4" hidden="1" customWidth="1"/>
    <col min="38" max="38" width="10.140625" style="4" hidden="1" customWidth="1"/>
    <col min="39" max="39" width="7.5703125" style="4" hidden="1" customWidth="1"/>
    <col min="40" max="40" width="9.140625" style="4" hidden="1" customWidth="1"/>
    <col min="41" max="41" width="9.85546875" style="4" hidden="1" customWidth="1"/>
    <col min="42" max="42" width="8" style="4" hidden="1" customWidth="1"/>
    <col min="43" max="43" width="9.7109375" style="4" hidden="1" customWidth="1"/>
    <col min="44" max="45" width="8.5703125" style="4" hidden="1" customWidth="1"/>
    <col min="46" max="46" width="10" style="4" hidden="1" customWidth="1"/>
    <col min="47" max="48" width="8.5703125" style="4" hidden="1" customWidth="1"/>
    <col min="49" max="49" width="9.7109375" style="4" hidden="1" customWidth="1"/>
    <col min="50" max="51" width="8.5703125" style="4" hidden="1" customWidth="1"/>
    <col min="52" max="52" width="10.28515625" style="4" hidden="1" customWidth="1"/>
    <col min="53" max="54" width="8.5703125" style="4" hidden="1" customWidth="1"/>
    <col min="55" max="55" width="10.42578125" style="4" hidden="1" customWidth="1"/>
    <col min="56" max="57" width="8.5703125" style="4" hidden="1" customWidth="1"/>
    <col min="58" max="58" width="10.140625" style="4" hidden="1" customWidth="1"/>
    <col min="59" max="114" width="8.5703125" style="4" hidden="1" customWidth="1"/>
    <col min="115" max="118" width="10.7109375" style="4" hidden="1" customWidth="1"/>
    <col min="119" max="119" width="10.7109375" style="4" customWidth="1"/>
    <col min="120" max="120" width="11.140625" style="4" customWidth="1"/>
    <col min="121" max="121" width="10.5703125" style="4" customWidth="1"/>
    <col min="122" max="122" width="11.140625" style="4" customWidth="1"/>
    <col min="123" max="123" width="10.7109375" style="4" customWidth="1"/>
    <col min="124" max="124" width="11.85546875" style="4" customWidth="1"/>
    <col min="125" max="125" width="18.5703125" style="4" hidden="1" customWidth="1"/>
    <col min="126" max="16384" width="9.140625" style="4"/>
  </cols>
  <sheetData>
    <row r="1" spans="1:125" ht="26.25" x14ac:dyDescent="0.4">
      <c r="DR1" s="165"/>
      <c r="DS1" s="165"/>
      <c r="DT1" s="166" t="s">
        <v>400</v>
      </c>
    </row>
    <row r="2" spans="1:125" ht="26.25" x14ac:dyDescent="0.4">
      <c r="B2" s="7" t="s">
        <v>36</v>
      </c>
      <c r="DR2" s="165"/>
      <c r="DS2" s="165"/>
      <c r="DT2" s="166" t="s">
        <v>170</v>
      </c>
    </row>
    <row r="3" spans="1:125" ht="26.25" x14ac:dyDescent="0.4">
      <c r="B3" s="7" t="s">
        <v>403</v>
      </c>
      <c r="DR3" s="165"/>
      <c r="DS3" s="165"/>
      <c r="DT3" s="166" t="s">
        <v>401</v>
      </c>
    </row>
    <row r="4" spans="1:125" ht="22.5" customHeight="1" thickBot="1" x14ac:dyDescent="0.3">
      <c r="A4" s="7"/>
      <c r="DS4" s="6"/>
    </row>
    <row r="5" spans="1:125" s="1" customFormat="1" ht="27.75" customHeight="1" thickBot="1" x14ac:dyDescent="0.25">
      <c r="A5" s="264" t="s">
        <v>37</v>
      </c>
      <c r="B5" s="266" t="s">
        <v>11</v>
      </c>
      <c r="C5" s="268" t="s">
        <v>10</v>
      </c>
      <c r="D5" s="268" t="s">
        <v>22</v>
      </c>
      <c r="E5" s="270" t="s">
        <v>49</v>
      </c>
      <c r="F5" s="262" t="s">
        <v>38</v>
      </c>
      <c r="G5" s="272" t="s">
        <v>23</v>
      </c>
      <c r="H5" s="274" t="s">
        <v>13</v>
      </c>
      <c r="I5" s="274" t="s">
        <v>20</v>
      </c>
      <c r="J5" s="276" t="s">
        <v>17</v>
      </c>
      <c r="K5" s="174" t="s">
        <v>53</v>
      </c>
      <c r="L5" s="175"/>
      <c r="M5" s="176"/>
      <c r="N5" s="174" t="s">
        <v>54</v>
      </c>
      <c r="O5" s="175"/>
      <c r="P5" s="176"/>
      <c r="Q5" s="174" t="s">
        <v>55</v>
      </c>
      <c r="R5" s="175"/>
      <c r="S5" s="176"/>
      <c r="T5" s="174" t="s">
        <v>56</v>
      </c>
      <c r="U5" s="12"/>
      <c r="V5" s="13"/>
      <c r="W5" s="10" t="s">
        <v>57</v>
      </c>
      <c r="X5" s="12"/>
      <c r="Y5" s="13"/>
      <c r="Z5" s="10" t="s">
        <v>58</v>
      </c>
      <c r="AA5" s="12"/>
      <c r="AB5" s="13"/>
      <c r="AC5" s="10" t="s">
        <v>59</v>
      </c>
      <c r="AD5" s="12"/>
      <c r="AE5" s="13"/>
      <c r="AF5" s="10" t="s">
        <v>60</v>
      </c>
      <c r="AG5" s="12"/>
      <c r="AH5" s="13"/>
      <c r="AI5" s="10" t="s">
        <v>61</v>
      </c>
      <c r="AJ5" s="12"/>
      <c r="AK5" s="13"/>
      <c r="AL5" s="10" t="s">
        <v>64</v>
      </c>
      <c r="AM5" s="12"/>
      <c r="AN5" s="13"/>
      <c r="AO5" s="10" t="s">
        <v>70</v>
      </c>
      <c r="AP5" s="12"/>
      <c r="AQ5" s="13"/>
      <c r="AR5" s="10" t="s">
        <v>71</v>
      </c>
      <c r="AS5" s="12"/>
      <c r="AT5" s="13"/>
      <c r="AU5" s="10" t="s">
        <v>72</v>
      </c>
      <c r="AV5" s="12"/>
      <c r="AW5" s="13"/>
      <c r="AX5" s="10" t="s">
        <v>73</v>
      </c>
      <c r="AY5" s="12"/>
      <c r="AZ5" s="12"/>
      <c r="BA5" s="10" t="s">
        <v>80</v>
      </c>
      <c r="BB5" s="12"/>
      <c r="BC5" s="13"/>
      <c r="BD5" s="10" t="s">
        <v>81</v>
      </c>
      <c r="BE5" s="12"/>
      <c r="BF5" s="13"/>
      <c r="BG5" s="10" t="s">
        <v>82</v>
      </c>
      <c r="BH5" s="12"/>
      <c r="BI5" s="13"/>
      <c r="BJ5" s="10" t="s">
        <v>84</v>
      </c>
      <c r="BK5" s="12"/>
      <c r="BL5" s="13"/>
      <c r="BM5" s="10" t="s">
        <v>114</v>
      </c>
      <c r="BN5" s="12"/>
      <c r="BO5" s="13"/>
      <c r="BP5" s="10" t="s">
        <v>115</v>
      </c>
      <c r="BQ5" s="12"/>
      <c r="BR5" s="12"/>
      <c r="BS5" s="92" t="s">
        <v>116</v>
      </c>
      <c r="BT5" s="93"/>
      <c r="BU5" s="94"/>
      <c r="BV5" s="92" t="s">
        <v>117</v>
      </c>
      <c r="BW5" s="93"/>
      <c r="BX5" s="94"/>
      <c r="BY5" s="92" t="s">
        <v>118</v>
      </c>
      <c r="BZ5" s="93"/>
      <c r="CA5" s="95"/>
      <c r="CB5" s="12" t="s">
        <v>119</v>
      </c>
      <c r="CC5" s="12"/>
      <c r="CD5" s="13"/>
      <c r="CE5" s="10" t="s">
        <v>120</v>
      </c>
      <c r="CF5" s="12"/>
      <c r="CG5" s="13"/>
      <c r="CH5" s="10" t="s">
        <v>121</v>
      </c>
      <c r="CI5" s="12"/>
      <c r="CJ5" s="13"/>
      <c r="CK5" s="10" t="s">
        <v>122</v>
      </c>
      <c r="CL5" s="12"/>
      <c r="CM5" s="13"/>
      <c r="CN5" s="10" t="s">
        <v>123</v>
      </c>
      <c r="CO5" s="12"/>
      <c r="CP5" s="13"/>
      <c r="CQ5" s="10" t="s">
        <v>193</v>
      </c>
      <c r="CR5" s="12"/>
      <c r="CS5" s="13"/>
      <c r="CT5" s="10" t="s">
        <v>194</v>
      </c>
      <c r="CU5" s="12"/>
      <c r="CV5" s="13"/>
      <c r="CW5" s="10" t="s">
        <v>195</v>
      </c>
      <c r="CX5" s="12"/>
      <c r="CY5" s="13"/>
      <c r="CZ5" s="10" t="s">
        <v>196</v>
      </c>
      <c r="DA5" s="12"/>
      <c r="DB5" s="13"/>
      <c r="DC5" s="10" t="s">
        <v>197</v>
      </c>
      <c r="DD5" s="12"/>
      <c r="DE5" s="13"/>
      <c r="DF5" s="10" t="s">
        <v>265</v>
      </c>
      <c r="DG5" s="12"/>
      <c r="DH5" s="13"/>
      <c r="DI5" s="10" t="s">
        <v>266</v>
      </c>
      <c r="DJ5" s="12"/>
      <c r="DK5" s="13"/>
      <c r="DL5" s="10" t="s">
        <v>276</v>
      </c>
      <c r="DM5" s="12"/>
      <c r="DN5" s="13"/>
      <c r="DO5" s="12" t="s">
        <v>388</v>
      </c>
      <c r="DP5" s="12"/>
      <c r="DQ5" s="12"/>
      <c r="DR5" s="278" t="s">
        <v>12</v>
      </c>
      <c r="DS5" s="279"/>
      <c r="DT5" s="280"/>
    </row>
    <row r="6" spans="1:125" s="106" customFormat="1" ht="57.75" customHeight="1" thickBot="1" x14ac:dyDescent="0.25">
      <c r="A6" s="265"/>
      <c r="B6" s="267"/>
      <c r="C6" s="269"/>
      <c r="D6" s="269"/>
      <c r="E6" s="271"/>
      <c r="F6" s="263"/>
      <c r="G6" s="273"/>
      <c r="H6" s="275"/>
      <c r="I6" s="275"/>
      <c r="J6" s="277"/>
      <c r="K6" s="177" t="s">
        <v>31</v>
      </c>
      <c r="L6" s="178" t="s">
        <v>32</v>
      </c>
      <c r="M6" s="179" t="s">
        <v>9</v>
      </c>
      <c r="N6" s="177" t="s">
        <v>31</v>
      </c>
      <c r="O6" s="178" t="s">
        <v>32</v>
      </c>
      <c r="P6" s="179" t="s">
        <v>9</v>
      </c>
      <c r="Q6" s="177" t="s">
        <v>31</v>
      </c>
      <c r="R6" s="178" t="s">
        <v>32</v>
      </c>
      <c r="S6" s="179" t="s">
        <v>9</v>
      </c>
      <c r="T6" s="180" t="s">
        <v>31</v>
      </c>
      <c r="U6" s="99" t="s">
        <v>32</v>
      </c>
      <c r="V6" s="100" t="s">
        <v>9</v>
      </c>
      <c r="W6" s="101" t="s">
        <v>31</v>
      </c>
      <c r="X6" s="97" t="s">
        <v>32</v>
      </c>
      <c r="Y6" s="98" t="s">
        <v>9</v>
      </c>
      <c r="Z6" s="96" t="s">
        <v>31</v>
      </c>
      <c r="AA6" s="97" t="s">
        <v>32</v>
      </c>
      <c r="AB6" s="98" t="s">
        <v>9</v>
      </c>
      <c r="AC6" s="96" t="s">
        <v>31</v>
      </c>
      <c r="AD6" s="97" t="s">
        <v>32</v>
      </c>
      <c r="AE6" s="98" t="s">
        <v>9</v>
      </c>
      <c r="AF6" s="96" t="s">
        <v>31</v>
      </c>
      <c r="AG6" s="97" t="s">
        <v>32</v>
      </c>
      <c r="AH6" s="98" t="s">
        <v>9</v>
      </c>
      <c r="AI6" s="96" t="s">
        <v>31</v>
      </c>
      <c r="AJ6" s="97" t="s">
        <v>32</v>
      </c>
      <c r="AK6" s="98" t="s">
        <v>9</v>
      </c>
      <c r="AL6" s="96" t="s">
        <v>31</v>
      </c>
      <c r="AM6" s="97" t="s">
        <v>32</v>
      </c>
      <c r="AN6" s="98" t="s">
        <v>9</v>
      </c>
      <c r="AO6" s="96" t="s">
        <v>31</v>
      </c>
      <c r="AP6" s="97" t="s">
        <v>32</v>
      </c>
      <c r="AQ6" s="98" t="s">
        <v>9</v>
      </c>
      <c r="AR6" s="96" t="s">
        <v>31</v>
      </c>
      <c r="AS6" s="97" t="s">
        <v>32</v>
      </c>
      <c r="AT6" s="98" t="s">
        <v>9</v>
      </c>
      <c r="AU6" s="96" t="s">
        <v>31</v>
      </c>
      <c r="AV6" s="97" t="s">
        <v>32</v>
      </c>
      <c r="AW6" s="98" t="s">
        <v>9</v>
      </c>
      <c r="AX6" s="96" t="s">
        <v>31</v>
      </c>
      <c r="AY6" s="97" t="s">
        <v>32</v>
      </c>
      <c r="AZ6" s="98" t="s">
        <v>9</v>
      </c>
      <c r="BA6" s="96" t="s">
        <v>31</v>
      </c>
      <c r="BB6" s="97" t="s">
        <v>32</v>
      </c>
      <c r="BC6" s="102" t="s">
        <v>9</v>
      </c>
      <c r="BD6" s="96" t="s">
        <v>31</v>
      </c>
      <c r="BE6" s="97" t="s">
        <v>32</v>
      </c>
      <c r="BF6" s="98" t="s">
        <v>9</v>
      </c>
      <c r="BG6" s="96" t="s">
        <v>31</v>
      </c>
      <c r="BH6" s="97" t="s">
        <v>32</v>
      </c>
      <c r="BI6" s="98" t="s">
        <v>9</v>
      </c>
      <c r="BJ6" s="96" t="s">
        <v>31</v>
      </c>
      <c r="BK6" s="97" t="s">
        <v>32</v>
      </c>
      <c r="BL6" s="98" t="s">
        <v>9</v>
      </c>
      <c r="BM6" s="96" t="s">
        <v>31</v>
      </c>
      <c r="BN6" s="97" t="s">
        <v>32</v>
      </c>
      <c r="BO6" s="98" t="s">
        <v>9</v>
      </c>
      <c r="BP6" s="96" t="s">
        <v>31</v>
      </c>
      <c r="BQ6" s="97" t="s">
        <v>32</v>
      </c>
      <c r="BR6" s="102" t="s">
        <v>9</v>
      </c>
      <c r="BS6" s="96" t="s">
        <v>31</v>
      </c>
      <c r="BT6" s="97" t="s">
        <v>32</v>
      </c>
      <c r="BU6" s="102" t="s">
        <v>9</v>
      </c>
      <c r="BV6" s="96" t="s">
        <v>31</v>
      </c>
      <c r="BW6" s="97" t="s">
        <v>32</v>
      </c>
      <c r="BX6" s="102" t="s">
        <v>9</v>
      </c>
      <c r="BY6" s="96" t="s">
        <v>31</v>
      </c>
      <c r="BZ6" s="97" t="s">
        <v>32</v>
      </c>
      <c r="CA6" s="98" t="s">
        <v>9</v>
      </c>
      <c r="CB6" s="101" t="s">
        <v>31</v>
      </c>
      <c r="CC6" s="97" t="s">
        <v>32</v>
      </c>
      <c r="CD6" s="98" t="s">
        <v>9</v>
      </c>
      <c r="CE6" s="96" t="s">
        <v>31</v>
      </c>
      <c r="CF6" s="97" t="s">
        <v>32</v>
      </c>
      <c r="CG6" s="98" t="s">
        <v>9</v>
      </c>
      <c r="CH6" s="96" t="s">
        <v>31</v>
      </c>
      <c r="CI6" s="97" t="s">
        <v>32</v>
      </c>
      <c r="CJ6" s="98" t="s">
        <v>9</v>
      </c>
      <c r="CK6" s="96" t="s">
        <v>31</v>
      </c>
      <c r="CL6" s="97" t="s">
        <v>32</v>
      </c>
      <c r="CM6" s="98" t="s">
        <v>9</v>
      </c>
      <c r="CN6" s="96" t="s">
        <v>31</v>
      </c>
      <c r="CO6" s="97" t="s">
        <v>32</v>
      </c>
      <c r="CP6" s="98" t="s">
        <v>9</v>
      </c>
      <c r="CQ6" s="96" t="s">
        <v>31</v>
      </c>
      <c r="CR6" s="97" t="s">
        <v>32</v>
      </c>
      <c r="CS6" s="98" t="s">
        <v>9</v>
      </c>
      <c r="CT6" s="96" t="s">
        <v>31</v>
      </c>
      <c r="CU6" s="97" t="s">
        <v>32</v>
      </c>
      <c r="CV6" s="98" t="s">
        <v>9</v>
      </c>
      <c r="CW6" s="96" t="s">
        <v>31</v>
      </c>
      <c r="CX6" s="97" t="s">
        <v>32</v>
      </c>
      <c r="CY6" s="98" t="s">
        <v>9</v>
      </c>
      <c r="CZ6" s="96" t="s">
        <v>31</v>
      </c>
      <c r="DA6" s="97" t="s">
        <v>32</v>
      </c>
      <c r="DB6" s="98" t="s">
        <v>9</v>
      </c>
      <c r="DC6" s="96" t="s">
        <v>31</v>
      </c>
      <c r="DD6" s="97" t="s">
        <v>32</v>
      </c>
      <c r="DE6" s="98" t="s">
        <v>9</v>
      </c>
      <c r="DF6" s="96" t="s">
        <v>31</v>
      </c>
      <c r="DG6" s="97" t="s">
        <v>32</v>
      </c>
      <c r="DH6" s="98" t="s">
        <v>9</v>
      </c>
      <c r="DI6" s="96" t="s">
        <v>31</v>
      </c>
      <c r="DJ6" s="97" t="s">
        <v>32</v>
      </c>
      <c r="DK6" s="98" t="s">
        <v>9</v>
      </c>
      <c r="DL6" s="96" t="s">
        <v>31</v>
      </c>
      <c r="DM6" s="97" t="s">
        <v>32</v>
      </c>
      <c r="DN6" s="98" t="s">
        <v>9</v>
      </c>
      <c r="DO6" s="96" t="s">
        <v>31</v>
      </c>
      <c r="DP6" s="97" t="s">
        <v>32</v>
      </c>
      <c r="DQ6" s="98" t="s">
        <v>9</v>
      </c>
      <c r="DR6" s="103" t="s">
        <v>31</v>
      </c>
      <c r="DS6" s="104" t="s">
        <v>32</v>
      </c>
      <c r="DT6" s="105" t="s">
        <v>9</v>
      </c>
      <c r="DU6" s="106" t="s">
        <v>204</v>
      </c>
    </row>
    <row r="7" spans="1:125" ht="52.5" customHeight="1" x14ac:dyDescent="0.2">
      <c r="A7" s="181" t="s">
        <v>0</v>
      </c>
      <c r="B7" s="168" t="s">
        <v>131</v>
      </c>
      <c r="C7" s="182" t="s">
        <v>132</v>
      </c>
      <c r="D7" s="182" t="s">
        <v>133</v>
      </c>
      <c r="E7" s="183" t="s">
        <v>134</v>
      </c>
      <c r="F7" s="184" t="s">
        <v>135</v>
      </c>
      <c r="G7" s="185" t="s">
        <v>24</v>
      </c>
      <c r="H7" s="186">
        <v>3.9119999999999999</v>
      </c>
      <c r="I7" s="186" t="s">
        <v>39</v>
      </c>
      <c r="J7" s="187" t="s">
        <v>19</v>
      </c>
      <c r="K7" s="188">
        <v>7500</v>
      </c>
      <c r="L7" s="189">
        <v>506</v>
      </c>
      <c r="M7" s="190">
        <f t="shared" ref="M7:M20" si="0">K7+L7</f>
        <v>8006</v>
      </c>
      <c r="N7" s="188">
        <v>7500</v>
      </c>
      <c r="O7" s="189">
        <v>546</v>
      </c>
      <c r="P7" s="190">
        <f t="shared" ref="P7:P20" si="1">N7+O7</f>
        <v>8046</v>
      </c>
      <c r="Q7" s="191">
        <v>7500</v>
      </c>
      <c r="R7" s="192">
        <v>251</v>
      </c>
      <c r="S7" s="193">
        <f>Q7+R7</f>
        <v>7751</v>
      </c>
      <c r="T7" s="194"/>
      <c r="U7" s="107"/>
      <c r="V7" s="43">
        <f t="shared" ref="V7:V20" si="2">T7+U7</f>
        <v>0</v>
      </c>
      <c r="W7" s="78"/>
      <c r="X7" s="107"/>
      <c r="Y7" s="43">
        <f t="shared" ref="Y7:Y20" si="3">W7+X7</f>
        <v>0</v>
      </c>
      <c r="Z7" s="78"/>
      <c r="AA7" s="107"/>
      <c r="AB7" s="43">
        <f t="shared" ref="AB7:AB20" si="4">Z7+AA7</f>
        <v>0</v>
      </c>
      <c r="AC7" s="78"/>
      <c r="AD7" s="107"/>
      <c r="AE7" s="43">
        <f t="shared" ref="AE7:AE20" si="5">AC7+AD7</f>
        <v>0</v>
      </c>
      <c r="AF7" s="78"/>
      <c r="AG7" s="107"/>
      <c r="AH7" s="43">
        <f>AF7+AG7</f>
        <v>0</v>
      </c>
      <c r="AI7" s="78"/>
      <c r="AJ7" s="107"/>
      <c r="AK7" s="43">
        <f t="shared" ref="AK7:AK24" si="6">AI7+AJ7</f>
        <v>0</v>
      </c>
      <c r="AL7" s="78"/>
      <c r="AM7" s="107"/>
      <c r="AN7" s="43">
        <f t="shared" ref="AN7:AN24" si="7">AL7+AM7</f>
        <v>0</v>
      </c>
      <c r="AO7" s="78"/>
      <c r="AP7" s="107"/>
      <c r="AQ7" s="43">
        <f t="shared" ref="AQ7:AQ24" si="8">AO7+AP7</f>
        <v>0</v>
      </c>
      <c r="AR7" s="78"/>
      <c r="AS7" s="107"/>
      <c r="AT7" s="43">
        <f>AR7+AS7</f>
        <v>0</v>
      </c>
      <c r="AU7" s="78"/>
      <c r="AV7" s="107"/>
      <c r="AW7" s="43">
        <f t="shared" ref="AW7:AW24" si="9">AU7+AV7</f>
        <v>0</v>
      </c>
      <c r="AX7" s="78"/>
      <c r="AY7" s="107"/>
      <c r="AZ7" s="43">
        <f t="shared" ref="AZ7:AZ24" si="10">AX7+AY7</f>
        <v>0</v>
      </c>
      <c r="BA7" s="78"/>
      <c r="BB7" s="107"/>
      <c r="BC7" s="43">
        <f t="shared" ref="BC7:BC24" si="11">BA7+BB7</f>
        <v>0</v>
      </c>
      <c r="BD7" s="78"/>
      <c r="BE7" s="107"/>
      <c r="BF7" s="43">
        <f>BD7+BE7</f>
        <v>0</v>
      </c>
      <c r="BG7" s="78"/>
      <c r="BH7" s="107"/>
      <c r="BI7" s="43">
        <f t="shared" ref="BI7:BI24" si="12">BG7+BH7</f>
        <v>0</v>
      </c>
      <c r="BJ7" s="78"/>
      <c r="BK7" s="107"/>
      <c r="BL7" s="43">
        <f t="shared" ref="BL7:BL23" si="13">BJ7+BK7</f>
        <v>0</v>
      </c>
      <c r="BM7" s="78"/>
      <c r="BN7" s="107"/>
      <c r="BO7" s="43">
        <f>BM7+BN7</f>
        <v>0</v>
      </c>
      <c r="BP7" s="108"/>
      <c r="BQ7" s="109"/>
      <c r="BR7" s="110"/>
      <c r="BS7" s="41"/>
      <c r="BT7" s="42"/>
      <c r="BU7" s="44"/>
      <c r="BV7" s="41"/>
      <c r="BW7" s="42"/>
      <c r="BX7" s="44"/>
      <c r="BY7" s="41"/>
      <c r="BZ7" s="42"/>
      <c r="CA7" s="44"/>
      <c r="CB7" s="41"/>
      <c r="CC7" s="42"/>
      <c r="CD7" s="43"/>
      <c r="CE7" s="41"/>
      <c r="CF7" s="42"/>
      <c r="CG7" s="43"/>
      <c r="CH7" s="41"/>
      <c r="CI7" s="42"/>
      <c r="CJ7" s="43"/>
      <c r="CK7" s="41"/>
      <c r="CL7" s="42"/>
      <c r="CM7" s="43"/>
      <c r="CN7" s="41"/>
      <c r="CO7" s="42"/>
      <c r="CP7" s="43"/>
      <c r="CQ7" s="41"/>
      <c r="CR7" s="42"/>
      <c r="CS7" s="43"/>
      <c r="CT7" s="41"/>
      <c r="CU7" s="42"/>
      <c r="CV7" s="43"/>
      <c r="CW7" s="41"/>
      <c r="CX7" s="42"/>
      <c r="CY7" s="43"/>
      <c r="CZ7" s="41"/>
      <c r="DA7" s="42"/>
      <c r="DB7" s="43"/>
      <c r="DC7" s="41"/>
      <c r="DD7" s="42"/>
      <c r="DE7" s="43"/>
      <c r="DF7" s="110"/>
      <c r="DG7" s="110"/>
      <c r="DH7" s="110"/>
      <c r="DI7" s="110"/>
      <c r="DJ7" s="110"/>
      <c r="DK7" s="110"/>
      <c r="DL7" s="110"/>
      <c r="DM7" s="110"/>
      <c r="DN7" s="110"/>
      <c r="DO7" s="41">
        <f t="shared" ref="DO7:DO45" si="14">+AF7+AI7+AL7+AO7+AR7+AU7+AX7+BA7+BD7+BG7+BJ7+BM7+BP7+BS7+BV7+BY7+CB7+CE7+CH7+CK7+CN7+CQ7+CT7+CW7+CZ7+DC7+DF7+DI7+DL7</f>
        <v>0</v>
      </c>
      <c r="DP7" s="42">
        <f>+AD7+AG7+AJ7+AM7+AP7+AS7+AV7+AY7+BB7+BE7+BH7+BK7+BN7+BQ7+BT7+BW7+BZ7+CC7+CF7+CI7+CL7+CO7+CR7+CU7+CX7+DA7+DD7+DG7+DJ7+DM7</f>
        <v>0</v>
      </c>
      <c r="DQ7" s="110">
        <f>+AE7+AH7+AK7+AN7+AQ7+AT7+AW7+AZ7+BC7+BF7+BI7+BL7+BO7+BR7+BU7+BX7+CA7+CD7+CG7+CJ7+CM7+CP7+CS7+CV7+CY7+DB7+DE7+DH7+DK7+DN7</f>
        <v>0</v>
      </c>
      <c r="DR7" s="50">
        <f>K7+N7+Q7+T7+W7+Z7+AC7+DO7</f>
        <v>22500</v>
      </c>
      <c r="DS7" s="111">
        <f t="shared" ref="DS7:DS14" si="15">L7+O7+R7+U7+X7+AA7+AD7+DP7</f>
        <v>1303</v>
      </c>
      <c r="DT7" s="51">
        <f t="shared" ref="DT7:DT14" si="16">DR7+DS7</f>
        <v>23803</v>
      </c>
      <c r="DU7" s="5">
        <v>45955</v>
      </c>
    </row>
    <row r="8" spans="1:125" ht="52.15" customHeight="1" x14ac:dyDescent="0.2">
      <c r="A8" s="167"/>
      <c r="B8" s="168" t="s">
        <v>404</v>
      </c>
      <c r="C8" s="182" t="s">
        <v>132</v>
      </c>
      <c r="D8" s="182" t="s">
        <v>133</v>
      </c>
      <c r="E8" s="183" t="s">
        <v>136</v>
      </c>
      <c r="F8" s="184" t="s">
        <v>137</v>
      </c>
      <c r="G8" s="185" t="s">
        <v>24</v>
      </c>
      <c r="H8" s="186">
        <v>3.9119999999999999</v>
      </c>
      <c r="I8" s="186" t="s">
        <v>39</v>
      </c>
      <c r="J8" s="187" t="s">
        <v>19</v>
      </c>
      <c r="K8" s="188">
        <v>7500</v>
      </c>
      <c r="L8" s="189">
        <v>506</v>
      </c>
      <c r="M8" s="190">
        <f t="shared" si="0"/>
        <v>8006</v>
      </c>
      <c r="N8" s="188">
        <v>7500</v>
      </c>
      <c r="O8" s="189">
        <v>546</v>
      </c>
      <c r="P8" s="190">
        <f t="shared" si="1"/>
        <v>8046</v>
      </c>
      <c r="Q8" s="194">
        <v>7500</v>
      </c>
      <c r="R8" s="189">
        <v>251</v>
      </c>
      <c r="S8" s="190">
        <f>Q8+R8</f>
        <v>7751</v>
      </c>
      <c r="T8" s="194"/>
      <c r="U8" s="107"/>
      <c r="V8" s="43">
        <f t="shared" si="2"/>
        <v>0</v>
      </c>
      <c r="W8" s="78"/>
      <c r="X8" s="107"/>
      <c r="Y8" s="43">
        <f t="shared" si="3"/>
        <v>0</v>
      </c>
      <c r="Z8" s="78"/>
      <c r="AA8" s="107"/>
      <c r="AB8" s="43">
        <f t="shared" si="4"/>
        <v>0</v>
      </c>
      <c r="AC8" s="78"/>
      <c r="AD8" s="107"/>
      <c r="AE8" s="43">
        <f t="shared" si="5"/>
        <v>0</v>
      </c>
      <c r="AF8" s="78"/>
      <c r="AG8" s="107"/>
      <c r="AH8" s="43">
        <f>AF8+AG8</f>
        <v>0</v>
      </c>
      <c r="AI8" s="78"/>
      <c r="AJ8" s="107"/>
      <c r="AK8" s="43">
        <f t="shared" si="6"/>
        <v>0</v>
      </c>
      <c r="AL8" s="78"/>
      <c r="AM8" s="107"/>
      <c r="AN8" s="43">
        <f t="shared" si="7"/>
        <v>0</v>
      </c>
      <c r="AO8" s="78"/>
      <c r="AP8" s="107"/>
      <c r="AQ8" s="43">
        <f t="shared" si="8"/>
        <v>0</v>
      </c>
      <c r="AR8" s="78"/>
      <c r="AS8" s="107"/>
      <c r="AT8" s="43">
        <f>AR8+AS8</f>
        <v>0</v>
      </c>
      <c r="AU8" s="78"/>
      <c r="AV8" s="107"/>
      <c r="AW8" s="43">
        <f t="shared" si="9"/>
        <v>0</v>
      </c>
      <c r="AX8" s="78"/>
      <c r="AY8" s="107"/>
      <c r="AZ8" s="43">
        <f t="shared" si="10"/>
        <v>0</v>
      </c>
      <c r="BA8" s="78"/>
      <c r="BB8" s="107"/>
      <c r="BC8" s="43">
        <f t="shared" si="11"/>
        <v>0</v>
      </c>
      <c r="BD8" s="78"/>
      <c r="BE8" s="107"/>
      <c r="BF8" s="43">
        <f>BD8+BE8</f>
        <v>0</v>
      </c>
      <c r="BG8" s="78"/>
      <c r="BH8" s="107"/>
      <c r="BI8" s="43">
        <f t="shared" si="12"/>
        <v>0</v>
      </c>
      <c r="BJ8" s="78"/>
      <c r="BK8" s="107"/>
      <c r="BL8" s="43">
        <f t="shared" si="13"/>
        <v>0</v>
      </c>
      <c r="BM8" s="78"/>
      <c r="BN8" s="107"/>
      <c r="BO8" s="43">
        <f>BM8+BN8</f>
        <v>0</v>
      </c>
      <c r="BP8" s="112"/>
      <c r="BQ8" s="42"/>
      <c r="BR8" s="110"/>
      <c r="BS8" s="41"/>
      <c r="BT8" s="42"/>
      <c r="BU8" s="44"/>
      <c r="BV8" s="41"/>
      <c r="BW8" s="42"/>
      <c r="BX8" s="44"/>
      <c r="BY8" s="41"/>
      <c r="BZ8" s="42"/>
      <c r="CA8" s="44"/>
      <c r="CB8" s="41"/>
      <c r="CC8" s="42"/>
      <c r="CD8" s="43"/>
      <c r="CE8" s="41"/>
      <c r="CF8" s="42"/>
      <c r="CG8" s="43"/>
      <c r="CH8" s="41"/>
      <c r="CI8" s="42"/>
      <c r="CJ8" s="43"/>
      <c r="CK8" s="41"/>
      <c r="CL8" s="42"/>
      <c r="CM8" s="43"/>
      <c r="CN8" s="41"/>
      <c r="CO8" s="42"/>
      <c r="CP8" s="43"/>
      <c r="CQ8" s="41"/>
      <c r="CR8" s="42"/>
      <c r="CS8" s="43"/>
      <c r="CT8" s="41"/>
      <c r="CU8" s="42"/>
      <c r="CV8" s="43"/>
      <c r="CW8" s="41"/>
      <c r="CX8" s="42"/>
      <c r="CY8" s="43"/>
      <c r="CZ8" s="41"/>
      <c r="DA8" s="42"/>
      <c r="DB8" s="43"/>
      <c r="DC8" s="41"/>
      <c r="DD8" s="42"/>
      <c r="DE8" s="43"/>
      <c r="DF8" s="110"/>
      <c r="DG8" s="110"/>
      <c r="DH8" s="110"/>
      <c r="DI8" s="110"/>
      <c r="DJ8" s="110"/>
      <c r="DK8" s="110"/>
      <c r="DL8" s="110"/>
      <c r="DM8" s="110"/>
      <c r="DN8" s="110"/>
      <c r="DO8" s="41">
        <f t="shared" si="14"/>
        <v>0</v>
      </c>
      <c r="DP8" s="42">
        <f t="shared" ref="DP8:DQ14" si="17">+AD8+AG8+AJ8+AM8+AP8+AS8+AV8+AY8+BB8+BE8+BH8+BK8+BN8+BQ8+BT8+BW8+BZ8+CC8+CF8+CI8+CL8+CO8+CR8+CU8+CX8+DA8+DD8+DG8+DJ8+DM8</f>
        <v>0</v>
      </c>
      <c r="DQ8" s="110">
        <f t="shared" si="17"/>
        <v>0</v>
      </c>
      <c r="DR8" s="50">
        <f t="shared" ref="DR8:DR71" si="18">K8+N8+Q8+T8+W8+Z8+AC8+DO8</f>
        <v>22500</v>
      </c>
      <c r="DS8" s="111">
        <f t="shared" si="15"/>
        <v>1303</v>
      </c>
      <c r="DT8" s="51">
        <f t="shared" si="16"/>
        <v>23803</v>
      </c>
      <c r="DU8" s="5">
        <v>45955</v>
      </c>
    </row>
    <row r="9" spans="1:125" ht="28.5" customHeight="1" x14ac:dyDescent="0.2">
      <c r="A9" s="167" t="s">
        <v>1</v>
      </c>
      <c r="B9" s="168" t="s">
        <v>15</v>
      </c>
      <c r="C9" s="195">
        <v>39643</v>
      </c>
      <c r="D9" s="195">
        <v>47107</v>
      </c>
      <c r="E9" s="196" t="s">
        <v>74</v>
      </c>
      <c r="F9" s="197" t="s">
        <v>27</v>
      </c>
      <c r="G9" s="172" t="s">
        <v>24</v>
      </c>
      <c r="H9" s="173" t="s">
        <v>393</v>
      </c>
      <c r="I9" s="173" t="s">
        <v>39</v>
      </c>
      <c r="J9" s="187" t="s">
        <v>19</v>
      </c>
      <c r="K9" s="198">
        <v>19552</v>
      </c>
      <c r="L9" s="199">
        <v>3148</v>
      </c>
      <c r="M9" s="190">
        <f t="shared" si="0"/>
        <v>22700</v>
      </c>
      <c r="N9" s="198">
        <v>19550</v>
      </c>
      <c r="O9" s="199">
        <v>4221</v>
      </c>
      <c r="P9" s="190">
        <f t="shared" si="1"/>
        <v>23771</v>
      </c>
      <c r="Q9" s="198">
        <v>19550</v>
      </c>
      <c r="R9" s="199">
        <v>3381</v>
      </c>
      <c r="S9" s="190">
        <f t="shared" ref="S9:S20" si="19">Q9+R9</f>
        <v>22931</v>
      </c>
      <c r="T9" s="198">
        <v>19550</v>
      </c>
      <c r="U9" s="42">
        <v>2502</v>
      </c>
      <c r="V9" s="43">
        <f t="shared" si="2"/>
        <v>22052</v>
      </c>
      <c r="W9" s="112">
        <v>19550</v>
      </c>
      <c r="X9" s="42">
        <v>1622</v>
      </c>
      <c r="Y9" s="43">
        <f t="shared" si="3"/>
        <v>21172</v>
      </c>
      <c r="Z9" s="41">
        <v>19475</v>
      </c>
      <c r="AA9" s="42">
        <v>741</v>
      </c>
      <c r="AB9" s="43">
        <f t="shared" si="4"/>
        <v>20216</v>
      </c>
      <c r="AC9" s="41">
        <v>0</v>
      </c>
      <c r="AD9" s="42">
        <v>48</v>
      </c>
      <c r="AE9" s="43">
        <f t="shared" si="5"/>
        <v>48</v>
      </c>
      <c r="AF9" s="41"/>
      <c r="AG9" s="42"/>
      <c r="AH9" s="43">
        <f t="shared" ref="AH9:AH14" si="20">AF9+AG9</f>
        <v>0</v>
      </c>
      <c r="AI9" s="41"/>
      <c r="AJ9" s="42"/>
      <c r="AK9" s="43">
        <f t="shared" si="6"/>
        <v>0</v>
      </c>
      <c r="AL9" s="41"/>
      <c r="AM9" s="42"/>
      <c r="AN9" s="43">
        <f t="shared" si="7"/>
        <v>0</v>
      </c>
      <c r="AO9" s="41"/>
      <c r="AP9" s="42"/>
      <c r="AQ9" s="43">
        <f t="shared" si="8"/>
        <v>0</v>
      </c>
      <c r="AR9" s="41"/>
      <c r="AS9" s="42"/>
      <c r="AT9" s="43">
        <f t="shared" ref="AT9:AT14" si="21">AR9+AS9</f>
        <v>0</v>
      </c>
      <c r="AU9" s="41"/>
      <c r="AV9" s="42"/>
      <c r="AW9" s="43">
        <f t="shared" si="9"/>
        <v>0</v>
      </c>
      <c r="AX9" s="41"/>
      <c r="AY9" s="42"/>
      <c r="AZ9" s="43">
        <f t="shared" si="10"/>
        <v>0</v>
      </c>
      <c r="BA9" s="41"/>
      <c r="BB9" s="42"/>
      <c r="BC9" s="43">
        <f t="shared" si="11"/>
        <v>0</v>
      </c>
      <c r="BD9" s="41"/>
      <c r="BE9" s="42"/>
      <c r="BF9" s="43">
        <f t="shared" ref="BF9:BF14" si="22">BD9+BE9</f>
        <v>0</v>
      </c>
      <c r="BG9" s="41"/>
      <c r="BH9" s="42"/>
      <c r="BI9" s="43">
        <f t="shared" si="12"/>
        <v>0</v>
      </c>
      <c r="BJ9" s="41"/>
      <c r="BK9" s="42"/>
      <c r="BL9" s="43">
        <f t="shared" si="13"/>
        <v>0</v>
      </c>
      <c r="BM9" s="41"/>
      <c r="BN9" s="42"/>
      <c r="BO9" s="43">
        <f t="shared" ref="BO9:BO14" si="23">BM9+BN9</f>
        <v>0</v>
      </c>
      <c r="BP9" s="112"/>
      <c r="BQ9" s="42"/>
      <c r="BR9" s="110"/>
      <c r="BS9" s="41"/>
      <c r="BT9" s="42"/>
      <c r="BU9" s="44"/>
      <c r="BV9" s="41"/>
      <c r="BW9" s="42"/>
      <c r="BX9" s="44"/>
      <c r="BY9" s="41"/>
      <c r="BZ9" s="42"/>
      <c r="CA9" s="44"/>
      <c r="CB9" s="41"/>
      <c r="CC9" s="42"/>
      <c r="CD9" s="43"/>
      <c r="CE9" s="41"/>
      <c r="CF9" s="42"/>
      <c r="CG9" s="43"/>
      <c r="CH9" s="41"/>
      <c r="CI9" s="42"/>
      <c r="CJ9" s="43"/>
      <c r="CK9" s="41"/>
      <c r="CL9" s="42"/>
      <c r="CM9" s="43"/>
      <c r="CN9" s="41"/>
      <c r="CO9" s="42"/>
      <c r="CP9" s="43"/>
      <c r="CQ9" s="41"/>
      <c r="CR9" s="42"/>
      <c r="CS9" s="43"/>
      <c r="CT9" s="41"/>
      <c r="CU9" s="42"/>
      <c r="CV9" s="43"/>
      <c r="CW9" s="41"/>
      <c r="CX9" s="42"/>
      <c r="CY9" s="43"/>
      <c r="CZ9" s="41"/>
      <c r="DA9" s="42"/>
      <c r="DB9" s="43"/>
      <c r="DC9" s="41"/>
      <c r="DD9" s="42"/>
      <c r="DE9" s="43"/>
      <c r="DF9" s="110"/>
      <c r="DG9" s="110"/>
      <c r="DH9" s="110"/>
      <c r="DI9" s="110"/>
      <c r="DJ9" s="110"/>
      <c r="DK9" s="110"/>
      <c r="DL9" s="110"/>
      <c r="DM9" s="110"/>
      <c r="DN9" s="110"/>
      <c r="DO9" s="41">
        <f t="shared" si="14"/>
        <v>0</v>
      </c>
      <c r="DP9" s="42">
        <f>+AG9+AJ9+AM9+AP9+AS9+AV9+AY9+BB9+BE9+BH9+BK9+BN9+BQ9+BT9+BW9+BZ9+CC9+CF9+CI9+CL9+CO9+CR9+CU9+CX9+DA9+DD9+DG9+DJ9+DM9</f>
        <v>0</v>
      </c>
      <c r="DQ9" s="110">
        <f>+AH9+AK9+AN9+AQ9+AT9+AW9+AZ9+BC9+BF9+BI9+BL9+BO9+BR9+BU9+BX9+CA9+CD9+CG9+CJ9+CM9+CP9+CS9+CV9+CY9+DB9+DE9+DH9+DK9+DN9</f>
        <v>0</v>
      </c>
      <c r="DR9" s="50">
        <f t="shared" si="18"/>
        <v>117227</v>
      </c>
      <c r="DS9" s="111">
        <f t="shared" si="15"/>
        <v>15663</v>
      </c>
      <c r="DT9" s="51">
        <f t="shared" si="16"/>
        <v>132890</v>
      </c>
      <c r="DU9" s="5">
        <v>194723</v>
      </c>
    </row>
    <row r="10" spans="1:125" ht="28.5" customHeight="1" x14ac:dyDescent="0.2">
      <c r="A10" s="167"/>
      <c r="B10" s="168" t="s">
        <v>16</v>
      </c>
      <c r="C10" s="195">
        <v>39643</v>
      </c>
      <c r="D10" s="195">
        <v>47107</v>
      </c>
      <c r="E10" s="196" t="s">
        <v>75</v>
      </c>
      <c r="F10" s="197" t="s">
        <v>26</v>
      </c>
      <c r="G10" s="172" t="s">
        <v>24</v>
      </c>
      <c r="H10" s="173" t="s">
        <v>394</v>
      </c>
      <c r="I10" s="173" t="s">
        <v>39</v>
      </c>
      <c r="J10" s="187" t="s">
        <v>19</v>
      </c>
      <c r="K10" s="198">
        <v>7114</v>
      </c>
      <c r="L10" s="199">
        <v>1146</v>
      </c>
      <c r="M10" s="190">
        <f t="shared" si="0"/>
        <v>8260</v>
      </c>
      <c r="N10" s="198">
        <v>7114</v>
      </c>
      <c r="O10" s="199">
        <v>1537</v>
      </c>
      <c r="P10" s="190">
        <f t="shared" si="1"/>
        <v>8651</v>
      </c>
      <c r="Q10" s="198">
        <v>7114</v>
      </c>
      <c r="R10" s="199">
        <v>1232</v>
      </c>
      <c r="S10" s="190">
        <f t="shared" si="19"/>
        <v>8346</v>
      </c>
      <c r="T10" s="198">
        <v>7114</v>
      </c>
      <c r="U10" s="42">
        <v>912</v>
      </c>
      <c r="V10" s="43">
        <f t="shared" si="2"/>
        <v>8026</v>
      </c>
      <c r="W10" s="112">
        <v>7115</v>
      </c>
      <c r="X10" s="42">
        <v>591</v>
      </c>
      <c r="Y10" s="43">
        <f t="shared" si="3"/>
        <v>7706</v>
      </c>
      <c r="Z10" s="41">
        <v>7115</v>
      </c>
      <c r="AA10" s="42">
        <v>271</v>
      </c>
      <c r="AB10" s="43">
        <f t="shared" si="4"/>
        <v>7386</v>
      </c>
      <c r="AC10" s="41"/>
      <c r="AD10" s="42">
        <v>18</v>
      </c>
      <c r="AE10" s="43">
        <f t="shared" si="5"/>
        <v>18</v>
      </c>
      <c r="AF10" s="41"/>
      <c r="AG10" s="42"/>
      <c r="AH10" s="43">
        <f t="shared" si="20"/>
        <v>0</v>
      </c>
      <c r="AI10" s="41"/>
      <c r="AJ10" s="42"/>
      <c r="AK10" s="43">
        <f t="shared" si="6"/>
        <v>0</v>
      </c>
      <c r="AL10" s="41"/>
      <c r="AM10" s="42"/>
      <c r="AN10" s="43">
        <f t="shared" si="7"/>
        <v>0</v>
      </c>
      <c r="AO10" s="41"/>
      <c r="AP10" s="42"/>
      <c r="AQ10" s="43">
        <f t="shared" si="8"/>
        <v>0</v>
      </c>
      <c r="AR10" s="41"/>
      <c r="AS10" s="42"/>
      <c r="AT10" s="43">
        <f t="shared" si="21"/>
        <v>0</v>
      </c>
      <c r="AU10" s="41"/>
      <c r="AV10" s="42"/>
      <c r="AW10" s="43">
        <f t="shared" si="9"/>
        <v>0</v>
      </c>
      <c r="AX10" s="41"/>
      <c r="AY10" s="42"/>
      <c r="AZ10" s="43">
        <f t="shared" si="10"/>
        <v>0</v>
      </c>
      <c r="BA10" s="41"/>
      <c r="BB10" s="42"/>
      <c r="BC10" s="43">
        <f t="shared" si="11"/>
        <v>0</v>
      </c>
      <c r="BD10" s="41"/>
      <c r="BE10" s="42"/>
      <c r="BF10" s="43">
        <f t="shared" si="22"/>
        <v>0</v>
      </c>
      <c r="BG10" s="41"/>
      <c r="BH10" s="42"/>
      <c r="BI10" s="43">
        <f t="shared" si="12"/>
        <v>0</v>
      </c>
      <c r="BJ10" s="41"/>
      <c r="BK10" s="42"/>
      <c r="BL10" s="43">
        <f t="shared" si="13"/>
        <v>0</v>
      </c>
      <c r="BM10" s="41"/>
      <c r="BN10" s="42"/>
      <c r="BO10" s="43">
        <f t="shared" si="23"/>
        <v>0</v>
      </c>
      <c r="BP10" s="112"/>
      <c r="BQ10" s="42"/>
      <c r="BR10" s="110"/>
      <c r="BS10" s="41"/>
      <c r="BT10" s="42"/>
      <c r="BU10" s="44"/>
      <c r="BV10" s="41"/>
      <c r="BW10" s="42"/>
      <c r="BX10" s="44"/>
      <c r="BY10" s="41"/>
      <c r="BZ10" s="42"/>
      <c r="CA10" s="44"/>
      <c r="CB10" s="41"/>
      <c r="CC10" s="42"/>
      <c r="CD10" s="43"/>
      <c r="CE10" s="41"/>
      <c r="CF10" s="42"/>
      <c r="CG10" s="43"/>
      <c r="CH10" s="41"/>
      <c r="CI10" s="42"/>
      <c r="CJ10" s="43"/>
      <c r="CK10" s="41"/>
      <c r="CL10" s="42"/>
      <c r="CM10" s="43"/>
      <c r="CN10" s="41"/>
      <c r="CO10" s="42"/>
      <c r="CP10" s="43"/>
      <c r="CQ10" s="41"/>
      <c r="CR10" s="42"/>
      <c r="CS10" s="43"/>
      <c r="CT10" s="41"/>
      <c r="CU10" s="42"/>
      <c r="CV10" s="43"/>
      <c r="CW10" s="41"/>
      <c r="CX10" s="42"/>
      <c r="CY10" s="43"/>
      <c r="CZ10" s="41"/>
      <c r="DA10" s="42"/>
      <c r="DB10" s="43"/>
      <c r="DC10" s="41"/>
      <c r="DD10" s="42"/>
      <c r="DE10" s="43"/>
      <c r="DF10" s="110"/>
      <c r="DG10" s="110"/>
      <c r="DH10" s="110"/>
      <c r="DI10" s="110"/>
      <c r="DJ10" s="110"/>
      <c r="DK10" s="110"/>
      <c r="DL10" s="110"/>
      <c r="DM10" s="110"/>
      <c r="DN10" s="110"/>
      <c r="DO10" s="41">
        <f t="shared" ref="DO10:DO11" si="24">+AF10+AI10+AL10+AO10+AR10+AU10+AX10+BA10+BD10+BG10+BJ10+BM10+BP10+BS10+BV10+BY10+CB10+CE10+CH10+CK10+CN10+CQ10+CT10+CW10+CZ10+DC10+DF10+DI10+DL10</f>
        <v>0</v>
      </c>
      <c r="DP10" s="42">
        <f t="shared" ref="DP10:DP11" si="25">+AG10+AJ10+AM10+AP10+AS10+AV10+AY10+BB10+BE10+BH10+BK10+BN10+BQ10+BT10+BW10+BZ10+CC10+CF10+CI10+CL10+CO10+CR10+CU10+CX10+DA10+DD10+DG10+DJ10+DM10</f>
        <v>0</v>
      </c>
      <c r="DQ10" s="110">
        <f t="shared" ref="DQ10:DQ11" si="26">+AH10+AK10+AN10+AQ10+AT10+AW10+AZ10+BC10+BF10+BI10+BL10+BO10+BR10+BU10+BX10+CA10+CD10+CG10+CJ10+CM10+CP10+CS10+CV10+CY10+DB10+DE10+DH10+DK10+DN10</f>
        <v>0</v>
      </c>
      <c r="DR10" s="50">
        <f t="shared" si="18"/>
        <v>42686</v>
      </c>
      <c r="DS10" s="111">
        <f t="shared" si="15"/>
        <v>5707</v>
      </c>
      <c r="DT10" s="51">
        <f t="shared" si="16"/>
        <v>48393</v>
      </c>
      <c r="DU10" s="5">
        <v>70893</v>
      </c>
    </row>
    <row r="11" spans="1:125" ht="80.25" customHeight="1" x14ac:dyDescent="0.2">
      <c r="A11" s="167"/>
      <c r="B11" s="168" t="s">
        <v>46</v>
      </c>
      <c r="C11" s="195" t="s">
        <v>179</v>
      </c>
      <c r="D11" s="195" t="s">
        <v>47</v>
      </c>
      <c r="E11" s="196" t="s">
        <v>180</v>
      </c>
      <c r="F11" s="197" t="s">
        <v>48</v>
      </c>
      <c r="G11" s="172" t="s">
        <v>24</v>
      </c>
      <c r="H11" s="173">
        <v>4.1079999999999997</v>
      </c>
      <c r="I11" s="173" t="s">
        <v>39</v>
      </c>
      <c r="J11" s="187" t="s">
        <v>19</v>
      </c>
      <c r="K11" s="198">
        <v>23996</v>
      </c>
      <c r="L11" s="199">
        <v>1995</v>
      </c>
      <c r="M11" s="190">
        <f t="shared" si="0"/>
        <v>25991</v>
      </c>
      <c r="N11" s="198">
        <v>23995</v>
      </c>
      <c r="O11" s="199">
        <v>3422</v>
      </c>
      <c r="P11" s="190">
        <f t="shared" si="1"/>
        <v>27417</v>
      </c>
      <c r="Q11" s="198">
        <v>23995</v>
      </c>
      <c r="R11" s="199">
        <v>2484</v>
      </c>
      <c r="S11" s="190">
        <f t="shared" si="19"/>
        <v>26479</v>
      </c>
      <c r="T11" s="198">
        <v>23996</v>
      </c>
      <c r="U11" s="42">
        <v>1425</v>
      </c>
      <c r="V11" s="43">
        <f t="shared" si="2"/>
        <v>25421</v>
      </c>
      <c r="W11" s="112">
        <v>11949</v>
      </c>
      <c r="X11" s="42">
        <v>373</v>
      </c>
      <c r="Y11" s="43">
        <f t="shared" si="3"/>
        <v>12322</v>
      </c>
      <c r="Z11" s="41"/>
      <c r="AA11" s="42"/>
      <c r="AB11" s="43">
        <f t="shared" si="4"/>
        <v>0</v>
      </c>
      <c r="AC11" s="41"/>
      <c r="AD11" s="42"/>
      <c r="AE11" s="43">
        <f t="shared" si="5"/>
        <v>0</v>
      </c>
      <c r="AF11" s="41"/>
      <c r="AG11" s="42"/>
      <c r="AH11" s="43">
        <f t="shared" si="20"/>
        <v>0</v>
      </c>
      <c r="AI11" s="41"/>
      <c r="AJ11" s="42"/>
      <c r="AK11" s="43">
        <f t="shared" si="6"/>
        <v>0</v>
      </c>
      <c r="AL11" s="41"/>
      <c r="AM11" s="42"/>
      <c r="AN11" s="43">
        <f t="shared" si="7"/>
        <v>0</v>
      </c>
      <c r="AO11" s="41"/>
      <c r="AP11" s="42"/>
      <c r="AQ11" s="43">
        <f t="shared" si="8"/>
        <v>0</v>
      </c>
      <c r="AR11" s="41"/>
      <c r="AS11" s="42"/>
      <c r="AT11" s="43">
        <f t="shared" si="21"/>
        <v>0</v>
      </c>
      <c r="AU11" s="41"/>
      <c r="AV11" s="42"/>
      <c r="AW11" s="43">
        <f t="shared" si="9"/>
        <v>0</v>
      </c>
      <c r="AX11" s="41"/>
      <c r="AY11" s="42"/>
      <c r="AZ11" s="43">
        <f t="shared" si="10"/>
        <v>0</v>
      </c>
      <c r="BA11" s="41"/>
      <c r="BB11" s="42"/>
      <c r="BC11" s="43">
        <f t="shared" si="11"/>
        <v>0</v>
      </c>
      <c r="BD11" s="41"/>
      <c r="BE11" s="42"/>
      <c r="BF11" s="43">
        <f t="shared" si="22"/>
        <v>0</v>
      </c>
      <c r="BG11" s="41"/>
      <c r="BH11" s="42"/>
      <c r="BI11" s="43">
        <f t="shared" si="12"/>
        <v>0</v>
      </c>
      <c r="BJ11" s="41"/>
      <c r="BK11" s="42"/>
      <c r="BL11" s="43">
        <f t="shared" si="13"/>
        <v>0</v>
      </c>
      <c r="BM11" s="41"/>
      <c r="BN11" s="42"/>
      <c r="BO11" s="43">
        <f t="shared" si="23"/>
        <v>0</v>
      </c>
      <c r="BP11" s="112"/>
      <c r="BQ11" s="42"/>
      <c r="BR11" s="110"/>
      <c r="BS11" s="41"/>
      <c r="BT11" s="42"/>
      <c r="BU11" s="44"/>
      <c r="BV11" s="41"/>
      <c r="BW11" s="42"/>
      <c r="BX11" s="44"/>
      <c r="BY11" s="41"/>
      <c r="BZ11" s="42"/>
      <c r="CA11" s="44"/>
      <c r="CB11" s="41"/>
      <c r="CC11" s="42"/>
      <c r="CD11" s="43"/>
      <c r="CE11" s="41"/>
      <c r="CF11" s="42"/>
      <c r="CG11" s="43"/>
      <c r="CH11" s="41"/>
      <c r="CI11" s="42"/>
      <c r="CJ11" s="43"/>
      <c r="CK11" s="41"/>
      <c r="CL11" s="42"/>
      <c r="CM11" s="43"/>
      <c r="CN11" s="41"/>
      <c r="CO11" s="42"/>
      <c r="CP11" s="43"/>
      <c r="CQ11" s="41"/>
      <c r="CR11" s="42"/>
      <c r="CS11" s="43"/>
      <c r="CT11" s="41"/>
      <c r="CU11" s="42"/>
      <c r="CV11" s="43"/>
      <c r="CW11" s="41"/>
      <c r="CX11" s="42"/>
      <c r="CY11" s="43"/>
      <c r="CZ11" s="41"/>
      <c r="DA11" s="42"/>
      <c r="DB11" s="43"/>
      <c r="DC11" s="41"/>
      <c r="DD11" s="42"/>
      <c r="DE11" s="43"/>
      <c r="DF11" s="110"/>
      <c r="DG11" s="110"/>
      <c r="DH11" s="110"/>
      <c r="DI11" s="110"/>
      <c r="DJ11" s="110"/>
      <c r="DK11" s="110"/>
      <c r="DL11" s="110"/>
      <c r="DM11" s="110"/>
      <c r="DN11" s="110"/>
      <c r="DO11" s="41">
        <f t="shared" si="24"/>
        <v>0</v>
      </c>
      <c r="DP11" s="42">
        <f t="shared" si="25"/>
        <v>0</v>
      </c>
      <c r="DQ11" s="110">
        <f t="shared" si="26"/>
        <v>0</v>
      </c>
      <c r="DR11" s="50">
        <f t="shared" si="18"/>
        <v>107931</v>
      </c>
      <c r="DS11" s="111">
        <f t="shared" si="15"/>
        <v>9699</v>
      </c>
      <c r="DT11" s="51">
        <f t="shared" si="16"/>
        <v>117630</v>
      </c>
      <c r="DU11" s="5">
        <v>195132</v>
      </c>
    </row>
    <row r="12" spans="1:125" ht="69" hidden="1" customHeight="1" x14ac:dyDescent="0.2">
      <c r="A12" s="167"/>
      <c r="B12" s="168"/>
      <c r="C12" s="195"/>
      <c r="D12" s="195"/>
      <c r="E12" s="196"/>
      <c r="F12" s="197"/>
      <c r="G12" s="172"/>
      <c r="H12" s="173"/>
      <c r="I12" s="173"/>
      <c r="J12" s="187"/>
      <c r="K12" s="199"/>
      <c r="L12" s="199"/>
      <c r="M12" s="190"/>
      <c r="N12" s="199"/>
      <c r="O12" s="199"/>
      <c r="P12" s="190"/>
      <c r="Q12" s="198"/>
      <c r="R12" s="199"/>
      <c r="S12" s="190"/>
      <c r="T12" s="198"/>
      <c r="U12" s="42"/>
      <c r="V12" s="43"/>
      <c r="W12" s="112"/>
      <c r="X12" s="42"/>
      <c r="Y12" s="43"/>
      <c r="Z12" s="42"/>
      <c r="AA12" s="42"/>
      <c r="AB12" s="43"/>
      <c r="AC12" s="42"/>
      <c r="AD12" s="42"/>
      <c r="AE12" s="43"/>
      <c r="AF12" s="42"/>
      <c r="AG12" s="42"/>
      <c r="AH12" s="43"/>
      <c r="AI12" s="42"/>
      <c r="AJ12" s="42"/>
      <c r="AK12" s="43"/>
      <c r="AL12" s="42"/>
      <c r="AM12" s="42"/>
      <c r="AN12" s="43"/>
      <c r="AO12" s="42"/>
      <c r="AP12" s="42"/>
      <c r="AQ12" s="43"/>
      <c r="AR12" s="42"/>
      <c r="AS12" s="42"/>
      <c r="AT12" s="43"/>
      <c r="AU12" s="42"/>
      <c r="AV12" s="42"/>
      <c r="AW12" s="43"/>
      <c r="AX12" s="42"/>
      <c r="AY12" s="42"/>
      <c r="AZ12" s="43"/>
      <c r="BA12" s="42"/>
      <c r="BB12" s="42"/>
      <c r="BC12" s="43"/>
      <c r="BD12" s="42"/>
      <c r="BE12" s="42"/>
      <c r="BF12" s="43"/>
      <c r="BG12" s="42"/>
      <c r="BH12" s="42"/>
      <c r="BI12" s="43"/>
      <c r="BJ12" s="42"/>
      <c r="BK12" s="42"/>
      <c r="BL12" s="43"/>
      <c r="BM12" s="42"/>
      <c r="BN12" s="42"/>
      <c r="BO12" s="43"/>
      <c r="BP12" s="112"/>
      <c r="BQ12" s="42"/>
      <c r="BR12" s="110"/>
      <c r="BS12" s="41"/>
      <c r="BT12" s="42"/>
      <c r="BU12" s="44"/>
      <c r="BV12" s="41"/>
      <c r="BW12" s="42"/>
      <c r="BX12" s="44"/>
      <c r="BY12" s="41"/>
      <c r="BZ12" s="42"/>
      <c r="CA12" s="44"/>
      <c r="CB12" s="41"/>
      <c r="CC12" s="42"/>
      <c r="CD12" s="43"/>
      <c r="CE12" s="41"/>
      <c r="CF12" s="42"/>
      <c r="CG12" s="43"/>
      <c r="CH12" s="41"/>
      <c r="CI12" s="42"/>
      <c r="CJ12" s="43"/>
      <c r="CK12" s="41"/>
      <c r="CL12" s="42"/>
      <c r="CM12" s="43"/>
      <c r="CN12" s="41"/>
      <c r="CO12" s="42"/>
      <c r="CP12" s="43"/>
      <c r="CQ12" s="41"/>
      <c r="CR12" s="42"/>
      <c r="CS12" s="43"/>
      <c r="CT12" s="41"/>
      <c r="CU12" s="42"/>
      <c r="CV12" s="43"/>
      <c r="CW12" s="41"/>
      <c r="CX12" s="42"/>
      <c r="CY12" s="43"/>
      <c r="CZ12" s="41"/>
      <c r="DA12" s="42"/>
      <c r="DB12" s="43"/>
      <c r="DC12" s="41"/>
      <c r="DD12" s="42"/>
      <c r="DE12" s="43"/>
      <c r="DF12" s="110"/>
      <c r="DG12" s="110"/>
      <c r="DH12" s="110"/>
      <c r="DI12" s="110"/>
      <c r="DJ12" s="110"/>
      <c r="DK12" s="110"/>
      <c r="DL12" s="110"/>
      <c r="DM12" s="110"/>
      <c r="DN12" s="110"/>
      <c r="DO12" s="41">
        <f t="shared" si="14"/>
        <v>0</v>
      </c>
      <c r="DP12" s="42">
        <f t="shared" si="17"/>
        <v>0</v>
      </c>
      <c r="DQ12" s="110">
        <f t="shared" si="17"/>
        <v>0</v>
      </c>
      <c r="DR12" s="50">
        <f t="shared" si="18"/>
        <v>0</v>
      </c>
      <c r="DS12" s="111">
        <f t="shared" si="15"/>
        <v>0</v>
      </c>
      <c r="DT12" s="51">
        <f t="shared" si="16"/>
        <v>0</v>
      </c>
      <c r="DU12" s="5"/>
    </row>
    <row r="13" spans="1:125" ht="60" hidden="1" customHeight="1" x14ac:dyDescent="0.2">
      <c r="A13" s="167"/>
      <c r="B13" s="168"/>
      <c r="C13" s="195"/>
      <c r="D13" s="195"/>
      <c r="E13" s="196"/>
      <c r="F13" s="197"/>
      <c r="G13" s="172"/>
      <c r="H13" s="173"/>
      <c r="I13" s="173"/>
      <c r="J13" s="187"/>
      <c r="K13" s="198"/>
      <c r="L13" s="199"/>
      <c r="M13" s="190"/>
      <c r="N13" s="198"/>
      <c r="O13" s="199"/>
      <c r="P13" s="190"/>
      <c r="Q13" s="198"/>
      <c r="R13" s="199"/>
      <c r="S13" s="190"/>
      <c r="T13" s="198"/>
      <c r="U13" s="42"/>
      <c r="V13" s="43"/>
      <c r="W13" s="112"/>
      <c r="X13" s="42"/>
      <c r="Y13" s="43"/>
      <c r="Z13" s="41"/>
      <c r="AA13" s="42"/>
      <c r="AB13" s="43"/>
      <c r="AC13" s="41"/>
      <c r="AD13" s="42"/>
      <c r="AE13" s="43"/>
      <c r="AF13" s="41"/>
      <c r="AG13" s="42"/>
      <c r="AH13" s="43"/>
      <c r="AI13" s="41"/>
      <c r="AJ13" s="42"/>
      <c r="AK13" s="43"/>
      <c r="AL13" s="41"/>
      <c r="AM13" s="42"/>
      <c r="AN13" s="43"/>
      <c r="AO13" s="41"/>
      <c r="AP13" s="42"/>
      <c r="AQ13" s="43"/>
      <c r="AR13" s="41"/>
      <c r="AS13" s="42"/>
      <c r="AT13" s="43"/>
      <c r="AU13" s="41"/>
      <c r="AV13" s="42"/>
      <c r="AW13" s="43"/>
      <c r="AX13" s="41"/>
      <c r="AY13" s="42"/>
      <c r="AZ13" s="43"/>
      <c r="BA13" s="41"/>
      <c r="BB13" s="42"/>
      <c r="BC13" s="43"/>
      <c r="BD13" s="41"/>
      <c r="BE13" s="42"/>
      <c r="BF13" s="43"/>
      <c r="BG13" s="41"/>
      <c r="BH13" s="42"/>
      <c r="BI13" s="43"/>
      <c r="BJ13" s="41"/>
      <c r="BK13" s="42"/>
      <c r="BL13" s="43"/>
      <c r="BM13" s="41"/>
      <c r="BN13" s="42"/>
      <c r="BO13" s="43"/>
      <c r="BP13" s="112"/>
      <c r="BQ13" s="42"/>
      <c r="BR13" s="110"/>
      <c r="BS13" s="41"/>
      <c r="BT13" s="42"/>
      <c r="BU13" s="44"/>
      <c r="BV13" s="41"/>
      <c r="BW13" s="42"/>
      <c r="BX13" s="44"/>
      <c r="BY13" s="41"/>
      <c r="BZ13" s="42"/>
      <c r="CA13" s="44"/>
      <c r="CB13" s="41"/>
      <c r="CC13" s="42"/>
      <c r="CD13" s="43"/>
      <c r="CE13" s="41"/>
      <c r="CF13" s="42"/>
      <c r="CG13" s="43"/>
      <c r="CH13" s="41"/>
      <c r="CI13" s="42"/>
      <c r="CJ13" s="43"/>
      <c r="CK13" s="41"/>
      <c r="CL13" s="42"/>
      <c r="CM13" s="43"/>
      <c r="CN13" s="41"/>
      <c r="CO13" s="42"/>
      <c r="CP13" s="43"/>
      <c r="CQ13" s="41"/>
      <c r="CR13" s="42"/>
      <c r="CS13" s="43"/>
      <c r="CT13" s="41"/>
      <c r="CU13" s="42"/>
      <c r="CV13" s="43"/>
      <c r="CW13" s="41"/>
      <c r="CX13" s="42"/>
      <c r="CY13" s="43"/>
      <c r="CZ13" s="41"/>
      <c r="DA13" s="42"/>
      <c r="DB13" s="43"/>
      <c r="DC13" s="41"/>
      <c r="DD13" s="42"/>
      <c r="DE13" s="43"/>
      <c r="DF13" s="110"/>
      <c r="DG13" s="110"/>
      <c r="DH13" s="110"/>
      <c r="DI13" s="110"/>
      <c r="DJ13" s="110"/>
      <c r="DK13" s="110"/>
      <c r="DL13" s="110"/>
      <c r="DM13" s="110"/>
      <c r="DN13" s="110"/>
      <c r="DO13" s="41">
        <f t="shared" si="14"/>
        <v>0</v>
      </c>
      <c r="DP13" s="42">
        <f t="shared" si="17"/>
        <v>0</v>
      </c>
      <c r="DQ13" s="110">
        <f t="shared" si="17"/>
        <v>0</v>
      </c>
      <c r="DR13" s="50">
        <f t="shared" si="18"/>
        <v>0</v>
      </c>
      <c r="DS13" s="111">
        <f t="shared" si="15"/>
        <v>0</v>
      </c>
      <c r="DT13" s="51">
        <f t="shared" si="16"/>
        <v>0</v>
      </c>
      <c r="DU13" s="5"/>
    </row>
    <row r="14" spans="1:125" ht="69" hidden="1" customHeight="1" x14ac:dyDescent="0.2">
      <c r="A14" s="167"/>
      <c r="B14" s="168"/>
      <c r="C14" s="195"/>
      <c r="D14" s="195"/>
      <c r="E14" s="196"/>
      <c r="F14" s="197"/>
      <c r="G14" s="172"/>
      <c r="H14" s="173"/>
      <c r="I14" s="173"/>
      <c r="J14" s="187"/>
      <c r="K14" s="198"/>
      <c r="L14" s="199"/>
      <c r="M14" s="190">
        <f t="shared" si="0"/>
        <v>0</v>
      </c>
      <c r="N14" s="198"/>
      <c r="O14" s="199"/>
      <c r="P14" s="190">
        <f t="shared" si="1"/>
        <v>0</v>
      </c>
      <c r="Q14" s="198"/>
      <c r="R14" s="199"/>
      <c r="S14" s="190">
        <f t="shared" si="19"/>
        <v>0</v>
      </c>
      <c r="T14" s="198"/>
      <c r="U14" s="42"/>
      <c r="V14" s="43">
        <f t="shared" si="2"/>
        <v>0</v>
      </c>
      <c r="W14" s="112"/>
      <c r="X14" s="42"/>
      <c r="Y14" s="43">
        <f t="shared" si="3"/>
        <v>0</v>
      </c>
      <c r="Z14" s="41"/>
      <c r="AA14" s="42"/>
      <c r="AB14" s="43">
        <f t="shared" si="4"/>
        <v>0</v>
      </c>
      <c r="AC14" s="41"/>
      <c r="AD14" s="42"/>
      <c r="AE14" s="43">
        <f t="shared" si="5"/>
        <v>0</v>
      </c>
      <c r="AF14" s="41"/>
      <c r="AG14" s="42"/>
      <c r="AH14" s="43">
        <f t="shared" si="20"/>
        <v>0</v>
      </c>
      <c r="AI14" s="41"/>
      <c r="AJ14" s="42"/>
      <c r="AK14" s="43">
        <f t="shared" si="6"/>
        <v>0</v>
      </c>
      <c r="AL14" s="41"/>
      <c r="AM14" s="42"/>
      <c r="AN14" s="43">
        <f t="shared" si="7"/>
        <v>0</v>
      </c>
      <c r="AO14" s="41"/>
      <c r="AP14" s="42"/>
      <c r="AQ14" s="43">
        <f t="shared" si="8"/>
        <v>0</v>
      </c>
      <c r="AR14" s="41"/>
      <c r="AS14" s="42"/>
      <c r="AT14" s="43">
        <f t="shared" si="21"/>
        <v>0</v>
      </c>
      <c r="AU14" s="41"/>
      <c r="AV14" s="42"/>
      <c r="AW14" s="43">
        <f t="shared" si="9"/>
        <v>0</v>
      </c>
      <c r="AX14" s="41"/>
      <c r="AY14" s="42"/>
      <c r="AZ14" s="43">
        <f t="shared" si="10"/>
        <v>0</v>
      </c>
      <c r="BA14" s="41"/>
      <c r="BB14" s="42"/>
      <c r="BC14" s="43">
        <f t="shared" si="11"/>
        <v>0</v>
      </c>
      <c r="BD14" s="41"/>
      <c r="BE14" s="42"/>
      <c r="BF14" s="43">
        <f t="shared" si="22"/>
        <v>0</v>
      </c>
      <c r="BG14" s="41"/>
      <c r="BH14" s="42"/>
      <c r="BI14" s="43">
        <f t="shared" si="12"/>
        <v>0</v>
      </c>
      <c r="BJ14" s="41"/>
      <c r="BK14" s="42"/>
      <c r="BL14" s="43">
        <f t="shared" si="13"/>
        <v>0</v>
      </c>
      <c r="BM14" s="41"/>
      <c r="BN14" s="42"/>
      <c r="BO14" s="43">
        <f t="shared" si="23"/>
        <v>0</v>
      </c>
      <c r="BP14" s="112"/>
      <c r="BQ14" s="42"/>
      <c r="BR14" s="110"/>
      <c r="BS14" s="41"/>
      <c r="BT14" s="42"/>
      <c r="BU14" s="44"/>
      <c r="BV14" s="41"/>
      <c r="BW14" s="42"/>
      <c r="BX14" s="44"/>
      <c r="BY14" s="41"/>
      <c r="BZ14" s="42"/>
      <c r="CA14" s="44"/>
      <c r="CB14" s="41"/>
      <c r="CC14" s="42"/>
      <c r="CD14" s="43"/>
      <c r="CE14" s="41"/>
      <c r="CF14" s="42"/>
      <c r="CG14" s="43"/>
      <c r="CH14" s="41"/>
      <c r="CI14" s="42"/>
      <c r="CJ14" s="43"/>
      <c r="CK14" s="41"/>
      <c r="CL14" s="42"/>
      <c r="CM14" s="43"/>
      <c r="CN14" s="41"/>
      <c r="CO14" s="42"/>
      <c r="CP14" s="43"/>
      <c r="CQ14" s="41"/>
      <c r="CR14" s="42"/>
      <c r="CS14" s="43"/>
      <c r="CT14" s="41"/>
      <c r="CU14" s="42"/>
      <c r="CV14" s="43"/>
      <c r="CW14" s="41"/>
      <c r="CX14" s="42"/>
      <c r="CY14" s="43"/>
      <c r="CZ14" s="41"/>
      <c r="DA14" s="42"/>
      <c r="DB14" s="43"/>
      <c r="DC14" s="41"/>
      <c r="DD14" s="42"/>
      <c r="DE14" s="43"/>
      <c r="DF14" s="110"/>
      <c r="DG14" s="110"/>
      <c r="DH14" s="110"/>
      <c r="DI14" s="110"/>
      <c r="DJ14" s="110"/>
      <c r="DK14" s="110"/>
      <c r="DL14" s="110"/>
      <c r="DM14" s="110"/>
      <c r="DN14" s="110"/>
      <c r="DO14" s="41">
        <f t="shared" si="14"/>
        <v>0</v>
      </c>
      <c r="DP14" s="42">
        <f t="shared" si="17"/>
        <v>0</v>
      </c>
      <c r="DQ14" s="110">
        <f t="shared" si="17"/>
        <v>0</v>
      </c>
      <c r="DR14" s="50">
        <f t="shared" si="18"/>
        <v>0</v>
      </c>
      <c r="DS14" s="111">
        <f t="shared" si="15"/>
        <v>0</v>
      </c>
      <c r="DT14" s="51">
        <f t="shared" si="16"/>
        <v>0</v>
      </c>
      <c r="DU14" s="5"/>
    </row>
    <row r="15" spans="1:125" ht="55.5" customHeight="1" x14ac:dyDescent="0.2">
      <c r="A15" s="167"/>
      <c r="B15" s="168" t="s">
        <v>106</v>
      </c>
      <c r="C15" s="195" t="s">
        <v>76</v>
      </c>
      <c r="D15" s="195" t="s">
        <v>77</v>
      </c>
      <c r="E15" s="196" t="s">
        <v>78</v>
      </c>
      <c r="F15" s="197" t="s">
        <v>79</v>
      </c>
      <c r="G15" s="172" t="s">
        <v>24</v>
      </c>
      <c r="H15" s="173">
        <v>4.4669999999999996</v>
      </c>
      <c r="I15" s="173" t="s">
        <v>39</v>
      </c>
      <c r="J15" s="187" t="s">
        <v>19</v>
      </c>
      <c r="K15" s="200">
        <v>29824</v>
      </c>
      <c r="L15" s="173">
        <v>8446</v>
      </c>
      <c r="M15" s="190">
        <f t="shared" si="0"/>
        <v>38270</v>
      </c>
      <c r="N15" s="200">
        <v>29823</v>
      </c>
      <c r="O15" s="173">
        <v>11713</v>
      </c>
      <c r="P15" s="190">
        <f t="shared" si="1"/>
        <v>41536</v>
      </c>
      <c r="Q15" s="200">
        <v>29823</v>
      </c>
      <c r="R15" s="173">
        <v>10481</v>
      </c>
      <c r="S15" s="190">
        <f t="shared" si="19"/>
        <v>40304</v>
      </c>
      <c r="T15" s="200">
        <v>29824</v>
      </c>
      <c r="U15" s="40">
        <v>9140</v>
      </c>
      <c r="V15" s="43">
        <f t="shared" si="2"/>
        <v>38964</v>
      </c>
      <c r="W15" s="113">
        <v>29823</v>
      </c>
      <c r="X15" s="40">
        <v>7804</v>
      </c>
      <c r="Y15" s="43">
        <f t="shared" si="3"/>
        <v>37627</v>
      </c>
      <c r="Z15" s="49">
        <v>29823</v>
      </c>
      <c r="AA15" s="40">
        <v>6484</v>
      </c>
      <c r="AB15" s="43">
        <f t="shared" si="4"/>
        <v>36307</v>
      </c>
      <c r="AC15" s="49">
        <v>29823</v>
      </c>
      <c r="AD15" s="40">
        <v>5131</v>
      </c>
      <c r="AE15" s="43">
        <f t="shared" si="5"/>
        <v>34954</v>
      </c>
      <c r="AF15" s="49">
        <v>29823</v>
      </c>
      <c r="AG15" s="40">
        <v>3796</v>
      </c>
      <c r="AH15" s="43">
        <f>AF15+AG15</f>
        <v>33619</v>
      </c>
      <c r="AI15" s="49">
        <v>29824</v>
      </c>
      <c r="AJ15" s="40">
        <v>2462</v>
      </c>
      <c r="AK15" s="43">
        <f t="shared" si="6"/>
        <v>32286</v>
      </c>
      <c r="AL15" s="49">
        <v>29823</v>
      </c>
      <c r="AM15" s="40">
        <v>1134</v>
      </c>
      <c r="AN15" s="43">
        <f t="shared" si="7"/>
        <v>30957</v>
      </c>
      <c r="AO15" s="49"/>
      <c r="AP15" s="40">
        <v>73</v>
      </c>
      <c r="AQ15" s="43">
        <f t="shared" si="8"/>
        <v>73</v>
      </c>
      <c r="AR15" s="49"/>
      <c r="AS15" s="40"/>
      <c r="AT15" s="43">
        <f>AR15+AS15</f>
        <v>0</v>
      </c>
      <c r="AU15" s="49"/>
      <c r="AV15" s="40"/>
      <c r="AW15" s="43">
        <f t="shared" si="9"/>
        <v>0</v>
      </c>
      <c r="AX15" s="49"/>
      <c r="AY15" s="40"/>
      <c r="AZ15" s="43">
        <f t="shared" si="10"/>
        <v>0</v>
      </c>
      <c r="BA15" s="49"/>
      <c r="BB15" s="40"/>
      <c r="BC15" s="43">
        <f t="shared" si="11"/>
        <v>0</v>
      </c>
      <c r="BD15" s="49"/>
      <c r="BE15" s="40"/>
      <c r="BF15" s="43">
        <f>BD15+BE15</f>
        <v>0</v>
      </c>
      <c r="BG15" s="49"/>
      <c r="BH15" s="40"/>
      <c r="BI15" s="43">
        <f t="shared" si="12"/>
        <v>0</v>
      </c>
      <c r="BJ15" s="49"/>
      <c r="BK15" s="40"/>
      <c r="BL15" s="43">
        <f t="shared" si="13"/>
        <v>0</v>
      </c>
      <c r="BM15" s="49"/>
      <c r="BN15" s="40"/>
      <c r="BO15" s="43">
        <f>BM15+BN15</f>
        <v>0</v>
      </c>
      <c r="BP15" s="112"/>
      <c r="BQ15" s="42"/>
      <c r="BR15" s="110"/>
      <c r="BS15" s="41"/>
      <c r="BT15" s="42"/>
      <c r="BU15" s="44"/>
      <c r="BV15" s="41"/>
      <c r="BW15" s="42"/>
      <c r="BX15" s="44"/>
      <c r="BY15" s="41"/>
      <c r="BZ15" s="42"/>
      <c r="CA15" s="44"/>
      <c r="CB15" s="41"/>
      <c r="CC15" s="42"/>
      <c r="CD15" s="43"/>
      <c r="CE15" s="41"/>
      <c r="CF15" s="42"/>
      <c r="CG15" s="43"/>
      <c r="CH15" s="41"/>
      <c r="CI15" s="42"/>
      <c r="CJ15" s="43"/>
      <c r="CK15" s="41"/>
      <c r="CL15" s="42"/>
      <c r="CM15" s="43"/>
      <c r="CN15" s="41"/>
      <c r="CO15" s="42"/>
      <c r="CP15" s="43"/>
      <c r="CQ15" s="41"/>
      <c r="CR15" s="42"/>
      <c r="CS15" s="43"/>
      <c r="CT15" s="41"/>
      <c r="CU15" s="42"/>
      <c r="CV15" s="43"/>
      <c r="CW15" s="41"/>
      <c r="CX15" s="42"/>
      <c r="CY15" s="43"/>
      <c r="CZ15" s="41"/>
      <c r="DA15" s="42"/>
      <c r="DB15" s="43"/>
      <c r="DC15" s="41"/>
      <c r="DD15" s="42"/>
      <c r="DE15" s="43"/>
      <c r="DF15" s="110"/>
      <c r="DG15" s="110"/>
      <c r="DH15" s="110"/>
      <c r="DI15" s="110"/>
      <c r="DJ15" s="110"/>
      <c r="DK15" s="110"/>
      <c r="DL15" s="110"/>
      <c r="DM15" s="110"/>
      <c r="DN15" s="110"/>
      <c r="DO15" s="41">
        <f t="shared" si="14"/>
        <v>89470</v>
      </c>
      <c r="DP15" s="42">
        <f t="shared" ref="DP15:DP77" si="27">+AG15+AJ15+AM15+AP15+AS15+AV15+AY15+BB15+BE15+BH15+BK15+BN15+BQ15+BT15+BW15+BZ15+CC15+CF15+CI15+CL15+CO15+CR15+CU15+CX15+DA15+DD15+DG15+DJ15+DM15</f>
        <v>7465</v>
      </c>
      <c r="DQ15" s="110">
        <f>DO15+DP15</f>
        <v>96935</v>
      </c>
      <c r="DR15" s="50">
        <f t="shared" si="18"/>
        <v>298233</v>
      </c>
      <c r="DS15" s="111">
        <f>L15+O15+R15+U15+X15+AA15+AD15+DP15</f>
        <v>66664</v>
      </c>
      <c r="DT15" s="51">
        <f>DR15+DS15</f>
        <v>364897</v>
      </c>
      <c r="DU15" s="5">
        <v>443262</v>
      </c>
    </row>
    <row r="16" spans="1:125" ht="66" customHeight="1" x14ac:dyDescent="0.2">
      <c r="A16" s="167"/>
      <c r="B16" s="168" t="s">
        <v>93</v>
      </c>
      <c r="C16" s="195" t="s">
        <v>87</v>
      </c>
      <c r="D16" s="195" t="s">
        <v>88</v>
      </c>
      <c r="E16" s="196" t="s">
        <v>89</v>
      </c>
      <c r="F16" s="197" t="s">
        <v>90</v>
      </c>
      <c r="G16" s="172" t="s">
        <v>24</v>
      </c>
      <c r="H16" s="173">
        <v>4.8239999999999998</v>
      </c>
      <c r="I16" s="173" t="s">
        <v>39</v>
      </c>
      <c r="J16" s="187" t="s">
        <v>19</v>
      </c>
      <c r="K16" s="200">
        <v>58884</v>
      </c>
      <c r="L16" s="173">
        <v>25773</v>
      </c>
      <c r="M16" s="190">
        <f t="shared" si="0"/>
        <v>84657</v>
      </c>
      <c r="N16" s="200">
        <v>58884</v>
      </c>
      <c r="O16" s="173">
        <v>37565</v>
      </c>
      <c r="P16" s="190">
        <f t="shared" si="1"/>
        <v>96449</v>
      </c>
      <c r="Q16" s="200">
        <v>58884</v>
      </c>
      <c r="R16" s="173">
        <v>35584</v>
      </c>
      <c r="S16" s="190">
        <f t="shared" si="19"/>
        <v>94468</v>
      </c>
      <c r="T16" s="200">
        <v>58884</v>
      </c>
      <c r="U16" s="40">
        <v>32922</v>
      </c>
      <c r="V16" s="43">
        <f t="shared" si="2"/>
        <v>91806</v>
      </c>
      <c r="W16" s="113">
        <v>58884</v>
      </c>
      <c r="X16" s="40">
        <v>30254</v>
      </c>
      <c r="Y16" s="43">
        <f t="shared" si="3"/>
        <v>89138</v>
      </c>
      <c r="Z16" s="49">
        <v>58884</v>
      </c>
      <c r="AA16" s="40">
        <v>27656</v>
      </c>
      <c r="AB16" s="43">
        <f t="shared" si="4"/>
        <v>86540</v>
      </c>
      <c r="AC16" s="49">
        <v>58884</v>
      </c>
      <c r="AD16" s="40">
        <v>24913</v>
      </c>
      <c r="AE16" s="43">
        <f t="shared" si="5"/>
        <v>83797</v>
      </c>
      <c r="AF16" s="49">
        <v>58884</v>
      </c>
      <c r="AG16" s="40">
        <v>22246</v>
      </c>
      <c r="AH16" s="43">
        <f t="shared" ref="AH16:AH24" si="28">AF16+AG16</f>
        <v>81130</v>
      </c>
      <c r="AI16" s="49">
        <v>58884</v>
      </c>
      <c r="AJ16" s="40">
        <v>19583</v>
      </c>
      <c r="AK16" s="43">
        <f t="shared" si="6"/>
        <v>78467</v>
      </c>
      <c r="AL16" s="49">
        <v>58885</v>
      </c>
      <c r="AM16" s="40">
        <v>16969</v>
      </c>
      <c r="AN16" s="43">
        <f t="shared" si="7"/>
        <v>75854</v>
      </c>
      <c r="AO16" s="49">
        <v>58884</v>
      </c>
      <c r="AP16" s="40">
        <v>14247</v>
      </c>
      <c r="AQ16" s="43">
        <f t="shared" si="8"/>
        <v>73131</v>
      </c>
      <c r="AR16" s="49">
        <v>58884</v>
      </c>
      <c r="AS16" s="40">
        <v>11578</v>
      </c>
      <c r="AT16" s="43">
        <f t="shared" ref="AT16:AT24" si="29">AR16+AS16</f>
        <v>70462</v>
      </c>
      <c r="AU16" s="49">
        <v>58884</v>
      </c>
      <c r="AV16" s="40">
        <v>8911</v>
      </c>
      <c r="AW16" s="43">
        <f t="shared" si="9"/>
        <v>67795</v>
      </c>
      <c r="AX16" s="49">
        <v>58884</v>
      </c>
      <c r="AY16" s="40">
        <v>6266</v>
      </c>
      <c r="AZ16" s="43">
        <f t="shared" si="10"/>
        <v>65150</v>
      </c>
      <c r="BA16" s="49">
        <v>58884</v>
      </c>
      <c r="BB16" s="40">
        <v>3587</v>
      </c>
      <c r="BC16" s="43">
        <f t="shared" si="11"/>
        <v>62471</v>
      </c>
      <c r="BD16" s="49">
        <v>29345</v>
      </c>
      <c r="BE16" s="40">
        <v>939</v>
      </c>
      <c r="BF16" s="43">
        <f t="shared" ref="BF16:BF24" si="30">BD16+BE16</f>
        <v>30284</v>
      </c>
      <c r="BG16" s="49"/>
      <c r="BH16" s="40"/>
      <c r="BI16" s="43">
        <f t="shared" si="12"/>
        <v>0</v>
      </c>
      <c r="BJ16" s="49"/>
      <c r="BK16" s="40"/>
      <c r="BL16" s="43">
        <f t="shared" si="13"/>
        <v>0</v>
      </c>
      <c r="BM16" s="49"/>
      <c r="BN16" s="40"/>
      <c r="BO16" s="43">
        <f t="shared" ref="BO16:BO23" si="31">BM16+BN16</f>
        <v>0</v>
      </c>
      <c r="BP16" s="112"/>
      <c r="BQ16" s="42"/>
      <c r="BR16" s="110"/>
      <c r="BS16" s="41"/>
      <c r="BT16" s="42"/>
      <c r="BU16" s="44"/>
      <c r="BV16" s="41"/>
      <c r="BW16" s="42"/>
      <c r="BX16" s="44"/>
      <c r="BY16" s="41"/>
      <c r="BZ16" s="42"/>
      <c r="CA16" s="44"/>
      <c r="CB16" s="41"/>
      <c r="CC16" s="42"/>
      <c r="CD16" s="43"/>
      <c r="CE16" s="41"/>
      <c r="CF16" s="42"/>
      <c r="CG16" s="43"/>
      <c r="CH16" s="41"/>
      <c r="CI16" s="42"/>
      <c r="CJ16" s="43"/>
      <c r="CK16" s="41"/>
      <c r="CL16" s="42"/>
      <c r="CM16" s="43"/>
      <c r="CN16" s="41"/>
      <c r="CO16" s="42"/>
      <c r="CP16" s="43"/>
      <c r="CQ16" s="41"/>
      <c r="CR16" s="42"/>
      <c r="CS16" s="43"/>
      <c r="CT16" s="41"/>
      <c r="CU16" s="42"/>
      <c r="CV16" s="43"/>
      <c r="CW16" s="41"/>
      <c r="CX16" s="42"/>
      <c r="CY16" s="43"/>
      <c r="CZ16" s="41"/>
      <c r="DA16" s="42"/>
      <c r="DB16" s="43"/>
      <c r="DC16" s="41"/>
      <c r="DD16" s="42"/>
      <c r="DE16" s="43"/>
      <c r="DF16" s="110"/>
      <c r="DG16" s="110"/>
      <c r="DH16" s="110"/>
      <c r="DI16" s="110"/>
      <c r="DJ16" s="110"/>
      <c r="DK16" s="110"/>
      <c r="DL16" s="110"/>
      <c r="DM16" s="110"/>
      <c r="DN16" s="110"/>
      <c r="DO16" s="41">
        <f t="shared" si="14"/>
        <v>500418</v>
      </c>
      <c r="DP16" s="42">
        <f t="shared" si="27"/>
        <v>104326</v>
      </c>
      <c r="DQ16" s="110">
        <f t="shared" ref="DQ16:DQ77" si="32">DO16+DP16</f>
        <v>604744</v>
      </c>
      <c r="DR16" s="50">
        <f t="shared" si="18"/>
        <v>912606</v>
      </c>
      <c r="DS16" s="111">
        <f>L16+O16+R16+U16+X16+AA16+AD16+DP16</f>
        <v>318993</v>
      </c>
      <c r="DT16" s="51">
        <f t="shared" ref="DT16:DT78" si="33">DR16+DS16</f>
        <v>1231599</v>
      </c>
      <c r="DU16" s="5">
        <v>1184823</v>
      </c>
    </row>
    <row r="17" spans="1:125" ht="51.6" customHeight="1" x14ac:dyDescent="0.2">
      <c r="A17" s="167"/>
      <c r="B17" s="168" t="s">
        <v>110</v>
      </c>
      <c r="C17" s="195" t="s">
        <v>111</v>
      </c>
      <c r="D17" s="195" t="s">
        <v>83</v>
      </c>
      <c r="E17" s="196" t="s">
        <v>112</v>
      </c>
      <c r="F17" s="197" t="s">
        <v>113</v>
      </c>
      <c r="G17" s="172" t="s">
        <v>24</v>
      </c>
      <c r="H17" s="173">
        <v>4.4089999999999998</v>
      </c>
      <c r="I17" s="173" t="s">
        <v>39</v>
      </c>
      <c r="J17" s="187" t="s">
        <v>19</v>
      </c>
      <c r="K17" s="200">
        <v>35458</v>
      </c>
      <c r="L17" s="173">
        <v>16333</v>
      </c>
      <c r="M17" s="190">
        <f t="shared" si="0"/>
        <v>51791</v>
      </c>
      <c r="N17" s="200">
        <v>35458</v>
      </c>
      <c r="O17" s="173">
        <v>22818</v>
      </c>
      <c r="P17" s="190">
        <f t="shared" si="1"/>
        <v>58276</v>
      </c>
      <c r="Q17" s="200">
        <v>35458</v>
      </c>
      <c r="R17" s="173">
        <v>21944</v>
      </c>
      <c r="S17" s="190">
        <f t="shared" si="19"/>
        <v>57402</v>
      </c>
      <c r="T17" s="200">
        <v>35458</v>
      </c>
      <c r="U17" s="40">
        <v>20362</v>
      </c>
      <c r="V17" s="43">
        <f t="shared" si="2"/>
        <v>55820</v>
      </c>
      <c r="W17" s="113">
        <v>35458</v>
      </c>
      <c r="X17" s="40">
        <v>18776</v>
      </c>
      <c r="Y17" s="43">
        <f t="shared" si="3"/>
        <v>54234</v>
      </c>
      <c r="Z17" s="49">
        <v>35458</v>
      </c>
      <c r="AA17" s="40">
        <v>17235</v>
      </c>
      <c r="AB17" s="43">
        <f t="shared" si="4"/>
        <v>52693</v>
      </c>
      <c r="AC17" s="49">
        <v>35458</v>
      </c>
      <c r="AD17" s="40">
        <v>15602</v>
      </c>
      <c r="AE17" s="43">
        <f t="shared" si="5"/>
        <v>51060</v>
      </c>
      <c r="AF17" s="49">
        <v>35458</v>
      </c>
      <c r="AG17" s="40">
        <v>14017</v>
      </c>
      <c r="AH17" s="43">
        <f t="shared" si="28"/>
        <v>49475</v>
      </c>
      <c r="AI17" s="49">
        <v>35458</v>
      </c>
      <c r="AJ17" s="40">
        <v>12434</v>
      </c>
      <c r="AK17" s="43">
        <f t="shared" si="6"/>
        <v>47892</v>
      </c>
      <c r="AL17" s="49">
        <v>35458</v>
      </c>
      <c r="AM17" s="40">
        <v>10883</v>
      </c>
      <c r="AN17" s="43">
        <f t="shared" si="7"/>
        <v>46341</v>
      </c>
      <c r="AO17" s="49">
        <v>35458</v>
      </c>
      <c r="AP17" s="40">
        <v>9263</v>
      </c>
      <c r="AQ17" s="43">
        <f t="shared" si="8"/>
        <v>44721</v>
      </c>
      <c r="AR17" s="49">
        <v>35458</v>
      </c>
      <c r="AS17" s="40">
        <v>7677</v>
      </c>
      <c r="AT17" s="43">
        <f t="shared" si="29"/>
        <v>43135</v>
      </c>
      <c r="AU17" s="49">
        <v>35458</v>
      </c>
      <c r="AV17" s="40">
        <v>6091</v>
      </c>
      <c r="AW17" s="43">
        <f t="shared" si="9"/>
        <v>41549</v>
      </c>
      <c r="AX17" s="49">
        <v>35458</v>
      </c>
      <c r="AY17" s="40">
        <v>4522</v>
      </c>
      <c r="AZ17" s="43">
        <f t="shared" si="10"/>
        <v>39980</v>
      </c>
      <c r="BA17" s="49">
        <v>35458</v>
      </c>
      <c r="BB17" s="40">
        <v>2927</v>
      </c>
      <c r="BC17" s="43">
        <f t="shared" si="11"/>
        <v>38385</v>
      </c>
      <c r="BD17" s="49">
        <v>35457</v>
      </c>
      <c r="BE17" s="40">
        <v>1341</v>
      </c>
      <c r="BF17" s="43">
        <f t="shared" si="30"/>
        <v>36798</v>
      </c>
      <c r="BG17" s="49"/>
      <c r="BH17" s="40">
        <v>87</v>
      </c>
      <c r="BI17" s="43">
        <f t="shared" si="12"/>
        <v>87</v>
      </c>
      <c r="BJ17" s="49"/>
      <c r="BK17" s="40"/>
      <c r="BL17" s="43">
        <f t="shared" si="13"/>
        <v>0</v>
      </c>
      <c r="BM17" s="49"/>
      <c r="BN17" s="40"/>
      <c r="BO17" s="43">
        <f t="shared" si="31"/>
        <v>0</v>
      </c>
      <c r="BP17" s="112"/>
      <c r="BQ17" s="42"/>
      <c r="BR17" s="110"/>
      <c r="BS17" s="41"/>
      <c r="BT17" s="42"/>
      <c r="BU17" s="44"/>
      <c r="BV17" s="41"/>
      <c r="BW17" s="42"/>
      <c r="BX17" s="44"/>
      <c r="BY17" s="41"/>
      <c r="BZ17" s="42"/>
      <c r="CA17" s="44"/>
      <c r="CB17" s="41"/>
      <c r="CC17" s="42"/>
      <c r="CD17" s="43"/>
      <c r="CE17" s="41"/>
      <c r="CF17" s="42"/>
      <c r="CG17" s="43"/>
      <c r="CH17" s="41"/>
      <c r="CI17" s="42"/>
      <c r="CJ17" s="43"/>
      <c r="CK17" s="41"/>
      <c r="CL17" s="42"/>
      <c r="CM17" s="43"/>
      <c r="CN17" s="41"/>
      <c r="CO17" s="42"/>
      <c r="CP17" s="43"/>
      <c r="CQ17" s="41"/>
      <c r="CR17" s="42"/>
      <c r="CS17" s="43"/>
      <c r="CT17" s="41"/>
      <c r="CU17" s="42"/>
      <c r="CV17" s="43"/>
      <c r="CW17" s="41"/>
      <c r="CX17" s="42"/>
      <c r="CY17" s="43"/>
      <c r="CZ17" s="41"/>
      <c r="DA17" s="42"/>
      <c r="DB17" s="43"/>
      <c r="DC17" s="41"/>
      <c r="DD17" s="42"/>
      <c r="DE17" s="43"/>
      <c r="DF17" s="110"/>
      <c r="DG17" s="110"/>
      <c r="DH17" s="110"/>
      <c r="DI17" s="110"/>
      <c r="DJ17" s="110"/>
      <c r="DK17" s="110"/>
      <c r="DL17" s="110"/>
      <c r="DM17" s="110"/>
      <c r="DN17" s="110"/>
      <c r="DO17" s="41">
        <f t="shared" si="14"/>
        <v>319121</v>
      </c>
      <c r="DP17" s="42">
        <f t="shared" si="27"/>
        <v>69242</v>
      </c>
      <c r="DQ17" s="110">
        <f t="shared" si="32"/>
        <v>388363</v>
      </c>
      <c r="DR17" s="50">
        <f t="shared" si="18"/>
        <v>567327</v>
      </c>
      <c r="DS17" s="111">
        <f>L17+O17+R17+U17+X17+AA17+AD17+DP17</f>
        <v>202312</v>
      </c>
      <c r="DT17" s="51">
        <f t="shared" si="33"/>
        <v>769639</v>
      </c>
      <c r="DU17" s="5">
        <v>716411</v>
      </c>
    </row>
    <row r="18" spans="1:125" ht="67.150000000000006" customHeight="1" x14ac:dyDescent="0.2">
      <c r="A18" s="167"/>
      <c r="B18" s="168" t="s">
        <v>107</v>
      </c>
      <c r="C18" s="195" t="s">
        <v>108</v>
      </c>
      <c r="D18" s="195" t="s">
        <v>126</v>
      </c>
      <c r="E18" s="196" t="s">
        <v>148</v>
      </c>
      <c r="F18" s="197" t="s">
        <v>109</v>
      </c>
      <c r="G18" s="172" t="s">
        <v>24</v>
      </c>
      <c r="H18" s="173">
        <v>3.1110000000000002</v>
      </c>
      <c r="I18" s="173" t="s">
        <v>39</v>
      </c>
      <c r="J18" s="187" t="s">
        <v>19</v>
      </c>
      <c r="K18" s="200">
        <v>38968</v>
      </c>
      <c r="L18" s="173">
        <v>2163</v>
      </c>
      <c r="M18" s="190">
        <f t="shared" si="0"/>
        <v>41131</v>
      </c>
      <c r="N18" s="200">
        <v>38968</v>
      </c>
      <c r="O18" s="173">
        <v>1226</v>
      </c>
      <c r="P18" s="190">
        <f>N18+O18</f>
        <v>40194</v>
      </c>
      <c r="Q18" s="200">
        <v>0</v>
      </c>
      <c r="R18" s="173">
        <v>0</v>
      </c>
      <c r="S18" s="190">
        <f t="shared" si="19"/>
        <v>0</v>
      </c>
      <c r="T18" s="200">
        <v>0</v>
      </c>
      <c r="U18" s="40">
        <v>0</v>
      </c>
      <c r="V18" s="43">
        <f t="shared" si="2"/>
        <v>0</v>
      </c>
      <c r="W18" s="113">
        <v>0</v>
      </c>
      <c r="X18" s="40">
        <v>0</v>
      </c>
      <c r="Y18" s="43">
        <f t="shared" si="3"/>
        <v>0</v>
      </c>
      <c r="Z18" s="49">
        <v>0</v>
      </c>
      <c r="AA18" s="40">
        <v>0</v>
      </c>
      <c r="AB18" s="43">
        <f t="shared" si="4"/>
        <v>0</v>
      </c>
      <c r="AC18" s="49">
        <v>0</v>
      </c>
      <c r="AD18" s="40">
        <v>0</v>
      </c>
      <c r="AE18" s="43">
        <f t="shared" si="5"/>
        <v>0</v>
      </c>
      <c r="AF18" s="49"/>
      <c r="AG18" s="40"/>
      <c r="AH18" s="43">
        <f t="shared" si="28"/>
        <v>0</v>
      </c>
      <c r="AI18" s="49"/>
      <c r="AJ18" s="40"/>
      <c r="AK18" s="43">
        <f t="shared" si="6"/>
        <v>0</v>
      </c>
      <c r="AL18" s="49"/>
      <c r="AM18" s="40"/>
      <c r="AN18" s="43">
        <f t="shared" si="7"/>
        <v>0</v>
      </c>
      <c r="AO18" s="49"/>
      <c r="AP18" s="40"/>
      <c r="AQ18" s="43">
        <f t="shared" si="8"/>
        <v>0</v>
      </c>
      <c r="AR18" s="49"/>
      <c r="AS18" s="40"/>
      <c r="AT18" s="43">
        <f t="shared" si="29"/>
        <v>0</v>
      </c>
      <c r="AU18" s="49"/>
      <c r="AV18" s="40"/>
      <c r="AW18" s="43">
        <f t="shared" si="9"/>
        <v>0</v>
      </c>
      <c r="AX18" s="49"/>
      <c r="AY18" s="40"/>
      <c r="AZ18" s="43">
        <f t="shared" si="10"/>
        <v>0</v>
      </c>
      <c r="BA18" s="49"/>
      <c r="BB18" s="40"/>
      <c r="BC18" s="43">
        <f t="shared" si="11"/>
        <v>0</v>
      </c>
      <c r="BD18" s="49"/>
      <c r="BE18" s="40"/>
      <c r="BF18" s="43">
        <f t="shared" si="30"/>
        <v>0</v>
      </c>
      <c r="BG18" s="49"/>
      <c r="BH18" s="40"/>
      <c r="BI18" s="43">
        <f t="shared" si="12"/>
        <v>0</v>
      </c>
      <c r="BJ18" s="49"/>
      <c r="BK18" s="40"/>
      <c r="BL18" s="43">
        <f t="shared" si="13"/>
        <v>0</v>
      </c>
      <c r="BM18" s="49"/>
      <c r="BN18" s="40"/>
      <c r="BO18" s="43">
        <f t="shared" si="31"/>
        <v>0</v>
      </c>
      <c r="BP18" s="112"/>
      <c r="BQ18" s="42"/>
      <c r="BR18" s="110"/>
      <c r="BS18" s="41"/>
      <c r="BT18" s="42"/>
      <c r="BU18" s="44"/>
      <c r="BV18" s="41"/>
      <c r="BW18" s="42"/>
      <c r="BX18" s="44"/>
      <c r="BY18" s="41"/>
      <c r="BZ18" s="42"/>
      <c r="CA18" s="44"/>
      <c r="CB18" s="41"/>
      <c r="CC18" s="42"/>
      <c r="CD18" s="43"/>
      <c r="CE18" s="41"/>
      <c r="CF18" s="42"/>
      <c r="CG18" s="43"/>
      <c r="CH18" s="41"/>
      <c r="CI18" s="42"/>
      <c r="CJ18" s="43"/>
      <c r="CK18" s="41"/>
      <c r="CL18" s="42"/>
      <c r="CM18" s="43"/>
      <c r="CN18" s="41"/>
      <c r="CO18" s="42"/>
      <c r="CP18" s="43"/>
      <c r="CQ18" s="41"/>
      <c r="CR18" s="42"/>
      <c r="CS18" s="43"/>
      <c r="CT18" s="41"/>
      <c r="CU18" s="42"/>
      <c r="CV18" s="43"/>
      <c r="CW18" s="41"/>
      <c r="CX18" s="42"/>
      <c r="CY18" s="43"/>
      <c r="CZ18" s="41"/>
      <c r="DA18" s="42"/>
      <c r="DB18" s="43"/>
      <c r="DC18" s="41"/>
      <c r="DD18" s="42"/>
      <c r="DE18" s="43"/>
      <c r="DF18" s="110"/>
      <c r="DG18" s="110"/>
      <c r="DH18" s="110"/>
      <c r="DI18" s="110"/>
      <c r="DJ18" s="110"/>
      <c r="DK18" s="110"/>
      <c r="DL18" s="110"/>
      <c r="DM18" s="110"/>
      <c r="DN18" s="110"/>
      <c r="DO18" s="41">
        <f t="shared" si="14"/>
        <v>0</v>
      </c>
      <c r="DP18" s="42">
        <f t="shared" si="27"/>
        <v>0</v>
      </c>
      <c r="DQ18" s="110">
        <f t="shared" si="32"/>
        <v>0</v>
      </c>
      <c r="DR18" s="50">
        <f t="shared" si="18"/>
        <v>77936</v>
      </c>
      <c r="DS18" s="111">
        <f t="shared" ref="DS18:DS78" si="34">L18+O18+R18+U18+X18+AA18+AD18+DP18</f>
        <v>3389</v>
      </c>
      <c r="DT18" s="51">
        <f t="shared" si="33"/>
        <v>81325</v>
      </c>
      <c r="DU18" s="5">
        <v>198432</v>
      </c>
    </row>
    <row r="19" spans="1:125" ht="39.75" customHeight="1" x14ac:dyDescent="0.2">
      <c r="A19" s="167"/>
      <c r="B19" s="168" t="s">
        <v>102</v>
      </c>
      <c r="C19" s="195" t="s">
        <v>156</v>
      </c>
      <c r="D19" s="195" t="s">
        <v>157</v>
      </c>
      <c r="E19" s="196" t="s">
        <v>158</v>
      </c>
      <c r="F19" s="197" t="s">
        <v>101</v>
      </c>
      <c r="G19" s="172" t="s">
        <v>24</v>
      </c>
      <c r="H19" s="173">
        <v>4.194</v>
      </c>
      <c r="I19" s="173" t="s">
        <v>39</v>
      </c>
      <c r="J19" s="187" t="s">
        <v>19</v>
      </c>
      <c r="K19" s="198">
        <v>66492</v>
      </c>
      <c r="L19" s="199">
        <v>6587</v>
      </c>
      <c r="M19" s="190">
        <f t="shared" si="0"/>
        <v>73079</v>
      </c>
      <c r="N19" s="198">
        <v>66492</v>
      </c>
      <c r="O19" s="199">
        <v>9646</v>
      </c>
      <c r="P19" s="190">
        <f t="shared" si="1"/>
        <v>76138</v>
      </c>
      <c r="Q19" s="198">
        <v>66492</v>
      </c>
      <c r="R19" s="199">
        <v>7077</v>
      </c>
      <c r="S19" s="190">
        <f t="shared" si="19"/>
        <v>73569</v>
      </c>
      <c r="T19" s="198">
        <v>66492</v>
      </c>
      <c r="U19" s="42">
        <v>4355</v>
      </c>
      <c r="V19" s="43">
        <f t="shared" si="2"/>
        <v>70847</v>
      </c>
      <c r="W19" s="112">
        <v>49869</v>
      </c>
      <c r="X19" s="42">
        <v>1645</v>
      </c>
      <c r="Y19" s="43">
        <f t="shared" si="3"/>
        <v>51514</v>
      </c>
      <c r="Z19" s="41">
        <v>0</v>
      </c>
      <c r="AA19" s="42">
        <v>0</v>
      </c>
      <c r="AB19" s="43">
        <f t="shared" si="4"/>
        <v>0</v>
      </c>
      <c r="AC19" s="41">
        <v>0</v>
      </c>
      <c r="AD19" s="42">
        <v>0</v>
      </c>
      <c r="AE19" s="43">
        <f t="shared" si="5"/>
        <v>0</v>
      </c>
      <c r="AF19" s="41">
        <v>0</v>
      </c>
      <c r="AG19" s="42">
        <v>0</v>
      </c>
      <c r="AH19" s="43">
        <f t="shared" si="28"/>
        <v>0</v>
      </c>
      <c r="AI19" s="41">
        <v>0</v>
      </c>
      <c r="AJ19" s="42">
        <v>0</v>
      </c>
      <c r="AK19" s="43">
        <f t="shared" si="6"/>
        <v>0</v>
      </c>
      <c r="AL19" s="41">
        <v>0</v>
      </c>
      <c r="AM19" s="42">
        <v>0</v>
      </c>
      <c r="AN19" s="43">
        <f t="shared" si="7"/>
        <v>0</v>
      </c>
      <c r="AO19" s="41">
        <v>0</v>
      </c>
      <c r="AP19" s="42">
        <v>0</v>
      </c>
      <c r="AQ19" s="43">
        <f t="shared" si="8"/>
        <v>0</v>
      </c>
      <c r="AR19" s="41">
        <v>0</v>
      </c>
      <c r="AS19" s="42">
        <v>0</v>
      </c>
      <c r="AT19" s="43">
        <f t="shared" si="29"/>
        <v>0</v>
      </c>
      <c r="AU19" s="41">
        <v>0</v>
      </c>
      <c r="AV19" s="42">
        <v>0</v>
      </c>
      <c r="AW19" s="43">
        <f t="shared" si="9"/>
        <v>0</v>
      </c>
      <c r="AX19" s="41">
        <v>0</v>
      </c>
      <c r="AY19" s="42">
        <v>0</v>
      </c>
      <c r="AZ19" s="43">
        <f t="shared" si="10"/>
        <v>0</v>
      </c>
      <c r="BA19" s="41">
        <v>0</v>
      </c>
      <c r="BB19" s="42">
        <v>0</v>
      </c>
      <c r="BC19" s="43">
        <f t="shared" si="11"/>
        <v>0</v>
      </c>
      <c r="BD19" s="41">
        <v>0</v>
      </c>
      <c r="BE19" s="42">
        <v>0</v>
      </c>
      <c r="BF19" s="43">
        <f t="shared" si="30"/>
        <v>0</v>
      </c>
      <c r="BG19" s="41">
        <v>0</v>
      </c>
      <c r="BH19" s="42">
        <v>0</v>
      </c>
      <c r="BI19" s="43">
        <f t="shared" si="12"/>
        <v>0</v>
      </c>
      <c r="BJ19" s="41"/>
      <c r="BK19" s="42"/>
      <c r="BL19" s="43">
        <f t="shared" si="13"/>
        <v>0</v>
      </c>
      <c r="BM19" s="41"/>
      <c r="BN19" s="42"/>
      <c r="BO19" s="43">
        <f t="shared" si="31"/>
        <v>0</v>
      </c>
      <c r="BP19" s="112"/>
      <c r="BQ19" s="42"/>
      <c r="BR19" s="110"/>
      <c r="BS19" s="41"/>
      <c r="BT19" s="42"/>
      <c r="BU19" s="44"/>
      <c r="BV19" s="41"/>
      <c r="BW19" s="42"/>
      <c r="BX19" s="44"/>
      <c r="BY19" s="41"/>
      <c r="BZ19" s="42"/>
      <c r="CA19" s="44"/>
      <c r="CB19" s="41"/>
      <c r="CC19" s="42"/>
      <c r="CD19" s="43"/>
      <c r="CE19" s="41"/>
      <c r="CF19" s="42"/>
      <c r="CG19" s="43"/>
      <c r="CH19" s="41"/>
      <c r="CI19" s="42"/>
      <c r="CJ19" s="43"/>
      <c r="CK19" s="41"/>
      <c r="CL19" s="42"/>
      <c r="CM19" s="43"/>
      <c r="CN19" s="41"/>
      <c r="CO19" s="42"/>
      <c r="CP19" s="43"/>
      <c r="CQ19" s="41"/>
      <c r="CR19" s="42"/>
      <c r="CS19" s="43"/>
      <c r="CT19" s="41"/>
      <c r="CU19" s="42"/>
      <c r="CV19" s="43"/>
      <c r="CW19" s="41"/>
      <c r="CX19" s="42"/>
      <c r="CY19" s="43"/>
      <c r="CZ19" s="41"/>
      <c r="DA19" s="42"/>
      <c r="DB19" s="43"/>
      <c r="DC19" s="41"/>
      <c r="DD19" s="42"/>
      <c r="DE19" s="43"/>
      <c r="DF19" s="110"/>
      <c r="DG19" s="110"/>
      <c r="DH19" s="110"/>
      <c r="DI19" s="110"/>
      <c r="DJ19" s="110"/>
      <c r="DK19" s="110"/>
      <c r="DL19" s="110"/>
      <c r="DM19" s="110"/>
      <c r="DN19" s="110"/>
      <c r="DO19" s="41">
        <f t="shared" si="14"/>
        <v>0</v>
      </c>
      <c r="DP19" s="42">
        <f t="shared" si="27"/>
        <v>0</v>
      </c>
      <c r="DQ19" s="110">
        <f t="shared" si="32"/>
        <v>0</v>
      </c>
      <c r="DR19" s="50">
        <f t="shared" si="18"/>
        <v>315837</v>
      </c>
      <c r="DS19" s="111">
        <f t="shared" si="34"/>
        <v>29310</v>
      </c>
      <c r="DT19" s="51">
        <f t="shared" si="33"/>
        <v>345147</v>
      </c>
      <c r="DU19" s="5">
        <v>527554</v>
      </c>
    </row>
    <row r="20" spans="1:125" ht="63.75" x14ac:dyDescent="0.2">
      <c r="A20" s="167"/>
      <c r="B20" s="168" t="s">
        <v>138</v>
      </c>
      <c r="C20" s="201" t="s">
        <v>153</v>
      </c>
      <c r="D20" s="202" t="s">
        <v>154</v>
      </c>
      <c r="E20" s="170" t="s">
        <v>155</v>
      </c>
      <c r="F20" s="203" t="s">
        <v>139</v>
      </c>
      <c r="G20" s="172" t="s">
        <v>24</v>
      </c>
      <c r="H20" s="173">
        <v>4.2279999999999998</v>
      </c>
      <c r="I20" s="173" t="s">
        <v>39</v>
      </c>
      <c r="J20" s="187" t="s">
        <v>19</v>
      </c>
      <c r="K20" s="200">
        <v>61588</v>
      </c>
      <c r="L20" s="173">
        <v>34702</v>
      </c>
      <c r="M20" s="190">
        <f t="shared" si="0"/>
        <v>96290</v>
      </c>
      <c r="N20" s="200">
        <v>61588</v>
      </c>
      <c r="O20" s="173">
        <v>47893</v>
      </c>
      <c r="P20" s="190">
        <f t="shared" si="1"/>
        <v>109481</v>
      </c>
      <c r="Q20" s="200">
        <v>61588</v>
      </c>
      <c r="R20" s="173">
        <v>45202</v>
      </c>
      <c r="S20" s="190">
        <f t="shared" si="19"/>
        <v>106790</v>
      </c>
      <c r="T20" s="200">
        <v>61588</v>
      </c>
      <c r="U20" s="40">
        <v>42511</v>
      </c>
      <c r="V20" s="43">
        <f t="shared" si="2"/>
        <v>104099</v>
      </c>
      <c r="W20" s="113">
        <v>61588</v>
      </c>
      <c r="X20" s="40">
        <v>39820</v>
      </c>
      <c r="Y20" s="43">
        <f t="shared" si="3"/>
        <v>101408</v>
      </c>
      <c r="Z20" s="49">
        <v>61588</v>
      </c>
      <c r="AA20" s="40">
        <v>37130</v>
      </c>
      <c r="AB20" s="43">
        <f t="shared" si="4"/>
        <v>98718</v>
      </c>
      <c r="AC20" s="49">
        <v>61588</v>
      </c>
      <c r="AD20" s="40">
        <v>34439</v>
      </c>
      <c r="AE20" s="43">
        <f t="shared" si="5"/>
        <v>96027</v>
      </c>
      <c r="AF20" s="49">
        <v>61588</v>
      </c>
      <c r="AG20" s="40">
        <v>0</v>
      </c>
      <c r="AH20" s="43">
        <f t="shared" si="28"/>
        <v>61588</v>
      </c>
      <c r="AI20" s="49">
        <v>61588</v>
      </c>
      <c r="AJ20" s="40">
        <v>0</v>
      </c>
      <c r="AK20" s="43">
        <f t="shared" si="6"/>
        <v>61588</v>
      </c>
      <c r="AL20" s="49">
        <v>61588</v>
      </c>
      <c r="AM20" s="40">
        <v>0</v>
      </c>
      <c r="AN20" s="43">
        <f t="shared" si="7"/>
        <v>61588</v>
      </c>
      <c r="AO20" s="49">
        <v>61588</v>
      </c>
      <c r="AP20" s="40">
        <v>0</v>
      </c>
      <c r="AQ20" s="43">
        <f t="shared" si="8"/>
        <v>61588</v>
      </c>
      <c r="AR20" s="49">
        <v>61588</v>
      </c>
      <c r="AS20" s="40">
        <v>0</v>
      </c>
      <c r="AT20" s="43">
        <f t="shared" si="29"/>
        <v>61588</v>
      </c>
      <c r="AU20" s="49">
        <v>61588</v>
      </c>
      <c r="AV20" s="40">
        <v>0</v>
      </c>
      <c r="AW20" s="43">
        <f t="shared" si="9"/>
        <v>61588</v>
      </c>
      <c r="AX20" s="49">
        <v>61588</v>
      </c>
      <c r="AY20" s="40">
        <v>0</v>
      </c>
      <c r="AZ20" s="43">
        <f t="shared" si="10"/>
        <v>61588</v>
      </c>
      <c r="BA20" s="49">
        <v>61588</v>
      </c>
      <c r="BB20" s="40">
        <v>0</v>
      </c>
      <c r="BC20" s="43">
        <f t="shared" si="11"/>
        <v>61588</v>
      </c>
      <c r="BD20" s="49">
        <v>61588</v>
      </c>
      <c r="BE20" s="40">
        <v>0</v>
      </c>
      <c r="BF20" s="43">
        <f t="shared" si="30"/>
        <v>61588</v>
      </c>
      <c r="BG20" s="49">
        <v>61588</v>
      </c>
      <c r="BH20" s="40">
        <v>0</v>
      </c>
      <c r="BI20" s="43">
        <f t="shared" si="12"/>
        <v>61588</v>
      </c>
      <c r="BJ20" s="49">
        <v>61588</v>
      </c>
      <c r="BK20" s="40">
        <v>0</v>
      </c>
      <c r="BL20" s="43">
        <f t="shared" si="13"/>
        <v>61588</v>
      </c>
      <c r="BM20" s="49">
        <v>61588</v>
      </c>
      <c r="BN20" s="40">
        <v>0</v>
      </c>
      <c r="BO20" s="43">
        <f t="shared" si="31"/>
        <v>61588</v>
      </c>
      <c r="BP20" s="112">
        <v>0</v>
      </c>
      <c r="BQ20" s="42">
        <v>0</v>
      </c>
      <c r="BR20" s="110">
        <f>BP20+BQ20</f>
        <v>0</v>
      </c>
      <c r="BS20" s="41">
        <v>0</v>
      </c>
      <c r="BT20" s="42">
        <v>0</v>
      </c>
      <c r="BU20" s="44">
        <f>BS20+BT20</f>
        <v>0</v>
      </c>
      <c r="BV20" s="41">
        <v>0</v>
      </c>
      <c r="BW20" s="42">
        <v>0</v>
      </c>
      <c r="BX20" s="44">
        <f>BV20+BW20</f>
        <v>0</v>
      </c>
      <c r="BY20" s="41">
        <v>0</v>
      </c>
      <c r="BZ20" s="42">
        <v>0</v>
      </c>
      <c r="CA20" s="44">
        <f>BY20+BZ20</f>
        <v>0</v>
      </c>
      <c r="CB20" s="41"/>
      <c r="CC20" s="42"/>
      <c r="CD20" s="43"/>
      <c r="CE20" s="41"/>
      <c r="CF20" s="42"/>
      <c r="CG20" s="43"/>
      <c r="CH20" s="41"/>
      <c r="CI20" s="42"/>
      <c r="CJ20" s="43"/>
      <c r="CK20" s="41"/>
      <c r="CL20" s="42"/>
      <c r="CM20" s="43"/>
      <c r="CN20" s="41"/>
      <c r="CO20" s="42"/>
      <c r="CP20" s="43"/>
      <c r="CQ20" s="41"/>
      <c r="CR20" s="42"/>
      <c r="CS20" s="43"/>
      <c r="CT20" s="41"/>
      <c r="CU20" s="42"/>
      <c r="CV20" s="43"/>
      <c r="CW20" s="41"/>
      <c r="CX20" s="42"/>
      <c r="CY20" s="43"/>
      <c r="CZ20" s="41"/>
      <c r="DA20" s="42"/>
      <c r="DB20" s="43"/>
      <c r="DC20" s="41"/>
      <c r="DD20" s="42"/>
      <c r="DE20" s="43"/>
      <c r="DF20" s="110"/>
      <c r="DG20" s="110"/>
      <c r="DH20" s="110"/>
      <c r="DI20" s="110"/>
      <c r="DJ20" s="110"/>
      <c r="DK20" s="110"/>
      <c r="DL20" s="110"/>
      <c r="DM20" s="110"/>
      <c r="DN20" s="110"/>
      <c r="DO20" s="41">
        <f t="shared" si="14"/>
        <v>739056</v>
      </c>
      <c r="DP20" s="42">
        <v>203467</v>
      </c>
      <c r="DQ20" s="110">
        <f t="shared" si="32"/>
        <v>942523</v>
      </c>
      <c r="DR20" s="50">
        <f t="shared" si="18"/>
        <v>1170172</v>
      </c>
      <c r="DS20" s="111">
        <f t="shared" si="34"/>
        <v>485164</v>
      </c>
      <c r="DT20" s="51">
        <f t="shared" si="33"/>
        <v>1655336</v>
      </c>
      <c r="DU20" s="5">
        <v>1453367</v>
      </c>
    </row>
    <row r="21" spans="1:125" hidden="1" x14ac:dyDescent="0.2">
      <c r="A21" s="167"/>
      <c r="B21" s="168"/>
      <c r="C21" s="169"/>
      <c r="D21" s="202"/>
      <c r="E21" s="170"/>
      <c r="F21" s="203"/>
      <c r="G21" s="172"/>
      <c r="H21" s="173"/>
      <c r="I21" s="173"/>
      <c r="J21" s="187"/>
      <c r="K21" s="200"/>
      <c r="L21" s="173"/>
      <c r="M21" s="190"/>
      <c r="N21" s="200"/>
      <c r="O21" s="173"/>
      <c r="P21" s="190"/>
      <c r="Q21" s="200"/>
      <c r="R21" s="173"/>
      <c r="S21" s="190"/>
      <c r="T21" s="200"/>
      <c r="U21" s="40"/>
      <c r="V21" s="43"/>
      <c r="W21" s="113"/>
      <c r="X21" s="40"/>
      <c r="Y21" s="43"/>
      <c r="Z21" s="49"/>
      <c r="AA21" s="40"/>
      <c r="AB21" s="43"/>
      <c r="AC21" s="49"/>
      <c r="AD21" s="40"/>
      <c r="AE21" s="43"/>
      <c r="AF21" s="49"/>
      <c r="AG21" s="40"/>
      <c r="AH21" s="43"/>
      <c r="AI21" s="49"/>
      <c r="AJ21" s="40"/>
      <c r="AK21" s="43"/>
      <c r="AL21" s="49"/>
      <c r="AM21" s="40"/>
      <c r="AN21" s="43"/>
      <c r="AO21" s="49"/>
      <c r="AP21" s="40"/>
      <c r="AQ21" s="43"/>
      <c r="AR21" s="49"/>
      <c r="AS21" s="40"/>
      <c r="AT21" s="43"/>
      <c r="AU21" s="49"/>
      <c r="AV21" s="40"/>
      <c r="AW21" s="43"/>
      <c r="AX21" s="49"/>
      <c r="AY21" s="40"/>
      <c r="AZ21" s="43"/>
      <c r="BA21" s="49"/>
      <c r="BB21" s="40"/>
      <c r="BC21" s="43"/>
      <c r="BD21" s="49"/>
      <c r="BE21" s="40"/>
      <c r="BF21" s="43"/>
      <c r="BG21" s="49"/>
      <c r="BH21" s="40"/>
      <c r="BI21" s="43"/>
      <c r="BJ21" s="49"/>
      <c r="BK21" s="40"/>
      <c r="BL21" s="43"/>
      <c r="BM21" s="49"/>
      <c r="BN21" s="40"/>
      <c r="BO21" s="43"/>
      <c r="BP21" s="112"/>
      <c r="BQ21" s="42"/>
      <c r="BR21" s="110"/>
      <c r="BS21" s="41"/>
      <c r="BT21" s="42"/>
      <c r="BU21" s="44"/>
      <c r="BV21" s="41"/>
      <c r="BW21" s="42"/>
      <c r="BX21" s="44"/>
      <c r="BY21" s="41"/>
      <c r="BZ21" s="42"/>
      <c r="CA21" s="44"/>
      <c r="CB21" s="41"/>
      <c r="CC21" s="42"/>
      <c r="CD21" s="43"/>
      <c r="CE21" s="41"/>
      <c r="CF21" s="42"/>
      <c r="CG21" s="43"/>
      <c r="CH21" s="41"/>
      <c r="CI21" s="42"/>
      <c r="CJ21" s="43"/>
      <c r="CK21" s="41"/>
      <c r="CL21" s="42"/>
      <c r="CM21" s="43"/>
      <c r="CN21" s="41"/>
      <c r="CO21" s="42"/>
      <c r="CP21" s="43"/>
      <c r="CQ21" s="41"/>
      <c r="CR21" s="42"/>
      <c r="CS21" s="43"/>
      <c r="CT21" s="41"/>
      <c r="CU21" s="42"/>
      <c r="CV21" s="43"/>
      <c r="CW21" s="41"/>
      <c r="CX21" s="42"/>
      <c r="CY21" s="43"/>
      <c r="CZ21" s="41"/>
      <c r="DA21" s="42"/>
      <c r="DB21" s="43"/>
      <c r="DC21" s="41"/>
      <c r="DD21" s="42"/>
      <c r="DE21" s="43"/>
      <c r="DF21" s="110"/>
      <c r="DG21" s="110"/>
      <c r="DH21" s="110"/>
      <c r="DI21" s="110"/>
      <c r="DJ21" s="110"/>
      <c r="DK21" s="110"/>
      <c r="DL21" s="110"/>
      <c r="DM21" s="110"/>
      <c r="DN21" s="110"/>
      <c r="DO21" s="41">
        <f t="shared" si="14"/>
        <v>0</v>
      </c>
      <c r="DP21" s="42">
        <f t="shared" si="27"/>
        <v>0</v>
      </c>
      <c r="DQ21" s="110">
        <f t="shared" si="32"/>
        <v>0</v>
      </c>
      <c r="DR21" s="50">
        <f t="shared" si="18"/>
        <v>0</v>
      </c>
      <c r="DS21" s="111">
        <f t="shared" si="34"/>
        <v>0</v>
      </c>
      <c r="DT21" s="51">
        <f t="shared" si="33"/>
        <v>0</v>
      </c>
      <c r="DU21" s="5"/>
    </row>
    <row r="22" spans="1:125" hidden="1" x14ac:dyDescent="0.2">
      <c r="A22" s="167"/>
      <c r="B22" s="168"/>
      <c r="C22" s="202"/>
      <c r="D22" s="202"/>
      <c r="E22" s="170"/>
      <c r="F22" s="203"/>
      <c r="G22" s="172"/>
      <c r="H22" s="173"/>
      <c r="I22" s="173"/>
      <c r="J22" s="187"/>
      <c r="K22" s="200"/>
      <c r="L22" s="173"/>
      <c r="M22" s="190"/>
      <c r="N22" s="200"/>
      <c r="O22" s="173"/>
      <c r="P22" s="190"/>
      <c r="Q22" s="200"/>
      <c r="R22" s="173"/>
      <c r="S22" s="190"/>
      <c r="T22" s="200"/>
      <c r="U22" s="40"/>
      <c r="V22" s="43"/>
      <c r="W22" s="113"/>
      <c r="X22" s="40"/>
      <c r="Y22" s="43"/>
      <c r="Z22" s="49"/>
      <c r="AA22" s="40"/>
      <c r="AB22" s="43"/>
      <c r="AC22" s="49"/>
      <c r="AD22" s="40"/>
      <c r="AE22" s="43"/>
      <c r="AF22" s="49"/>
      <c r="AG22" s="40"/>
      <c r="AH22" s="43"/>
      <c r="AI22" s="49"/>
      <c r="AJ22" s="40"/>
      <c r="AK22" s="43"/>
      <c r="AL22" s="49"/>
      <c r="AM22" s="40"/>
      <c r="AN22" s="43"/>
      <c r="AO22" s="49"/>
      <c r="AP22" s="40"/>
      <c r="AQ22" s="43"/>
      <c r="AR22" s="49"/>
      <c r="AS22" s="40"/>
      <c r="AT22" s="43"/>
      <c r="AU22" s="49"/>
      <c r="AV22" s="40"/>
      <c r="AW22" s="43"/>
      <c r="AX22" s="49"/>
      <c r="AY22" s="40"/>
      <c r="AZ22" s="43"/>
      <c r="BA22" s="49"/>
      <c r="BB22" s="40"/>
      <c r="BC22" s="43"/>
      <c r="BD22" s="49"/>
      <c r="BE22" s="40"/>
      <c r="BF22" s="43"/>
      <c r="BG22" s="49"/>
      <c r="BH22" s="40"/>
      <c r="BI22" s="43"/>
      <c r="BJ22" s="49"/>
      <c r="BK22" s="40"/>
      <c r="BL22" s="43"/>
      <c r="BM22" s="49"/>
      <c r="BN22" s="40"/>
      <c r="BO22" s="43"/>
      <c r="BP22" s="112"/>
      <c r="BQ22" s="42"/>
      <c r="BR22" s="110"/>
      <c r="BS22" s="41"/>
      <c r="BT22" s="42"/>
      <c r="BU22" s="44"/>
      <c r="BV22" s="41"/>
      <c r="BW22" s="42"/>
      <c r="BX22" s="44"/>
      <c r="BY22" s="41"/>
      <c r="BZ22" s="42"/>
      <c r="CA22" s="44"/>
      <c r="CB22" s="41"/>
      <c r="CC22" s="42"/>
      <c r="CD22" s="43"/>
      <c r="CE22" s="41"/>
      <c r="CF22" s="42"/>
      <c r="CG22" s="43"/>
      <c r="CH22" s="41"/>
      <c r="CI22" s="42"/>
      <c r="CJ22" s="43"/>
      <c r="CK22" s="41"/>
      <c r="CL22" s="42"/>
      <c r="CM22" s="43"/>
      <c r="CN22" s="41"/>
      <c r="CO22" s="42"/>
      <c r="CP22" s="43"/>
      <c r="CQ22" s="41"/>
      <c r="CR22" s="42"/>
      <c r="CS22" s="43"/>
      <c r="CT22" s="41"/>
      <c r="CU22" s="42"/>
      <c r="CV22" s="43"/>
      <c r="CW22" s="41"/>
      <c r="CX22" s="42"/>
      <c r="CY22" s="43"/>
      <c r="CZ22" s="41"/>
      <c r="DA22" s="42"/>
      <c r="DB22" s="43"/>
      <c r="DC22" s="41"/>
      <c r="DD22" s="42"/>
      <c r="DE22" s="43"/>
      <c r="DF22" s="110"/>
      <c r="DG22" s="110"/>
      <c r="DH22" s="110"/>
      <c r="DI22" s="110"/>
      <c r="DJ22" s="110"/>
      <c r="DK22" s="110"/>
      <c r="DL22" s="110"/>
      <c r="DM22" s="110"/>
      <c r="DN22" s="110"/>
      <c r="DO22" s="41">
        <f t="shared" si="14"/>
        <v>0</v>
      </c>
      <c r="DP22" s="42">
        <f t="shared" si="27"/>
        <v>0</v>
      </c>
      <c r="DQ22" s="110">
        <f t="shared" si="32"/>
        <v>0</v>
      </c>
      <c r="DR22" s="50">
        <f t="shared" si="18"/>
        <v>0</v>
      </c>
      <c r="DS22" s="111">
        <f t="shared" si="34"/>
        <v>0</v>
      </c>
      <c r="DT22" s="51">
        <f t="shared" si="33"/>
        <v>0</v>
      </c>
      <c r="DU22" s="5"/>
    </row>
    <row r="23" spans="1:125" ht="55.15" customHeight="1" x14ac:dyDescent="0.2">
      <c r="A23" s="167"/>
      <c r="B23" s="168" t="s">
        <v>234</v>
      </c>
      <c r="C23" s="202" t="s">
        <v>227</v>
      </c>
      <c r="D23" s="202" t="s">
        <v>44</v>
      </c>
      <c r="E23" s="170" t="s">
        <v>228</v>
      </c>
      <c r="F23" s="203" t="s">
        <v>229</v>
      </c>
      <c r="G23" s="172" t="s">
        <v>24</v>
      </c>
      <c r="H23" s="173">
        <v>4.3639999999999999</v>
      </c>
      <c r="I23" s="173" t="s">
        <v>39</v>
      </c>
      <c r="J23" s="187" t="s">
        <v>19</v>
      </c>
      <c r="K23" s="200">
        <v>27776</v>
      </c>
      <c r="L23" s="173">
        <v>3178</v>
      </c>
      <c r="M23" s="190">
        <f>K23+L23</f>
        <v>30954</v>
      </c>
      <c r="N23" s="200">
        <v>27776</v>
      </c>
      <c r="O23" s="173">
        <v>5969</v>
      </c>
      <c r="P23" s="190">
        <f>N23+O23</f>
        <v>33745</v>
      </c>
      <c r="Q23" s="200">
        <v>27776</v>
      </c>
      <c r="R23" s="173">
        <v>4725</v>
      </c>
      <c r="S23" s="190">
        <f>Q23+R23</f>
        <v>32501</v>
      </c>
      <c r="T23" s="200">
        <v>27776</v>
      </c>
      <c r="U23" s="40">
        <v>3498</v>
      </c>
      <c r="V23" s="43">
        <f>T23+U23</f>
        <v>31274</v>
      </c>
      <c r="W23" s="113">
        <v>27776</v>
      </c>
      <c r="X23" s="40">
        <v>2269</v>
      </c>
      <c r="Y23" s="43">
        <f>W23+X23</f>
        <v>30045</v>
      </c>
      <c r="Z23" s="49">
        <v>27776</v>
      </c>
      <c r="AA23" s="40">
        <v>1040</v>
      </c>
      <c r="AB23" s="43">
        <f>Z23+AA23</f>
        <v>28816</v>
      </c>
      <c r="AC23" s="49">
        <v>0</v>
      </c>
      <c r="AD23" s="40">
        <v>67</v>
      </c>
      <c r="AE23" s="43">
        <f>AC23+AD23</f>
        <v>67</v>
      </c>
      <c r="AF23" s="49">
        <v>0</v>
      </c>
      <c r="AG23" s="40">
        <v>0</v>
      </c>
      <c r="AH23" s="43">
        <f>AF23+AG23</f>
        <v>0</v>
      </c>
      <c r="AI23" s="49"/>
      <c r="AJ23" s="40"/>
      <c r="AK23" s="43">
        <f t="shared" si="6"/>
        <v>0</v>
      </c>
      <c r="AL23" s="49"/>
      <c r="AM23" s="40"/>
      <c r="AN23" s="43">
        <f t="shared" si="7"/>
        <v>0</v>
      </c>
      <c r="AO23" s="49"/>
      <c r="AP23" s="40"/>
      <c r="AQ23" s="43">
        <f t="shared" si="8"/>
        <v>0</v>
      </c>
      <c r="AR23" s="49"/>
      <c r="AS23" s="40"/>
      <c r="AT23" s="43">
        <f t="shared" si="29"/>
        <v>0</v>
      </c>
      <c r="AU23" s="49"/>
      <c r="AV23" s="40"/>
      <c r="AW23" s="43">
        <f t="shared" si="9"/>
        <v>0</v>
      </c>
      <c r="AX23" s="49"/>
      <c r="AY23" s="40"/>
      <c r="AZ23" s="43">
        <f t="shared" si="10"/>
        <v>0</v>
      </c>
      <c r="BA23" s="49"/>
      <c r="BB23" s="40"/>
      <c r="BC23" s="43">
        <f t="shared" si="11"/>
        <v>0</v>
      </c>
      <c r="BD23" s="49"/>
      <c r="BE23" s="40"/>
      <c r="BF23" s="43">
        <f t="shared" si="30"/>
        <v>0</v>
      </c>
      <c r="BG23" s="49"/>
      <c r="BH23" s="40"/>
      <c r="BI23" s="43">
        <f t="shared" si="12"/>
        <v>0</v>
      </c>
      <c r="BJ23" s="49"/>
      <c r="BK23" s="40"/>
      <c r="BL23" s="43">
        <f t="shared" si="13"/>
        <v>0</v>
      </c>
      <c r="BM23" s="49"/>
      <c r="BN23" s="40"/>
      <c r="BO23" s="43">
        <f t="shared" si="31"/>
        <v>0</v>
      </c>
      <c r="BP23" s="112"/>
      <c r="BQ23" s="42"/>
      <c r="BR23" s="110"/>
      <c r="BS23" s="41"/>
      <c r="BT23" s="42"/>
      <c r="BU23" s="44"/>
      <c r="BV23" s="41"/>
      <c r="BW23" s="42"/>
      <c r="BX23" s="44"/>
      <c r="BY23" s="41"/>
      <c r="BZ23" s="42"/>
      <c r="CA23" s="44"/>
      <c r="CB23" s="41"/>
      <c r="CC23" s="42"/>
      <c r="CD23" s="43"/>
      <c r="CE23" s="41"/>
      <c r="CF23" s="42"/>
      <c r="CG23" s="43"/>
      <c r="CH23" s="41"/>
      <c r="CI23" s="42"/>
      <c r="CJ23" s="43"/>
      <c r="CK23" s="41"/>
      <c r="CL23" s="42"/>
      <c r="CM23" s="43"/>
      <c r="CN23" s="41"/>
      <c r="CO23" s="42"/>
      <c r="CP23" s="43"/>
      <c r="CQ23" s="41"/>
      <c r="CR23" s="42"/>
      <c r="CS23" s="43"/>
      <c r="CT23" s="41"/>
      <c r="CU23" s="42"/>
      <c r="CV23" s="43"/>
      <c r="CW23" s="41"/>
      <c r="CX23" s="42"/>
      <c r="CY23" s="43"/>
      <c r="CZ23" s="41"/>
      <c r="DA23" s="42"/>
      <c r="DB23" s="43"/>
      <c r="DC23" s="41"/>
      <c r="DD23" s="42"/>
      <c r="DE23" s="43"/>
      <c r="DF23" s="110"/>
      <c r="DG23" s="110"/>
      <c r="DH23" s="110"/>
      <c r="DI23" s="110"/>
      <c r="DJ23" s="110"/>
      <c r="DK23" s="110"/>
      <c r="DL23" s="110"/>
      <c r="DM23" s="110"/>
      <c r="DN23" s="110"/>
      <c r="DO23" s="41">
        <f t="shared" si="14"/>
        <v>0</v>
      </c>
      <c r="DP23" s="42">
        <f t="shared" si="27"/>
        <v>0</v>
      </c>
      <c r="DQ23" s="110">
        <f t="shared" si="32"/>
        <v>0</v>
      </c>
      <c r="DR23" s="50">
        <f t="shared" si="18"/>
        <v>166656</v>
      </c>
      <c r="DS23" s="111">
        <f t="shared" si="34"/>
        <v>20746</v>
      </c>
      <c r="DT23" s="51">
        <f t="shared" si="33"/>
        <v>187402</v>
      </c>
      <c r="DU23" s="5">
        <v>253085</v>
      </c>
    </row>
    <row r="24" spans="1:125" ht="66.599999999999994" customHeight="1" x14ac:dyDescent="0.2">
      <c r="A24" s="167"/>
      <c r="B24" s="168" t="s">
        <v>233</v>
      </c>
      <c r="C24" s="202" t="s">
        <v>227</v>
      </c>
      <c r="D24" s="202" t="s">
        <v>230</v>
      </c>
      <c r="E24" s="170" t="s">
        <v>231</v>
      </c>
      <c r="F24" s="203" t="s">
        <v>232</v>
      </c>
      <c r="G24" s="172" t="s">
        <v>24</v>
      </c>
      <c r="H24" s="173">
        <v>1.4730000000000001</v>
      </c>
      <c r="I24" s="173" t="s">
        <v>39</v>
      </c>
      <c r="J24" s="187" t="s">
        <v>19</v>
      </c>
      <c r="K24" s="200">
        <v>45528</v>
      </c>
      <c r="L24" s="173">
        <v>14165</v>
      </c>
      <c r="M24" s="190">
        <f>K24+L24</f>
        <v>59693</v>
      </c>
      <c r="N24" s="200">
        <v>45528</v>
      </c>
      <c r="O24" s="173">
        <v>26217</v>
      </c>
      <c r="P24" s="190">
        <f>N24+O24</f>
        <v>71745</v>
      </c>
      <c r="Q24" s="200">
        <v>45528</v>
      </c>
      <c r="R24" s="173">
        <v>24497</v>
      </c>
      <c r="S24" s="190">
        <f>Q24+R24</f>
        <v>70025</v>
      </c>
      <c r="T24" s="200">
        <v>45528</v>
      </c>
      <c r="U24" s="40">
        <v>22850</v>
      </c>
      <c r="V24" s="43">
        <f>T24+U24</f>
        <v>68378</v>
      </c>
      <c r="W24" s="113">
        <v>45528</v>
      </c>
      <c r="X24" s="40">
        <v>21199</v>
      </c>
      <c r="Y24" s="43">
        <f>W24+X24</f>
        <v>66727</v>
      </c>
      <c r="Z24" s="49">
        <v>45528</v>
      </c>
      <c r="AA24" s="40">
        <v>19598</v>
      </c>
      <c r="AB24" s="43">
        <f>Z24+AA24</f>
        <v>65126</v>
      </c>
      <c r="AC24" s="49">
        <v>45528</v>
      </c>
      <c r="AD24" s="40">
        <v>17894</v>
      </c>
      <c r="AE24" s="43">
        <f>AC24+AD24</f>
        <v>63422</v>
      </c>
      <c r="AF24" s="49">
        <v>45528</v>
      </c>
      <c r="AG24" s="40">
        <v>0</v>
      </c>
      <c r="AH24" s="43">
        <f t="shared" si="28"/>
        <v>45528</v>
      </c>
      <c r="AI24" s="49">
        <v>45528</v>
      </c>
      <c r="AJ24" s="40">
        <v>0</v>
      </c>
      <c r="AK24" s="43">
        <f t="shared" si="6"/>
        <v>45528</v>
      </c>
      <c r="AL24" s="49">
        <v>45528</v>
      </c>
      <c r="AM24" s="40">
        <v>0</v>
      </c>
      <c r="AN24" s="43">
        <f t="shared" si="7"/>
        <v>45528</v>
      </c>
      <c r="AO24" s="49">
        <v>45528</v>
      </c>
      <c r="AP24" s="40">
        <v>0</v>
      </c>
      <c r="AQ24" s="43">
        <f t="shared" si="8"/>
        <v>45528</v>
      </c>
      <c r="AR24" s="49">
        <v>45528</v>
      </c>
      <c r="AS24" s="40">
        <v>0</v>
      </c>
      <c r="AT24" s="43">
        <f t="shared" si="29"/>
        <v>45528</v>
      </c>
      <c r="AU24" s="49">
        <v>45528</v>
      </c>
      <c r="AV24" s="40">
        <v>0</v>
      </c>
      <c r="AW24" s="43">
        <f t="shared" si="9"/>
        <v>45528</v>
      </c>
      <c r="AX24" s="49">
        <v>45528</v>
      </c>
      <c r="AY24" s="40">
        <v>0</v>
      </c>
      <c r="AZ24" s="43">
        <f t="shared" si="10"/>
        <v>45528</v>
      </c>
      <c r="BA24" s="49">
        <v>45528</v>
      </c>
      <c r="BB24" s="40">
        <v>0</v>
      </c>
      <c r="BC24" s="43">
        <f t="shared" si="11"/>
        <v>45528</v>
      </c>
      <c r="BD24" s="49">
        <v>45528</v>
      </c>
      <c r="BE24" s="40">
        <v>0</v>
      </c>
      <c r="BF24" s="43">
        <f t="shared" si="30"/>
        <v>45528</v>
      </c>
      <c r="BG24" s="49">
        <v>45528</v>
      </c>
      <c r="BH24" s="40">
        <v>0</v>
      </c>
      <c r="BI24" s="43">
        <f t="shared" si="12"/>
        <v>45528</v>
      </c>
      <c r="BJ24" s="49"/>
      <c r="BK24" s="40">
        <v>0</v>
      </c>
      <c r="BL24" s="43"/>
      <c r="BM24" s="49"/>
      <c r="BN24" s="40"/>
      <c r="BO24" s="43"/>
      <c r="BP24" s="112"/>
      <c r="BQ24" s="42"/>
      <c r="BR24" s="110"/>
      <c r="BS24" s="41"/>
      <c r="BT24" s="42"/>
      <c r="BU24" s="44"/>
      <c r="BV24" s="41"/>
      <c r="BW24" s="42"/>
      <c r="BX24" s="44"/>
      <c r="BY24" s="41"/>
      <c r="BZ24" s="42"/>
      <c r="CA24" s="44"/>
      <c r="CB24" s="41"/>
      <c r="CC24" s="42"/>
      <c r="CD24" s="43"/>
      <c r="CE24" s="41"/>
      <c r="CF24" s="42"/>
      <c r="CG24" s="43"/>
      <c r="CH24" s="41"/>
      <c r="CI24" s="42"/>
      <c r="CJ24" s="43"/>
      <c r="CK24" s="41"/>
      <c r="CL24" s="42"/>
      <c r="CM24" s="43"/>
      <c r="CN24" s="41"/>
      <c r="CO24" s="42"/>
      <c r="CP24" s="43"/>
      <c r="CQ24" s="41"/>
      <c r="CR24" s="42"/>
      <c r="CS24" s="43"/>
      <c r="CT24" s="41"/>
      <c r="CU24" s="42"/>
      <c r="CV24" s="43"/>
      <c r="CW24" s="41"/>
      <c r="CX24" s="42"/>
      <c r="CY24" s="43"/>
      <c r="CZ24" s="41"/>
      <c r="DA24" s="42"/>
      <c r="DB24" s="43"/>
      <c r="DC24" s="41"/>
      <c r="DD24" s="42"/>
      <c r="DE24" s="43"/>
      <c r="DF24" s="110"/>
      <c r="DG24" s="110"/>
      <c r="DH24" s="110"/>
      <c r="DI24" s="110"/>
      <c r="DJ24" s="110"/>
      <c r="DK24" s="110"/>
      <c r="DL24" s="110"/>
      <c r="DM24" s="110"/>
      <c r="DN24" s="110"/>
      <c r="DO24" s="41">
        <f t="shared" si="14"/>
        <v>455280</v>
      </c>
      <c r="DP24" s="42">
        <v>88342</v>
      </c>
      <c r="DQ24" s="110">
        <f t="shared" si="32"/>
        <v>543622</v>
      </c>
      <c r="DR24" s="50">
        <f t="shared" si="18"/>
        <v>773976</v>
      </c>
      <c r="DS24" s="111">
        <f t="shared" si="34"/>
        <v>234762</v>
      </c>
      <c r="DT24" s="51">
        <f t="shared" si="33"/>
        <v>1008738</v>
      </c>
      <c r="DU24" s="5">
        <v>934784</v>
      </c>
    </row>
    <row r="25" spans="1:125" ht="74.45" customHeight="1" x14ac:dyDescent="0.2">
      <c r="A25" s="167"/>
      <c r="B25" s="168" t="s">
        <v>198</v>
      </c>
      <c r="C25" s="169" t="s">
        <v>258</v>
      </c>
      <c r="D25" s="202" t="s">
        <v>297</v>
      </c>
      <c r="E25" s="170" t="s">
        <v>368</v>
      </c>
      <c r="F25" s="203" t="s">
        <v>277</v>
      </c>
      <c r="G25" s="172" t="s">
        <v>24</v>
      </c>
      <c r="H25" s="173">
        <v>3.11</v>
      </c>
      <c r="I25" s="173" t="s">
        <v>39</v>
      </c>
      <c r="J25" s="187" t="s">
        <v>19</v>
      </c>
      <c r="K25" s="200">
        <v>48860</v>
      </c>
      <c r="L25" s="173">
        <v>20368</v>
      </c>
      <c r="M25" s="190">
        <f>K25+L25</f>
        <v>69228</v>
      </c>
      <c r="N25" s="200">
        <v>48860</v>
      </c>
      <c r="O25" s="173">
        <v>21645</v>
      </c>
      <c r="P25" s="190">
        <f>N25+O25</f>
        <v>70505</v>
      </c>
      <c r="Q25" s="200">
        <v>48860</v>
      </c>
      <c r="R25" s="173">
        <v>20302</v>
      </c>
      <c r="S25" s="190">
        <f>Q25+R25</f>
        <v>69162</v>
      </c>
      <c r="T25" s="200">
        <v>48860</v>
      </c>
      <c r="U25" s="40">
        <v>18535</v>
      </c>
      <c r="V25" s="43">
        <f>T25+U25</f>
        <v>67395</v>
      </c>
      <c r="W25" s="113">
        <v>48860</v>
      </c>
      <c r="X25" s="40">
        <v>16763</v>
      </c>
      <c r="Y25" s="43">
        <f>W25+X25</f>
        <v>65623</v>
      </c>
      <c r="Z25" s="49">
        <v>48860</v>
      </c>
      <c r="AA25" s="40">
        <v>15029</v>
      </c>
      <c r="AB25" s="43">
        <f>Z25+AA25</f>
        <v>63889</v>
      </c>
      <c r="AC25" s="49">
        <v>48860</v>
      </c>
      <c r="AD25" s="40">
        <v>13216</v>
      </c>
      <c r="AE25" s="43">
        <f>AC25+AD25</f>
        <v>62076</v>
      </c>
      <c r="AF25" s="49">
        <v>48860</v>
      </c>
      <c r="AG25" s="40">
        <v>0</v>
      </c>
      <c r="AH25" s="43">
        <f>AF25+AG25</f>
        <v>48860</v>
      </c>
      <c r="AI25" s="49">
        <v>48860</v>
      </c>
      <c r="AJ25" s="40">
        <v>0</v>
      </c>
      <c r="AK25" s="43">
        <f>AI25+AJ25</f>
        <v>48860</v>
      </c>
      <c r="AL25" s="49">
        <v>48860</v>
      </c>
      <c r="AM25" s="40">
        <v>0</v>
      </c>
      <c r="AN25" s="43">
        <f>AL25+AM25</f>
        <v>48860</v>
      </c>
      <c r="AO25" s="49">
        <v>48860</v>
      </c>
      <c r="AP25" s="40">
        <v>0</v>
      </c>
      <c r="AQ25" s="43">
        <f>AO25+AP25</f>
        <v>48860</v>
      </c>
      <c r="AR25" s="49">
        <v>48860</v>
      </c>
      <c r="AS25" s="40">
        <v>0</v>
      </c>
      <c r="AT25" s="43">
        <f>AR25+AS25</f>
        <v>48860</v>
      </c>
      <c r="AU25" s="49">
        <v>48860</v>
      </c>
      <c r="AV25" s="40">
        <v>0</v>
      </c>
      <c r="AW25" s="43">
        <f>AU25+AV25</f>
        <v>48860</v>
      </c>
      <c r="AX25" s="49">
        <v>30262</v>
      </c>
      <c r="AY25" s="40">
        <v>0</v>
      </c>
      <c r="AZ25" s="43">
        <f>AX25+AY25</f>
        <v>30262</v>
      </c>
      <c r="BA25" s="49"/>
      <c r="BB25" s="40"/>
      <c r="BC25" s="43">
        <f>BA25+BB25</f>
        <v>0</v>
      </c>
      <c r="BD25" s="49"/>
      <c r="BE25" s="40"/>
      <c r="BF25" s="43">
        <f>BD25+BE25</f>
        <v>0</v>
      </c>
      <c r="BG25" s="49">
        <v>0</v>
      </c>
      <c r="BH25" s="40">
        <v>0</v>
      </c>
      <c r="BI25" s="43">
        <f>BG25+BH25</f>
        <v>0</v>
      </c>
      <c r="BJ25" s="49">
        <v>0</v>
      </c>
      <c r="BK25" s="40">
        <v>0</v>
      </c>
      <c r="BL25" s="43">
        <f>BJ25+BK25</f>
        <v>0</v>
      </c>
      <c r="BM25" s="49">
        <v>0</v>
      </c>
      <c r="BN25" s="40">
        <v>0</v>
      </c>
      <c r="BO25" s="43">
        <f>BM25+BN25</f>
        <v>0</v>
      </c>
      <c r="BP25" s="49">
        <v>0</v>
      </c>
      <c r="BQ25" s="40">
        <v>0</v>
      </c>
      <c r="BR25" s="110">
        <f>BP25+BQ25</f>
        <v>0</v>
      </c>
      <c r="BS25" s="49"/>
      <c r="BT25" s="40"/>
      <c r="BU25" s="44">
        <f>BS25+BT25</f>
        <v>0</v>
      </c>
      <c r="BV25" s="49"/>
      <c r="BW25" s="40"/>
      <c r="BX25" s="44">
        <f>BV25+BW25</f>
        <v>0</v>
      </c>
      <c r="BY25" s="49"/>
      <c r="BZ25" s="40"/>
      <c r="CA25" s="44">
        <f>BY25+BZ25</f>
        <v>0</v>
      </c>
      <c r="CB25" s="49"/>
      <c r="CC25" s="40"/>
      <c r="CD25" s="43">
        <f>CB25+CC25</f>
        <v>0</v>
      </c>
      <c r="CE25" s="49"/>
      <c r="CF25" s="40"/>
      <c r="CG25" s="43">
        <f>CE25+CF25</f>
        <v>0</v>
      </c>
      <c r="CH25" s="49"/>
      <c r="CI25" s="40"/>
      <c r="CJ25" s="43">
        <f>CH25+CI25</f>
        <v>0</v>
      </c>
      <c r="CK25" s="49"/>
      <c r="CL25" s="40"/>
      <c r="CM25" s="43">
        <f>CK25+CL25</f>
        <v>0</v>
      </c>
      <c r="CN25" s="49"/>
      <c r="CO25" s="40"/>
      <c r="CP25" s="43">
        <f>CN25+CO25</f>
        <v>0</v>
      </c>
      <c r="CQ25" s="49"/>
      <c r="CR25" s="40"/>
      <c r="CS25" s="43">
        <f>CQ25+CR25</f>
        <v>0</v>
      </c>
      <c r="CT25" s="49"/>
      <c r="CU25" s="40"/>
      <c r="CV25" s="43">
        <f>CT25+CU25</f>
        <v>0</v>
      </c>
      <c r="CW25" s="49"/>
      <c r="CX25" s="40"/>
      <c r="CY25" s="43">
        <f>CW25+CX25</f>
        <v>0</v>
      </c>
      <c r="CZ25" s="49"/>
      <c r="DA25" s="40"/>
      <c r="DB25" s="43">
        <f>CZ25+DA25</f>
        <v>0</v>
      </c>
      <c r="DC25" s="49"/>
      <c r="DD25" s="40"/>
      <c r="DE25" s="43">
        <f>DC25+DD25</f>
        <v>0</v>
      </c>
      <c r="DF25" s="110"/>
      <c r="DG25" s="110"/>
      <c r="DH25" s="110"/>
      <c r="DI25" s="110"/>
      <c r="DJ25" s="110"/>
      <c r="DK25" s="110"/>
      <c r="DL25" s="110"/>
      <c r="DM25" s="110"/>
      <c r="DN25" s="110"/>
      <c r="DO25" s="41">
        <f t="shared" si="14"/>
        <v>323422</v>
      </c>
      <c r="DP25" s="42">
        <v>42968</v>
      </c>
      <c r="DQ25" s="110">
        <f t="shared" si="32"/>
        <v>366390</v>
      </c>
      <c r="DR25" s="50">
        <f t="shared" si="18"/>
        <v>665442</v>
      </c>
      <c r="DS25" s="111">
        <f t="shared" si="34"/>
        <v>168826</v>
      </c>
      <c r="DT25" s="51">
        <f t="shared" si="33"/>
        <v>834268</v>
      </c>
      <c r="DU25" s="5">
        <v>857581</v>
      </c>
    </row>
    <row r="26" spans="1:125" ht="78.75" customHeight="1" x14ac:dyDescent="0.2">
      <c r="A26" s="167"/>
      <c r="B26" s="168" t="s">
        <v>165</v>
      </c>
      <c r="C26" s="202" t="s">
        <v>166</v>
      </c>
      <c r="D26" s="202" t="s">
        <v>167</v>
      </c>
      <c r="E26" s="170" t="s">
        <v>168</v>
      </c>
      <c r="F26" s="203" t="s">
        <v>169</v>
      </c>
      <c r="G26" s="172" t="s">
        <v>62</v>
      </c>
      <c r="H26" s="173">
        <v>3.121</v>
      </c>
      <c r="I26" s="173" t="s">
        <v>39</v>
      </c>
      <c r="J26" s="187" t="s">
        <v>19</v>
      </c>
      <c r="K26" s="200">
        <v>32144</v>
      </c>
      <c r="L26" s="173">
        <v>4773</v>
      </c>
      <c r="M26" s="190">
        <f>K26+L26</f>
        <v>36917</v>
      </c>
      <c r="N26" s="200">
        <v>32144</v>
      </c>
      <c r="O26" s="173">
        <v>4360</v>
      </c>
      <c r="P26" s="190">
        <f>N26+O26</f>
        <v>36504</v>
      </c>
      <c r="Q26" s="200">
        <v>32144</v>
      </c>
      <c r="R26" s="173">
        <v>3314</v>
      </c>
      <c r="S26" s="190">
        <f>Q26+R26</f>
        <v>35458</v>
      </c>
      <c r="T26" s="200">
        <v>32144</v>
      </c>
      <c r="U26" s="40">
        <v>2151</v>
      </c>
      <c r="V26" s="43">
        <f t="shared" ref="V26:V63" si="35">T26+U26</f>
        <v>34295</v>
      </c>
      <c r="W26" s="113">
        <v>32144</v>
      </c>
      <c r="X26" s="40">
        <v>1049</v>
      </c>
      <c r="Y26" s="43">
        <f t="shared" ref="Y26:Y63" si="36">W26+X26</f>
        <v>33193</v>
      </c>
      <c r="Z26" s="49"/>
      <c r="AA26" s="40"/>
      <c r="AB26" s="43"/>
      <c r="AC26" s="49"/>
      <c r="AD26" s="40"/>
      <c r="AE26" s="43"/>
      <c r="AF26" s="49"/>
      <c r="AG26" s="40"/>
      <c r="AH26" s="43"/>
      <c r="AI26" s="49"/>
      <c r="AJ26" s="40"/>
      <c r="AK26" s="43"/>
      <c r="AL26" s="49"/>
      <c r="AM26" s="40"/>
      <c r="AN26" s="43"/>
      <c r="AO26" s="49"/>
      <c r="AP26" s="40"/>
      <c r="AQ26" s="43"/>
      <c r="AR26" s="49"/>
      <c r="AS26" s="40"/>
      <c r="AT26" s="43"/>
      <c r="AU26" s="49"/>
      <c r="AV26" s="40"/>
      <c r="AW26" s="43"/>
      <c r="AX26" s="49"/>
      <c r="AY26" s="40"/>
      <c r="AZ26" s="43"/>
      <c r="BA26" s="49"/>
      <c r="BB26" s="40"/>
      <c r="BC26" s="43"/>
      <c r="BD26" s="49"/>
      <c r="BE26" s="40"/>
      <c r="BF26" s="43"/>
      <c r="BG26" s="49"/>
      <c r="BH26" s="40"/>
      <c r="BI26" s="43"/>
      <c r="BJ26" s="49"/>
      <c r="BK26" s="40"/>
      <c r="BL26" s="43"/>
      <c r="BM26" s="49"/>
      <c r="BN26" s="40"/>
      <c r="BO26" s="43"/>
      <c r="BP26" s="113"/>
      <c r="BQ26" s="40"/>
      <c r="BR26" s="110">
        <f t="shared" ref="BR26:BR62" si="37">BP26+BQ26</f>
        <v>0</v>
      </c>
      <c r="BS26" s="49"/>
      <c r="BT26" s="40"/>
      <c r="BU26" s="44"/>
      <c r="BV26" s="49"/>
      <c r="BW26" s="40"/>
      <c r="BX26" s="44"/>
      <c r="BY26" s="49"/>
      <c r="BZ26" s="40"/>
      <c r="CA26" s="44"/>
      <c r="CB26" s="49"/>
      <c r="CC26" s="40"/>
      <c r="CD26" s="43"/>
      <c r="CE26" s="49"/>
      <c r="CF26" s="40"/>
      <c r="CG26" s="43"/>
      <c r="CH26" s="49"/>
      <c r="CI26" s="40"/>
      <c r="CJ26" s="43"/>
      <c r="CK26" s="49"/>
      <c r="CL26" s="40"/>
      <c r="CM26" s="43"/>
      <c r="CN26" s="49"/>
      <c r="CO26" s="40"/>
      <c r="CP26" s="43"/>
      <c r="CQ26" s="49"/>
      <c r="CR26" s="40"/>
      <c r="CS26" s="43"/>
      <c r="CT26" s="49"/>
      <c r="CU26" s="40"/>
      <c r="CV26" s="43"/>
      <c r="CW26" s="49"/>
      <c r="CX26" s="40"/>
      <c r="CY26" s="43"/>
      <c r="CZ26" s="49"/>
      <c r="DA26" s="40"/>
      <c r="DB26" s="43"/>
      <c r="DC26" s="49"/>
      <c r="DD26" s="40"/>
      <c r="DE26" s="43"/>
      <c r="DF26" s="110"/>
      <c r="DG26" s="110"/>
      <c r="DH26" s="110"/>
      <c r="DI26" s="110"/>
      <c r="DJ26" s="110"/>
      <c r="DK26" s="110"/>
      <c r="DL26" s="110"/>
      <c r="DM26" s="110"/>
      <c r="DN26" s="110"/>
      <c r="DO26" s="41">
        <f t="shared" si="14"/>
        <v>0</v>
      </c>
      <c r="DP26" s="42">
        <f t="shared" si="27"/>
        <v>0</v>
      </c>
      <c r="DQ26" s="110">
        <f t="shared" si="32"/>
        <v>0</v>
      </c>
      <c r="DR26" s="50">
        <f t="shared" si="18"/>
        <v>160720</v>
      </c>
      <c r="DS26" s="111">
        <f t="shared" si="34"/>
        <v>15647</v>
      </c>
      <c r="DT26" s="51">
        <f t="shared" si="33"/>
        <v>176367</v>
      </c>
      <c r="DU26" s="5">
        <v>260010</v>
      </c>
    </row>
    <row r="27" spans="1:125" ht="63.75" x14ac:dyDescent="0.2">
      <c r="A27" s="167"/>
      <c r="B27" s="168" t="s">
        <v>221</v>
      </c>
      <c r="C27" s="169" t="s">
        <v>238</v>
      </c>
      <c r="D27" s="202" t="s">
        <v>222</v>
      </c>
      <c r="E27" s="170" t="s">
        <v>237</v>
      </c>
      <c r="F27" s="203" t="s">
        <v>223</v>
      </c>
      <c r="G27" s="172" t="s">
        <v>62</v>
      </c>
      <c r="H27" s="173">
        <v>4.0750000000000002</v>
      </c>
      <c r="I27" s="173" t="s">
        <v>39</v>
      </c>
      <c r="J27" s="187" t="s">
        <v>19</v>
      </c>
      <c r="K27" s="200">
        <v>24016</v>
      </c>
      <c r="L27" s="173">
        <v>5992</v>
      </c>
      <c r="M27" s="190">
        <f t="shared" ref="M27:M39" si="38">K27+L27</f>
        <v>30008</v>
      </c>
      <c r="N27" s="200">
        <v>24016</v>
      </c>
      <c r="O27" s="173">
        <v>10162</v>
      </c>
      <c r="P27" s="190">
        <f t="shared" ref="P27:P38" si="39">N27+O27</f>
        <v>34178</v>
      </c>
      <c r="Q27" s="200">
        <v>24016</v>
      </c>
      <c r="R27" s="173">
        <v>9151</v>
      </c>
      <c r="S27" s="190">
        <f t="shared" ref="S27:S36" si="40">Q27+R27</f>
        <v>33167</v>
      </c>
      <c r="T27" s="200">
        <v>24016</v>
      </c>
      <c r="U27" s="40">
        <v>8140</v>
      </c>
      <c r="V27" s="43">
        <f t="shared" si="35"/>
        <v>32156</v>
      </c>
      <c r="W27" s="113">
        <v>24016</v>
      </c>
      <c r="X27" s="40">
        <v>7129</v>
      </c>
      <c r="Y27" s="43">
        <f t="shared" si="36"/>
        <v>31145</v>
      </c>
      <c r="Z27" s="49">
        <v>24016</v>
      </c>
      <c r="AA27" s="40">
        <v>6117</v>
      </c>
      <c r="AB27" s="43">
        <f t="shared" ref="AB27:AB63" si="41">Z27+AA27</f>
        <v>30133</v>
      </c>
      <c r="AC27" s="49">
        <v>24016</v>
      </c>
      <c r="AD27" s="40">
        <v>5106</v>
      </c>
      <c r="AE27" s="43">
        <f t="shared" ref="AE27:AE63" si="42">AC27+AD27</f>
        <v>29122</v>
      </c>
      <c r="AF27" s="49">
        <v>24016</v>
      </c>
      <c r="AG27" s="40">
        <v>4095</v>
      </c>
      <c r="AH27" s="43">
        <f t="shared" ref="AH27:AH35" si="43">AF27+AG27</f>
        <v>28111</v>
      </c>
      <c r="AI27" s="49">
        <v>24016</v>
      </c>
      <c r="AJ27" s="40">
        <v>3083</v>
      </c>
      <c r="AK27" s="43">
        <f t="shared" ref="AK27:AK63" si="44">AI27+AJ27</f>
        <v>27099</v>
      </c>
      <c r="AL27" s="49">
        <v>24016</v>
      </c>
      <c r="AM27" s="40">
        <v>2072</v>
      </c>
      <c r="AN27" s="43">
        <f t="shared" ref="AN27:AN63" si="45">AL27+AM27</f>
        <v>26088</v>
      </c>
      <c r="AO27" s="49">
        <v>24016</v>
      </c>
      <c r="AP27" s="40">
        <v>1061</v>
      </c>
      <c r="AQ27" s="43">
        <f>AO27+AP27</f>
        <v>25077</v>
      </c>
      <c r="AR27" s="49">
        <v>6004</v>
      </c>
      <c r="AS27" s="40">
        <v>140</v>
      </c>
      <c r="AT27" s="43">
        <f>AR27+AS27</f>
        <v>6144</v>
      </c>
      <c r="AU27" s="49"/>
      <c r="AV27" s="40"/>
      <c r="AW27" s="43"/>
      <c r="AX27" s="49"/>
      <c r="AY27" s="40"/>
      <c r="AZ27" s="43"/>
      <c r="BA27" s="49"/>
      <c r="BB27" s="40"/>
      <c r="BC27" s="43"/>
      <c r="BD27" s="49"/>
      <c r="BE27" s="40"/>
      <c r="BF27" s="43"/>
      <c r="BG27" s="49"/>
      <c r="BH27" s="40"/>
      <c r="BI27" s="43"/>
      <c r="BJ27" s="49"/>
      <c r="BK27" s="40"/>
      <c r="BL27" s="43"/>
      <c r="BM27" s="49"/>
      <c r="BN27" s="40"/>
      <c r="BO27" s="43"/>
      <c r="BP27" s="113"/>
      <c r="BQ27" s="40"/>
      <c r="BR27" s="110"/>
      <c r="BS27" s="49"/>
      <c r="BT27" s="40"/>
      <c r="BU27" s="44"/>
      <c r="BV27" s="49"/>
      <c r="BW27" s="40"/>
      <c r="BX27" s="44"/>
      <c r="BY27" s="49"/>
      <c r="BZ27" s="40"/>
      <c r="CA27" s="44"/>
      <c r="CB27" s="49"/>
      <c r="CC27" s="40"/>
      <c r="CD27" s="43"/>
      <c r="CE27" s="49"/>
      <c r="CF27" s="40"/>
      <c r="CG27" s="43"/>
      <c r="CH27" s="49"/>
      <c r="CI27" s="40"/>
      <c r="CJ27" s="43"/>
      <c r="CK27" s="49"/>
      <c r="CL27" s="40"/>
      <c r="CM27" s="43"/>
      <c r="CN27" s="49"/>
      <c r="CO27" s="40"/>
      <c r="CP27" s="43"/>
      <c r="CQ27" s="49"/>
      <c r="CR27" s="40"/>
      <c r="CS27" s="43"/>
      <c r="CT27" s="49"/>
      <c r="CU27" s="40"/>
      <c r="CV27" s="43"/>
      <c r="CW27" s="49"/>
      <c r="CX27" s="40"/>
      <c r="CY27" s="43"/>
      <c r="CZ27" s="49"/>
      <c r="DA27" s="40"/>
      <c r="DB27" s="43"/>
      <c r="DC27" s="49"/>
      <c r="DD27" s="40"/>
      <c r="DE27" s="43"/>
      <c r="DF27" s="110"/>
      <c r="DG27" s="110"/>
      <c r="DH27" s="110"/>
      <c r="DI27" s="110"/>
      <c r="DJ27" s="110"/>
      <c r="DK27" s="110"/>
      <c r="DL27" s="110"/>
      <c r="DM27" s="110"/>
      <c r="DN27" s="110"/>
      <c r="DO27" s="41">
        <f t="shared" si="14"/>
        <v>102068</v>
      </c>
      <c r="DP27" s="42">
        <f t="shared" si="27"/>
        <v>10451</v>
      </c>
      <c r="DQ27" s="110">
        <f t="shared" si="32"/>
        <v>112519</v>
      </c>
      <c r="DR27" s="50">
        <f t="shared" si="18"/>
        <v>270180</v>
      </c>
      <c r="DS27" s="111">
        <f t="shared" si="34"/>
        <v>62248</v>
      </c>
      <c r="DT27" s="51">
        <f t="shared" si="33"/>
        <v>332428</v>
      </c>
      <c r="DU27" s="5">
        <v>348793</v>
      </c>
    </row>
    <row r="28" spans="1:125" ht="51" x14ac:dyDescent="0.2">
      <c r="A28" s="167"/>
      <c r="B28" s="168" t="s">
        <v>172</v>
      </c>
      <c r="C28" s="169" t="s">
        <v>217</v>
      </c>
      <c r="D28" s="202" t="s">
        <v>42</v>
      </c>
      <c r="E28" s="170" t="s">
        <v>218</v>
      </c>
      <c r="F28" s="203" t="s">
        <v>173</v>
      </c>
      <c r="G28" s="172" t="s">
        <v>62</v>
      </c>
      <c r="H28" s="173">
        <v>4.5119999999999996</v>
      </c>
      <c r="I28" s="204" t="s">
        <v>322</v>
      </c>
      <c r="J28" s="187" t="s">
        <v>19</v>
      </c>
      <c r="K28" s="200">
        <v>51552</v>
      </c>
      <c r="L28" s="173">
        <v>10482</v>
      </c>
      <c r="M28" s="190">
        <f t="shared" si="38"/>
        <v>62034</v>
      </c>
      <c r="N28" s="200">
        <v>51552</v>
      </c>
      <c r="O28" s="173">
        <v>12737</v>
      </c>
      <c r="P28" s="190">
        <f t="shared" si="39"/>
        <v>64289</v>
      </c>
      <c r="Q28" s="200">
        <v>51552</v>
      </c>
      <c r="R28" s="173">
        <v>10333</v>
      </c>
      <c r="S28" s="190">
        <f t="shared" si="40"/>
        <v>61885</v>
      </c>
      <c r="T28" s="200">
        <v>51552</v>
      </c>
      <c r="U28" s="40">
        <v>7929</v>
      </c>
      <c r="V28" s="43">
        <f t="shared" si="35"/>
        <v>59481</v>
      </c>
      <c r="W28" s="113">
        <v>51552</v>
      </c>
      <c r="X28" s="40">
        <v>5526</v>
      </c>
      <c r="Y28" s="43">
        <f t="shared" si="36"/>
        <v>57078</v>
      </c>
      <c r="Z28" s="49">
        <v>51552</v>
      </c>
      <c r="AA28" s="40">
        <v>3122</v>
      </c>
      <c r="AB28" s="43">
        <f t="shared" si="41"/>
        <v>54674</v>
      </c>
      <c r="AC28" s="49">
        <v>25776</v>
      </c>
      <c r="AD28" s="40">
        <v>753</v>
      </c>
      <c r="AE28" s="43">
        <f t="shared" si="42"/>
        <v>26529</v>
      </c>
      <c r="AF28" s="49">
        <v>0</v>
      </c>
      <c r="AG28" s="40">
        <v>0</v>
      </c>
      <c r="AH28" s="43">
        <f t="shared" si="43"/>
        <v>0</v>
      </c>
      <c r="AI28" s="49">
        <v>0</v>
      </c>
      <c r="AJ28" s="40">
        <v>0</v>
      </c>
      <c r="AK28" s="43">
        <f t="shared" si="44"/>
        <v>0</v>
      </c>
      <c r="AL28" s="49">
        <v>0</v>
      </c>
      <c r="AM28" s="40">
        <v>0</v>
      </c>
      <c r="AN28" s="43">
        <f t="shared" si="45"/>
        <v>0</v>
      </c>
      <c r="AO28" s="49"/>
      <c r="AP28" s="40"/>
      <c r="AQ28" s="43">
        <f t="shared" ref="AQ28:AQ35" si="46">AO28+AP28</f>
        <v>0</v>
      </c>
      <c r="AR28" s="49"/>
      <c r="AS28" s="40"/>
      <c r="AT28" s="43"/>
      <c r="AU28" s="49"/>
      <c r="AV28" s="40"/>
      <c r="AW28" s="43">
        <f t="shared" ref="AW28:AW35" si="47">AU28+AV28</f>
        <v>0</v>
      </c>
      <c r="AX28" s="49"/>
      <c r="AY28" s="40"/>
      <c r="AZ28" s="43"/>
      <c r="BA28" s="49"/>
      <c r="BB28" s="40"/>
      <c r="BC28" s="43"/>
      <c r="BD28" s="49"/>
      <c r="BE28" s="40"/>
      <c r="BF28" s="43"/>
      <c r="BG28" s="49"/>
      <c r="BH28" s="40"/>
      <c r="BI28" s="43"/>
      <c r="BJ28" s="49"/>
      <c r="BK28" s="40"/>
      <c r="BL28" s="43"/>
      <c r="BM28" s="49"/>
      <c r="BN28" s="40"/>
      <c r="BO28" s="43">
        <f t="shared" ref="BO28:BO35" si="48">BM28+BN28</f>
        <v>0</v>
      </c>
      <c r="BP28" s="113"/>
      <c r="BQ28" s="40"/>
      <c r="BR28" s="110">
        <f t="shared" si="37"/>
        <v>0</v>
      </c>
      <c r="BS28" s="49"/>
      <c r="BT28" s="40"/>
      <c r="BU28" s="44"/>
      <c r="BV28" s="49"/>
      <c r="BW28" s="40"/>
      <c r="BX28" s="44"/>
      <c r="BY28" s="49"/>
      <c r="BZ28" s="40"/>
      <c r="CA28" s="44"/>
      <c r="CB28" s="49"/>
      <c r="CC28" s="40"/>
      <c r="CD28" s="43"/>
      <c r="CE28" s="49"/>
      <c r="CF28" s="40"/>
      <c r="CG28" s="43"/>
      <c r="CH28" s="49"/>
      <c r="CI28" s="40"/>
      <c r="CJ28" s="43"/>
      <c r="CK28" s="49"/>
      <c r="CL28" s="40"/>
      <c r="CM28" s="43"/>
      <c r="CN28" s="49"/>
      <c r="CO28" s="40"/>
      <c r="CP28" s="43"/>
      <c r="CQ28" s="49"/>
      <c r="CR28" s="40"/>
      <c r="CS28" s="43"/>
      <c r="CT28" s="49"/>
      <c r="CU28" s="40"/>
      <c r="CV28" s="43"/>
      <c r="CW28" s="49"/>
      <c r="CX28" s="40"/>
      <c r="CY28" s="43"/>
      <c r="CZ28" s="49"/>
      <c r="DA28" s="40"/>
      <c r="DB28" s="43"/>
      <c r="DC28" s="49"/>
      <c r="DD28" s="40"/>
      <c r="DE28" s="43"/>
      <c r="DF28" s="110"/>
      <c r="DG28" s="110"/>
      <c r="DH28" s="110"/>
      <c r="DI28" s="110"/>
      <c r="DJ28" s="110"/>
      <c r="DK28" s="110"/>
      <c r="DL28" s="110"/>
      <c r="DM28" s="110"/>
      <c r="DN28" s="110"/>
      <c r="DO28" s="41">
        <f t="shared" si="14"/>
        <v>0</v>
      </c>
      <c r="DP28" s="42">
        <f t="shared" si="27"/>
        <v>0</v>
      </c>
      <c r="DQ28" s="110">
        <f t="shared" si="32"/>
        <v>0</v>
      </c>
      <c r="DR28" s="50">
        <f t="shared" si="18"/>
        <v>335088</v>
      </c>
      <c r="DS28" s="111">
        <f t="shared" si="34"/>
        <v>50882</v>
      </c>
      <c r="DT28" s="51">
        <f t="shared" si="33"/>
        <v>385970</v>
      </c>
      <c r="DU28" s="5">
        <v>511481</v>
      </c>
    </row>
    <row r="29" spans="1:125" ht="63.75" x14ac:dyDescent="0.2">
      <c r="A29" s="167"/>
      <c r="B29" s="168" t="s">
        <v>177</v>
      </c>
      <c r="C29" s="169" t="s">
        <v>219</v>
      </c>
      <c r="D29" s="202" t="s">
        <v>133</v>
      </c>
      <c r="E29" s="170" t="s">
        <v>220</v>
      </c>
      <c r="F29" s="203" t="s">
        <v>178</v>
      </c>
      <c r="G29" s="172" t="s">
        <v>62</v>
      </c>
      <c r="H29" s="173">
        <v>4.1539999999999999</v>
      </c>
      <c r="I29" s="173" t="s">
        <v>39</v>
      </c>
      <c r="J29" s="187" t="s">
        <v>19</v>
      </c>
      <c r="K29" s="200">
        <v>54728</v>
      </c>
      <c r="L29" s="173">
        <v>3682</v>
      </c>
      <c r="M29" s="190">
        <f t="shared" si="38"/>
        <v>58410</v>
      </c>
      <c r="N29" s="200">
        <v>54728</v>
      </c>
      <c r="O29" s="173">
        <v>4226</v>
      </c>
      <c r="P29" s="190">
        <f t="shared" si="39"/>
        <v>58954</v>
      </c>
      <c r="Q29" s="200">
        <v>54728</v>
      </c>
      <c r="R29" s="173">
        <v>1877</v>
      </c>
      <c r="S29" s="190">
        <f t="shared" si="40"/>
        <v>56605</v>
      </c>
      <c r="T29" s="200">
        <v>0</v>
      </c>
      <c r="U29" s="40">
        <v>68</v>
      </c>
      <c r="V29" s="43">
        <f t="shared" si="35"/>
        <v>68</v>
      </c>
      <c r="W29" s="113">
        <v>0</v>
      </c>
      <c r="X29" s="40">
        <v>0</v>
      </c>
      <c r="Y29" s="43">
        <f t="shared" si="36"/>
        <v>0</v>
      </c>
      <c r="Z29" s="49">
        <v>0</v>
      </c>
      <c r="AA29" s="40">
        <v>0</v>
      </c>
      <c r="AB29" s="43">
        <f t="shared" si="41"/>
        <v>0</v>
      </c>
      <c r="AC29" s="49">
        <v>0</v>
      </c>
      <c r="AD29" s="40">
        <v>0</v>
      </c>
      <c r="AE29" s="43">
        <f t="shared" si="42"/>
        <v>0</v>
      </c>
      <c r="AF29" s="49">
        <v>0</v>
      </c>
      <c r="AG29" s="40">
        <v>0</v>
      </c>
      <c r="AH29" s="43">
        <f t="shared" si="43"/>
        <v>0</v>
      </c>
      <c r="AI29" s="49"/>
      <c r="AJ29" s="40"/>
      <c r="AK29" s="43"/>
      <c r="AL29" s="49"/>
      <c r="AM29" s="40"/>
      <c r="AN29" s="43"/>
      <c r="AO29" s="49"/>
      <c r="AP29" s="40"/>
      <c r="AQ29" s="43"/>
      <c r="AR29" s="49"/>
      <c r="AS29" s="40"/>
      <c r="AT29" s="43"/>
      <c r="AU29" s="49"/>
      <c r="AV29" s="40"/>
      <c r="AW29" s="43"/>
      <c r="AX29" s="49"/>
      <c r="AY29" s="40"/>
      <c r="AZ29" s="43"/>
      <c r="BA29" s="49"/>
      <c r="BB29" s="40"/>
      <c r="BC29" s="43"/>
      <c r="BD29" s="49"/>
      <c r="BE29" s="40"/>
      <c r="BF29" s="43"/>
      <c r="BG29" s="49"/>
      <c r="BH29" s="40"/>
      <c r="BI29" s="43"/>
      <c r="BJ29" s="49"/>
      <c r="BK29" s="40"/>
      <c r="BL29" s="43"/>
      <c r="BM29" s="49"/>
      <c r="BN29" s="40"/>
      <c r="BO29" s="43"/>
      <c r="BP29" s="49"/>
      <c r="BQ29" s="40"/>
      <c r="BR29" s="110"/>
      <c r="BS29" s="49"/>
      <c r="BT29" s="40"/>
      <c r="BU29" s="44"/>
      <c r="BV29" s="49"/>
      <c r="BW29" s="40"/>
      <c r="BX29" s="44"/>
      <c r="BY29" s="49"/>
      <c r="BZ29" s="40"/>
      <c r="CA29" s="44"/>
      <c r="CB29" s="49"/>
      <c r="CC29" s="40"/>
      <c r="CD29" s="43"/>
      <c r="CE29" s="49"/>
      <c r="CF29" s="40"/>
      <c r="CG29" s="43"/>
      <c r="CH29" s="49"/>
      <c r="CI29" s="40"/>
      <c r="CJ29" s="43"/>
      <c r="CK29" s="49"/>
      <c r="CL29" s="40"/>
      <c r="CM29" s="43"/>
      <c r="CN29" s="49"/>
      <c r="CO29" s="40"/>
      <c r="CP29" s="43"/>
      <c r="CQ29" s="49"/>
      <c r="CR29" s="40"/>
      <c r="CS29" s="43"/>
      <c r="CT29" s="49"/>
      <c r="CU29" s="40"/>
      <c r="CV29" s="43"/>
      <c r="CW29" s="49"/>
      <c r="CX29" s="40"/>
      <c r="CY29" s="43"/>
      <c r="CZ29" s="49"/>
      <c r="DA29" s="40"/>
      <c r="DB29" s="43"/>
      <c r="DC29" s="49"/>
      <c r="DD29" s="40"/>
      <c r="DE29" s="43"/>
      <c r="DF29" s="110"/>
      <c r="DG29" s="110"/>
      <c r="DH29" s="110"/>
      <c r="DI29" s="110"/>
      <c r="DJ29" s="110"/>
      <c r="DK29" s="110"/>
      <c r="DL29" s="110"/>
      <c r="DM29" s="110"/>
      <c r="DN29" s="110"/>
      <c r="DO29" s="41">
        <f t="shared" si="14"/>
        <v>0</v>
      </c>
      <c r="DP29" s="42">
        <f t="shared" si="27"/>
        <v>0</v>
      </c>
      <c r="DQ29" s="110">
        <f t="shared" si="32"/>
        <v>0</v>
      </c>
      <c r="DR29" s="50">
        <f t="shared" si="18"/>
        <v>164184</v>
      </c>
      <c r="DS29" s="111">
        <f t="shared" si="34"/>
        <v>9853</v>
      </c>
      <c r="DT29" s="51">
        <f t="shared" si="33"/>
        <v>174037</v>
      </c>
      <c r="DU29" s="5">
        <v>331171</v>
      </c>
    </row>
    <row r="30" spans="1:125" ht="65.45" customHeight="1" x14ac:dyDescent="0.2">
      <c r="A30" s="167"/>
      <c r="B30" s="168" t="s">
        <v>239</v>
      </c>
      <c r="C30" s="202" t="s">
        <v>240</v>
      </c>
      <c r="D30" s="205">
        <v>54231</v>
      </c>
      <c r="E30" s="170" t="s">
        <v>321</v>
      </c>
      <c r="F30" s="203" t="s">
        <v>241</v>
      </c>
      <c r="G30" s="172" t="s">
        <v>62</v>
      </c>
      <c r="H30" s="173">
        <v>3.11</v>
      </c>
      <c r="I30" s="173" t="s">
        <v>39</v>
      </c>
      <c r="J30" s="187" t="s">
        <v>19</v>
      </c>
      <c r="K30" s="200">
        <v>71836</v>
      </c>
      <c r="L30" s="173">
        <v>56051</v>
      </c>
      <c r="M30" s="190">
        <f t="shared" si="38"/>
        <v>127887</v>
      </c>
      <c r="N30" s="200">
        <v>71836</v>
      </c>
      <c r="O30" s="173">
        <v>62034</v>
      </c>
      <c r="P30" s="190">
        <f t="shared" si="39"/>
        <v>133870</v>
      </c>
      <c r="Q30" s="200">
        <v>71836</v>
      </c>
      <c r="R30" s="173">
        <v>60610</v>
      </c>
      <c r="S30" s="190">
        <f t="shared" si="40"/>
        <v>132446</v>
      </c>
      <c r="T30" s="200">
        <v>71836</v>
      </c>
      <c r="U30" s="40">
        <v>58012</v>
      </c>
      <c r="V30" s="43">
        <f t="shared" si="35"/>
        <v>129848</v>
      </c>
      <c r="W30" s="113">
        <v>71836</v>
      </c>
      <c r="X30" s="40">
        <v>55406</v>
      </c>
      <c r="Y30" s="43">
        <f t="shared" si="36"/>
        <v>127242</v>
      </c>
      <c r="Z30" s="49">
        <v>71836</v>
      </c>
      <c r="AA30" s="40">
        <v>52941</v>
      </c>
      <c r="AB30" s="43">
        <f t="shared" si="41"/>
        <v>124777</v>
      </c>
      <c r="AC30" s="49">
        <v>71836</v>
      </c>
      <c r="AD30" s="40">
        <v>50191</v>
      </c>
      <c r="AE30" s="43">
        <f t="shared" si="42"/>
        <v>122027</v>
      </c>
      <c r="AF30" s="49">
        <v>71836</v>
      </c>
      <c r="AG30" s="40">
        <v>0</v>
      </c>
      <c r="AH30" s="43">
        <f t="shared" si="43"/>
        <v>71836</v>
      </c>
      <c r="AI30" s="49">
        <v>71836</v>
      </c>
      <c r="AJ30" s="40">
        <v>0</v>
      </c>
      <c r="AK30" s="43">
        <f t="shared" si="44"/>
        <v>71836</v>
      </c>
      <c r="AL30" s="49">
        <v>71836</v>
      </c>
      <c r="AM30" s="40">
        <v>0</v>
      </c>
      <c r="AN30" s="43">
        <f t="shared" si="45"/>
        <v>71836</v>
      </c>
      <c r="AO30" s="49">
        <v>71836</v>
      </c>
      <c r="AP30" s="40">
        <v>0</v>
      </c>
      <c r="AQ30" s="43">
        <f t="shared" si="46"/>
        <v>71836</v>
      </c>
      <c r="AR30" s="49">
        <v>71836</v>
      </c>
      <c r="AS30" s="40">
        <v>0</v>
      </c>
      <c r="AT30" s="43">
        <f t="shared" ref="AT30:AT35" si="49">AR30+AS30</f>
        <v>71836</v>
      </c>
      <c r="AU30" s="49">
        <v>71836</v>
      </c>
      <c r="AV30" s="40">
        <v>0</v>
      </c>
      <c r="AW30" s="43">
        <f t="shared" si="47"/>
        <v>71836</v>
      </c>
      <c r="AX30" s="49">
        <v>71836</v>
      </c>
      <c r="AY30" s="40">
        <v>0</v>
      </c>
      <c r="AZ30" s="43">
        <f t="shared" ref="AZ30:AZ35" si="50">AX30+AY30</f>
        <v>71836</v>
      </c>
      <c r="BA30" s="49">
        <v>71836</v>
      </c>
      <c r="BB30" s="40">
        <v>0</v>
      </c>
      <c r="BC30" s="43">
        <f t="shared" ref="BC30:BC35" si="51">BA30+BB30</f>
        <v>71836</v>
      </c>
      <c r="BD30" s="49">
        <v>71836</v>
      </c>
      <c r="BE30" s="40">
        <v>0</v>
      </c>
      <c r="BF30" s="43">
        <f t="shared" ref="BF30:BF35" si="52">BD30+BE30</f>
        <v>71836</v>
      </c>
      <c r="BG30" s="49">
        <v>71836</v>
      </c>
      <c r="BH30" s="40">
        <v>0</v>
      </c>
      <c r="BI30" s="43">
        <f t="shared" ref="BI30:BI35" si="53">BG30+BH30</f>
        <v>71836</v>
      </c>
      <c r="BJ30" s="49">
        <v>71836</v>
      </c>
      <c r="BK30" s="40">
        <v>0</v>
      </c>
      <c r="BL30" s="43">
        <f t="shared" ref="BL30:BL35" si="54">BJ30+BK30</f>
        <v>71836</v>
      </c>
      <c r="BM30" s="49">
        <v>71836</v>
      </c>
      <c r="BN30" s="40">
        <v>0</v>
      </c>
      <c r="BO30" s="43">
        <f t="shared" si="48"/>
        <v>71836</v>
      </c>
      <c r="BP30" s="49">
        <v>71836</v>
      </c>
      <c r="BQ30" s="40">
        <v>0</v>
      </c>
      <c r="BR30" s="110">
        <f t="shared" si="37"/>
        <v>71836</v>
      </c>
      <c r="BS30" s="49">
        <v>71836</v>
      </c>
      <c r="BT30" s="40">
        <v>0</v>
      </c>
      <c r="BU30" s="44">
        <f>BS30+BT30</f>
        <v>71836</v>
      </c>
      <c r="BV30" s="49">
        <v>71836</v>
      </c>
      <c r="BW30" s="40">
        <v>0</v>
      </c>
      <c r="BX30" s="44">
        <f>BV30+BW30</f>
        <v>71836</v>
      </c>
      <c r="BY30" s="49">
        <v>71836</v>
      </c>
      <c r="BZ30" s="40">
        <v>0</v>
      </c>
      <c r="CA30" s="44">
        <f>BY30+BZ30</f>
        <v>71836</v>
      </c>
      <c r="CB30" s="49">
        <v>71836</v>
      </c>
      <c r="CC30" s="40">
        <v>0</v>
      </c>
      <c r="CD30" s="44">
        <f>CB30+CC30</f>
        <v>71836</v>
      </c>
      <c r="CE30" s="49">
        <v>71836</v>
      </c>
      <c r="CF30" s="40">
        <v>0</v>
      </c>
      <c r="CG30" s="43">
        <f>CE30+CF30</f>
        <v>71836</v>
      </c>
      <c r="CH30" s="49">
        <v>31108</v>
      </c>
      <c r="CI30" s="40">
        <v>0</v>
      </c>
      <c r="CJ30" s="43">
        <f>CH30+CI30</f>
        <v>31108</v>
      </c>
      <c r="CK30" s="49">
        <v>0</v>
      </c>
      <c r="CL30" s="40">
        <v>0</v>
      </c>
      <c r="CM30" s="43">
        <f>CK30+CL30</f>
        <v>0</v>
      </c>
      <c r="CN30" s="49">
        <v>0</v>
      </c>
      <c r="CO30" s="40">
        <v>0</v>
      </c>
      <c r="CP30" s="43">
        <f>CN30+CO30</f>
        <v>0</v>
      </c>
      <c r="CQ30" s="49"/>
      <c r="CR30" s="40"/>
      <c r="CS30" s="43"/>
      <c r="CT30" s="49"/>
      <c r="CU30" s="40"/>
      <c r="CV30" s="43"/>
      <c r="CW30" s="49"/>
      <c r="CX30" s="40"/>
      <c r="CY30" s="43"/>
      <c r="CZ30" s="49"/>
      <c r="DA30" s="40"/>
      <c r="DB30" s="43"/>
      <c r="DC30" s="49"/>
      <c r="DD30" s="40"/>
      <c r="DE30" s="43"/>
      <c r="DF30" s="110"/>
      <c r="DG30" s="110"/>
      <c r="DH30" s="110"/>
      <c r="DI30" s="110"/>
      <c r="DJ30" s="110"/>
      <c r="DK30" s="110"/>
      <c r="DL30" s="110"/>
      <c r="DM30" s="110"/>
      <c r="DN30" s="110"/>
      <c r="DO30" s="41">
        <f t="shared" si="14"/>
        <v>1324156</v>
      </c>
      <c r="DP30" s="42">
        <v>459338</v>
      </c>
      <c r="DQ30" s="110">
        <f t="shared" si="32"/>
        <v>1783494</v>
      </c>
      <c r="DR30" s="50">
        <f t="shared" si="18"/>
        <v>1827008</v>
      </c>
      <c r="DS30" s="111">
        <f t="shared" si="34"/>
        <v>854583</v>
      </c>
      <c r="DT30" s="51">
        <f t="shared" si="33"/>
        <v>2681591</v>
      </c>
      <c r="DU30" s="5">
        <v>2090839</v>
      </c>
    </row>
    <row r="31" spans="1:125" ht="65.45" customHeight="1" x14ac:dyDescent="0.2">
      <c r="A31" s="167"/>
      <c r="B31" s="168" t="s">
        <v>239</v>
      </c>
      <c r="C31" s="202" t="s">
        <v>281</v>
      </c>
      <c r="D31" s="202" t="s">
        <v>282</v>
      </c>
      <c r="E31" s="170" t="s">
        <v>283</v>
      </c>
      <c r="F31" s="203" t="s">
        <v>284</v>
      </c>
      <c r="G31" s="172" t="s">
        <v>62</v>
      </c>
      <c r="H31" s="173">
        <v>3.1139999999999999</v>
      </c>
      <c r="I31" s="173" t="s">
        <v>39</v>
      </c>
      <c r="J31" s="187" t="s">
        <v>19</v>
      </c>
      <c r="K31" s="200">
        <v>11744</v>
      </c>
      <c r="L31" s="173">
        <v>9745</v>
      </c>
      <c r="M31" s="190">
        <f t="shared" si="38"/>
        <v>21489</v>
      </c>
      <c r="N31" s="200">
        <v>11744</v>
      </c>
      <c r="O31" s="173">
        <v>10751</v>
      </c>
      <c r="P31" s="190">
        <f t="shared" si="39"/>
        <v>22495</v>
      </c>
      <c r="Q31" s="200">
        <v>11744</v>
      </c>
      <c r="R31" s="173">
        <v>10576</v>
      </c>
      <c r="S31" s="190">
        <f t="shared" si="40"/>
        <v>22320</v>
      </c>
      <c r="T31" s="200">
        <v>11744</v>
      </c>
      <c r="U31" s="40">
        <v>10151</v>
      </c>
      <c r="V31" s="43">
        <f t="shared" si="35"/>
        <v>21895</v>
      </c>
      <c r="W31" s="113">
        <v>11744</v>
      </c>
      <c r="X31" s="40">
        <v>9725</v>
      </c>
      <c r="Y31" s="43">
        <f t="shared" si="36"/>
        <v>21469</v>
      </c>
      <c r="Z31" s="49">
        <v>11744</v>
      </c>
      <c r="AA31" s="40">
        <v>9324</v>
      </c>
      <c r="AB31" s="43">
        <f>Z31+AA31</f>
        <v>21068</v>
      </c>
      <c r="AC31" s="49">
        <v>11744</v>
      </c>
      <c r="AD31" s="40">
        <v>8872</v>
      </c>
      <c r="AE31" s="43">
        <f t="shared" si="42"/>
        <v>20616</v>
      </c>
      <c r="AF31" s="49">
        <v>11744</v>
      </c>
      <c r="AG31" s="40">
        <v>0</v>
      </c>
      <c r="AH31" s="43">
        <f t="shared" si="43"/>
        <v>11744</v>
      </c>
      <c r="AI31" s="49">
        <v>11744</v>
      </c>
      <c r="AJ31" s="40">
        <v>0</v>
      </c>
      <c r="AK31" s="43">
        <f t="shared" si="44"/>
        <v>11744</v>
      </c>
      <c r="AL31" s="49">
        <v>11744</v>
      </c>
      <c r="AM31" s="40">
        <v>0</v>
      </c>
      <c r="AN31" s="43">
        <f t="shared" si="45"/>
        <v>11744</v>
      </c>
      <c r="AO31" s="49">
        <v>11744</v>
      </c>
      <c r="AP31" s="40">
        <v>0</v>
      </c>
      <c r="AQ31" s="43">
        <f t="shared" si="46"/>
        <v>11744</v>
      </c>
      <c r="AR31" s="49">
        <v>11744</v>
      </c>
      <c r="AS31" s="40">
        <v>0</v>
      </c>
      <c r="AT31" s="43">
        <f t="shared" si="49"/>
        <v>11744</v>
      </c>
      <c r="AU31" s="49">
        <v>11744</v>
      </c>
      <c r="AV31" s="40">
        <v>0</v>
      </c>
      <c r="AW31" s="43">
        <f t="shared" si="47"/>
        <v>11744</v>
      </c>
      <c r="AX31" s="49">
        <v>11744</v>
      </c>
      <c r="AY31" s="40">
        <v>0</v>
      </c>
      <c r="AZ31" s="43">
        <f t="shared" si="50"/>
        <v>11744</v>
      </c>
      <c r="BA31" s="49">
        <v>11744</v>
      </c>
      <c r="BB31" s="40">
        <v>0</v>
      </c>
      <c r="BC31" s="43">
        <f t="shared" si="51"/>
        <v>11744</v>
      </c>
      <c r="BD31" s="49">
        <v>11744</v>
      </c>
      <c r="BE31" s="40">
        <v>0</v>
      </c>
      <c r="BF31" s="43">
        <f t="shared" si="52"/>
        <v>11744</v>
      </c>
      <c r="BG31" s="49">
        <v>11744</v>
      </c>
      <c r="BH31" s="40">
        <v>0</v>
      </c>
      <c r="BI31" s="43">
        <f t="shared" si="53"/>
        <v>11744</v>
      </c>
      <c r="BJ31" s="49">
        <v>11744</v>
      </c>
      <c r="BK31" s="40">
        <v>0</v>
      </c>
      <c r="BL31" s="43">
        <f t="shared" si="54"/>
        <v>11744</v>
      </c>
      <c r="BM31" s="49">
        <v>11744</v>
      </c>
      <c r="BN31" s="40">
        <v>0</v>
      </c>
      <c r="BO31" s="43">
        <f t="shared" si="48"/>
        <v>11744</v>
      </c>
      <c r="BP31" s="49">
        <v>11744</v>
      </c>
      <c r="BQ31" s="40">
        <v>0</v>
      </c>
      <c r="BR31" s="110">
        <f t="shared" si="37"/>
        <v>11744</v>
      </c>
      <c r="BS31" s="49">
        <v>11744</v>
      </c>
      <c r="BT31" s="40">
        <v>0</v>
      </c>
      <c r="BU31" s="44">
        <f>BS31+BT31</f>
        <v>11744</v>
      </c>
      <c r="BV31" s="49">
        <v>11744</v>
      </c>
      <c r="BW31" s="40">
        <v>0</v>
      </c>
      <c r="BX31" s="44">
        <f>BV31+BW31</f>
        <v>11744</v>
      </c>
      <c r="BY31" s="49">
        <v>11744</v>
      </c>
      <c r="BZ31" s="40">
        <v>0</v>
      </c>
      <c r="CA31" s="44">
        <f>BY31+BZ31</f>
        <v>11744</v>
      </c>
      <c r="CB31" s="49">
        <v>11744</v>
      </c>
      <c r="CC31" s="40">
        <v>0</v>
      </c>
      <c r="CD31" s="44">
        <f>CB31+CC31</f>
        <v>11744</v>
      </c>
      <c r="CE31" s="49">
        <v>11744</v>
      </c>
      <c r="CF31" s="40">
        <v>0</v>
      </c>
      <c r="CG31" s="43">
        <f>CE31+CF31</f>
        <v>11744</v>
      </c>
      <c r="CH31" s="49">
        <v>11744</v>
      </c>
      <c r="CI31" s="40">
        <v>0</v>
      </c>
      <c r="CJ31" s="43">
        <f>CH31+CI31</f>
        <v>11744</v>
      </c>
      <c r="CK31" s="49">
        <v>11744</v>
      </c>
      <c r="CL31" s="40">
        <v>0</v>
      </c>
      <c r="CM31" s="43">
        <f>CK31+CL31</f>
        <v>11744</v>
      </c>
      <c r="CN31" s="49"/>
      <c r="CO31" s="40"/>
      <c r="CP31" s="43"/>
      <c r="CQ31" s="49"/>
      <c r="CR31" s="40"/>
      <c r="CS31" s="43"/>
      <c r="CT31" s="49"/>
      <c r="CU31" s="40"/>
      <c r="CV31" s="43"/>
      <c r="CW31" s="49"/>
      <c r="CX31" s="40"/>
      <c r="CY31" s="43"/>
      <c r="CZ31" s="49"/>
      <c r="DA31" s="40"/>
      <c r="DB31" s="43"/>
      <c r="DC31" s="49"/>
      <c r="DD31" s="40"/>
      <c r="DE31" s="43"/>
      <c r="DF31" s="110"/>
      <c r="DG31" s="110"/>
      <c r="DH31" s="110"/>
      <c r="DI31" s="110"/>
      <c r="DJ31" s="110"/>
      <c r="DK31" s="110"/>
      <c r="DL31" s="110"/>
      <c r="DM31" s="110"/>
      <c r="DN31" s="110"/>
      <c r="DO31" s="41">
        <f t="shared" si="14"/>
        <v>234880</v>
      </c>
      <c r="DP31" s="42">
        <v>88141</v>
      </c>
      <c r="DQ31" s="110">
        <f t="shared" si="32"/>
        <v>323021</v>
      </c>
      <c r="DR31" s="50">
        <f t="shared" si="18"/>
        <v>317088</v>
      </c>
      <c r="DS31" s="111">
        <f t="shared" si="34"/>
        <v>157285</v>
      </c>
      <c r="DT31" s="51">
        <f t="shared" si="33"/>
        <v>474373</v>
      </c>
      <c r="DU31" s="5">
        <v>354323</v>
      </c>
    </row>
    <row r="32" spans="1:125" ht="51" x14ac:dyDescent="0.2">
      <c r="A32" s="167"/>
      <c r="B32" s="168" t="s">
        <v>252</v>
      </c>
      <c r="C32" s="169" t="s">
        <v>184</v>
      </c>
      <c r="D32" s="202" t="s">
        <v>174</v>
      </c>
      <c r="E32" s="170" t="s">
        <v>183</v>
      </c>
      <c r="F32" s="203" t="s">
        <v>175</v>
      </c>
      <c r="G32" s="172" t="s">
        <v>62</v>
      </c>
      <c r="H32" s="173">
        <v>4.1539999999999999</v>
      </c>
      <c r="I32" s="173" t="s">
        <v>39</v>
      </c>
      <c r="J32" s="187" t="s">
        <v>19</v>
      </c>
      <c r="K32" s="200">
        <v>23972</v>
      </c>
      <c r="L32" s="173">
        <v>2829</v>
      </c>
      <c r="M32" s="190">
        <f t="shared" si="38"/>
        <v>26801</v>
      </c>
      <c r="N32" s="200">
        <v>23972</v>
      </c>
      <c r="O32" s="173">
        <v>3909</v>
      </c>
      <c r="P32" s="190">
        <f t="shared" si="39"/>
        <v>27881</v>
      </c>
      <c r="Q32" s="200">
        <v>23972</v>
      </c>
      <c r="R32" s="173">
        <v>2880</v>
      </c>
      <c r="S32" s="190">
        <f t="shared" si="40"/>
        <v>26852</v>
      </c>
      <c r="T32" s="200">
        <v>23972</v>
      </c>
      <c r="U32" s="40">
        <v>1851</v>
      </c>
      <c r="V32" s="43">
        <f t="shared" si="35"/>
        <v>25823</v>
      </c>
      <c r="W32" s="113">
        <v>23972</v>
      </c>
      <c r="X32" s="40">
        <v>822</v>
      </c>
      <c r="Y32" s="43">
        <f t="shared" si="36"/>
        <v>24794</v>
      </c>
      <c r="Z32" s="49"/>
      <c r="AA32" s="40">
        <v>30</v>
      </c>
      <c r="AB32" s="43">
        <f t="shared" si="41"/>
        <v>30</v>
      </c>
      <c r="AC32" s="49"/>
      <c r="AD32" s="40"/>
      <c r="AE32" s="43">
        <f t="shared" si="42"/>
        <v>0</v>
      </c>
      <c r="AF32" s="49"/>
      <c r="AG32" s="40"/>
      <c r="AH32" s="43">
        <f t="shared" si="43"/>
        <v>0</v>
      </c>
      <c r="AI32" s="49"/>
      <c r="AJ32" s="40"/>
      <c r="AK32" s="43"/>
      <c r="AL32" s="49"/>
      <c r="AM32" s="40"/>
      <c r="AN32" s="43"/>
      <c r="AO32" s="49"/>
      <c r="AP32" s="40"/>
      <c r="AQ32" s="43">
        <f t="shared" si="46"/>
        <v>0</v>
      </c>
      <c r="AR32" s="49"/>
      <c r="AS32" s="40"/>
      <c r="AT32" s="43">
        <f t="shared" si="49"/>
        <v>0</v>
      </c>
      <c r="AU32" s="49"/>
      <c r="AV32" s="40"/>
      <c r="AW32" s="43">
        <f t="shared" si="47"/>
        <v>0</v>
      </c>
      <c r="AX32" s="49"/>
      <c r="AY32" s="40"/>
      <c r="AZ32" s="43">
        <f t="shared" si="50"/>
        <v>0</v>
      </c>
      <c r="BA32" s="49"/>
      <c r="BB32" s="40"/>
      <c r="BC32" s="43">
        <f t="shared" si="51"/>
        <v>0</v>
      </c>
      <c r="BD32" s="49"/>
      <c r="BE32" s="40"/>
      <c r="BF32" s="43">
        <f t="shared" si="52"/>
        <v>0</v>
      </c>
      <c r="BG32" s="49"/>
      <c r="BH32" s="40"/>
      <c r="BI32" s="43">
        <f t="shared" si="53"/>
        <v>0</v>
      </c>
      <c r="BJ32" s="49"/>
      <c r="BK32" s="40"/>
      <c r="BL32" s="43">
        <f t="shared" si="54"/>
        <v>0</v>
      </c>
      <c r="BM32" s="49"/>
      <c r="BN32" s="40"/>
      <c r="BO32" s="43">
        <f t="shared" si="48"/>
        <v>0</v>
      </c>
      <c r="BP32" s="49"/>
      <c r="BQ32" s="40"/>
      <c r="BR32" s="110">
        <f t="shared" si="37"/>
        <v>0</v>
      </c>
      <c r="BS32" s="49"/>
      <c r="BT32" s="40"/>
      <c r="BU32" s="44"/>
      <c r="BV32" s="49"/>
      <c r="BW32" s="40"/>
      <c r="BX32" s="44"/>
      <c r="BY32" s="49"/>
      <c r="BZ32" s="40"/>
      <c r="CA32" s="44"/>
      <c r="CB32" s="49"/>
      <c r="CC32" s="40"/>
      <c r="CD32" s="43"/>
      <c r="CE32" s="49"/>
      <c r="CF32" s="40"/>
      <c r="CG32" s="43"/>
      <c r="CH32" s="49"/>
      <c r="CI32" s="40"/>
      <c r="CJ32" s="43"/>
      <c r="CK32" s="49"/>
      <c r="CL32" s="40"/>
      <c r="CM32" s="43"/>
      <c r="CN32" s="49"/>
      <c r="CO32" s="40"/>
      <c r="CP32" s="43"/>
      <c r="CQ32" s="49"/>
      <c r="CR32" s="40"/>
      <c r="CS32" s="43"/>
      <c r="CT32" s="49"/>
      <c r="CU32" s="40"/>
      <c r="CV32" s="43"/>
      <c r="CW32" s="49"/>
      <c r="CX32" s="40"/>
      <c r="CY32" s="43"/>
      <c r="CZ32" s="49"/>
      <c r="DA32" s="40"/>
      <c r="DB32" s="43"/>
      <c r="DC32" s="49"/>
      <c r="DD32" s="40"/>
      <c r="DE32" s="43"/>
      <c r="DF32" s="110"/>
      <c r="DG32" s="110"/>
      <c r="DH32" s="110"/>
      <c r="DI32" s="110"/>
      <c r="DJ32" s="110"/>
      <c r="DK32" s="110"/>
      <c r="DL32" s="110"/>
      <c r="DM32" s="110"/>
      <c r="DN32" s="110"/>
      <c r="DO32" s="41">
        <f t="shared" si="14"/>
        <v>0</v>
      </c>
      <c r="DP32" s="42">
        <f t="shared" si="27"/>
        <v>0</v>
      </c>
      <c r="DQ32" s="110">
        <f t="shared" si="32"/>
        <v>0</v>
      </c>
      <c r="DR32" s="50">
        <f t="shared" si="18"/>
        <v>119860</v>
      </c>
      <c r="DS32" s="111">
        <f t="shared" si="34"/>
        <v>12321</v>
      </c>
      <c r="DT32" s="51">
        <f t="shared" si="33"/>
        <v>132181</v>
      </c>
      <c r="DU32" s="5">
        <v>193908</v>
      </c>
    </row>
    <row r="33" spans="1:125" ht="79.150000000000006" customHeight="1" x14ac:dyDescent="0.2">
      <c r="A33" s="167"/>
      <c r="B33" s="168" t="s">
        <v>292</v>
      </c>
      <c r="C33" s="169" t="s">
        <v>347</v>
      </c>
      <c r="D33" s="202" t="s">
        <v>289</v>
      </c>
      <c r="E33" s="170" t="s">
        <v>348</v>
      </c>
      <c r="F33" s="203" t="s">
        <v>290</v>
      </c>
      <c r="G33" s="172" t="s">
        <v>62</v>
      </c>
      <c r="H33" s="173">
        <v>0.31900000000000001</v>
      </c>
      <c r="I33" s="173" t="s">
        <v>39</v>
      </c>
      <c r="J33" s="187" t="s">
        <v>19</v>
      </c>
      <c r="K33" s="200">
        <v>112195</v>
      </c>
      <c r="L33" s="173">
        <v>6483</v>
      </c>
      <c r="M33" s="190">
        <f t="shared" si="38"/>
        <v>118678</v>
      </c>
      <c r="N33" s="200">
        <v>112216</v>
      </c>
      <c r="O33" s="173">
        <v>4734</v>
      </c>
      <c r="P33" s="190">
        <f t="shared" si="39"/>
        <v>116950</v>
      </c>
      <c r="Q33" s="200">
        <v>112216</v>
      </c>
      <c r="R33" s="173">
        <v>4364</v>
      </c>
      <c r="S33" s="190">
        <f t="shared" si="40"/>
        <v>116580</v>
      </c>
      <c r="T33" s="200">
        <v>112216</v>
      </c>
      <c r="U33" s="40">
        <v>3995</v>
      </c>
      <c r="V33" s="43">
        <f t="shared" si="35"/>
        <v>116211</v>
      </c>
      <c r="W33" s="113">
        <v>112216</v>
      </c>
      <c r="X33" s="40">
        <v>3625</v>
      </c>
      <c r="Y33" s="43">
        <f t="shared" si="36"/>
        <v>115841</v>
      </c>
      <c r="Z33" s="49">
        <v>112216</v>
      </c>
      <c r="AA33" s="40">
        <v>3255</v>
      </c>
      <c r="AB33" s="43">
        <f t="shared" si="41"/>
        <v>115471</v>
      </c>
      <c r="AC33" s="49">
        <v>112216</v>
      </c>
      <c r="AD33" s="40">
        <v>2885</v>
      </c>
      <c r="AE33" s="43">
        <f t="shared" si="42"/>
        <v>115101</v>
      </c>
      <c r="AF33" s="49">
        <v>112216</v>
      </c>
      <c r="AG33" s="40">
        <v>0</v>
      </c>
      <c r="AH33" s="43">
        <f t="shared" si="43"/>
        <v>112216</v>
      </c>
      <c r="AI33" s="49">
        <v>112216</v>
      </c>
      <c r="AJ33" s="40">
        <v>0</v>
      </c>
      <c r="AK33" s="43">
        <f>AI33+AJ33</f>
        <v>112216</v>
      </c>
      <c r="AL33" s="49">
        <v>112216</v>
      </c>
      <c r="AM33" s="40">
        <v>0</v>
      </c>
      <c r="AN33" s="43">
        <f>AL33+AM33</f>
        <v>112216</v>
      </c>
      <c r="AO33" s="49">
        <v>112216</v>
      </c>
      <c r="AP33" s="40">
        <v>0</v>
      </c>
      <c r="AQ33" s="43">
        <f t="shared" si="46"/>
        <v>112216</v>
      </c>
      <c r="AR33" s="49">
        <v>112216</v>
      </c>
      <c r="AS33" s="40">
        <v>0</v>
      </c>
      <c r="AT33" s="43">
        <f t="shared" si="49"/>
        <v>112216</v>
      </c>
      <c r="AU33" s="49">
        <v>112216</v>
      </c>
      <c r="AV33" s="40">
        <v>0</v>
      </c>
      <c r="AW33" s="43">
        <f t="shared" si="47"/>
        <v>112216</v>
      </c>
      <c r="AX33" s="49">
        <v>112216</v>
      </c>
      <c r="AY33" s="40">
        <v>0</v>
      </c>
      <c r="AZ33" s="43">
        <f t="shared" si="50"/>
        <v>112216</v>
      </c>
      <c r="BA33" s="49">
        <v>0</v>
      </c>
      <c r="BB33" s="40">
        <v>0</v>
      </c>
      <c r="BC33" s="43">
        <f t="shared" si="51"/>
        <v>0</v>
      </c>
      <c r="BD33" s="49">
        <v>0</v>
      </c>
      <c r="BE33" s="40">
        <v>0</v>
      </c>
      <c r="BF33" s="43">
        <f t="shared" si="52"/>
        <v>0</v>
      </c>
      <c r="BG33" s="49">
        <v>0</v>
      </c>
      <c r="BH33" s="40">
        <v>0</v>
      </c>
      <c r="BI33" s="43">
        <f t="shared" si="53"/>
        <v>0</v>
      </c>
      <c r="BJ33" s="49">
        <v>0</v>
      </c>
      <c r="BK33" s="40">
        <v>0</v>
      </c>
      <c r="BL33" s="43">
        <f t="shared" si="54"/>
        <v>0</v>
      </c>
      <c r="BM33" s="49">
        <v>0</v>
      </c>
      <c r="BN33" s="40">
        <v>0</v>
      </c>
      <c r="BO33" s="43">
        <f t="shared" si="48"/>
        <v>0</v>
      </c>
      <c r="BP33" s="49">
        <v>0</v>
      </c>
      <c r="BQ33" s="40">
        <v>0</v>
      </c>
      <c r="BR33" s="110">
        <f t="shared" si="37"/>
        <v>0</v>
      </c>
      <c r="BS33" s="49">
        <v>0</v>
      </c>
      <c r="BT33" s="40">
        <v>0</v>
      </c>
      <c r="BU33" s="44">
        <f>BS33+BT33</f>
        <v>0</v>
      </c>
      <c r="BV33" s="49">
        <v>0</v>
      </c>
      <c r="BW33" s="40">
        <v>0</v>
      </c>
      <c r="BX33" s="44">
        <f>BV33+BW33</f>
        <v>0</v>
      </c>
      <c r="BY33" s="49">
        <v>0</v>
      </c>
      <c r="BZ33" s="40">
        <v>0</v>
      </c>
      <c r="CA33" s="44">
        <f>BY33+BZ33</f>
        <v>0</v>
      </c>
      <c r="CB33" s="49">
        <v>0</v>
      </c>
      <c r="CC33" s="40">
        <v>0</v>
      </c>
      <c r="CD33" s="44">
        <f>CB33+CC33</f>
        <v>0</v>
      </c>
      <c r="CE33" s="49">
        <v>0</v>
      </c>
      <c r="CF33" s="40">
        <v>0</v>
      </c>
      <c r="CG33" s="43">
        <f>CE33+CF33</f>
        <v>0</v>
      </c>
      <c r="CH33" s="49">
        <v>0</v>
      </c>
      <c r="CI33" s="40">
        <v>0</v>
      </c>
      <c r="CJ33" s="43">
        <f>CH33+CI33</f>
        <v>0</v>
      </c>
      <c r="CK33" s="49">
        <v>0</v>
      </c>
      <c r="CL33" s="40">
        <v>0</v>
      </c>
      <c r="CM33" s="43">
        <f>CK33+CL33</f>
        <v>0</v>
      </c>
      <c r="CN33" s="49">
        <v>0</v>
      </c>
      <c r="CO33" s="40">
        <v>0</v>
      </c>
      <c r="CP33" s="43">
        <f>CN33+CO33</f>
        <v>0</v>
      </c>
      <c r="CQ33" s="49">
        <v>0</v>
      </c>
      <c r="CR33" s="40">
        <v>0</v>
      </c>
      <c r="CS33" s="43">
        <f>CQ33+CR33</f>
        <v>0</v>
      </c>
      <c r="CT33" s="49"/>
      <c r="CU33" s="40"/>
      <c r="CV33" s="43"/>
      <c r="CW33" s="49"/>
      <c r="CX33" s="40"/>
      <c r="CY33" s="43"/>
      <c r="CZ33" s="49"/>
      <c r="DA33" s="40"/>
      <c r="DB33" s="43"/>
      <c r="DC33" s="49"/>
      <c r="DD33" s="40"/>
      <c r="DE33" s="43"/>
      <c r="DF33" s="110"/>
      <c r="DG33" s="110"/>
      <c r="DH33" s="110"/>
      <c r="DI33" s="110"/>
      <c r="DJ33" s="110"/>
      <c r="DK33" s="110"/>
      <c r="DL33" s="110"/>
      <c r="DM33" s="110"/>
      <c r="DN33" s="110"/>
      <c r="DO33" s="41">
        <f t="shared" si="14"/>
        <v>785512</v>
      </c>
      <c r="DP33" s="42">
        <v>9847</v>
      </c>
      <c r="DQ33" s="110">
        <f t="shared" si="32"/>
        <v>795359</v>
      </c>
      <c r="DR33" s="50">
        <f t="shared" si="18"/>
        <v>1571003</v>
      </c>
      <c r="DS33" s="111">
        <f t="shared" si="34"/>
        <v>39188</v>
      </c>
      <c r="DT33" s="51">
        <f t="shared" si="33"/>
        <v>1610191</v>
      </c>
      <c r="DU33" s="5">
        <v>1666951</v>
      </c>
    </row>
    <row r="34" spans="1:125" ht="72" customHeight="1" x14ac:dyDescent="0.2">
      <c r="A34" s="167"/>
      <c r="B34" s="168" t="s">
        <v>249</v>
      </c>
      <c r="C34" s="202" t="s">
        <v>242</v>
      </c>
      <c r="D34" s="202" t="s">
        <v>44</v>
      </c>
      <c r="E34" s="170" t="s">
        <v>250</v>
      </c>
      <c r="F34" s="203" t="s">
        <v>251</v>
      </c>
      <c r="G34" s="172" t="s">
        <v>62</v>
      </c>
      <c r="H34" s="173">
        <v>3.11</v>
      </c>
      <c r="I34" s="173" t="s">
        <v>39</v>
      </c>
      <c r="J34" s="187" t="s">
        <v>19</v>
      </c>
      <c r="K34" s="200">
        <v>36488</v>
      </c>
      <c r="L34" s="173">
        <v>6528</v>
      </c>
      <c r="M34" s="190">
        <f t="shared" si="38"/>
        <v>43016</v>
      </c>
      <c r="N34" s="200">
        <v>36488</v>
      </c>
      <c r="O34" s="173">
        <v>6277</v>
      </c>
      <c r="P34" s="190">
        <f t="shared" si="39"/>
        <v>42765</v>
      </c>
      <c r="Q34" s="200">
        <v>36488</v>
      </c>
      <c r="R34" s="173">
        <v>5085</v>
      </c>
      <c r="S34" s="190">
        <f t="shared" si="40"/>
        <v>41573</v>
      </c>
      <c r="T34" s="200">
        <v>36488</v>
      </c>
      <c r="U34" s="40">
        <v>3765</v>
      </c>
      <c r="V34" s="43">
        <f t="shared" si="35"/>
        <v>40253</v>
      </c>
      <c r="W34" s="113">
        <v>36488</v>
      </c>
      <c r="X34" s="40">
        <v>2441</v>
      </c>
      <c r="Y34" s="43">
        <f t="shared" si="36"/>
        <v>38929</v>
      </c>
      <c r="Z34" s="49">
        <v>36488</v>
      </c>
      <c r="AA34" s="40">
        <v>1191</v>
      </c>
      <c r="AB34" s="43">
        <f t="shared" si="41"/>
        <v>37679</v>
      </c>
      <c r="AC34" s="49">
        <v>0</v>
      </c>
      <c r="AD34" s="40">
        <v>0</v>
      </c>
      <c r="AE34" s="43">
        <f t="shared" si="42"/>
        <v>0</v>
      </c>
      <c r="AF34" s="49">
        <v>0</v>
      </c>
      <c r="AG34" s="40">
        <v>0</v>
      </c>
      <c r="AH34" s="43">
        <f t="shared" si="43"/>
        <v>0</v>
      </c>
      <c r="AI34" s="49">
        <v>0</v>
      </c>
      <c r="AJ34" s="40">
        <v>0</v>
      </c>
      <c r="AK34" s="43">
        <f>AI34+AJ34</f>
        <v>0</v>
      </c>
      <c r="AL34" s="49">
        <v>0</v>
      </c>
      <c r="AM34" s="40">
        <v>0</v>
      </c>
      <c r="AN34" s="43">
        <f>AL34+AM34</f>
        <v>0</v>
      </c>
      <c r="AO34" s="49">
        <v>0</v>
      </c>
      <c r="AP34" s="40">
        <v>0</v>
      </c>
      <c r="AQ34" s="43">
        <f t="shared" si="46"/>
        <v>0</v>
      </c>
      <c r="AR34" s="49">
        <v>0</v>
      </c>
      <c r="AS34" s="40">
        <v>0</v>
      </c>
      <c r="AT34" s="43">
        <f t="shared" si="49"/>
        <v>0</v>
      </c>
      <c r="AU34" s="49">
        <v>0</v>
      </c>
      <c r="AV34" s="40">
        <v>0</v>
      </c>
      <c r="AW34" s="43">
        <f t="shared" si="47"/>
        <v>0</v>
      </c>
      <c r="AX34" s="49">
        <v>0</v>
      </c>
      <c r="AY34" s="40">
        <v>0</v>
      </c>
      <c r="AZ34" s="43">
        <f t="shared" si="50"/>
        <v>0</v>
      </c>
      <c r="BA34" s="49">
        <v>0</v>
      </c>
      <c r="BB34" s="40">
        <v>0</v>
      </c>
      <c r="BC34" s="43">
        <f t="shared" si="51"/>
        <v>0</v>
      </c>
      <c r="BD34" s="49">
        <v>0</v>
      </c>
      <c r="BE34" s="40">
        <v>0</v>
      </c>
      <c r="BF34" s="43">
        <f t="shared" si="52"/>
        <v>0</v>
      </c>
      <c r="BG34" s="49">
        <v>0</v>
      </c>
      <c r="BH34" s="40">
        <v>0</v>
      </c>
      <c r="BI34" s="43">
        <f t="shared" si="53"/>
        <v>0</v>
      </c>
      <c r="BJ34" s="49">
        <v>0</v>
      </c>
      <c r="BK34" s="40">
        <v>0</v>
      </c>
      <c r="BL34" s="43">
        <f t="shared" si="54"/>
        <v>0</v>
      </c>
      <c r="BM34" s="49">
        <v>0</v>
      </c>
      <c r="BN34" s="40">
        <v>0</v>
      </c>
      <c r="BO34" s="43">
        <f t="shared" si="48"/>
        <v>0</v>
      </c>
      <c r="BP34" s="49">
        <v>0</v>
      </c>
      <c r="BQ34" s="40">
        <v>0</v>
      </c>
      <c r="BR34" s="110">
        <f t="shared" si="37"/>
        <v>0</v>
      </c>
      <c r="BS34" s="49">
        <v>0</v>
      </c>
      <c r="BT34" s="40">
        <v>0</v>
      </c>
      <c r="BU34" s="44">
        <f>BS34+BT34</f>
        <v>0</v>
      </c>
      <c r="BV34" s="49"/>
      <c r="BW34" s="40"/>
      <c r="BX34" s="44"/>
      <c r="BY34" s="49"/>
      <c r="BZ34" s="40"/>
      <c r="CA34" s="44"/>
      <c r="CB34" s="49"/>
      <c r="CC34" s="40"/>
      <c r="CD34" s="43"/>
      <c r="CE34" s="49"/>
      <c r="CF34" s="40"/>
      <c r="CG34" s="43"/>
      <c r="CH34" s="49"/>
      <c r="CI34" s="40"/>
      <c r="CJ34" s="43"/>
      <c r="CK34" s="49"/>
      <c r="CL34" s="40"/>
      <c r="CM34" s="43"/>
      <c r="CN34" s="49"/>
      <c r="CO34" s="40"/>
      <c r="CP34" s="43"/>
      <c r="CQ34" s="49"/>
      <c r="CR34" s="40"/>
      <c r="CS34" s="43"/>
      <c r="CT34" s="49"/>
      <c r="CU34" s="40"/>
      <c r="CV34" s="43"/>
      <c r="CW34" s="49"/>
      <c r="CX34" s="40"/>
      <c r="CY34" s="43"/>
      <c r="CZ34" s="49"/>
      <c r="DA34" s="40"/>
      <c r="DB34" s="43"/>
      <c r="DC34" s="49"/>
      <c r="DD34" s="40"/>
      <c r="DE34" s="43"/>
      <c r="DF34" s="110"/>
      <c r="DG34" s="110"/>
      <c r="DH34" s="110"/>
      <c r="DI34" s="110"/>
      <c r="DJ34" s="110"/>
      <c r="DK34" s="110"/>
      <c r="DL34" s="110"/>
      <c r="DM34" s="110"/>
      <c r="DN34" s="110"/>
      <c r="DO34" s="41">
        <f t="shared" si="14"/>
        <v>0</v>
      </c>
      <c r="DP34" s="42">
        <f t="shared" si="27"/>
        <v>0</v>
      </c>
      <c r="DQ34" s="110">
        <f t="shared" si="32"/>
        <v>0</v>
      </c>
      <c r="DR34" s="50">
        <f t="shared" si="18"/>
        <v>218928</v>
      </c>
      <c r="DS34" s="111">
        <f t="shared" si="34"/>
        <v>25287</v>
      </c>
      <c r="DT34" s="51">
        <f t="shared" si="33"/>
        <v>244215</v>
      </c>
      <c r="DU34" s="5">
        <v>332466</v>
      </c>
    </row>
    <row r="35" spans="1:125" ht="39" customHeight="1" x14ac:dyDescent="0.2">
      <c r="A35" s="167"/>
      <c r="B35" s="168" t="s">
        <v>270</v>
      </c>
      <c r="C35" s="202" t="s">
        <v>271</v>
      </c>
      <c r="D35" s="202" t="s">
        <v>272</v>
      </c>
      <c r="E35" s="170" t="s">
        <v>273</v>
      </c>
      <c r="F35" s="203" t="s">
        <v>274</v>
      </c>
      <c r="G35" s="172" t="s">
        <v>62</v>
      </c>
      <c r="H35" s="173">
        <v>4.0579999999999998</v>
      </c>
      <c r="I35" s="173" t="s">
        <v>39</v>
      </c>
      <c r="J35" s="187" t="s">
        <v>19</v>
      </c>
      <c r="K35" s="200">
        <v>44292</v>
      </c>
      <c r="L35" s="173">
        <v>6478</v>
      </c>
      <c r="M35" s="190">
        <f t="shared" si="38"/>
        <v>50770</v>
      </c>
      <c r="N35" s="200">
        <v>44292</v>
      </c>
      <c r="O35" s="173">
        <v>10770</v>
      </c>
      <c r="P35" s="190">
        <f t="shared" si="39"/>
        <v>55062</v>
      </c>
      <c r="Q35" s="200">
        <v>44292</v>
      </c>
      <c r="R35" s="173">
        <v>8913</v>
      </c>
      <c r="S35" s="190">
        <f t="shared" si="40"/>
        <v>53205</v>
      </c>
      <c r="T35" s="200">
        <v>44292</v>
      </c>
      <c r="U35" s="40">
        <v>7056</v>
      </c>
      <c r="V35" s="43">
        <f t="shared" si="35"/>
        <v>51348</v>
      </c>
      <c r="W35" s="113">
        <v>44292</v>
      </c>
      <c r="X35" s="40">
        <v>5199</v>
      </c>
      <c r="Y35" s="43">
        <f t="shared" si="36"/>
        <v>49491</v>
      </c>
      <c r="Z35" s="49">
        <v>44292</v>
      </c>
      <c r="AA35" s="40">
        <v>3341</v>
      </c>
      <c r="AB35" s="43">
        <f t="shared" si="41"/>
        <v>47633</v>
      </c>
      <c r="AC35" s="49">
        <v>44292</v>
      </c>
      <c r="AD35" s="40">
        <v>1484</v>
      </c>
      <c r="AE35" s="43">
        <f t="shared" si="42"/>
        <v>45776</v>
      </c>
      <c r="AF35" s="49">
        <v>0</v>
      </c>
      <c r="AG35" s="40">
        <v>54</v>
      </c>
      <c r="AH35" s="43">
        <f t="shared" si="43"/>
        <v>54</v>
      </c>
      <c r="AI35" s="49">
        <v>0</v>
      </c>
      <c r="AJ35" s="40">
        <v>0</v>
      </c>
      <c r="AK35" s="43">
        <f>AI35+AJ35</f>
        <v>0</v>
      </c>
      <c r="AL35" s="49">
        <v>0</v>
      </c>
      <c r="AM35" s="40">
        <v>0</v>
      </c>
      <c r="AN35" s="43">
        <f>AL35+AM35</f>
        <v>0</v>
      </c>
      <c r="AO35" s="49">
        <v>0</v>
      </c>
      <c r="AP35" s="40">
        <v>0</v>
      </c>
      <c r="AQ35" s="43">
        <f t="shared" si="46"/>
        <v>0</v>
      </c>
      <c r="AR35" s="49">
        <v>0</v>
      </c>
      <c r="AS35" s="40">
        <v>0</v>
      </c>
      <c r="AT35" s="43">
        <f t="shared" si="49"/>
        <v>0</v>
      </c>
      <c r="AU35" s="49">
        <v>0</v>
      </c>
      <c r="AV35" s="40">
        <v>0</v>
      </c>
      <c r="AW35" s="43">
        <f t="shared" si="47"/>
        <v>0</v>
      </c>
      <c r="AX35" s="49">
        <v>0</v>
      </c>
      <c r="AY35" s="40">
        <v>0</v>
      </c>
      <c r="AZ35" s="43">
        <f t="shared" si="50"/>
        <v>0</v>
      </c>
      <c r="BA35" s="49">
        <v>0</v>
      </c>
      <c r="BB35" s="40">
        <v>0</v>
      </c>
      <c r="BC35" s="43">
        <f t="shared" si="51"/>
        <v>0</v>
      </c>
      <c r="BD35" s="49">
        <v>0</v>
      </c>
      <c r="BE35" s="40">
        <v>0</v>
      </c>
      <c r="BF35" s="43">
        <f t="shared" si="52"/>
        <v>0</v>
      </c>
      <c r="BG35" s="49">
        <v>0</v>
      </c>
      <c r="BH35" s="40">
        <v>0</v>
      </c>
      <c r="BI35" s="43">
        <f t="shared" si="53"/>
        <v>0</v>
      </c>
      <c r="BJ35" s="49">
        <v>0</v>
      </c>
      <c r="BK35" s="40">
        <v>0</v>
      </c>
      <c r="BL35" s="43">
        <f t="shared" si="54"/>
        <v>0</v>
      </c>
      <c r="BM35" s="49">
        <v>0</v>
      </c>
      <c r="BN35" s="40">
        <v>0</v>
      </c>
      <c r="BO35" s="43">
        <f t="shared" si="48"/>
        <v>0</v>
      </c>
      <c r="BP35" s="49">
        <v>0</v>
      </c>
      <c r="BQ35" s="40">
        <v>0</v>
      </c>
      <c r="BR35" s="110">
        <f t="shared" si="37"/>
        <v>0</v>
      </c>
      <c r="BS35" s="49">
        <v>0</v>
      </c>
      <c r="BT35" s="40">
        <v>0</v>
      </c>
      <c r="BU35" s="44">
        <f>BS35+BT35</f>
        <v>0</v>
      </c>
      <c r="BV35" s="49"/>
      <c r="BW35" s="40"/>
      <c r="BX35" s="44"/>
      <c r="BY35" s="49"/>
      <c r="BZ35" s="40"/>
      <c r="CA35" s="44"/>
      <c r="CB35" s="49"/>
      <c r="CC35" s="40"/>
      <c r="CD35" s="43"/>
      <c r="CE35" s="49"/>
      <c r="CF35" s="40"/>
      <c r="CG35" s="43"/>
      <c r="CH35" s="49"/>
      <c r="CI35" s="40"/>
      <c r="CJ35" s="43"/>
      <c r="CK35" s="49"/>
      <c r="CL35" s="40"/>
      <c r="CM35" s="43"/>
      <c r="CN35" s="49"/>
      <c r="CO35" s="40"/>
      <c r="CP35" s="43"/>
      <c r="CQ35" s="49"/>
      <c r="CR35" s="40"/>
      <c r="CS35" s="43"/>
      <c r="CT35" s="49"/>
      <c r="CU35" s="40"/>
      <c r="CV35" s="43"/>
      <c r="CW35" s="49"/>
      <c r="CX35" s="40"/>
      <c r="CY35" s="43"/>
      <c r="CZ35" s="49"/>
      <c r="DA35" s="40"/>
      <c r="DB35" s="43"/>
      <c r="DC35" s="49"/>
      <c r="DD35" s="40"/>
      <c r="DE35" s="43"/>
      <c r="DF35" s="110"/>
      <c r="DG35" s="110"/>
      <c r="DH35" s="110"/>
      <c r="DI35" s="110"/>
      <c r="DJ35" s="110"/>
      <c r="DK35" s="110"/>
      <c r="DL35" s="110"/>
      <c r="DM35" s="110"/>
      <c r="DN35" s="110"/>
      <c r="DO35" s="41">
        <f t="shared" si="14"/>
        <v>0</v>
      </c>
      <c r="DP35" s="42">
        <f t="shared" si="27"/>
        <v>54</v>
      </c>
      <c r="DQ35" s="110">
        <f t="shared" si="32"/>
        <v>54</v>
      </c>
      <c r="DR35" s="50">
        <f t="shared" si="18"/>
        <v>310044</v>
      </c>
      <c r="DS35" s="111">
        <f t="shared" si="34"/>
        <v>43295</v>
      </c>
      <c r="DT35" s="51">
        <f t="shared" si="33"/>
        <v>353339</v>
      </c>
      <c r="DU35" s="5">
        <v>448984</v>
      </c>
    </row>
    <row r="36" spans="1:125" ht="38.25" x14ac:dyDescent="0.2">
      <c r="A36" s="167"/>
      <c r="B36" s="168" t="s">
        <v>185</v>
      </c>
      <c r="C36" s="169" t="s">
        <v>261</v>
      </c>
      <c r="D36" s="202" t="s">
        <v>167</v>
      </c>
      <c r="E36" s="170" t="s">
        <v>262</v>
      </c>
      <c r="F36" s="203" t="s">
        <v>186</v>
      </c>
      <c r="G36" s="172" t="s">
        <v>62</v>
      </c>
      <c r="H36" s="173">
        <v>4.3639999999999999</v>
      </c>
      <c r="I36" s="173" t="s">
        <v>39</v>
      </c>
      <c r="J36" s="187" t="s">
        <v>19</v>
      </c>
      <c r="K36" s="200">
        <v>24904</v>
      </c>
      <c r="L36" s="173">
        <v>2231</v>
      </c>
      <c r="M36" s="190">
        <f t="shared" si="38"/>
        <v>27135</v>
      </c>
      <c r="N36" s="200">
        <v>24904</v>
      </c>
      <c r="O36" s="173">
        <v>4248</v>
      </c>
      <c r="P36" s="190">
        <f t="shared" si="39"/>
        <v>29152</v>
      </c>
      <c r="Q36" s="200">
        <v>24904</v>
      </c>
      <c r="R36" s="173">
        <v>3138</v>
      </c>
      <c r="S36" s="190">
        <f t="shared" si="40"/>
        <v>28042</v>
      </c>
      <c r="T36" s="200">
        <v>24904</v>
      </c>
      <c r="U36" s="40">
        <v>2037</v>
      </c>
      <c r="V36" s="43">
        <f t="shared" si="35"/>
        <v>26941</v>
      </c>
      <c r="W36" s="113">
        <v>24904</v>
      </c>
      <c r="X36" s="40">
        <v>933</v>
      </c>
      <c r="Y36" s="43">
        <f t="shared" si="36"/>
        <v>25837</v>
      </c>
      <c r="Z36" s="49"/>
      <c r="AA36" s="40">
        <v>60</v>
      </c>
      <c r="AB36" s="43">
        <f t="shared" si="41"/>
        <v>60</v>
      </c>
      <c r="AC36" s="49"/>
      <c r="AD36" s="40"/>
      <c r="AE36" s="43"/>
      <c r="AF36" s="49"/>
      <c r="AG36" s="40"/>
      <c r="AH36" s="43"/>
      <c r="AI36" s="49"/>
      <c r="AJ36" s="40"/>
      <c r="AK36" s="43"/>
      <c r="AL36" s="49"/>
      <c r="AM36" s="40"/>
      <c r="AN36" s="43"/>
      <c r="AO36" s="49"/>
      <c r="AP36" s="40"/>
      <c r="AQ36" s="43"/>
      <c r="AR36" s="49"/>
      <c r="AS36" s="40"/>
      <c r="AT36" s="43"/>
      <c r="AU36" s="49"/>
      <c r="AV36" s="40"/>
      <c r="AW36" s="43"/>
      <c r="AX36" s="49"/>
      <c r="AY36" s="40"/>
      <c r="AZ36" s="43"/>
      <c r="BA36" s="49"/>
      <c r="BB36" s="40"/>
      <c r="BC36" s="43"/>
      <c r="BD36" s="49"/>
      <c r="BE36" s="40"/>
      <c r="BF36" s="43"/>
      <c r="BG36" s="49"/>
      <c r="BH36" s="40"/>
      <c r="BI36" s="43"/>
      <c r="BJ36" s="49"/>
      <c r="BK36" s="40"/>
      <c r="BL36" s="43"/>
      <c r="BM36" s="49"/>
      <c r="BN36" s="40"/>
      <c r="BO36" s="43"/>
      <c r="BP36" s="113"/>
      <c r="BQ36" s="40"/>
      <c r="BR36" s="110"/>
      <c r="BS36" s="49"/>
      <c r="BT36" s="40"/>
      <c r="BU36" s="44"/>
      <c r="BV36" s="49"/>
      <c r="BW36" s="40"/>
      <c r="BX36" s="44"/>
      <c r="BY36" s="49"/>
      <c r="BZ36" s="40"/>
      <c r="CA36" s="44"/>
      <c r="CB36" s="49"/>
      <c r="CC36" s="40"/>
      <c r="CD36" s="43"/>
      <c r="CE36" s="49"/>
      <c r="CF36" s="40"/>
      <c r="CG36" s="43"/>
      <c r="CH36" s="49"/>
      <c r="CI36" s="40"/>
      <c r="CJ36" s="43"/>
      <c r="CK36" s="49"/>
      <c r="CL36" s="40"/>
      <c r="CM36" s="43"/>
      <c r="CN36" s="49"/>
      <c r="CO36" s="40"/>
      <c r="CP36" s="43"/>
      <c r="CQ36" s="49"/>
      <c r="CR36" s="40"/>
      <c r="CS36" s="43"/>
      <c r="CT36" s="49"/>
      <c r="CU36" s="40"/>
      <c r="CV36" s="43"/>
      <c r="CW36" s="49"/>
      <c r="CX36" s="40"/>
      <c r="CY36" s="43"/>
      <c r="CZ36" s="49"/>
      <c r="DA36" s="40"/>
      <c r="DB36" s="43"/>
      <c r="DC36" s="49"/>
      <c r="DD36" s="40"/>
      <c r="DE36" s="43"/>
      <c r="DF36" s="110"/>
      <c r="DG36" s="110"/>
      <c r="DH36" s="110"/>
      <c r="DI36" s="110"/>
      <c r="DJ36" s="110"/>
      <c r="DK36" s="110"/>
      <c r="DL36" s="110"/>
      <c r="DM36" s="110"/>
      <c r="DN36" s="110"/>
      <c r="DO36" s="41">
        <f t="shared" si="14"/>
        <v>0</v>
      </c>
      <c r="DP36" s="42">
        <f t="shared" si="27"/>
        <v>0</v>
      </c>
      <c r="DQ36" s="110">
        <f t="shared" si="32"/>
        <v>0</v>
      </c>
      <c r="DR36" s="50">
        <f t="shared" si="18"/>
        <v>124520</v>
      </c>
      <c r="DS36" s="111">
        <f t="shared" si="34"/>
        <v>12647</v>
      </c>
      <c r="DT36" s="51">
        <f t="shared" si="33"/>
        <v>137167</v>
      </c>
      <c r="DU36" s="5">
        <v>201446</v>
      </c>
    </row>
    <row r="37" spans="1:125" ht="63.75" x14ac:dyDescent="0.2">
      <c r="A37" s="167"/>
      <c r="B37" s="168" t="s">
        <v>192</v>
      </c>
      <c r="C37" s="202" t="s">
        <v>187</v>
      </c>
      <c r="D37" s="202" t="s">
        <v>126</v>
      </c>
      <c r="E37" s="170" t="s">
        <v>188</v>
      </c>
      <c r="F37" s="203" t="s">
        <v>189</v>
      </c>
      <c r="G37" s="172" t="s">
        <v>62</v>
      </c>
      <c r="H37" s="173" t="s">
        <v>395</v>
      </c>
      <c r="I37" s="173" t="s">
        <v>39</v>
      </c>
      <c r="J37" s="187" t="s">
        <v>19</v>
      </c>
      <c r="K37" s="200">
        <v>36684</v>
      </c>
      <c r="L37" s="173">
        <v>1548</v>
      </c>
      <c r="M37" s="190">
        <f t="shared" si="38"/>
        <v>38232</v>
      </c>
      <c r="N37" s="200">
        <v>36684</v>
      </c>
      <c r="O37" s="173">
        <v>1361</v>
      </c>
      <c r="P37" s="190">
        <f t="shared" si="39"/>
        <v>38045</v>
      </c>
      <c r="Q37" s="200"/>
      <c r="R37" s="173">
        <v>89</v>
      </c>
      <c r="S37" s="190"/>
      <c r="T37" s="200"/>
      <c r="U37" s="40"/>
      <c r="V37" s="43"/>
      <c r="W37" s="113"/>
      <c r="X37" s="40"/>
      <c r="Y37" s="43"/>
      <c r="Z37" s="49"/>
      <c r="AA37" s="40"/>
      <c r="AB37" s="43"/>
      <c r="AC37" s="49"/>
      <c r="AD37" s="40"/>
      <c r="AE37" s="43"/>
      <c r="AF37" s="49"/>
      <c r="AG37" s="40"/>
      <c r="AH37" s="43"/>
      <c r="AI37" s="49"/>
      <c r="AJ37" s="40"/>
      <c r="AK37" s="43"/>
      <c r="AL37" s="49"/>
      <c r="AM37" s="40"/>
      <c r="AN37" s="43"/>
      <c r="AO37" s="49"/>
      <c r="AP37" s="40"/>
      <c r="AQ37" s="43"/>
      <c r="AR37" s="49"/>
      <c r="AS37" s="40"/>
      <c r="AT37" s="43"/>
      <c r="AU37" s="49"/>
      <c r="AV37" s="40"/>
      <c r="AW37" s="43"/>
      <c r="AX37" s="49"/>
      <c r="AY37" s="40"/>
      <c r="AZ37" s="43"/>
      <c r="BA37" s="49"/>
      <c r="BB37" s="40"/>
      <c r="BC37" s="43"/>
      <c r="BD37" s="49"/>
      <c r="BE37" s="40"/>
      <c r="BF37" s="43"/>
      <c r="BG37" s="49"/>
      <c r="BH37" s="40"/>
      <c r="BI37" s="43"/>
      <c r="BJ37" s="49"/>
      <c r="BK37" s="40"/>
      <c r="BL37" s="43"/>
      <c r="BM37" s="49"/>
      <c r="BN37" s="40"/>
      <c r="BO37" s="43"/>
      <c r="BP37" s="113"/>
      <c r="BQ37" s="40"/>
      <c r="BR37" s="110"/>
      <c r="BS37" s="49"/>
      <c r="BT37" s="40"/>
      <c r="BU37" s="44"/>
      <c r="BV37" s="49"/>
      <c r="BW37" s="40"/>
      <c r="BX37" s="44"/>
      <c r="BY37" s="49"/>
      <c r="BZ37" s="40"/>
      <c r="CA37" s="44"/>
      <c r="CB37" s="49"/>
      <c r="CC37" s="40"/>
      <c r="CD37" s="43"/>
      <c r="CE37" s="49"/>
      <c r="CF37" s="40"/>
      <c r="CG37" s="43"/>
      <c r="CH37" s="49"/>
      <c r="CI37" s="40"/>
      <c r="CJ37" s="43"/>
      <c r="CK37" s="49"/>
      <c r="CL37" s="40"/>
      <c r="CM37" s="43"/>
      <c r="CN37" s="49"/>
      <c r="CO37" s="40"/>
      <c r="CP37" s="43"/>
      <c r="CQ37" s="49"/>
      <c r="CR37" s="40"/>
      <c r="CS37" s="43"/>
      <c r="CT37" s="49"/>
      <c r="CU37" s="40"/>
      <c r="CV37" s="43"/>
      <c r="CW37" s="49"/>
      <c r="CX37" s="40"/>
      <c r="CY37" s="43"/>
      <c r="CZ37" s="49"/>
      <c r="DA37" s="40"/>
      <c r="DB37" s="43"/>
      <c r="DC37" s="49"/>
      <c r="DD37" s="40"/>
      <c r="DE37" s="43"/>
      <c r="DF37" s="110"/>
      <c r="DG37" s="110"/>
      <c r="DH37" s="110"/>
      <c r="DI37" s="110"/>
      <c r="DJ37" s="110"/>
      <c r="DK37" s="110"/>
      <c r="DL37" s="110"/>
      <c r="DM37" s="110"/>
      <c r="DN37" s="110"/>
      <c r="DO37" s="41">
        <f t="shared" si="14"/>
        <v>0</v>
      </c>
      <c r="DP37" s="42">
        <f t="shared" si="27"/>
        <v>0</v>
      </c>
      <c r="DQ37" s="110">
        <f t="shared" si="32"/>
        <v>0</v>
      </c>
      <c r="DR37" s="50">
        <f t="shared" si="18"/>
        <v>73368</v>
      </c>
      <c r="DS37" s="111">
        <f t="shared" si="34"/>
        <v>2998</v>
      </c>
      <c r="DT37" s="51">
        <f t="shared" si="33"/>
        <v>76366</v>
      </c>
      <c r="DU37" s="5">
        <v>185292</v>
      </c>
    </row>
    <row r="38" spans="1:125" ht="66" customHeight="1" x14ac:dyDescent="0.2">
      <c r="A38" s="167"/>
      <c r="B38" s="168" t="s">
        <v>190</v>
      </c>
      <c r="C38" s="169" t="s">
        <v>259</v>
      </c>
      <c r="D38" s="202" t="s">
        <v>44</v>
      </c>
      <c r="E38" s="170" t="s">
        <v>260</v>
      </c>
      <c r="F38" s="203" t="s">
        <v>191</v>
      </c>
      <c r="G38" s="172" t="s">
        <v>62</v>
      </c>
      <c r="H38" s="173" t="s">
        <v>396</v>
      </c>
      <c r="I38" s="173" t="s">
        <v>39</v>
      </c>
      <c r="J38" s="187" t="s">
        <v>19</v>
      </c>
      <c r="K38" s="200">
        <v>60620</v>
      </c>
      <c r="L38" s="173">
        <v>9771</v>
      </c>
      <c r="M38" s="190">
        <f t="shared" si="38"/>
        <v>70391</v>
      </c>
      <c r="N38" s="200">
        <v>60620</v>
      </c>
      <c r="O38" s="173">
        <v>13224</v>
      </c>
      <c r="P38" s="190">
        <f t="shared" si="39"/>
        <v>73844</v>
      </c>
      <c r="Q38" s="200">
        <v>60620</v>
      </c>
      <c r="R38" s="173">
        <v>10534</v>
      </c>
      <c r="S38" s="190">
        <f t="shared" ref="S38:S63" si="55">Q38+R38</f>
        <v>71154</v>
      </c>
      <c r="T38" s="200">
        <v>60620</v>
      </c>
      <c r="U38" s="40">
        <v>7800</v>
      </c>
      <c r="V38" s="43">
        <f t="shared" si="35"/>
        <v>68420</v>
      </c>
      <c r="W38" s="113">
        <v>60620</v>
      </c>
      <c r="X38" s="40">
        <v>5058</v>
      </c>
      <c r="Y38" s="43">
        <f t="shared" si="36"/>
        <v>65678</v>
      </c>
      <c r="Z38" s="49">
        <v>60620</v>
      </c>
      <c r="AA38" s="40">
        <v>2317</v>
      </c>
      <c r="AB38" s="43">
        <f t="shared" si="41"/>
        <v>62937</v>
      </c>
      <c r="AC38" s="49"/>
      <c r="AD38" s="40">
        <v>150</v>
      </c>
      <c r="AE38" s="43">
        <f>AC38+AD38</f>
        <v>150</v>
      </c>
      <c r="AF38" s="49"/>
      <c r="AG38" s="40"/>
      <c r="AH38" s="43"/>
      <c r="AI38" s="49"/>
      <c r="AJ38" s="40"/>
      <c r="AK38" s="43"/>
      <c r="AL38" s="49"/>
      <c r="AM38" s="40"/>
      <c r="AN38" s="43"/>
      <c r="AO38" s="49"/>
      <c r="AP38" s="40"/>
      <c r="AQ38" s="43"/>
      <c r="AR38" s="49"/>
      <c r="AS38" s="40"/>
      <c r="AT38" s="43"/>
      <c r="AU38" s="49"/>
      <c r="AV38" s="40"/>
      <c r="AW38" s="43"/>
      <c r="AX38" s="49"/>
      <c r="AY38" s="40"/>
      <c r="AZ38" s="43"/>
      <c r="BA38" s="49"/>
      <c r="BB38" s="40"/>
      <c r="BC38" s="43"/>
      <c r="BD38" s="49"/>
      <c r="BE38" s="40"/>
      <c r="BF38" s="43"/>
      <c r="BG38" s="49"/>
      <c r="BH38" s="40"/>
      <c r="BI38" s="43"/>
      <c r="BJ38" s="49"/>
      <c r="BK38" s="40"/>
      <c r="BL38" s="43"/>
      <c r="BM38" s="49"/>
      <c r="BN38" s="40"/>
      <c r="BO38" s="43"/>
      <c r="BP38" s="113"/>
      <c r="BQ38" s="40"/>
      <c r="BR38" s="110"/>
      <c r="BS38" s="49"/>
      <c r="BT38" s="40"/>
      <c r="BU38" s="44"/>
      <c r="BV38" s="49"/>
      <c r="BW38" s="40"/>
      <c r="BX38" s="44"/>
      <c r="BY38" s="49"/>
      <c r="BZ38" s="40"/>
      <c r="CA38" s="44"/>
      <c r="CB38" s="49"/>
      <c r="CC38" s="40"/>
      <c r="CD38" s="43"/>
      <c r="CE38" s="49"/>
      <c r="CF38" s="40"/>
      <c r="CG38" s="43"/>
      <c r="CH38" s="49"/>
      <c r="CI38" s="40"/>
      <c r="CJ38" s="43"/>
      <c r="CK38" s="49"/>
      <c r="CL38" s="40"/>
      <c r="CM38" s="43"/>
      <c r="CN38" s="49"/>
      <c r="CO38" s="40"/>
      <c r="CP38" s="43"/>
      <c r="CQ38" s="49"/>
      <c r="CR38" s="40"/>
      <c r="CS38" s="43"/>
      <c r="CT38" s="49"/>
      <c r="CU38" s="40"/>
      <c r="CV38" s="43"/>
      <c r="CW38" s="49"/>
      <c r="CX38" s="40"/>
      <c r="CY38" s="43"/>
      <c r="CZ38" s="49"/>
      <c r="DA38" s="40"/>
      <c r="DB38" s="43"/>
      <c r="DC38" s="49"/>
      <c r="DD38" s="40"/>
      <c r="DE38" s="43"/>
      <c r="DF38" s="110"/>
      <c r="DG38" s="110"/>
      <c r="DH38" s="110"/>
      <c r="DI38" s="110"/>
      <c r="DJ38" s="110"/>
      <c r="DK38" s="110"/>
      <c r="DL38" s="110"/>
      <c r="DM38" s="110"/>
      <c r="DN38" s="110"/>
      <c r="DO38" s="41">
        <f t="shared" si="14"/>
        <v>0</v>
      </c>
      <c r="DP38" s="42">
        <f t="shared" si="27"/>
        <v>0</v>
      </c>
      <c r="DQ38" s="110">
        <f t="shared" si="32"/>
        <v>0</v>
      </c>
      <c r="DR38" s="50">
        <f t="shared" si="18"/>
        <v>363720</v>
      </c>
      <c r="DS38" s="111">
        <f>L38+O38+R38+U38+X38+AA38+AD38+DP38</f>
        <v>48854</v>
      </c>
      <c r="DT38" s="51">
        <f t="shared" si="33"/>
        <v>412574</v>
      </c>
      <c r="DU38" s="5">
        <v>552349</v>
      </c>
    </row>
    <row r="39" spans="1:125" ht="71.45" customHeight="1" x14ac:dyDescent="0.2">
      <c r="A39" s="167"/>
      <c r="B39" s="168" t="s">
        <v>253</v>
      </c>
      <c r="C39" s="169" t="s">
        <v>275</v>
      </c>
      <c r="D39" s="205">
        <v>52220</v>
      </c>
      <c r="E39" s="170" t="s">
        <v>317</v>
      </c>
      <c r="F39" s="203" t="s">
        <v>243</v>
      </c>
      <c r="G39" s="172" t="s">
        <v>24</v>
      </c>
      <c r="H39" s="173">
        <v>3.11</v>
      </c>
      <c r="I39" s="173" t="s">
        <v>39</v>
      </c>
      <c r="J39" s="187" t="s">
        <v>19</v>
      </c>
      <c r="K39" s="200">
        <v>90320</v>
      </c>
      <c r="L39" s="173">
        <v>35422</v>
      </c>
      <c r="M39" s="190">
        <f t="shared" si="38"/>
        <v>125742</v>
      </c>
      <c r="N39" s="200">
        <v>90320</v>
      </c>
      <c r="O39" s="173">
        <v>37689</v>
      </c>
      <c r="P39" s="190">
        <f>N39+O39</f>
        <v>128009</v>
      </c>
      <c r="Q39" s="200">
        <v>90320</v>
      </c>
      <c r="R39" s="173">
        <v>35148</v>
      </c>
      <c r="S39" s="190">
        <f t="shared" si="55"/>
        <v>125468</v>
      </c>
      <c r="T39" s="200">
        <v>90320</v>
      </c>
      <c r="U39" s="40">
        <v>31881</v>
      </c>
      <c r="V39" s="43">
        <f>T39+U39</f>
        <v>122201</v>
      </c>
      <c r="W39" s="113">
        <v>90320</v>
      </c>
      <c r="X39" s="40">
        <v>28605</v>
      </c>
      <c r="Y39" s="43">
        <f>W39+X39</f>
        <v>118925</v>
      </c>
      <c r="Z39" s="49">
        <v>90320</v>
      </c>
      <c r="AA39" s="40">
        <v>25393</v>
      </c>
      <c r="AB39" s="43">
        <f>Z39+AA39</f>
        <v>115713</v>
      </c>
      <c r="AC39" s="49">
        <v>90320</v>
      </c>
      <c r="AD39" s="40">
        <v>22048</v>
      </c>
      <c r="AE39" s="43">
        <f>AC39+AD39</f>
        <v>112368</v>
      </c>
      <c r="AF39" s="49">
        <v>90320</v>
      </c>
      <c r="AG39" s="40">
        <v>0</v>
      </c>
      <c r="AH39" s="43">
        <f>AF39+AG39</f>
        <v>90320</v>
      </c>
      <c r="AI39" s="49">
        <v>90320</v>
      </c>
      <c r="AJ39" s="40">
        <v>0</v>
      </c>
      <c r="AK39" s="43">
        <f>AI39+AJ39</f>
        <v>90320</v>
      </c>
      <c r="AL39" s="49">
        <v>90320</v>
      </c>
      <c r="AM39" s="40">
        <v>0</v>
      </c>
      <c r="AN39" s="43">
        <f>AL39+AM39</f>
        <v>90320</v>
      </c>
      <c r="AO39" s="49">
        <v>90320</v>
      </c>
      <c r="AP39" s="40">
        <v>0</v>
      </c>
      <c r="AQ39" s="43">
        <f>AO39+AP39</f>
        <v>90320</v>
      </c>
      <c r="AR39" s="49">
        <v>90320</v>
      </c>
      <c r="AS39" s="40">
        <v>0</v>
      </c>
      <c r="AT39" s="43">
        <f>AR39+AS39</f>
        <v>90320</v>
      </c>
      <c r="AU39" s="49">
        <v>80537</v>
      </c>
      <c r="AV39" s="40">
        <v>0</v>
      </c>
      <c r="AW39" s="43">
        <f>AU39+AV39</f>
        <v>80537</v>
      </c>
      <c r="AX39" s="49">
        <v>0</v>
      </c>
      <c r="AY39" s="40">
        <v>0</v>
      </c>
      <c r="AZ39" s="43">
        <f>AX39+AY39</f>
        <v>0</v>
      </c>
      <c r="BA39" s="49">
        <v>0</v>
      </c>
      <c r="BB39" s="40">
        <v>0</v>
      </c>
      <c r="BC39" s="43">
        <f>BA39+BB39</f>
        <v>0</v>
      </c>
      <c r="BD39" s="49">
        <v>0</v>
      </c>
      <c r="BE39" s="40">
        <v>0</v>
      </c>
      <c r="BF39" s="43">
        <f>BD39+BE39</f>
        <v>0</v>
      </c>
      <c r="BG39" s="49">
        <v>0</v>
      </c>
      <c r="BH39" s="40">
        <v>0</v>
      </c>
      <c r="BI39" s="43">
        <f>BG39+BH39</f>
        <v>0</v>
      </c>
      <c r="BJ39" s="49">
        <v>0</v>
      </c>
      <c r="BK39" s="40">
        <v>0</v>
      </c>
      <c r="BL39" s="43">
        <f>BJ39+BK39</f>
        <v>0</v>
      </c>
      <c r="BM39" s="49">
        <v>0</v>
      </c>
      <c r="BN39" s="40">
        <v>0</v>
      </c>
      <c r="BO39" s="43">
        <f>BM39+BN39</f>
        <v>0</v>
      </c>
      <c r="BP39" s="113">
        <v>0</v>
      </c>
      <c r="BQ39" s="40">
        <v>0</v>
      </c>
      <c r="BR39" s="114">
        <f>BP39+BQ39</f>
        <v>0</v>
      </c>
      <c r="BS39" s="49">
        <v>0</v>
      </c>
      <c r="BT39" s="115">
        <v>0</v>
      </c>
      <c r="BU39" s="44">
        <f>BS39+BT39</f>
        <v>0</v>
      </c>
      <c r="BV39" s="49">
        <v>0</v>
      </c>
      <c r="BW39" s="40">
        <v>0</v>
      </c>
      <c r="BX39" s="44">
        <f t="shared" ref="BX39" si="56">BV39+BW39</f>
        <v>0</v>
      </c>
      <c r="BY39" s="49">
        <v>0</v>
      </c>
      <c r="BZ39" s="40">
        <v>0</v>
      </c>
      <c r="CA39" s="44">
        <f t="shared" ref="CA39" si="57">BY39+BZ39</f>
        <v>0</v>
      </c>
      <c r="CB39" s="49">
        <v>0</v>
      </c>
      <c r="CC39" s="40">
        <v>0</v>
      </c>
      <c r="CD39" s="44">
        <f t="shared" ref="CD39" si="58">CB39+CC39</f>
        <v>0</v>
      </c>
      <c r="CE39" s="49">
        <v>0</v>
      </c>
      <c r="CF39" s="40">
        <v>0</v>
      </c>
      <c r="CG39" s="43">
        <f t="shared" ref="CG39" si="59">CE39+CF39</f>
        <v>0</v>
      </c>
      <c r="CH39" s="49">
        <v>0</v>
      </c>
      <c r="CI39" s="40">
        <v>0</v>
      </c>
      <c r="CJ39" s="43">
        <f t="shared" ref="CJ39" si="60">CH39+CI39</f>
        <v>0</v>
      </c>
      <c r="CK39" s="49">
        <v>0</v>
      </c>
      <c r="CL39" s="40">
        <v>0</v>
      </c>
      <c r="CM39" s="43">
        <f t="shared" ref="CM39" si="61">CK39+CL39</f>
        <v>0</v>
      </c>
      <c r="CN39" s="49">
        <v>0</v>
      </c>
      <c r="CO39" s="40">
        <v>0</v>
      </c>
      <c r="CP39" s="43">
        <f t="shared" ref="CP39" si="62">CN39+CO39</f>
        <v>0</v>
      </c>
      <c r="CQ39" s="49"/>
      <c r="CR39" s="40"/>
      <c r="CS39" s="43"/>
      <c r="CT39" s="49"/>
      <c r="CU39" s="40"/>
      <c r="CV39" s="43"/>
      <c r="CW39" s="49"/>
      <c r="CX39" s="40"/>
      <c r="CY39" s="43"/>
      <c r="CZ39" s="49"/>
      <c r="DA39" s="40"/>
      <c r="DB39" s="43"/>
      <c r="DC39" s="49"/>
      <c r="DD39" s="40"/>
      <c r="DE39" s="43"/>
      <c r="DF39" s="110"/>
      <c r="DG39" s="110"/>
      <c r="DH39" s="110"/>
      <c r="DI39" s="110"/>
      <c r="DJ39" s="110"/>
      <c r="DK39" s="110"/>
      <c r="DL39" s="110"/>
      <c r="DM39" s="110"/>
      <c r="DN39" s="110"/>
      <c r="DO39" s="41">
        <f t="shared" si="14"/>
        <v>532137</v>
      </c>
      <c r="DP39" s="42">
        <v>63696</v>
      </c>
      <c r="DQ39" s="110">
        <f t="shared" si="32"/>
        <v>595833</v>
      </c>
      <c r="DR39" s="50">
        <f t="shared" si="18"/>
        <v>1164377</v>
      </c>
      <c r="DS39" s="111">
        <f t="shared" si="34"/>
        <v>279882</v>
      </c>
      <c r="DT39" s="51">
        <f t="shared" si="33"/>
        <v>1444259</v>
      </c>
      <c r="DU39" s="5">
        <v>1466883</v>
      </c>
    </row>
    <row r="40" spans="1:125" s="91" customFormat="1" ht="63.75" x14ac:dyDescent="0.2">
      <c r="A40" s="167"/>
      <c r="B40" s="168" t="s">
        <v>200</v>
      </c>
      <c r="C40" s="169" t="s">
        <v>201</v>
      </c>
      <c r="D40" s="169" t="s">
        <v>92</v>
      </c>
      <c r="E40" s="170" t="s">
        <v>202</v>
      </c>
      <c r="F40" s="171" t="s">
        <v>203</v>
      </c>
      <c r="G40" s="172" t="s">
        <v>62</v>
      </c>
      <c r="H40" s="204">
        <v>3.613</v>
      </c>
      <c r="I40" s="204" t="s">
        <v>39</v>
      </c>
      <c r="J40" s="206" t="s">
        <v>19</v>
      </c>
      <c r="K40" s="172">
        <v>24900</v>
      </c>
      <c r="L40" s="204">
        <v>496</v>
      </c>
      <c r="M40" s="190">
        <f>K40+L40</f>
        <v>25396</v>
      </c>
      <c r="N40" s="172"/>
      <c r="O40" s="204"/>
      <c r="P40" s="190">
        <f t="shared" ref="P40:P63" si="63">N40+O40</f>
        <v>0</v>
      </c>
      <c r="Q40" s="172"/>
      <c r="R40" s="204"/>
      <c r="S40" s="190">
        <f t="shared" si="55"/>
        <v>0</v>
      </c>
      <c r="T40" s="172"/>
      <c r="U40" s="53"/>
      <c r="V40" s="43">
        <f t="shared" ref="V40:V47" si="64">T40+U40</f>
        <v>0</v>
      </c>
      <c r="W40" s="116"/>
      <c r="X40" s="53"/>
      <c r="Y40" s="43">
        <f t="shared" ref="Y40:Y47" si="65">W40+X40</f>
        <v>0</v>
      </c>
      <c r="Z40" s="37"/>
      <c r="AA40" s="53"/>
      <c r="AB40" s="43">
        <f t="shared" ref="AB40:AB47" si="66">Z40+AA40</f>
        <v>0</v>
      </c>
      <c r="AC40" s="37"/>
      <c r="AD40" s="53"/>
      <c r="AE40" s="43">
        <f t="shared" ref="AE40:AE43" si="67">AC40+AD40</f>
        <v>0</v>
      </c>
      <c r="AF40" s="37"/>
      <c r="AG40" s="53"/>
      <c r="AH40" s="43">
        <f t="shared" ref="AH40:AH42" si="68">AF40+AG40</f>
        <v>0</v>
      </c>
      <c r="AI40" s="37"/>
      <c r="AJ40" s="53"/>
      <c r="AK40" s="43">
        <f t="shared" ref="AK40:AK42" si="69">AI40+AJ40</f>
        <v>0</v>
      </c>
      <c r="AL40" s="37"/>
      <c r="AM40" s="53"/>
      <c r="AN40" s="43">
        <f t="shared" ref="AN40:AN42" si="70">AL40+AM40</f>
        <v>0</v>
      </c>
      <c r="AO40" s="37"/>
      <c r="AP40" s="53"/>
      <c r="AQ40" s="43">
        <f t="shared" ref="AQ40:AQ42" si="71">AO40+AP40</f>
        <v>0</v>
      </c>
      <c r="AR40" s="37"/>
      <c r="AS40" s="53"/>
      <c r="AT40" s="43">
        <f t="shared" ref="AT40:AT42" si="72">AR40+AS40</f>
        <v>0</v>
      </c>
      <c r="AU40" s="37"/>
      <c r="AV40" s="53"/>
      <c r="AW40" s="43">
        <f t="shared" ref="AW40:AW42" si="73">AU40+AV40</f>
        <v>0</v>
      </c>
      <c r="AX40" s="37"/>
      <c r="AY40" s="53"/>
      <c r="AZ40" s="43">
        <f t="shared" ref="AZ40:AZ42" si="74">AX40+AY40</f>
        <v>0</v>
      </c>
      <c r="BA40" s="37"/>
      <c r="BB40" s="53"/>
      <c r="BC40" s="43"/>
      <c r="BD40" s="37"/>
      <c r="BE40" s="53"/>
      <c r="BF40" s="43"/>
      <c r="BG40" s="37"/>
      <c r="BH40" s="53"/>
      <c r="BI40" s="43"/>
      <c r="BJ40" s="37"/>
      <c r="BK40" s="53"/>
      <c r="BL40" s="43"/>
      <c r="BM40" s="37"/>
      <c r="BN40" s="53"/>
      <c r="BO40" s="43"/>
      <c r="BP40" s="116"/>
      <c r="BQ40" s="53"/>
      <c r="BR40" s="110"/>
      <c r="BS40" s="37"/>
      <c r="BT40" s="117"/>
      <c r="BU40" s="44"/>
      <c r="BV40" s="37"/>
      <c r="BW40" s="53"/>
      <c r="BX40" s="44"/>
      <c r="BY40" s="37"/>
      <c r="BZ40" s="53"/>
      <c r="CA40" s="44"/>
      <c r="CB40" s="37"/>
      <c r="CC40" s="53"/>
      <c r="CD40" s="44"/>
      <c r="CE40" s="37"/>
      <c r="CF40" s="53"/>
      <c r="CG40" s="43"/>
      <c r="CH40" s="37"/>
      <c r="CI40" s="53"/>
      <c r="CJ40" s="43"/>
      <c r="CK40" s="37"/>
      <c r="CL40" s="53"/>
      <c r="CM40" s="43"/>
      <c r="CN40" s="37"/>
      <c r="CO40" s="53"/>
      <c r="CP40" s="43"/>
      <c r="CQ40" s="37"/>
      <c r="CR40" s="53"/>
      <c r="CS40" s="43"/>
      <c r="CT40" s="37"/>
      <c r="CU40" s="53"/>
      <c r="CV40" s="43"/>
      <c r="CW40" s="37"/>
      <c r="CX40" s="53"/>
      <c r="CY40" s="43"/>
      <c r="CZ40" s="37"/>
      <c r="DA40" s="53"/>
      <c r="DB40" s="43"/>
      <c r="DC40" s="37"/>
      <c r="DD40" s="53"/>
      <c r="DE40" s="43"/>
      <c r="DF40" s="110"/>
      <c r="DG40" s="110"/>
      <c r="DH40" s="110"/>
      <c r="DI40" s="110"/>
      <c r="DJ40" s="110"/>
      <c r="DK40" s="110"/>
      <c r="DL40" s="110"/>
      <c r="DM40" s="110"/>
      <c r="DN40" s="110"/>
      <c r="DO40" s="41">
        <f t="shared" si="14"/>
        <v>0</v>
      </c>
      <c r="DP40" s="42">
        <f t="shared" si="27"/>
        <v>0</v>
      </c>
      <c r="DQ40" s="110">
        <f t="shared" si="32"/>
        <v>0</v>
      </c>
      <c r="DR40" s="50">
        <f t="shared" si="18"/>
        <v>24900</v>
      </c>
      <c r="DS40" s="111">
        <f t="shared" si="34"/>
        <v>496</v>
      </c>
      <c r="DT40" s="51">
        <f t="shared" si="33"/>
        <v>25396</v>
      </c>
      <c r="DU40" s="5">
        <v>100193</v>
      </c>
    </row>
    <row r="41" spans="1:125" s="91" customFormat="1" ht="63.75" x14ac:dyDescent="0.2">
      <c r="A41" s="167"/>
      <c r="B41" s="168" t="s">
        <v>334</v>
      </c>
      <c r="C41" s="169" t="s">
        <v>349</v>
      </c>
      <c r="D41" s="169" t="s">
        <v>335</v>
      </c>
      <c r="E41" s="170" t="s">
        <v>346</v>
      </c>
      <c r="F41" s="171" t="s">
        <v>336</v>
      </c>
      <c r="G41" s="172" t="s">
        <v>62</v>
      </c>
      <c r="H41" s="204">
        <v>4.5510000000000002</v>
      </c>
      <c r="I41" s="204" t="s">
        <v>39</v>
      </c>
      <c r="J41" s="206" t="s">
        <v>19</v>
      </c>
      <c r="K41" s="172">
        <v>27530</v>
      </c>
      <c r="L41" s="204">
        <v>6163</v>
      </c>
      <c r="M41" s="190">
        <f>K41+L41</f>
        <v>33693</v>
      </c>
      <c r="N41" s="172">
        <v>2346</v>
      </c>
      <c r="O41" s="204">
        <v>120</v>
      </c>
      <c r="P41" s="190">
        <f t="shared" si="63"/>
        <v>2466</v>
      </c>
      <c r="Q41" s="172">
        <v>0</v>
      </c>
      <c r="R41" s="204">
        <v>0</v>
      </c>
      <c r="S41" s="190">
        <f t="shared" si="55"/>
        <v>0</v>
      </c>
      <c r="T41" s="172">
        <v>0</v>
      </c>
      <c r="U41" s="53">
        <v>0</v>
      </c>
      <c r="V41" s="43">
        <f t="shared" si="64"/>
        <v>0</v>
      </c>
      <c r="W41" s="116">
        <v>0</v>
      </c>
      <c r="X41" s="53">
        <v>0</v>
      </c>
      <c r="Y41" s="43">
        <f t="shared" si="65"/>
        <v>0</v>
      </c>
      <c r="Z41" s="37">
        <v>0</v>
      </c>
      <c r="AA41" s="53">
        <v>0</v>
      </c>
      <c r="AB41" s="43">
        <f t="shared" si="66"/>
        <v>0</v>
      </c>
      <c r="AC41" s="37">
        <v>0</v>
      </c>
      <c r="AD41" s="53">
        <v>0</v>
      </c>
      <c r="AE41" s="43">
        <f t="shared" si="67"/>
        <v>0</v>
      </c>
      <c r="AF41" s="37">
        <v>0</v>
      </c>
      <c r="AG41" s="53">
        <v>0</v>
      </c>
      <c r="AH41" s="43">
        <f t="shared" si="68"/>
        <v>0</v>
      </c>
      <c r="AI41" s="37">
        <v>0</v>
      </c>
      <c r="AJ41" s="53">
        <v>0</v>
      </c>
      <c r="AK41" s="43">
        <f t="shared" si="69"/>
        <v>0</v>
      </c>
      <c r="AL41" s="37">
        <v>0</v>
      </c>
      <c r="AM41" s="53">
        <v>0</v>
      </c>
      <c r="AN41" s="43">
        <f t="shared" si="70"/>
        <v>0</v>
      </c>
      <c r="AO41" s="37">
        <v>0</v>
      </c>
      <c r="AP41" s="53">
        <v>0</v>
      </c>
      <c r="AQ41" s="43">
        <f t="shared" si="71"/>
        <v>0</v>
      </c>
      <c r="AR41" s="37">
        <v>0</v>
      </c>
      <c r="AS41" s="53">
        <v>0</v>
      </c>
      <c r="AT41" s="43">
        <f t="shared" si="72"/>
        <v>0</v>
      </c>
      <c r="AU41" s="37">
        <v>0</v>
      </c>
      <c r="AV41" s="53">
        <v>0</v>
      </c>
      <c r="AW41" s="43">
        <f t="shared" si="73"/>
        <v>0</v>
      </c>
      <c r="AX41" s="37">
        <v>0</v>
      </c>
      <c r="AY41" s="53">
        <v>0</v>
      </c>
      <c r="AZ41" s="43">
        <f t="shared" si="74"/>
        <v>0</v>
      </c>
      <c r="BA41" s="37"/>
      <c r="BB41" s="53">
        <v>0</v>
      </c>
      <c r="BC41" s="43"/>
      <c r="BD41" s="37"/>
      <c r="BE41" s="53"/>
      <c r="BF41" s="43"/>
      <c r="BG41" s="37"/>
      <c r="BH41" s="53"/>
      <c r="BI41" s="43"/>
      <c r="BJ41" s="37"/>
      <c r="BK41" s="53"/>
      <c r="BL41" s="43"/>
      <c r="BM41" s="37"/>
      <c r="BN41" s="53"/>
      <c r="BO41" s="43"/>
      <c r="BP41" s="116"/>
      <c r="BQ41" s="53"/>
      <c r="BR41" s="110"/>
      <c r="BS41" s="37"/>
      <c r="BT41" s="117"/>
      <c r="BU41" s="44"/>
      <c r="BV41" s="37"/>
      <c r="BW41" s="53"/>
      <c r="BX41" s="44"/>
      <c r="BY41" s="37"/>
      <c r="BZ41" s="53"/>
      <c r="CA41" s="44"/>
      <c r="CB41" s="37"/>
      <c r="CC41" s="53"/>
      <c r="CD41" s="44"/>
      <c r="CE41" s="37"/>
      <c r="CF41" s="53"/>
      <c r="CG41" s="43"/>
      <c r="CH41" s="37"/>
      <c r="CI41" s="53"/>
      <c r="CJ41" s="43"/>
      <c r="CK41" s="37"/>
      <c r="CL41" s="53"/>
      <c r="CM41" s="43"/>
      <c r="CN41" s="37"/>
      <c r="CO41" s="53"/>
      <c r="CP41" s="43"/>
      <c r="CQ41" s="37"/>
      <c r="CR41" s="53"/>
      <c r="CS41" s="43"/>
      <c r="CT41" s="37"/>
      <c r="CU41" s="53"/>
      <c r="CV41" s="43"/>
      <c r="CW41" s="37"/>
      <c r="CX41" s="53"/>
      <c r="CY41" s="43"/>
      <c r="CZ41" s="37"/>
      <c r="DA41" s="53"/>
      <c r="DB41" s="43"/>
      <c r="DC41" s="37"/>
      <c r="DD41" s="53"/>
      <c r="DE41" s="43"/>
      <c r="DF41" s="110"/>
      <c r="DG41" s="110"/>
      <c r="DH41" s="110"/>
      <c r="DI41" s="110"/>
      <c r="DJ41" s="110"/>
      <c r="DK41" s="110"/>
      <c r="DL41" s="110"/>
      <c r="DM41" s="110"/>
      <c r="DN41" s="110"/>
      <c r="DO41" s="41">
        <f t="shared" si="14"/>
        <v>0</v>
      </c>
      <c r="DP41" s="42">
        <f t="shared" si="27"/>
        <v>0</v>
      </c>
      <c r="DQ41" s="110">
        <f t="shared" si="32"/>
        <v>0</v>
      </c>
      <c r="DR41" s="50">
        <f t="shared" si="18"/>
        <v>29876</v>
      </c>
      <c r="DS41" s="111">
        <f t="shared" si="34"/>
        <v>6283</v>
      </c>
      <c r="DT41" s="51">
        <f t="shared" si="33"/>
        <v>36159</v>
      </c>
      <c r="DU41" s="5"/>
    </row>
    <row r="42" spans="1:125" s="91" customFormat="1" ht="76.5" x14ac:dyDescent="0.2">
      <c r="A42" s="167"/>
      <c r="B42" s="168" t="s">
        <v>350</v>
      </c>
      <c r="C42" s="169" t="s">
        <v>351</v>
      </c>
      <c r="D42" s="169" t="s">
        <v>352</v>
      </c>
      <c r="E42" s="170" t="s">
        <v>353</v>
      </c>
      <c r="F42" s="171" t="s">
        <v>354</v>
      </c>
      <c r="G42" s="172" t="s">
        <v>62</v>
      </c>
      <c r="H42" s="204">
        <v>3.8439999999999999</v>
      </c>
      <c r="I42" s="204" t="s">
        <v>39</v>
      </c>
      <c r="J42" s="206" t="s">
        <v>19</v>
      </c>
      <c r="K42" s="172">
        <v>70810</v>
      </c>
      <c r="L42" s="204">
        <v>30075</v>
      </c>
      <c r="M42" s="190">
        <f>K42+L42</f>
        <v>100885</v>
      </c>
      <c r="N42" s="172">
        <v>70884</v>
      </c>
      <c r="O42" s="204">
        <v>35869</v>
      </c>
      <c r="P42" s="190">
        <f t="shared" si="63"/>
        <v>106753</v>
      </c>
      <c r="Q42" s="172">
        <v>70884</v>
      </c>
      <c r="R42" s="204">
        <v>33053</v>
      </c>
      <c r="S42" s="190">
        <f t="shared" si="55"/>
        <v>103937</v>
      </c>
      <c r="T42" s="172">
        <v>70884</v>
      </c>
      <c r="U42" s="53">
        <v>30237</v>
      </c>
      <c r="V42" s="43">
        <f t="shared" si="64"/>
        <v>101121</v>
      </c>
      <c r="W42" s="116">
        <v>70884</v>
      </c>
      <c r="X42" s="53">
        <v>27422</v>
      </c>
      <c r="Y42" s="43">
        <f t="shared" si="65"/>
        <v>98306</v>
      </c>
      <c r="Z42" s="37">
        <v>70884</v>
      </c>
      <c r="AA42" s="53">
        <v>24606</v>
      </c>
      <c r="AB42" s="43">
        <f t="shared" si="66"/>
        <v>95490</v>
      </c>
      <c r="AC42" s="37">
        <v>70884</v>
      </c>
      <c r="AD42" s="53">
        <v>21791</v>
      </c>
      <c r="AE42" s="43">
        <f t="shared" si="67"/>
        <v>92675</v>
      </c>
      <c r="AF42" s="37">
        <v>70884</v>
      </c>
      <c r="AG42" s="53">
        <v>0</v>
      </c>
      <c r="AH42" s="43">
        <f t="shared" si="68"/>
        <v>70884</v>
      </c>
      <c r="AI42" s="37">
        <v>70884</v>
      </c>
      <c r="AJ42" s="53">
        <v>0</v>
      </c>
      <c r="AK42" s="43">
        <f t="shared" si="69"/>
        <v>70884</v>
      </c>
      <c r="AL42" s="37">
        <v>70884</v>
      </c>
      <c r="AM42" s="53">
        <v>0</v>
      </c>
      <c r="AN42" s="43">
        <f t="shared" si="70"/>
        <v>70884</v>
      </c>
      <c r="AO42" s="37">
        <v>65716</v>
      </c>
      <c r="AP42" s="53">
        <v>0</v>
      </c>
      <c r="AQ42" s="43">
        <f t="shared" si="71"/>
        <v>65716</v>
      </c>
      <c r="AR42" s="37">
        <v>65716</v>
      </c>
      <c r="AS42" s="53">
        <v>0</v>
      </c>
      <c r="AT42" s="43">
        <f t="shared" si="72"/>
        <v>65716</v>
      </c>
      <c r="AU42" s="37">
        <v>65716</v>
      </c>
      <c r="AV42" s="53">
        <v>0</v>
      </c>
      <c r="AW42" s="43">
        <f t="shared" si="73"/>
        <v>65716</v>
      </c>
      <c r="AX42" s="37">
        <v>65716</v>
      </c>
      <c r="AY42" s="53">
        <v>0</v>
      </c>
      <c r="AZ42" s="43">
        <f t="shared" si="74"/>
        <v>65716</v>
      </c>
      <c r="BA42" s="37">
        <v>16429</v>
      </c>
      <c r="BB42" s="53">
        <v>0</v>
      </c>
      <c r="BC42" s="43">
        <f>BA42+BB42</f>
        <v>16429</v>
      </c>
      <c r="BD42" s="37"/>
      <c r="BE42" s="53"/>
      <c r="BF42" s="43"/>
      <c r="BG42" s="37"/>
      <c r="BH42" s="53"/>
      <c r="BI42" s="43"/>
      <c r="BJ42" s="37"/>
      <c r="BK42" s="53"/>
      <c r="BL42" s="43"/>
      <c r="BM42" s="37"/>
      <c r="BN42" s="53"/>
      <c r="BO42" s="43"/>
      <c r="BP42" s="116"/>
      <c r="BQ42" s="53"/>
      <c r="BR42" s="110"/>
      <c r="BS42" s="37"/>
      <c r="BT42" s="117"/>
      <c r="BU42" s="44"/>
      <c r="BV42" s="37"/>
      <c r="BW42" s="53"/>
      <c r="BX42" s="44"/>
      <c r="BY42" s="37"/>
      <c r="BZ42" s="53"/>
      <c r="CA42" s="44"/>
      <c r="CB42" s="37"/>
      <c r="CC42" s="53"/>
      <c r="CD42" s="44"/>
      <c r="CE42" s="37"/>
      <c r="CF42" s="53"/>
      <c r="CG42" s="43"/>
      <c r="CH42" s="37"/>
      <c r="CI42" s="53"/>
      <c r="CJ42" s="43"/>
      <c r="CK42" s="37"/>
      <c r="CL42" s="53"/>
      <c r="CM42" s="43"/>
      <c r="CN42" s="37"/>
      <c r="CO42" s="53"/>
      <c r="CP42" s="43"/>
      <c r="CQ42" s="37"/>
      <c r="CR42" s="53"/>
      <c r="CS42" s="43"/>
      <c r="CT42" s="37"/>
      <c r="CU42" s="53"/>
      <c r="CV42" s="43"/>
      <c r="CW42" s="37"/>
      <c r="CX42" s="53"/>
      <c r="CY42" s="43"/>
      <c r="CZ42" s="37"/>
      <c r="DA42" s="53"/>
      <c r="DB42" s="43"/>
      <c r="DC42" s="37"/>
      <c r="DD42" s="53"/>
      <c r="DE42" s="43"/>
      <c r="DF42" s="110"/>
      <c r="DG42" s="110"/>
      <c r="DH42" s="110"/>
      <c r="DI42" s="110"/>
      <c r="DJ42" s="110"/>
      <c r="DK42" s="110"/>
      <c r="DL42" s="110"/>
      <c r="DM42" s="110"/>
      <c r="DN42" s="110"/>
      <c r="DO42" s="41">
        <f t="shared" si="14"/>
        <v>491945</v>
      </c>
      <c r="DP42" s="42">
        <v>75461</v>
      </c>
      <c r="DQ42" s="110">
        <f t="shared" si="32"/>
        <v>567406</v>
      </c>
      <c r="DR42" s="50">
        <f t="shared" si="18"/>
        <v>988059</v>
      </c>
      <c r="DS42" s="111">
        <f t="shared" si="34"/>
        <v>278514</v>
      </c>
      <c r="DT42" s="51">
        <f t="shared" si="33"/>
        <v>1266573</v>
      </c>
      <c r="DU42" s="5"/>
    </row>
    <row r="43" spans="1:125" s="91" customFormat="1" ht="63.75" x14ac:dyDescent="0.2">
      <c r="A43" s="167"/>
      <c r="B43" s="168" t="s">
        <v>247</v>
      </c>
      <c r="C43" s="169" t="s">
        <v>254</v>
      </c>
      <c r="D43" s="169" t="s">
        <v>44</v>
      </c>
      <c r="E43" s="170" t="s">
        <v>255</v>
      </c>
      <c r="F43" s="171" t="s">
        <v>248</v>
      </c>
      <c r="G43" s="172" t="s">
        <v>24</v>
      </c>
      <c r="H43" s="204">
        <v>4.3540000000000001</v>
      </c>
      <c r="I43" s="204" t="s">
        <v>39</v>
      </c>
      <c r="J43" s="206" t="s">
        <v>19</v>
      </c>
      <c r="K43" s="172">
        <v>17772</v>
      </c>
      <c r="L43" s="204">
        <v>2974</v>
      </c>
      <c r="M43" s="190">
        <f>K43+L43</f>
        <v>20746</v>
      </c>
      <c r="N43" s="172">
        <v>17772</v>
      </c>
      <c r="O43" s="204">
        <v>3816</v>
      </c>
      <c r="P43" s="190">
        <f t="shared" si="63"/>
        <v>21588</v>
      </c>
      <c r="Q43" s="172">
        <v>17772</v>
      </c>
      <c r="R43" s="204">
        <v>3061</v>
      </c>
      <c r="S43" s="190">
        <f t="shared" si="55"/>
        <v>20833</v>
      </c>
      <c r="T43" s="172">
        <v>17772</v>
      </c>
      <c r="U43" s="53">
        <v>2265</v>
      </c>
      <c r="V43" s="43">
        <f t="shared" si="64"/>
        <v>20037</v>
      </c>
      <c r="W43" s="116">
        <v>17772</v>
      </c>
      <c r="X43" s="53">
        <v>1469</v>
      </c>
      <c r="Y43" s="43">
        <f t="shared" si="65"/>
        <v>19241</v>
      </c>
      <c r="Z43" s="37">
        <v>17772</v>
      </c>
      <c r="AA43" s="53">
        <v>673</v>
      </c>
      <c r="AB43" s="43">
        <f t="shared" si="66"/>
        <v>18445</v>
      </c>
      <c r="AC43" s="37"/>
      <c r="AD43" s="53">
        <v>43</v>
      </c>
      <c r="AE43" s="43">
        <f t="shared" si="67"/>
        <v>43</v>
      </c>
      <c r="AF43" s="37"/>
      <c r="AG43" s="53"/>
      <c r="AH43" s="43"/>
      <c r="AI43" s="37"/>
      <c r="AJ43" s="53"/>
      <c r="AK43" s="43"/>
      <c r="AL43" s="37"/>
      <c r="AM43" s="53"/>
      <c r="AN43" s="43"/>
      <c r="AO43" s="37"/>
      <c r="AP43" s="53"/>
      <c r="AQ43" s="43"/>
      <c r="AR43" s="37"/>
      <c r="AS43" s="53"/>
      <c r="AT43" s="43"/>
      <c r="AU43" s="37"/>
      <c r="AV43" s="53"/>
      <c r="AW43" s="43"/>
      <c r="AX43" s="37"/>
      <c r="AY43" s="53"/>
      <c r="AZ43" s="43"/>
      <c r="BA43" s="37"/>
      <c r="BB43" s="53"/>
      <c r="BC43" s="43"/>
      <c r="BD43" s="37"/>
      <c r="BE43" s="53"/>
      <c r="BF43" s="43"/>
      <c r="BG43" s="37"/>
      <c r="BH43" s="53"/>
      <c r="BI43" s="43"/>
      <c r="BJ43" s="37"/>
      <c r="BK43" s="53"/>
      <c r="BL43" s="43"/>
      <c r="BM43" s="37"/>
      <c r="BN43" s="53"/>
      <c r="BO43" s="43"/>
      <c r="BP43" s="116"/>
      <c r="BQ43" s="53"/>
      <c r="BR43" s="110"/>
      <c r="BS43" s="37"/>
      <c r="BT43" s="117"/>
      <c r="BU43" s="44"/>
      <c r="BV43" s="37"/>
      <c r="BW43" s="53"/>
      <c r="BX43" s="44"/>
      <c r="BY43" s="37"/>
      <c r="BZ43" s="53"/>
      <c r="CA43" s="44"/>
      <c r="CB43" s="37"/>
      <c r="CC43" s="53"/>
      <c r="CD43" s="44"/>
      <c r="CE43" s="37"/>
      <c r="CF43" s="53"/>
      <c r="CG43" s="43"/>
      <c r="CH43" s="37"/>
      <c r="CI43" s="53"/>
      <c r="CJ43" s="43"/>
      <c r="CK43" s="37"/>
      <c r="CL43" s="53"/>
      <c r="CM43" s="43"/>
      <c r="CN43" s="37"/>
      <c r="CO43" s="53"/>
      <c r="CP43" s="43"/>
      <c r="CQ43" s="37"/>
      <c r="CR43" s="53"/>
      <c r="CS43" s="43"/>
      <c r="CT43" s="37"/>
      <c r="CU43" s="53"/>
      <c r="CV43" s="43"/>
      <c r="CW43" s="37"/>
      <c r="CX43" s="53"/>
      <c r="CY43" s="43"/>
      <c r="CZ43" s="37"/>
      <c r="DA43" s="53"/>
      <c r="DB43" s="43"/>
      <c r="DC43" s="37"/>
      <c r="DD43" s="53"/>
      <c r="DE43" s="43"/>
      <c r="DF43" s="110"/>
      <c r="DG43" s="110"/>
      <c r="DH43" s="110"/>
      <c r="DI43" s="110"/>
      <c r="DJ43" s="110"/>
      <c r="DK43" s="110"/>
      <c r="DL43" s="110"/>
      <c r="DM43" s="110"/>
      <c r="DN43" s="110"/>
      <c r="DO43" s="41">
        <f t="shared" si="14"/>
        <v>0</v>
      </c>
      <c r="DP43" s="42">
        <f t="shared" si="27"/>
        <v>0</v>
      </c>
      <c r="DQ43" s="110">
        <f t="shared" si="32"/>
        <v>0</v>
      </c>
      <c r="DR43" s="50">
        <f t="shared" si="18"/>
        <v>106632</v>
      </c>
      <c r="DS43" s="111">
        <f t="shared" si="34"/>
        <v>14301</v>
      </c>
      <c r="DT43" s="51">
        <f t="shared" si="33"/>
        <v>120933</v>
      </c>
      <c r="DU43" s="5">
        <v>161932</v>
      </c>
    </row>
    <row r="44" spans="1:125" s="91" customFormat="1" ht="63.75" x14ac:dyDescent="0.2">
      <c r="A44" s="167"/>
      <c r="B44" s="168" t="s">
        <v>244</v>
      </c>
      <c r="C44" s="169" t="s">
        <v>245</v>
      </c>
      <c r="D44" s="169" t="s">
        <v>44</v>
      </c>
      <c r="E44" s="170" t="s">
        <v>369</v>
      </c>
      <c r="F44" s="171" t="s">
        <v>246</v>
      </c>
      <c r="G44" s="172" t="s">
        <v>24</v>
      </c>
      <c r="H44" s="173">
        <v>4.4089999999999998</v>
      </c>
      <c r="I44" s="173" t="s">
        <v>39</v>
      </c>
      <c r="J44" s="187" t="s">
        <v>19</v>
      </c>
      <c r="K44" s="172">
        <v>13000</v>
      </c>
      <c r="L44" s="204">
        <v>2196</v>
      </c>
      <c r="M44" s="190">
        <f t="shared" ref="M44:M63" si="75">K44+L44</f>
        <v>15196</v>
      </c>
      <c r="N44" s="172">
        <v>13000</v>
      </c>
      <c r="O44" s="204">
        <v>2725</v>
      </c>
      <c r="P44" s="190">
        <f t="shared" si="63"/>
        <v>15725</v>
      </c>
      <c r="Q44" s="172">
        <v>13000</v>
      </c>
      <c r="R44" s="204">
        <v>2234</v>
      </c>
      <c r="S44" s="190">
        <f t="shared" si="55"/>
        <v>15234</v>
      </c>
      <c r="T44" s="172">
        <v>13000</v>
      </c>
      <c r="U44" s="53">
        <v>1654</v>
      </c>
      <c r="V44" s="43">
        <f t="shared" si="64"/>
        <v>14654</v>
      </c>
      <c r="W44" s="116">
        <v>13000</v>
      </c>
      <c r="X44" s="53">
        <v>1073</v>
      </c>
      <c r="Y44" s="43">
        <f t="shared" si="65"/>
        <v>14073</v>
      </c>
      <c r="Z44" s="37">
        <v>13000</v>
      </c>
      <c r="AA44" s="53">
        <v>492</v>
      </c>
      <c r="AB44" s="43">
        <f t="shared" si="66"/>
        <v>13492</v>
      </c>
      <c r="AC44" s="37"/>
      <c r="AD44" s="53">
        <v>32</v>
      </c>
      <c r="AE44" s="43">
        <f t="shared" ref="AE44:AE47" si="76">AC44+AD44</f>
        <v>32</v>
      </c>
      <c r="AF44" s="37"/>
      <c r="AG44" s="53"/>
      <c r="AH44" s="43">
        <f t="shared" ref="AH44:AH63" si="77">AF44+AG44</f>
        <v>0</v>
      </c>
      <c r="AI44" s="37"/>
      <c r="AJ44" s="53"/>
      <c r="AK44" s="43"/>
      <c r="AL44" s="37"/>
      <c r="AM44" s="53"/>
      <c r="AN44" s="43"/>
      <c r="AO44" s="37"/>
      <c r="AP44" s="53"/>
      <c r="AQ44" s="43"/>
      <c r="AR44" s="37"/>
      <c r="AS44" s="53"/>
      <c r="AT44" s="43"/>
      <c r="AU44" s="37"/>
      <c r="AV44" s="53"/>
      <c r="AW44" s="43"/>
      <c r="AX44" s="37"/>
      <c r="AY44" s="53"/>
      <c r="AZ44" s="43"/>
      <c r="BA44" s="37"/>
      <c r="BB44" s="53"/>
      <c r="BC44" s="43"/>
      <c r="BD44" s="37"/>
      <c r="BE44" s="53"/>
      <c r="BF44" s="43"/>
      <c r="BG44" s="37"/>
      <c r="BH44" s="53"/>
      <c r="BI44" s="43"/>
      <c r="BJ44" s="37"/>
      <c r="BK44" s="53"/>
      <c r="BL44" s="43"/>
      <c r="BM44" s="37"/>
      <c r="BN44" s="53"/>
      <c r="BO44" s="43"/>
      <c r="BP44" s="116"/>
      <c r="BQ44" s="53"/>
      <c r="BR44" s="110"/>
      <c r="BS44" s="37"/>
      <c r="BT44" s="117"/>
      <c r="BU44" s="44"/>
      <c r="BV44" s="37"/>
      <c r="BW44" s="53"/>
      <c r="BX44" s="44"/>
      <c r="BY44" s="37"/>
      <c r="BZ44" s="53"/>
      <c r="CA44" s="44"/>
      <c r="CB44" s="37"/>
      <c r="CC44" s="53"/>
      <c r="CD44" s="44"/>
      <c r="CE44" s="37"/>
      <c r="CF44" s="53"/>
      <c r="CG44" s="43"/>
      <c r="CH44" s="37"/>
      <c r="CI44" s="53"/>
      <c r="CJ44" s="43"/>
      <c r="CK44" s="37"/>
      <c r="CL44" s="53"/>
      <c r="CM44" s="43"/>
      <c r="CN44" s="37"/>
      <c r="CO44" s="53"/>
      <c r="CP44" s="43"/>
      <c r="CQ44" s="37"/>
      <c r="CR44" s="53"/>
      <c r="CS44" s="43"/>
      <c r="CT44" s="37"/>
      <c r="CU44" s="53"/>
      <c r="CV44" s="43"/>
      <c r="CW44" s="37"/>
      <c r="CX44" s="53"/>
      <c r="CY44" s="43"/>
      <c r="CZ44" s="37"/>
      <c r="DA44" s="53"/>
      <c r="DB44" s="43"/>
      <c r="DC44" s="37"/>
      <c r="DD44" s="53"/>
      <c r="DE44" s="43"/>
      <c r="DF44" s="110"/>
      <c r="DG44" s="110"/>
      <c r="DH44" s="110"/>
      <c r="DI44" s="110"/>
      <c r="DJ44" s="110"/>
      <c r="DK44" s="110"/>
      <c r="DL44" s="110"/>
      <c r="DM44" s="110"/>
      <c r="DN44" s="110"/>
      <c r="DO44" s="41">
        <f t="shared" si="14"/>
        <v>0</v>
      </c>
      <c r="DP44" s="42">
        <f t="shared" si="27"/>
        <v>0</v>
      </c>
      <c r="DQ44" s="110">
        <f t="shared" si="32"/>
        <v>0</v>
      </c>
      <c r="DR44" s="50">
        <f t="shared" si="18"/>
        <v>78000</v>
      </c>
      <c r="DS44" s="111">
        <f t="shared" si="34"/>
        <v>10406</v>
      </c>
      <c r="DT44" s="51">
        <f t="shared" si="33"/>
        <v>88406</v>
      </c>
      <c r="DU44" s="5">
        <v>118451</v>
      </c>
    </row>
    <row r="45" spans="1:125" s="91" customFormat="1" ht="77.25" customHeight="1" x14ac:dyDescent="0.2">
      <c r="A45" s="167"/>
      <c r="B45" s="207" t="s">
        <v>407</v>
      </c>
      <c r="C45" s="169" t="s">
        <v>294</v>
      </c>
      <c r="D45" s="169" t="s">
        <v>293</v>
      </c>
      <c r="E45" s="170" t="s">
        <v>295</v>
      </c>
      <c r="F45" s="171" t="s">
        <v>296</v>
      </c>
      <c r="G45" s="172" t="s">
        <v>24</v>
      </c>
      <c r="H45" s="173">
        <v>5.1040000000000001</v>
      </c>
      <c r="I45" s="173" t="s">
        <v>39</v>
      </c>
      <c r="J45" s="187" t="s">
        <v>19</v>
      </c>
      <c r="K45" s="172">
        <v>14048</v>
      </c>
      <c r="L45" s="204">
        <v>3774</v>
      </c>
      <c r="M45" s="190">
        <f t="shared" si="75"/>
        <v>17822</v>
      </c>
      <c r="N45" s="172">
        <v>14048</v>
      </c>
      <c r="O45" s="204">
        <v>5778</v>
      </c>
      <c r="P45" s="190">
        <f t="shared" si="63"/>
        <v>19826</v>
      </c>
      <c r="Q45" s="172">
        <v>14048</v>
      </c>
      <c r="R45" s="204">
        <v>5037</v>
      </c>
      <c r="S45" s="190">
        <f t="shared" si="55"/>
        <v>19085</v>
      </c>
      <c r="T45" s="172">
        <v>14048</v>
      </c>
      <c r="U45" s="53">
        <v>4297</v>
      </c>
      <c r="V45" s="43">
        <f t="shared" si="64"/>
        <v>18345</v>
      </c>
      <c r="W45" s="116">
        <v>14048</v>
      </c>
      <c r="X45" s="53">
        <v>3556</v>
      </c>
      <c r="Y45" s="43">
        <f t="shared" si="65"/>
        <v>17604</v>
      </c>
      <c r="Z45" s="37">
        <v>14048</v>
      </c>
      <c r="AA45" s="53">
        <v>2815</v>
      </c>
      <c r="AB45" s="43">
        <f t="shared" si="66"/>
        <v>16863</v>
      </c>
      <c r="AC45" s="37">
        <v>14048</v>
      </c>
      <c r="AD45" s="53">
        <v>2074</v>
      </c>
      <c r="AE45" s="43">
        <f t="shared" si="76"/>
        <v>16122</v>
      </c>
      <c r="AF45" s="37">
        <v>14048</v>
      </c>
      <c r="AG45" s="53">
        <v>1333</v>
      </c>
      <c r="AH45" s="43">
        <f t="shared" si="77"/>
        <v>15381</v>
      </c>
      <c r="AI45" s="37">
        <v>14048</v>
      </c>
      <c r="AJ45" s="53">
        <v>592</v>
      </c>
      <c r="AK45" s="43">
        <f t="shared" ref="AK45" si="78">AI45+AJ45</f>
        <v>14640</v>
      </c>
      <c r="AL45" s="37"/>
      <c r="AM45" s="53">
        <v>21</v>
      </c>
      <c r="AN45" s="43">
        <f>AL45+AM45</f>
        <v>21</v>
      </c>
      <c r="AO45" s="37"/>
      <c r="AP45" s="53"/>
      <c r="AQ45" s="43"/>
      <c r="AR45" s="37"/>
      <c r="AS45" s="53"/>
      <c r="AT45" s="43"/>
      <c r="AU45" s="37"/>
      <c r="AV45" s="53"/>
      <c r="AW45" s="43"/>
      <c r="AX45" s="37"/>
      <c r="AY45" s="53"/>
      <c r="AZ45" s="43"/>
      <c r="BA45" s="37"/>
      <c r="BB45" s="53"/>
      <c r="BC45" s="43"/>
      <c r="BD45" s="37"/>
      <c r="BE45" s="53"/>
      <c r="BF45" s="43"/>
      <c r="BG45" s="37"/>
      <c r="BH45" s="53"/>
      <c r="BI45" s="43"/>
      <c r="BJ45" s="37"/>
      <c r="BK45" s="53"/>
      <c r="BL45" s="43"/>
      <c r="BM45" s="37"/>
      <c r="BN45" s="53"/>
      <c r="BO45" s="43"/>
      <c r="BP45" s="116"/>
      <c r="BQ45" s="53"/>
      <c r="BR45" s="110"/>
      <c r="BS45" s="37"/>
      <c r="BT45" s="117"/>
      <c r="BU45" s="44"/>
      <c r="BV45" s="37"/>
      <c r="BW45" s="53"/>
      <c r="BX45" s="44"/>
      <c r="BY45" s="37"/>
      <c r="BZ45" s="53"/>
      <c r="CA45" s="44"/>
      <c r="CB45" s="37"/>
      <c r="CC45" s="53"/>
      <c r="CD45" s="44"/>
      <c r="CE45" s="37"/>
      <c r="CF45" s="53"/>
      <c r="CG45" s="43"/>
      <c r="CH45" s="37"/>
      <c r="CI45" s="53"/>
      <c r="CJ45" s="43"/>
      <c r="CK45" s="37"/>
      <c r="CL45" s="53"/>
      <c r="CM45" s="43"/>
      <c r="CN45" s="37"/>
      <c r="CO45" s="53"/>
      <c r="CP45" s="43"/>
      <c r="CQ45" s="37"/>
      <c r="CR45" s="53"/>
      <c r="CS45" s="43"/>
      <c r="CT45" s="37"/>
      <c r="CU45" s="53"/>
      <c r="CV45" s="43"/>
      <c r="CW45" s="37"/>
      <c r="CX45" s="53"/>
      <c r="CY45" s="43"/>
      <c r="CZ45" s="37"/>
      <c r="DA45" s="53"/>
      <c r="DB45" s="43"/>
      <c r="DC45" s="37"/>
      <c r="DD45" s="53"/>
      <c r="DE45" s="43"/>
      <c r="DF45" s="110"/>
      <c r="DG45" s="110"/>
      <c r="DH45" s="110"/>
      <c r="DI45" s="110"/>
      <c r="DJ45" s="110"/>
      <c r="DK45" s="110"/>
      <c r="DL45" s="110"/>
      <c r="DM45" s="110"/>
      <c r="DN45" s="110"/>
      <c r="DO45" s="41">
        <f t="shared" si="14"/>
        <v>28096</v>
      </c>
      <c r="DP45" s="42">
        <f t="shared" ref="DP45" si="79">+AG45+AJ45+AM45+AP45+AS45+AV45+AY45+BB45+BE45+BH45+BK45+BN45+BQ45+BT45+BW45+BZ45+CC45+CF45+CI45+CL45+CO45+CR45+CU45+CX45+DA45+DD45+DG45+DJ45+DM45</f>
        <v>1946</v>
      </c>
      <c r="DQ45" s="110">
        <f t="shared" ref="DQ45" si="80">DO45+DP45</f>
        <v>30042</v>
      </c>
      <c r="DR45" s="50">
        <f>K45+N45+Q45+T45+W45+Z45+AC45+DO45</f>
        <v>126432</v>
      </c>
      <c r="DS45" s="111">
        <f t="shared" si="34"/>
        <v>29277</v>
      </c>
      <c r="DT45" s="51">
        <f t="shared" si="33"/>
        <v>155709</v>
      </c>
      <c r="DU45" s="5">
        <v>151364</v>
      </c>
    </row>
    <row r="46" spans="1:125" s="91" customFormat="1" ht="38.25" x14ac:dyDescent="0.2">
      <c r="A46" s="167"/>
      <c r="B46" s="168" t="s">
        <v>278</v>
      </c>
      <c r="C46" s="169" t="s">
        <v>323</v>
      </c>
      <c r="D46" s="169" t="s">
        <v>25</v>
      </c>
      <c r="E46" s="170" t="s">
        <v>279</v>
      </c>
      <c r="F46" s="171" t="s">
        <v>280</v>
      </c>
      <c r="G46" s="172" t="s">
        <v>24</v>
      </c>
      <c r="H46" s="173">
        <v>3.129</v>
      </c>
      <c r="I46" s="173" t="s">
        <v>39</v>
      </c>
      <c r="J46" s="187" t="s">
        <v>19</v>
      </c>
      <c r="K46" s="172">
        <v>21480</v>
      </c>
      <c r="L46" s="204">
        <v>4537</v>
      </c>
      <c r="M46" s="190">
        <f t="shared" si="75"/>
        <v>26017</v>
      </c>
      <c r="N46" s="172">
        <v>21480</v>
      </c>
      <c r="O46" s="204">
        <v>5233</v>
      </c>
      <c r="P46" s="190">
        <f t="shared" si="63"/>
        <v>26713</v>
      </c>
      <c r="Q46" s="172">
        <v>21480</v>
      </c>
      <c r="R46" s="204">
        <v>4550</v>
      </c>
      <c r="S46" s="190">
        <f t="shared" si="55"/>
        <v>26030</v>
      </c>
      <c r="T46" s="172">
        <v>21480</v>
      </c>
      <c r="U46" s="53">
        <v>3773</v>
      </c>
      <c r="V46" s="43">
        <f t="shared" si="64"/>
        <v>25253</v>
      </c>
      <c r="W46" s="116">
        <v>21480</v>
      </c>
      <c r="X46" s="53">
        <v>2994</v>
      </c>
      <c r="Y46" s="43">
        <f t="shared" si="65"/>
        <v>24474</v>
      </c>
      <c r="Z46" s="37">
        <v>21480</v>
      </c>
      <c r="AA46" s="53">
        <v>2220</v>
      </c>
      <c r="AB46" s="43">
        <f t="shared" si="66"/>
        <v>23700</v>
      </c>
      <c r="AC46" s="37">
        <v>21480</v>
      </c>
      <c r="AD46" s="53">
        <v>1435</v>
      </c>
      <c r="AE46" s="43">
        <f t="shared" si="76"/>
        <v>22915</v>
      </c>
      <c r="AF46" s="37">
        <v>21480</v>
      </c>
      <c r="AG46" s="53">
        <v>0</v>
      </c>
      <c r="AH46" s="43">
        <f t="shared" si="77"/>
        <v>21480</v>
      </c>
      <c r="AI46" s="37"/>
      <c r="AJ46" s="53"/>
      <c r="AK46" s="43"/>
      <c r="AL46" s="37"/>
      <c r="AM46" s="53"/>
      <c r="AN46" s="43"/>
      <c r="AO46" s="37"/>
      <c r="AP46" s="53"/>
      <c r="AQ46" s="43"/>
      <c r="AR46" s="37"/>
      <c r="AS46" s="53"/>
      <c r="AT46" s="43"/>
      <c r="AU46" s="37"/>
      <c r="AV46" s="53"/>
      <c r="AW46" s="43"/>
      <c r="AX46" s="37"/>
      <c r="AY46" s="53"/>
      <c r="AZ46" s="43"/>
      <c r="BA46" s="37"/>
      <c r="BB46" s="53"/>
      <c r="BC46" s="43"/>
      <c r="BD46" s="37"/>
      <c r="BE46" s="53"/>
      <c r="BF46" s="43"/>
      <c r="BG46" s="37"/>
      <c r="BH46" s="53"/>
      <c r="BI46" s="43"/>
      <c r="BJ46" s="37"/>
      <c r="BK46" s="53"/>
      <c r="BL46" s="43"/>
      <c r="BM46" s="37"/>
      <c r="BN46" s="53"/>
      <c r="BO46" s="43"/>
      <c r="BP46" s="116"/>
      <c r="BQ46" s="53"/>
      <c r="BR46" s="110"/>
      <c r="BS46" s="37"/>
      <c r="BT46" s="117"/>
      <c r="BU46" s="44"/>
      <c r="BV46" s="37"/>
      <c r="BW46" s="53"/>
      <c r="BX46" s="44"/>
      <c r="BY46" s="37"/>
      <c r="BZ46" s="53"/>
      <c r="CA46" s="44"/>
      <c r="CB46" s="37"/>
      <c r="CC46" s="53"/>
      <c r="CD46" s="44"/>
      <c r="CE46" s="37"/>
      <c r="CF46" s="53"/>
      <c r="CG46" s="43"/>
      <c r="CH46" s="37"/>
      <c r="CI46" s="53"/>
      <c r="CJ46" s="43"/>
      <c r="CK46" s="37"/>
      <c r="CL46" s="53"/>
      <c r="CM46" s="43"/>
      <c r="CN46" s="37"/>
      <c r="CO46" s="53"/>
      <c r="CP46" s="43"/>
      <c r="CQ46" s="37"/>
      <c r="CR46" s="53"/>
      <c r="CS46" s="43"/>
      <c r="CT46" s="37"/>
      <c r="CU46" s="53"/>
      <c r="CV46" s="43"/>
      <c r="CW46" s="37"/>
      <c r="CX46" s="53"/>
      <c r="CY46" s="43"/>
      <c r="CZ46" s="37"/>
      <c r="DA46" s="53"/>
      <c r="DB46" s="43"/>
      <c r="DC46" s="37"/>
      <c r="DD46" s="53"/>
      <c r="DE46" s="43"/>
      <c r="DF46" s="110"/>
      <c r="DG46" s="110"/>
      <c r="DH46" s="110"/>
      <c r="DI46" s="110"/>
      <c r="DJ46" s="110"/>
      <c r="DK46" s="110"/>
      <c r="DL46" s="110"/>
      <c r="DM46" s="110"/>
      <c r="DN46" s="110"/>
      <c r="DO46" s="41">
        <f t="shared" ref="DO46:DP78" si="81">+AF46+AI46+AL46+AO46+AR46+AU46+AX46+BA46+BD46+BG46+BJ46+BM46+BP46+BS46+BV46+BY46+CB46+CE46+CH46+CK46+CN46+CQ46+CT46+CW46+CZ46+DC46+DF46+DI46+DL46</f>
        <v>21480</v>
      </c>
      <c r="DP46" s="42">
        <v>699</v>
      </c>
      <c r="DQ46" s="110">
        <f t="shared" si="32"/>
        <v>22179</v>
      </c>
      <c r="DR46" s="50">
        <f>K46+N46+Q46+T46+W46+Z46+AC46+DO46</f>
        <v>171840</v>
      </c>
      <c r="DS46" s="111">
        <f t="shared" si="34"/>
        <v>25441</v>
      </c>
      <c r="DT46" s="51">
        <f t="shared" si="33"/>
        <v>197281</v>
      </c>
      <c r="DU46" s="5">
        <v>218155</v>
      </c>
    </row>
    <row r="47" spans="1:125" s="91" customFormat="1" ht="38.25" x14ac:dyDescent="0.2">
      <c r="A47" s="167"/>
      <c r="B47" s="168" t="s">
        <v>313</v>
      </c>
      <c r="C47" s="169" t="s">
        <v>314</v>
      </c>
      <c r="D47" s="169" t="s">
        <v>25</v>
      </c>
      <c r="E47" s="170" t="s">
        <v>316</v>
      </c>
      <c r="F47" s="171" t="s">
        <v>315</v>
      </c>
      <c r="G47" s="172" t="s">
        <v>24</v>
      </c>
      <c r="H47" s="173">
        <v>2.883</v>
      </c>
      <c r="I47" s="173" t="s">
        <v>39</v>
      </c>
      <c r="J47" s="187" t="s">
        <v>19</v>
      </c>
      <c r="K47" s="172">
        <v>5768</v>
      </c>
      <c r="L47" s="204">
        <v>1305</v>
      </c>
      <c r="M47" s="190">
        <f t="shared" si="75"/>
        <v>7073</v>
      </c>
      <c r="N47" s="172">
        <v>5768</v>
      </c>
      <c r="O47" s="204">
        <v>1888</v>
      </c>
      <c r="P47" s="190">
        <f t="shared" si="63"/>
        <v>7656</v>
      </c>
      <c r="Q47" s="172">
        <v>5768</v>
      </c>
      <c r="R47" s="204">
        <v>1618</v>
      </c>
      <c r="S47" s="190">
        <f t="shared" si="55"/>
        <v>7386</v>
      </c>
      <c r="T47" s="172">
        <v>5768</v>
      </c>
      <c r="U47" s="53">
        <v>1341</v>
      </c>
      <c r="V47" s="43">
        <f t="shared" si="64"/>
        <v>7109</v>
      </c>
      <c r="W47" s="116">
        <v>5768</v>
      </c>
      <c r="X47" s="53">
        <v>1064</v>
      </c>
      <c r="Y47" s="43">
        <f t="shared" si="65"/>
        <v>6832</v>
      </c>
      <c r="Z47" s="37">
        <v>5768</v>
      </c>
      <c r="AA47" s="53">
        <v>789</v>
      </c>
      <c r="AB47" s="43">
        <f t="shared" si="66"/>
        <v>6557</v>
      </c>
      <c r="AC47" s="37">
        <v>5768</v>
      </c>
      <c r="AD47" s="53">
        <v>510</v>
      </c>
      <c r="AE47" s="43">
        <f t="shared" si="76"/>
        <v>6278</v>
      </c>
      <c r="AF47" s="37">
        <v>5768</v>
      </c>
      <c r="AG47" s="53">
        <v>234</v>
      </c>
      <c r="AH47" s="43">
        <f t="shared" si="77"/>
        <v>6002</v>
      </c>
      <c r="AI47" s="37"/>
      <c r="AJ47" s="53">
        <v>15</v>
      </c>
      <c r="AK47" s="43">
        <f t="shared" si="44"/>
        <v>15</v>
      </c>
      <c r="AL47" s="37"/>
      <c r="AM47" s="53"/>
      <c r="AN47" s="43"/>
      <c r="AO47" s="37"/>
      <c r="AP47" s="53"/>
      <c r="AQ47" s="43"/>
      <c r="AR47" s="37"/>
      <c r="AS47" s="53"/>
      <c r="AT47" s="43"/>
      <c r="AU47" s="37"/>
      <c r="AV47" s="53"/>
      <c r="AW47" s="43"/>
      <c r="AX47" s="37"/>
      <c r="AY47" s="53"/>
      <c r="AZ47" s="43"/>
      <c r="BA47" s="37"/>
      <c r="BB47" s="53"/>
      <c r="BC47" s="43"/>
      <c r="BD47" s="37"/>
      <c r="BE47" s="53"/>
      <c r="BF47" s="43"/>
      <c r="BG47" s="37"/>
      <c r="BH47" s="53"/>
      <c r="BI47" s="43"/>
      <c r="BJ47" s="37"/>
      <c r="BK47" s="53"/>
      <c r="BL47" s="43"/>
      <c r="BM47" s="37"/>
      <c r="BN47" s="53"/>
      <c r="BO47" s="43"/>
      <c r="BP47" s="116"/>
      <c r="BQ47" s="53"/>
      <c r="BR47" s="110"/>
      <c r="BS47" s="37"/>
      <c r="BT47" s="117"/>
      <c r="BU47" s="44"/>
      <c r="BV47" s="37"/>
      <c r="BW47" s="53"/>
      <c r="BX47" s="44"/>
      <c r="BY47" s="37"/>
      <c r="BZ47" s="53"/>
      <c r="CA47" s="44"/>
      <c r="CB47" s="37"/>
      <c r="CC47" s="53"/>
      <c r="CD47" s="44"/>
      <c r="CE47" s="37"/>
      <c r="CF47" s="53"/>
      <c r="CG47" s="43"/>
      <c r="CH47" s="37"/>
      <c r="CI47" s="53"/>
      <c r="CJ47" s="43"/>
      <c r="CK47" s="37"/>
      <c r="CL47" s="53"/>
      <c r="CM47" s="43"/>
      <c r="CN47" s="37"/>
      <c r="CO47" s="53"/>
      <c r="CP47" s="43"/>
      <c r="CQ47" s="37"/>
      <c r="CR47" s="53"/>
      <c r="CS47" s="43"/>
      <c r="CT47" s="37"/>
      <c r="CU47" s="53"/>
      <c r="CV47" s="43"/>
      <c r="CW47" s="37"/>
      <c r="CX47" s="53"/>
      <c r="CY47" s="43"/>
      <c r="CZ47" s="37"/>
      <c r="DA47" s="53"/>
      <c r="DB47" s="43"/>
      <c r="DC47" s="37"/>
      <c r="DD47" s="53"/>
      <c r="DE47" s="43"/>
      <c r="DF47" s="110"/>
      <c r="DG47" s="110"/>
      <c r="DH47" s="110"/>
      <c r="DI47" s="110"/>
      <c r="DJ47" s="110"/>
      <c r="DK47" s="110"/>
      <c r="DL47" s="110"/>
      <c r="DM47" s="110"/>
      <c r="DN47" s="110"/>
      <c r="DO47" s="41">
        <f t="shared" si="81"/>
        <v>5768</v>
      </c>
      <c r="DP47" s="42">
        <f t="shared" si="81"/>
        <v>249</v>
      </c>
      <c r="DQ47" s="110">
        <f t="shared" si="32"/>
        <v>6017</v>
      </c>
      <c r="DR47" s="50">
        <f t="shared" si="18"/>
        <v>46144</v>
      </c>
      <c r="DS47" s="111">
        <f t="shared" si="34"/>
        <v>8764</v>
      </c>
      <c r="DT47" s="51">
        <f t="shared" si="33"/>
        <v>54908</v>
      </c>
      <c r="DU47" s="5">
        <v>53444</v>
      </c>
    </row>
    <row r="48" spans="1:125" ht="54.6" customHeight="1" x14ac:dyDescent="0.2">
      <c r="A48" s="167"/>
      <c r="B48" s="168" t="s">
        <v>300</v>
      </c>
      <c r="C48" s="195" t="s">
        <v>303</v>
      </c>
      <c r="D48" s="195" t="s">
        <v>293</v>
      </c>
      <c r="E48" s="196" t="s">
        <v>301</v>
      </c>
      <c r="F48" s="197" t="s">
        <v>302</v>
      </c>
      <c r="G48" s="172" t="s">
        <v>24</v>
      </c>
      <c r="H48" s="173">
        <v>5.18</v>
      </c>
      <c r="I48" s="173" t="s">
        <v>39</v>
      </c>
      <c r="J48" s="187" t="s">
        <v>19</v>
      </c>
      <c r="K48" s="208">
        <v>11520</v>
      </c>
      <c r="L48" s="209">
        <v>3074</v>
      </c>
      <c r="M48" s="190">
        <f t="shared" si="75"/>
        <v>14594</v>
      </c>
      <c r="N48" s="208">
        <v>11520</v>
      </c>
      <c r="O48" s="209">
        <v>4613</v>
      </c>
      <c r="P48" s="190">
        <f t="shared" si="63"/>
        <v>16133</v>
      </c>
      <c r="Q48" s="208">
        <v>11520</v>
      </c>
      <c r="R48" s="209">
        <v>3996</v>
      </c>
      <c r="S48" s="190">
        <f t="shared" si="55"/>
        <v>15516</v>
      </c>
      <c r="T48" s="208">
        <v>11520</v>
      </c>
      <c r="U48" s="119">
        <v>3392</v>
      </c>
      <c r="V48" s="43">
        <f t="shared" si="35"/>
        <v>14912</v>
      </c>
      <c r="W48" s="120">
        <v>11520</v>
      </c>
      <c r="X48" s="119">
        <v>2787</v>
      </c>
      <c r="Y48" s="43">
        <f t="shared" si="36"/>
        <v>14307</v>
      </c>
      <c r="Z48" s="118">
        <v>11520</v>
      </c>
      <c r="AA48" s="119">
        <v>2186</v>
      </c>
      <c r="AB48" s="43">
        <f t="shared" si="41"/>
        <v>13706</v>
      </c>
      <c r="AC48" s="118">
        <v>11520</v>
      </c>
      <c r="AD48" s="119">
        <v>1575</v>
      </c>
      <c r="AE48" s="43">
        <f t="shared" si="42"/>
        <v>13095</v>
      </c>
      <c r="AF48" s="118">
        <v>11520</v>
      </c>
      <c r="AG48" s="119">
        <v>970</v>
      </c>
      <c r="AH48" s="43">
        <f t="shared" si="77"/>
        <v>12490</v>
      </c>
      <c r="AI48" s="118">
        <v>8758</v>
      </c>
      <c r="AJ48" s="119">
        <v>366</v>
      </c>
      <c r="AK48" s="43">
        <f t="shared" si="44"/>
        <v>9124</v>
      </c>
      <c r="AL48" s="118"/>
      <c r="AM48" s="119">
        <v>2</v>
      </c>
      <c r="AN48" s="43">
        <f t="shared" si="45"/>
        <v>2</v>
      </c>
      <c r="AO48" s="118"/>
      <c r="AP48" s="119"/>
      <c r="AQ48" s="43">
        <f t="shared" ref="AQ48:AQ63" si="82">AO48+AP48</f>
        <v>0</v>
      </c>
      <c r="AR48" s="118"/>
      <c r="AS48" s="119"/>
      <c r="AT48" s="43">
        <f t="shared" ref="AT48:AT63" si="83">AR48+AS48</f>
        <v>0</v>
      </c>
      <c r="AU48" s="118"/>
      <c r="AV48" s="119"/>
      <c r="AW48" s="43">
        <f t="shared" ref="AW48:AW63" si="84">AU48+AV48</f>
        <v>0</v>
      </c>
      <c r="AX48" s="118"/>
      <c r="AY48" s="119"/>
      <c r="AZ48" s="43">
        <f t="shared" ref="AZ48:AZ63" si="85">AX48+AY48</f>
        <v>0</v>
      </c>
      <c r="BA48" s="118"/>
      <c r="BB48" s="119"/>
      <c r="BC48" s="43">
        <f t="shared" ref="BC48:BC63" si="86">BA48+BB48</f>
        <v>0</v>
      </c>
      <c r="BD48" s="118"/>
      <c r="BE48" s="119"/>
      <c r="BF48" s="43">
        <f t="shared" ref="BF48:BF63" si="87">BD48+BE48</f>
        <v>0</v>
      </c>
      <c r="BG48" s="118"/>
      <c r="BH48" s="119"/>
      <c r="BI48" s="43">
        <f t="shared" ref="BI48:BI63" si="88">BG48+BH48</f>
        <v>0</v>
      </c>
      <c r="BJ48" s="118"/>
      <c r="BK48" s="119"/>
      <c r="BL48" s="43">
        <f t="shared" ref="BL48:BL63" si="89">BJ48+BK48</f>
        <v>0</v>
      </c>
      <c r="BM48" s="118"/>
      <c r="BN48" s="119"/>
      <c r="BO48" s="43">
        <f t="shared" ref="BO48:BO63" si="90">BM48+BN48</f>
        <v>0</v>
      </c>
      <c r="BP48" s="112"/>
      <c r="BQ48" s="42"/>
      <c r="BR48" s="110">
        <f t="shared" si="37"/>
        <v>0</v>
      </c>
      <c r="BS48" s="41"/>
      <c r="BT48" s="42"/>
      <c r="BU48" s="44"/>
      <c r="BV48" s="41"/>
      <c r="BW48" s="42"/>
      <c r="BX48" s="44"/>
      <c r="BY48" s="41"/>
      <c r="BZ48" s="42"/>
      <c r="CA48" s="44"/>
      <c r="CB48" s="41"/>
      <c r="CC48" s="42"/>
      <c r="CD48" s="43"/>
      <c r="CE48" s="41"/>
      <c r="CF48" s="42"/>
      <c r="CG48" s="43"/>
      <c r="CH48" s="41"/>
      <c r="CI48" s="42"/>
      <c r="CJ48" s="43"/>
      <c r="CK48" s="41"/>
      <c r="CL48" s="42"/>
      <c r="CM48" s="43"/>
      <c r="CN48" s="41"/>
      <c r="CO48" s="42"/>
      <c r="CP48" s="43"/>
      <c r="CQ48" s="41"/>
      <c r="CR48" s="42"/>
      <c r="CS48" s="43"/>
      <c r="CT48" s="41"/>
      <c r="CU48" s="42"/>
      <c r="CV48" s="43"/>
      <c r="CW48" s="41"/>
      <c r="CX48" s="42"/>
      <c r="CY48" s="43"/>
      <c r="CZ48" s="41"/>
      <c r="DA48" s="42"/>
      <c r="DB48" s="43"/>
      <c r="DC48" s="41"/>
      <c r="DD48" s="42"/>
      <c r="DE48" s="43"/>
      <c r="DF48" s="110"/>
      <c r="DG48" s="110"/>
      <c r="DH48" s="110"/>
      <c r="DI48" s="110"/>
      <c r="DJ48" s="110"/>
      <c r="DK48" s="110"/>
      <c r="DL48" s="110"/>
      <c r="DM48" s="110"/>
      <c r="DN48" s="110"/>
      <c r="DO48" s="41">
        <f t="shared" si="81"/>
        <v>20278</v>
      </c>
      <c r="DP48" s="42">
        <f t="shared" si="81"/>
        <v>1338</v>
      </c>
      <c r="DQ48" s="110">
        <f t="shared" si="32"/>
        <v>21616</v>
      </c>
      <c r="DR48" s="50">
        <f t="shared" si="18"/>
        <v>100918</v>
      </c>
      <c r="DS48" s="111">
        <f t="shared" si="34"/>
        <v>22961</v>
      </c>
      <c r="DT48" s="51">
        <f t="shared" si="33"/>
        <v>123879</v>
      </c>
      <c r="DU48" s="5">
        <v>123255</v>
      </c>
    </row>
    <row r="49" spans="1:125" ht="54.6" customHeight="1" x14ac:dyDescent="0.2">
      <c r="A49" s="167"/>
      <c r="B49" s="168" t="s">
        <v>300</v>
      </c>
      <c r="C49" s="195" t="s">
        <v>303</v>
      </c>
      <c r="D49" s="195" t="s">
        <v>293</v>
      </c>
      <c r="E49" s="196" t="s">
        <v>304</v>
      </c>
      <c r="F49" s="197" t="s">
        <v>305</v>
      </c>
      <c r="G49" s="172" t="s">
        <v>24</v>
      </c>
      <c r="H49" s="173">
        <v>4.58</v>
      </c>
      <c r="I49" s="173" t="s">
        <v>306</v>
      </c>
      <c r="J49" s="187" t="s">
        <v>19</v>
      </c>
      <c r="K49" s="208">
        <v>3428</v>
      </c>
      <c r="L49" s="209">
        <v>321</v>
      </c>
      <c r="M49" s="190">
        <f t="shared" si="75"/>
        <v>3749</v>
      </c>
      <c r="N49" s="208">
        <v>3428</v>
      </c>
      <c r="O49" s="209">
        <v>443</v>
      </c>
      <c r="P49" s="190">
        <f t="shared" si="63"/>
        <v>3871</v>
      </c>
      <c r="Q49" s="208">
        <v>3428</v>
      </c>
      <c r="R49" s="209">
        <v>283</v>
      </c>
      <c r="S49" s="190">
        <f t="shared" si="55"/>
        <v>3711</v>
      </c>
      <c r="T49" s="208">
        <v>3195</v>
      </c>
      <c r="U49" s="119">
        <v>124</v>
      </c>
      <c r="V49" s="43">
        <f t="shared" si="35"/>
        <v>3319</v>
      </c>
      <c r="W49" s="120">
        <v>0</v>
      </c>
      <c r="X49" s="119">
        <v>6</v>
      </c>
      <c r="Y49" s="43">
        <f t="shared" si="36"/>
        <v>6</v>
      </c>
      <c r="Z49" s="118">
        <v>0</v>
      </c>
      <c r="AA49" s="119">
        <v>0</v>
      </c>
      <c r="AB49" s="43">
        <f t="shared" si="41"/>
        <v>0</v>
      </c>
      <c r="AC49" s="118">
        <v>0</v>
      </c>
      <c r="AD49" s="119">
        <v>0</v>
      </c>
      <c r="AE49" s="43">
        <f t="shared" si="42"/>
        <v>0</v>
      </c>
      <c r="AF49" s="118">
        <v>0</v>
      </c>
      <c r="AG49" s="119">
        <v>0</v>
      </c>
      <c r="AH49" s="43">
        <f t="shared" si="77"/>
        <v>0</v>
      </c>
      <c r="AI49" s="118">
        <v>0</v>
      </c>
      <c r="AJ49" s="119">
        <v>0</v>
      </c>
      <c r="AK49" s="43">
        <f t="shared" si="44"/>
        <v>0</v>
      </c>
      <c r="AL49" s="118"/>
      <c r="AM49" s="119"/>
      <c r="AN49" s="43"/>
      <c r="AO49" s="118"/>
      <c r="AP49" s="119"/>
      <c r="AQ49" s="43"/>
      <c r="AR49" s="118"/>
      <c r="AS49" s="119"/>
      <c r="AT49" s="43"/>
      <c r="AU49" s="118"/>
      <c r="AV49" s="119"/>
      <c r="AW49" s="43"/>
      <c r="AX49" s="118"/>
      <c r="AY49" s="119"/>
      <c r="AZ49" s="43"/>
      <c r="BA49" s="118"/>
      <c r="BB49" s="119"/>
      <c r="BC49" s="43"/>
      <c r="BD49" s="118"/>
      <c r="BE49" s="119"/>
      <c r="BF49" s="43"/>
      <c r="BG49" s="118"/>
      <c r="BH49" s="119"/>
      <c r="BI49" s="43"/>
      <c r="BJ49" s="118"/>
      <c r="BK49" s="119"/>
      <c r="BL49" s="43"/>
      <c r="BM49" s="118"/>
      <c r="BN49" s="119"/>
      <c r="BO49" s="43"/>
      <c r="BP49" s="112"/>
      <c r="BQ49" s="110"/>
      <c r="BR49" s="44"/>
      <c r="BS49" s="41"/>
      <c r="BT49" s="42"/>
      <c r="BU49" s="44"/>
      <c r="BV49" s="41"/>
      <c r="BW49" s="42"/>
      <c r="BX49" s="44"/>
      <c r="BY49" s="41"/>
      <c r="BZ49" s="42"/>
      <c r="CA49" s="44"/>
      <c r="CB49" s="41"/>
      <c r="CC49" s="42"/>
      <c r="CD49" s="43"/>
      <c r="CE49" s="41"/>
      <c r="CF49" s="42"/>
      <c r="CG49" s="43"/>
      <c r="CH49" s="41"/>
      <c r="CI49" s="42"/>
      <c r="CJ49" s="43"/>
      <c r="CK49" s="41"/>
      <c r="CL49" s="42"/>
      <c r="CM49" s="43"/>
      <c r="CN49" s="41"/>
      <c r="CO49" s="42"/>
      <c r="CP49" s="43"/>
      <c r="CQ49" s="41"/>
      <c r="CR49" s="42"/>
      <c r="CS49" s="43"/>
      <c r="CT49" s="41"/>
      <c r="CU49" s="42"/>
      <c r="CV49" s="43"/>
      <c r="CW49" s="41"/>
      <c r="CX49" s="42"/>
      <c r="CY49" s="43"/>
      <c r="CZ49" s="41"/>
      <c r="DA49" s="42"/>
      <c r="DB49" s="43"/>
      <c r="DC49" s="41"/>
      <c r="DD49" s="42"/>
      <c r="DE49" s="43"/>
      <c r="DF49" s="110"/>
      <c r="DG49" s="110"/>
      <c r="DH49" s="110"/>
      <c r="DI49" s="110"/>
      <c r="DJ49" s="110"/>
      <c r="DK49" s="110"/>
      <c r="DL49" s="110"/>
      <c r="DM49" s="110"/>
      <c r="DN49" s="110"/>
      <c r="DO49" s="41">
        <f t="shared" si="81"/>
        <v>0</v>
      </c>
      <c r="DP49" s="42">
        <f t="shared" si="27"/>
        <v>0</v>
      </c>
      <c r="DQ49" s="110">
        <f t="shared" si="32"/>
        <v>0</v>
      </c>
      <c r="DR49" s="50">
        <f t="shared" si="18"/>
        <v>13479</v>
      </c>
      <c r="DS49" s="111">
        <f t="shared" si="34"/>
        <v>1177</v>
      </c>
      <c r="DT49" s="51">
        <f t="shared" si="33"/>
        <v>14656</v>
      </c>
      <c r="DU49" s="5">
        <v>35350</v>
      </c>
    </row>
    <row r="50" spans="1:125" ht="65.25" customHeight="1" x14ac:dyDescent="0.2">
      <c r="A50" s="167"/>
      <c r="B50" s="168" t="s">
        <v>307</v>
      </c>
      <c r="C50" s="195" t="s">
        <v>303</v>
      </c>
      <c r="D50" s="195" t="s">
        <v>293</v>
      </c>
      <c r="E50" s="196" t="s">
        <v>308</v>
      </c>
      <c r="F50" s="197" t="s">
        <v>309</v>
      </c>
      <c r="G50" s="172" t="s">
        <v>24</v>
      </c>
      <c r="H50" s="173">
        <v>4.58</v>
      </c>
      <c r="I50" s="173" t="s">
        <v>39</v>
      </c>
      <c r="J50" s="187" t="s">
        <v>19</v>
      </c>
      <c r="K50" s="198">
        <v>12664</v>
      </c>
      <c r="L50" s="199">
        <v>2792</v>
      </c>
      <c r="M50" s="190">
        <f t="shared" si="75"/>
        <v>15456</v>
      </c>
      <c r="N50" s="198">
        <v>12664</v>
      </c>
      <c r="O50" s="199">
        <v>4625</v>
      </c>
      <c r="P50" s="190">
        <f t="shared" si="63"/>
        <v>17289</v>
      </c>
      <c r="Q50" s="198">
        <v>12664</v>
      </c>
      <c r="R50" s="199">
        <v>4025</v>
      </c>
      <c r="S50" s="190">
        <f t="shared" si="55"/>
        <v>16689</v>
      </c>
      <c r="T50" s="198">
        <v>12664</v>
      </c>
      <c r="U50" s="42">
        <v>3438</v>
      </c>
      <c r="V50" s="43">
        <f t="shared" si="35"/>
        <v>16102</v>
      </c>
      <c r="W50" s="112">
        <v>12664</v>
      </c>
      <c r="X50" s="42">
        <v>2850</v>
      </c>
      <c r="Y50" s="43">
        <f t="shared" si="36"/>
        <v>15514</v>
      </c>
      <c r="Z50" s="41">
        <v>12664</v>
      </c>
      <c r="AA50" s="42">
        <v>2266</v>
      </c>
      <c r="AB50" s="43">
        <f t="shared" si="41"/>
        <v>14930</v>
      </c>
      <c r="AC50" s="41">
        <v>12664</v>
      </c>
      <c r="AD50" s="42">
        <v>1672</v>
      </c>
      <c r="AE50" s="43">
        <f t="shared" si="42"/>
        <v>14336</v>
      </c>
      <c r="AF50" s="41">
        <v>12664</v>
      </c>
      <c r="AG50" s="42">
        <v>1084</v>
      </c>
      <c r="AH50" s="43">
        <f t="shared" si="77"/>
        <v>13748</v>
      </c>
      <c r="AI50" s="41">
        <v>12664</v>
      </c>
      <c r="AJ50" s="42">
        <v>497</v>
      </c>
      <c r="AK50" s="43">
        <f t="shared" si="44"/>
        <v>13161</v>
      </c>
      <c r="AL50" s="41"/>
      <c r="AM50" s="42">
        <v>33</v>
      </c>
      <c r="AN50" s="43">
        <f t="shared" si="45"/>
        <v>33</v>
      </c>
      <c r="AO50" s="41"/>
      <c r="AP50" s="42"/>
      <c r="AQ50" s="43">
        <f t="shared" si="82"/>
        <v>0</v>
      </c>
      <c r="AR50" s="41"/>
      <c r="AS50" s="42"/>
      <c r="AT50" s="43">
        <f t="shared" si="83"/>
        <v>0</v>
      </c>
      <c r="AU50" s="41"/>
      <c r="AV50" s="42"/>
      <c r="AW50" s="43">
        <f t="shared" si="84"/>
        <v>0</v>
      </c>
      <c r="AX50" s="41"/>
      <c r="AY50" s="42"/>
      <c r="AZ50" s="43">
        <f t="shared" si="85"/>
        <v>0</v>
      </c>
      <c r="BA50" s="41"/>
      <c r="BB50" s="42"/>
      <c r="BC50" s="43">
        <f t="shared" si="86"/>
        <v>0</v>
      </c>
      <c r="BD50" s="41"/>
      <c r="BE50" s="42"/>
      <c r="BF50" s="43">
        <f t="shared" si="87"/>
        <v>0</v>
      </c>
      <c r="BG50" s="41"/>
      <c r="BH50" s="42"/>
      <c r="BI50" s="43">
        <f t="shared" si="88"/>
        <v>0</v>
      </c>
      <c r="BJ50" s="41"/>
      <c r="BK50" s="42"/>
      <c r="BL50" s="43">
        <f t="shared" si="89"/>
        <v>0</v>
      </c>
      <c r="BM50" s="41"/>
      <c r="BN50" s="42"/>
      <c r="BO50" s="43">
        <f t="shared" si="90"/>
        <v>0</v>
      </c>
      <c r="BP50" s="112"/>
      <c r="BQ50" s="110"/>
      <c r="BR50" s="44">
        <f t="shared" si="37"/>
        <v>0</v>
      </c>
      <c r="BS50" s="41"/>
      <c r="BT50" s="42"/>
      <c r="BU50" s="44"/>
      <c r="BV50" s="41"/>
      <c r="BW50" s="42"/>
      <c r="BX50" s="44"/>
      <c r="BY50" s="41"/>
      <c r="BZ50" s="42"/>
      <c r="CA50" s="44"/>
      <c r="CB50" s="41"/>
      <c r="CC50" s="42"/>
      <c r="CD50" s="43"/>
      <c r="CE50" s="41"/>
      <c r="CF50" s="42"/>
      <c r="CG50" s="43"/>
      <c r="CH50" s="41"/>
      <c r="CI50" s="42"/>
      <c r="CJ50" s="43"/>
      <c r="CK50" s="41"/>
      <c r="CL50" s="42"/>
      <c r="CM50" s="43"/>
      <c r="CN50" s="41"/>
      <c r="CO50" s="42"/>
      <c r="CP50" s="43"/>
      <c r="CQ50" s="41"/>
      <c r="CR50" s="42"/>
      <c r="CS50" s="43"/>
      <c r="CT50" s="41"/>
      <c r="CU50" s="42"/>
      <c r="CV50" s="43"/>
      <c r="CW50" s="41"/>
      <c r="CX50" s="42"/>
      <c r="CY50" s="43"/>
      <c r="CZ50" s="41"/>
      <c r="DA50" s="42"/>
      <c r="DB50" s="43"/>
      <c r="DC50" s="41"/>
      <c r="DD50" s="42"/>
      <c r="DE50" s="43"/>
      <c r="DF50" s="110"/>
      <c r="DG50" s="110"/>
      <c r="DH50" s="110"/>
      <c r="DI50" s="110"/>
      <c r="DJ50" s="110"/>
      <c r="DK50" s="110"/>
      <c r="DL50" s="110"/>
      <c r="DM50" s="110"/>
      <c r="DN50" s="110"/>
      <c r="DO50" s="41">
        <f t="shared" si="81"/>
        <v>25328</v>
      </c>
      <c r="DP50" s="42">
        <f t="shared" si="81"/>
        <v>1614</v>
      </c>
      <c r="DQ50" s="110">
        <f t="shared" si="32"/>
        <v>26942</v>
      </c>
      <c r="DR50" s="50">
        <f t="shared" si="18"/>
        <v>113976</v>
      </c>
      <c r="DS50" s="111">
        <f t="shared" si="34"/>
        <v>23282</v>
      </c>
      <c r="DT50" s="51">
        <f t="shared" si="33"/>
        <v>137258</v>
      </c>
      <c r="DU50" s="5">
        <v>130661</v>
      </c>
    </row>
    <row r="51" spans="1:125" ht="52.9" customHeight="1" x14ac:dyDescent="0.2">
      <c r="A51" s="167"/>
      <c r="B51" s="168" t="s">
        <v>329</v>
      </c>
      <c r="C51" s="195" t="s">
        <v>343</v>
      </c>
      <c r="D51" s="195" t="s">
        <v>77</v>
      </c>
      <c r="E51" s="196" t="s">
        <v>344</v>
      </c>
      <c r="F51" s="197" t="s">
        <v>328</v>
      </c>
      <c r="G51" s="172" t="s">
        <v>24</v>
      </c>
      <c r="H51" s="173">
        <v>0.85</v>
      </c>
      <c r="I51" s="173" t="s">
        <v>39</v>
      </c>
      <c r="J51" s="187" t="s">
        <v>19</v>
      </c>
      <c r="K51" s="198">
        <v>16724</v>
      </c>
      <c r="L51" s="199">
        <v>1092</v>
      </c>
      <c r="M51" s="190">
        <f t="shared" si="75"/>
        <v>17816</v>
      </c>
      <c r="N51" s="198">
        <v>16724</v>
      </c>
      <c r="O51" s="199">
        <v>910</v>
      </c>
      <c r="P51" s="190">
        <f t="shared" si="63"/>
        <v>17634</v>
      </c>
      <c r="Q51" s="198">
        <v>16724</v>
      </c>
      <c r="R51" s="199">
        <v>763</v>
      </c>
      <c r="S51" s="190">
        <f t="shared" si="55"/>
        <v>17487</v>
      </c>
      <c r="T51" s="198">
        <v>16724</v>
      </c>
      <c r="U51" s="42">
        <v>616</v>
      </c>
      <c r="V51" s="43">
        <f t="shared" si="35"/>
        <v>17340</v>
      </c>
      <c r="W51" s="112">
        <v>16724</v>
      </c>
      <c r="X51" s="42">
        <v>469</v>
      </c>
      <c r="Y51" s="43">
        <f t="shared" si="36"/>
        <v>17193</v>
      </c>
      <c r="Z51" s="41">
        <v>16724</v>
      </c>
      <c r="AA51" s="42">
        <v>323</v>
      </c>
      <c r="AB51" s="43">
        <f t="shared" ref="AB51:AB57" si="91">Z51+AA51</f>
        <v>17047</v>
      </c>
      <c r="AC51" s="41">
        <v>16724</v>
      </c>
      <c r="AD51" s="42">
        <v>176</v>
      </c>
      <c r="AE51" s="43">
        <f t="shared" si="42"/>
        <v>16900</v>
      </c>
      <c r="AF51" s="41">
        <v>6619</v>
      </c>
      <c r="AG51" s="42">
        <v>0</v>
      </c>
      <c r="AH51" s="43">
        <f t="shared" si="77"/>
        <v>6619</v>
      </c>
      <c r="AI51" s="41">
        <v>0</v>
      </c>
      <c r="AJ51" s="42">
        <v>0</v>
      </c>
      <c r="AK51" s="43">
        <f t="shared" si="44"/>
        <v>0</v>
      </c>
      <c r="AL51" s="41"/>
      <c r="AM51" s="42"/>
      <c r="AN51" s="43"/>
      <c r="AO51" s="41"/>
      <c r="AP51" s="42"/>
      <c r="AQ51" s="43"/>
      <c r="AR51" s="41"/>
      <c r="AS51" s="42"/>
      <c r="AT51" s="43"/>
      <c r="AU51" s="41"/>
      <c r="AV51" s="42"/>
      <c r="AW51" s="43"/>
      <c r="AX51" s="41"/>
      <c r="AY51" s="42"/>
      <c r="AZ51" s="43"/>
      <c r="BA51" s="41"/>
      <c r="BB51" s="42"/>
      <c r="BC51" s="43"/>
      <c r="BD51" s="41"/>
      <c r="BE51" s="42"/>
      <c r="BF51" s="43"/>
      <c r="BG51" s="41"/>
      <c r="BH51" s="42"/>
      <c r="BI51" s="43"/>
      <c r="BJ51" s="41"/>
      <c r="BK51" s="42"/>
      <c r="BL51" s="43"/>
      <c r="BM51" s="41"/>
      <c r="BN51" s="42"/>
      <c r="BO51" s="43"/>
      <c r="BP51" s="112"/>
      <c r="BQ51" s="110"/>
      <c r="BR51" s="44"/>
      <c r="BS51" s="41"/>
      <c r="BT51" s="42"/>
      <c r="BU51" s="44"/>
      <c r="BV51" s="41"/>
      <c r="BW51" s="42"/>
      <c r="BX51" s="44"/>
      <c r="BY51" s="41"/>
      <c r="BZ51" s="42"/>
      <c r="CA51" s="44"/>
      <c r="CB51" s="41"/>
      <c r="CC51" s="42"/>
      <c r="CD51" s="43"/>
      <c r="CE51" s="41"/>
      <c r="CF51" s="42"/>
      <c r="CG51" s="43"/>
      <c r="CH51" s="41"/>
      <c r="CI51" s="42"/>
      <c r="CJ51" s="43"/>
      <c r="CK51" s="41"/>
      <c r="CL51" s="42"/>
      <c r="CM51" s="43"/>
      <c r="CN51" s="41"/>
      <c r="CO51" s="42"/>
      <c r="CP51" s="43"/>
      <c r="CQ51" s="41"/>
      <c r="CR51" s="42"/>
      <c r="CS51" s="43"/>
      <c r="CT51" s="41"/>
      <c r="CU51" s="42"/>
      <c r="CV51" s="43"/>
      <c r="CW51" s="41"/>
      <c r="CX51" s="42"/>
      <c r="CY51" s="43"/>
      <c r="CZ51" s="41"/>
      <c r="DA51" s="42"/>
      <c r="DB51" s="43"/>
      <c r="DC51" s="41"/>
      <c r="DD51" s="42"/>
      <c r="DE51" s="43"/>
      <c r="DF51" s="110"/>
      <c r="DG51" s="110"/>
      <c r="DH51" s="110"/>
      <c r="DI51" s="110"/>
      <c r="DJ51" s="110"/>
      <c r="DK51" s="110"/>
      <c r="DL51" s="110"/>
      <c r="DM51" s="110"/>
      <c r="DN51" s="110"/>
      <c r="DO51" s="41">
        <f t="shared" si="81"/>
        <v>6619</v>
      </c>
      <c r="DP51" s="42">
        <v>35</v>
      </c>
      <c r="DQ51" s="110">
        <f t="shared" si="32"/>
        <v>6654</v>
      </c>
      <c r="DR51" s="50">
        <f t="shared" si="18"/>
        <v>123687</v>
      </c>
      <c r="DS51" s="111">
        <f t="shared" si="34"/>
        <v>4384</v>
      </c>
      <c r="DT51" s="51">
        <f t="shared" si="33"/>
        <v>128071</v>
      </c>
      <c r="DU51" s="5"/>
    </row>
    <row r="52" spans="1:125" ht="42.75" customHeight="1" x14ac:dyDescent="0.2">
      <c r="A52" s="167"/>
      <c r="B52" s="168" t="s">
        <v>338</v>
      </c>
      <c r="C52" s="195" t="s">
        <v>341</v>
      </c>
      <c r="D52" s="195" t="s">
        <v>339</v>
      </c>
      <c r="E52" s="196" t="s">
        <v>342</v>
      </c>
      <c r="F52" s="197" t="s">
        <v>340</v>
      </c>
      <c r="G52" s="172" t="s">
        <v>24</v>
      </c>
      <c r="H52" s="173">
        <v>1.8640000000000001</v>
      </c>
      <c r="I52" s="173" t="s">
        <v>39</v>
      </c>
      <c r="J52" s="187" t="s">
        <v>19</v>
      </c>
      <c r="K52" s="198">
        <v>206153</v>
      </c>
      <c r="L52" s="199">
        <v>128999</v>
      </c>
      <c r="M52" s="190">
        <f t="shared" si="75"/>
        <v>335152</v>
      </c>
      <c r="N52" s="198">
        <v>206224</v>
      </c>
      <c r="O52" s="199">
        <v>279151</v>
      </c>
      <c r="P52" s="190">
        <f t="shared" si="63"/>
        <v>485375</v>
      </c>
      <c r="Q52" s="198">
        <v>206224</v>
      </c>
      <c r="R52" s="199">
        <v>268028</v>
      </c>
      <c r="S52" s="190">
        <f t="shared" si="55"/>
        <v>474252</v>
      </c>
      <c r="T52" s="198">
        <v>206224</v>
      </c>
      <c r="U52" s="42">
        <v>257678</v>
      </c>
      <c r="V52" s="43">
        <f t="shared" si="35"/>
        <v>463902</v>
      </c>
      <c r="W52" s="112">
        <v>206224</v>
      </c>
      <c r="X52" s="42">
        <v>247300</v>
      </c>
      <c r="Y52" s="43">
        <f t="shared" si="36"/>
        <v>453524</v>
      </c>
      <c r="Z52" s="41">
        <v>206224</v>
      </c>
      <c r="AA52" s="42">
        <v>237555</v>
      </c>
      <c r="AB52" s="43">
        <f t="shared" si="91"/>
        <v>443779</v>
      </c>
      <c r="AC52" s="41">
        <v>206224</v>
      </c>
      <c r="AD52" s="42">
        <v>226530</v>
      </c>
      <c r="AE52" s="43">
        <f t="shared" si="42"/>
        <v>432754</v>
      </c>
      <c r="AF52" s="41">
        <v>206224</v>
      </c>
      <c r="AG52" s="42">
        <v>216160</v>
      </c>
      <c r="AH52" s="43">
        <f t="shared" si="77"/>
        <v>422384</v>
      </c>
      <c r="AI52" s="41">
        <v>206224</v>
      </c>
      <c r="AJ52" s="42">
        <v>205803</v>
      </c>
      <c r="AK52" s="43">
        <f t="shared" si="44"/>
        <v>412027</v>
      </c>
      <c r="AL52" s="41">
        <v>206224</v>
      </c>
      <c r="AM52" s="42">
        <v>195993</v>
      </c>
      <c r="AN52" s="43">
        <f>AL52+AM52</f>
        <v>402217</v>
      </c>
      <c r="AO52" s="41">
        <v>206224</v>
      </c>
      <c r="AP52" s="42">
        <v>185054</v>
      </c>
      <c r="AQ52" s="43">
        <f>AO52+AP52</f>
        <v>391278</v>
      </c>
      <c r="AR52" s="41">
        <v>206224</v>
      </c>
      <c r="AS52" s="42">
        <v>174677</v>
      </c>
      <c r="AT52" s="43">
        <f>AR52+AS52</f>
        <v>380901</v>
      </c>
      <c r="AU52" s="41">
        <v>206224</v>
      </c>
      <c r="AV52" s="42">
        <v>164306</v>
      </c>
      <c r="AW52" s="43">
        <f>AU52+AV52</f>
        <v>370530</v>
      </c>
      <c r="AX52" s="41">
        <v>206224</v>
      </c>
      <c r="AY52" s="42">
        <v>154375</v>
      </c>
      <c r="AZ52" s="43">
        <f>AX52+AY52</f>
        <v>360599</v>
      </c>
      <c r="BA52" s="41">
        <v>206224</v>
      </c>
      <c r="BB52" s="42">
        <v>143600</v>
      </c>
      <c r="BC52" s="43">
        <f>BA52+BB52</f>
        <v>349824</v>
      </c>
      <c r="BD52" s="41">
        <v>206224</v>
      </c>
      <c r="BE52" s="42">
        <v>133222</v>
      </c>
      <c r="BF52" s="43">
        <f>BD52+BE52</f>
        <v>339446</v>
      </c>
      <c r="BG52" s="41">
        <v>206224</v>
      </c>
      <c r="BH52" s="42">
        <v>122830</v>
      </c>
      <c r="BI52" s="43">
        <f>BG52+BH52</f>
        <v>329054</v>
      </c>
      <c r="BJ52" s="41">
        <v>206224</v>
      </c>
      <c r="BK52" s="42">
        <v>112765</v>
      </c>
      <c r="BL52" s="43">
        <f>BJ52+BK52</f>
        <v>318989</v>
      </c>
      <c r="BM52" s="41">
        <v>206224</v>
      </c>
      <c r="BN52" s="42">
        <v>102081</v>
      </c>
      <c r="BO52" s="43">
        <f>BM52+BN52</f>
        <v>308305</v>
      </c>
      <c r="BP52" s="112">
        <v>206224</v>
      </c>
      <c r="BQ52" s="110">
        <v>91725</v>
      </c>
      <c r="BR52" s="44">
        <f>BP52+BQ52</f>
        <v>297949</v>
      </c>
      <c r="BS52" s="41">
        <v>206224</v>
      </c>
      <c r="BT52" s="42">
        <v>81375</v>
      </c>
      <c r="BU52" s="44">
        <f>BS52+BT52</f>
        <v>287599</v>
      </c>
      <c r="BV52" s="41">
        <v>206224</v>
      </c>
      <c r="BW52" s="42">
        <v>71182</v>
      </c>
      <c r="BX52" s="44">
        <f>BV52+BW52</f>
        <v>277406</v>
      </c>
      <c r="BY52" s="41">
        <v>206224</v>
      </c>
      <c r="BZ52" s="42">
        <v>60598</v>
      </c>
      <c r="CA52" s="44">
        <f>BY52+BZ52</f>
        <v>266822</v>
      </c>
      <c r="CB52" s="41">
        <v>206224</v>
      </c>
      <c r="CC52" s="42">
        <v>50227</v>
      </c>
      <c r="CD52" s="43">
        <f>CB52+CC52</f>
        <v>256451</v>
      </c>
      <c r="CE52" s="41">
        <v>206224</v>
      </c>
      <c r="CF52" s="42">
        <v>39857</v>
      </c>
      <c r="CG52" s="43">
        <f>CE52+CF52</f>
        <v>246081</v>
      </c>
      <c r="CH52" s="41">
        <v>206224</v>
      </c>
      <c r="CI52" s="42">
        <v>29592</v>
      </c>
      <c r="CJ52" s="43">
        <f>CH52+CI52</f>
        <v>235816</v>
      </c>
      <c r="CK52" s="41">
        <v>206224</v>
      </c>
      <c r="CL52" s="42">
        <v>19143</v>
      </c>
      <c r="CM52" s="43">
        <f>CK52+CL52</f>
        <v>225367</v>
      </c>
      <c r="CN52" s="41">
        <v>206224</v>
      </c>
      <c r="CO52" s="42">
        <v>8751</v>
      </c>
      <c r="CP52" s="43">
        <f>CN52+CO52</f>
        <v>214975</v>
      </c>
      <c r="CQ52" s="41">
        <v>0</v>
      </c>
      <c r="CR52" s="42">
        <v>568</v>
      </c>
      <c r="CS52" s="43">
        <f>CQ52+CR52</f>
        <v>568</v>
      </c>
      <c r="CT52" s="41">
        <v>0</v>
      </c>
      <c r="CU52" s="42">
        <v>0</v>
      </c>
      <c r="CV52" s="43">
        <f>CT52+CU52</f>
        <v>0</v>
      </c>
      <c r="CW52" s="41">
        <v>0</v>
      </c>
      <c r="CX52" s="42">
        <v>0</v>
      </c>
      <c r="CY52" s="43">
        <f>CW52+CX52</f>
        <v>0</v>
      </c>
      <c r="CZ52" s="41">
        <v>0</v>
      </c>
      <c r="DA52" s="42">
        <v>0</v>
      </c>
      <c r="DB52" s="43">
        <f>CZ52+DA52</f>
        <v>0</v>
      </c>
      <c r="DC52" s="41">
        <v>0</v>
      </c>
      <c r="DD52" s="42">
        <v>0</v>
      </c>
      <c r="DE52" s="43">
        <f>DC52+DD52</f>
        <v>0</v>
      </c>
      <c r="DF52" s="110">
        <v>0</v>
      </c>
      <c r="DG52" s="110">
        <v>0</v>
      </c>
      <c r="DH52" s="110">
        <f>DF52+DG52</f>
        <v>0</v>
      </c>
      <c r="DI52" s="110">
        <v>0</v>
      </c>
      <c r="DJ52" s="110">
        <v>0</v>
      </c>
      <c r="DK52" s="110">
        <f>DI52+DJ52</f>
        <v>0</v>
      </c>
      <c r="DL52" s="110"/>
      <c r="DM52" s="110"/>
      <c r="DN52" s="110"/>
      <c r="DO52" s="41">
        <f t="shared" si="81"/>
        <v>4330704</v>
      </c>
      <c r="DP52" s="112">
        <f>+AG52+AJ52+AM52+AP52+AS52+AV52+AY52+BB52+BE52+BH52+BK52+BN52+BQ52+BT52+BW52+BZ52+CC52+CF52+CI52+CL52+CO52+CR52+CU52+CX52+DA52+DD52+DG52+DJ52+DM52</f>
        <v>2363884</v>
      </c>
      <c r="DQ52" s="110">
        <f t="shared" si="32"/>
        <v>6694588</v>
      </c>
      <c r="DR52" s="50">
        <f t="shared" si="18"/>
        <v>5774201</v>
      </c>
      <c r="DS52" s="111">
        <f t="shared" si="34"/>
        <v>4009125</v>
      </c>
      <c r="DT52" s="51">
        <f t="shared" si="33"/>
        <v>9783326</v>
      </c>
      <c r="DU52" s="5"/>
    </row>
    <row r="53" spans="1:125" ht="54.75" customHeight="1" x14ac:dyDescent="0.2">
      <c r="A53" s="167"/>
      <c r="B53" s="168" t="s">
        <v>378</v>
      </c>
      <c r="C53" s="195" t="s">
        <v>379</v>
      </c>
      <c r="D53" s="195" t="s">
        <v>380</v>
      </c>
      <c r="E53" s="196" t="s">
        <v>381</v>
      </c>
      <c r="F53" s="197" t="s">
        <v>382</v>
      </c>
      <c r="G53" s="172" t="s">
        <v>24</v>
      </c>
      <c r="H53" s="173">
        <v>6.1219999999999999</v>
      </c>
      <c r="I53" s="173" t="s">
        <v>39</v>
      </c>
      <c r="J53" s="187" t="s">
        <v>19</v>
      </c>
      <c r="K53" s="198">
        <v>14617</v>
      </c>
      <c r="L53" s="199">
        <v>15401</v>
      </c>
      <c r="M53" s="190">
        <f t="shared" si="75"/>
        <v>30018</v>
      </c>
      <c r="N53" s="198">
        <v>14724</v>
      </c>
      <c r="O53" s="199">
        <v>25205</v>
      </c>
      <c r="P53" s="190">
        <f t="shared" si="63"/>
        <v>39929</v>
      </c>
      <c r="Q53" s="198">
        <v>14724</v>
      </c>
      <c r="R53" s="199">
        <v>24305</v>
      </c>
      <c r="S53" s="190">
        <f t="shared" si="55"/>
        <v>39029</v>
      </c>
      <c r="T53" s="198">
        <v>14724</v>
      </c>
      <c r="U53" s="42">
        <v>23393</v>
      </c>
      <c r="V53" s="43">
        <f t="shared" si="35"/>
        <v>38117</v>
      </c>
      <c r="W53" s="112">
        <v>14724</v>
      </c>
      <c r="X53" s="42">
        <v>22479</v>
      </c>
      <c r="Y53" s="43">
        <f t="shared" si="36"/>
        <v>37203</v>
      </c>
      <c r="Z53" s="41">
        <v>14724</v>
      </c>
      <c r="AA53" s="42">
        <v>21622</v>
      </c>
      <c r="AB53" s="43">
        <f t="shared" si="91"/>
        <v>36346</v>
      </c>
      <c r="AC53" s="41">
        <v>14724</v>
      </c>
      <c r="AD53" s="42">
        <v>20648</v>
      </c>
      <c r="AE53" s="43">
        <f t="shared" si="42"/>
        <v>35372</v>
      </c>
      <c r="AF53" s="41">
        <v>14724</v>
      </c>
      <c r="AG53" s="42">
        <v>19734</v>
      </c>
      <c r="AH53" s="43">
        <f t="shared" si="77"/>
        <v>34458</v>
      </c>
      <c r="AI53" s="41">
        <v>14724</v>
      </c>
      <c r="AJ53" s="42">
        <v>18822</v>
      </c>
      <c r="AK53" s="43">
        <f>AI53+AJ53</f>
        <v>33546</v>
      </c>
      <c r="AL53" s="41">
        <v>14724</v>
      </c>
      <c r="AM53" s="42">
        <v>17959</v>
      </c>
      <c r="AN53" s="43">
        <f>AL53+AM53</f>
        <v>32683</v>
      </c>
      <c r="AO53" s="41">
        <v>14724</v>
      </c>
      <c r="AP53" s="42">
        <v>16993</v>
      </c>
      <c r="AQ53" s="43">
        <f>AO53+AP53</f>
        <v>31717</v>
      </c>
      <c r="AR53" s="41">
        <v>14724</v>
      </c>
      <c r="AS53" s="42">
        <v>16079</v>
      </c>
      <c r="AT53" s="43">
        <f t="shared" ref="AT53" si="92">AR53+AS53</f>
        <v>30803</v>
      </c>
      <c r="AU53" s="41">
        <v>14724</v>
      </c>
      <c r="AV53" s="42">
        <v>15165</v>
      </c>
      <c r="AW53" s="43">
        <f t="shared" ref="AW53" si="93">AU53+AV53</f>
        <v>29889</v>
      </c>
      <c r="AX53" s="41">
        <v>14724</v>
      </c>
      <c r="AY53" s="42">
        <v>14292</v>
      </c>
      <c r="AZ53" s="43">
        <f t="shared" ref="AZ53" si="94">AX53+AY53</f>
        <v>29016</v>
      </c>
      <c r="BA53" s="41">
        <v>14724</v>
      </c>
      <c r="BB53" s="42">
        <v>13340</v>
      </c>
      <c r="BC53" s="43">
        <f t="shared" ref="BC53" si="95">BA53+BB53</f>
        <v>28064</v>
      </c>
      <c r="BD53" s="41">
        <v>14724</v>
      </c>
      <c r="BE53" s="42">
        <v>12426</v>
      </c>
      <c r="BF53" s="43">
        <f t="shared" ref="BF53" si="96">BD53+BE53</f>
        <v>27150</v>
      </c>
      <c r="BG53" s="41">
        <v>14724</v>
      </c>
      <c r="BH53" s="42">
        <v>11510</v>
      </c>
      <c r="BI53" s="43">
        <f t="shared" ref="BI53" si="97">BG53+BH53</f>
        <v>26234</v>
      </c>
      <c r="BJ53" s="41">
        <v>14724</v>
      </c>
      <c r="BK53" s="42">
        <v>10625</v>
      </c>
      <c r="BL53" s="43">
        <f t="shared" ref="BL53" si="98">BJ53+BK53</f>
        <v>25349</v>
      </c>
      <c r="BM53" s="41">
        <v>14724</v>
      </c>
      <c r="BN53" s="42">
        <v>9681</v>
      </c>
      <c r="BO53" s="43">
        <f t="shared" ref="BO53" si="99">BM53+BN53</f>
        <v>24405</v>
      </c>
      <c r="BP53" s="41">
        <v>14724</v>
      </c>
      <c r="BQ53" s="42">
        <v>8769</v>
      </c>
      <c r="BR53" s="43">
        <f t="shared" ref="BR53" si="100">BP53+BQ53</f>
        <v>23493</v>
      </c>
      <c r="BS53" s="41">
        <v>14724</v>
      </c>
      <c r="BT53" s="42">
        <v>7857</v>
      </c>
      <c r="BU53" s="43">
        <f t="shared" ref="BU53" si="101">BS53+BT53</f>
        <v>22581</v>
      </c>
      <c r="BV53" s="41">
        <v>14724</v>
      </c>
      <c r="BW53" s="42">
        <v>6960</v>
      </c>
      <c r="BX53" s="43">
        <f t="shared" ref="BX53:BX59" si="102">BV53+BW53</f>
        <v>21684</v>
      </c>
      <c r="BY53" s="41">
        <v>14724</v>
      </c>
      <c r="BZ53" s="42">
        <v>6026</v>
      </c>
      <c r="CA53" s="43">
        <f t="shared" ref="CA53:CA59" si="103">BY53+BZ53</f>
        <v>20750</v>
      </c>
      <c r="CB53" s="41">
        <v>14724</v>
      </c>
      <c r="CC53" s="42">
        <v>5112</v>
      </c>
      <c r="CD53" s="43">
        <f t="shared" ref="CD53:CD78" si="104">CB53+CC53</f>
        <v>19836</v>
      </c>
      <c r="CE53" s="41">
        <v>14724</v>
      </c>
      <c r="CF53" s="42">
        <v>4198</v>
      </c>
      <c r="CG53" s="43">
        <f t="shared" ref="CG53:CG59" si="105">CE53+CF53</f>
        <v>18922</v>
      </c>
      <c r="CH53" s="41">
        <v>14724</v>
      </c>
      <c r="CI53" s="42">
        <v>3295</v>
      </c>
      <c r="CJ53" s="43">
        <f t="shared" ref="CJ53:CJ56" si="106">CH53+CI53</f>
        <v>18019</v>
      </c>
      <c r="CK53" s="41">
        <v>14724</v>
      </c>
      <c r="CL53" s="42">
        <v>2372</v>
      </c>
      <c r="CM53" s="43">
        <f t="shared" ref="CM53:CM59" si="107">CK53+CL53</f>
        <v>17096</v>
      </c>
      <c r="CN53" s="41">
        <v>14724</v>
      </c>
      <c r="CO53" s="42">
        <v>1456</v>
      </c>
      <c r="CP53" s="43">
        <f t="shared" ref="CP53:CP59" si="108">CN53+CO53</f>
        <v>16180</v>
      </c>
      <c r="CQ53" s="41">
        <v>11043</v>
      </c>
      <c r="CR53" s="42">
        <v>542</v>
      </c>
      <c r="CS53" s="43">
        <f t="shared" ref="CS53:CS59" si="109">CQ53+CR53</f>
        <v>11585</v>
      </c>
      <c r="CT53" s="41"/>
      <c r="CU53" s="42">
        <v>0</v>
      </c>
      <c r="CV53" s="43">
        <f t="shared" ref="CV53:CV59" si="110">CT53+CU53</f>
        <v>0</v>
      </c>
      <c r="CW53" s="41"/>
      <c r="CX53" s="42"/>
      <c r="CY53" s="43">
        <f t="shared" ref="CY53:CY59" si="111">CW53+CX53</f>
        <v>0</v>
      </c>
      <c r="CZ53" s="41"/>
      <c r="DA53" s="42"/>
      <c r="DB53" s="43">
        <f t="shared" ref="DB53:DB59" si="112">CZ53+DA53</f>
        <v>0</v>
      </c>
      <c r="DC53" s="41"/>
      <c r="DD53" s="42"/>
      <c r="DE53" s="43">
        <f t="shared" ref="DE53:DE59" si="113">DC53+DD53</f>
        <v>0</v>
      </c>
      <c r="DF53" s="41"/>
      <c r="DG53" s="42"/>
      <c r="DH53" s="43">
        <f t="shared" ref="DH53:DH59" si="114">DF53+DG53</f>
        <v>0</v>
      </c>
      <c r="DI53" s="41"/>
      <c r="DJ53" s="42"/>
      <c r="DK53" s="43">
        <f t="shared" ref="DK53:DK59" si="115">DI53+DJ53</f>
        <v>0</v>
      </c>
      <c r="DL53" s="41"/>
      <c r="DM53" s="42"/>
      <c r="DN53" s="43">
        <f t="shared" ref="DN53" si="116">DL53+DM53</f>
        <v>0</v>
      </c>
      <c r="DO53" s="41">
        <f t="shared" si="81"/>
        <v>320247</v>
      </c>
      <c r="DP53" s="112">
        <f t="shared" si="81"/>
        <v>223213</v>
      </c>
      <c r="DQ53" s="110">
        <f t="shared" si="32"/>
        <v>543460</v>
      </c>
      <c r="DR53" s="50">
        <f t="shared" si="18"/>
        <v>423208</v>
      </c>
      <c r="DS53" s="111">
        <f t="shared" si="34"/>
        <v>376266</v>
      </c>
      <c r="DT53" s="51">
        <f t="shared" si="33"/>
        <v>799474</v>
      </c>
      <c r="DU53" s="5"/>
    </row>
    <row r="54" spans="1:125" ht="54" customHeight="1" x14ac:dyDescent="0.2">
      <c r="A54" s="167"/>
      <c r="B54" s="168" t="s">
        <v>330</v>
      </c>
      <c r="C54" s="195" t="s">
        <v>331</v>
      </c>
      <c r="D54" s="195" t="s">
        <v>25</v>
      </c>
      <c r="E54" s="196" t="s">
        <v>332</v>
      </c>
      <c r="F54" s="197" t="s">
        <v>333</v>
      </c>
      <c r="G54" s="172" t="s">
        <v>24</v>
      </c>
      <c r="H54" s="173">
        <v>4.2649999999999997</v>
      </c>
      <c r="I54" s="173" t="s">
        <v>39</v>
      </c>
      <c r="J54" s="187" t="s">
        <v>19</v>
      </c>
      <c r="K54" s="198">
        <v>2000</v>
      </c>
      <c r="L54" s="199">
        <v>372</v>
      </c>
      <c r="M54" s="190">
        <f t="shared" si="75"/>
        <v>2372</v>
      </c>
      <c r="N54" s="198">
        <v>2000</v>
      </c>
      <c r="O54" s="199">
        <v>599</v>
      </c>
      <c r="P54" s="190">
        <f t="shared" si="63"/>
        <v>2599</v>
      </c>
      <c r="Q54" s="198">
        <v>2000</v>
      </c>
      <c r="R54" s="199">
        <v>511</v>
      </c>
      <c r="S54" s="190">
        <f t="shared" si="55"/>
        <v>2511</v>
      </c>
      <c r="T54" s="198">
        <v>2000</v>
      </c>
      <c r="U54" s="42">
        <v>423</v>
      </c>
      <c r="V54" s="43">
        <f t="shared" si="35"/>
        <v>2423</v>
      </c>
      <c r="W54" s="112">
        <v>2000</v>
      </c>
      <c r="X54" s="42">
        <v>335</v>
      </c>
      <c r="Y54" s="43">
        <f t="shared" si="36"/>
        <v>2335</v>
      </c>
      <c r="Z54" s="41">
        <v>2000</v>
      </c>
      <c r="AA54" s="42">
        <v>247</v>
      </c>
      <c r="AB54" s="43">
        <f t="shared" si="91"/>
        <v>2247</v>
      </c>
      <c r="AC54" s="41">
        <v>2000</v>
      </c>
      <c r="AD54" s="42">
        <v>159</v>
      </c>
      <c r="AE54" s="43">
        <f t="shared" si="42"/>
        <v>2159</v>
      </c>
      <c r="AF54" s="41">
        <v>2000</v>
      </c>
      <c r="AG54" s="42">
        <v>70</v>
      </c>
      <c r="AH54" s="43">
        <f t="shared" si="77"/>
        <v>2070</v>
      </c>
      <c r="AI54" s="41"/>
      <c r="AJ54" s="42">
        <v>3</v>
      </c>
      <c r="AK54" s="43">
        <f>AI54+AJ54</f>
        <v>3</v>
      </c>
      <c r="AL54" s="41"/>
      <c r="AM54" s="42"/>
      <c r="AN54" s="43"/>
      <c r="AO54" s="41"/>
      <c r="AP54" s="42"/>
      <c r="AQ54" s="43">
        <f t="shared" ref="AQ54:AQ55" si="117">AO54+AP54</f>
        <v>0</v>
      </c>
      <c r="AR54" s="41"/>
      <c r="AS54" s="42"/>
      <c r="AT54" s="43"/>
      <c r="AU54" s="41"/>
      <c r="AV54" s="42"/>
      <c r="AW54" s="43"/>
      <c r="AX54" s="41"/>
      <c r="AY54" s="42"/>
      <c r="AZ54" s="43"/>
      <c r="BA54" s="41"/>
      <c r="BB54" s="42"/>
      <c r="BC54" s="43"/>
      <c r="BD54" s="41"/>
      <c r="BE54" s="42"/>
      <c r="BF54" s="43"/>
      <c r="BG54" s="41"/>
      <c r="BH54" s="42"/>
      <c r="BI54" s="43"/>
      <c r="BJ54" s="41"/>
      <c r="BK54" s="42"/>
      <c r="BL54" s="43"/>
      <c r="BM54" s="41"/>
      <c r="BN54" s="42"/>
      <c r="BO54" s="43"/>
      <c r="BP54" s="112"/>
      <c r="BQ54" s="110"/>
      <c r="BR54" s="44"/>
      <c r="BS54" s="41"/>
      <c r="BT54" s="42"/>
      <c r="BU54" s="44"/>
      <c r="BV54" s="41"/>
      <c r="BW54" s="42"/>
      <c r="BX54" s="44">
        <f t="shared" si="102"/>
        <v>0</v>
      </c>
      <c r="BY54" s="41"/>
      <c r="BZ54" s="42"/>
      <c r="CA54" s="44">
        <f t="shared" si="103"/>
        <v>0</v>
      </c>
      <c r="CB54" s="41"/>
      <c r="CC54" s="42"/>
      <c r="CD54" s="43">
        <f t="shared" si="104"/>
        <v>0</v>
      </c>
      <c r="CE54" s="41"/>
      <c r="CF54" s="42"/>
      <c r="CG54" s="43">
        <f t="shared" si="105"/>
        <v>0</v>
      </c>
      <c r="CH54" s="41"/>
      <c r="CI54" s="42"/>
      <c r="CJ54" s="43">
        <f t="shared" si="106"/>
        <v>0</v>
      </c>
      <c r="CK54" s="41"/>
      <c r="CL54" s="42"/>
      <c r="CM54" s="43">
        <f t="shared" si="107"/>
        <v>0</v>
      </c>
      <c r="CN54" s="41"/>
      <c r="CO54" s="42"/>
      <c r="CP54" s="43">
        <f t="shared" si="108"/>
        <v>0</v>
      </c>
      <c r="CQ54" s="41">
        <v>0</v>
      </c>
      <c r="CR54" s="42">
        <v>0</v>
      </c>
      <c r="CS54" s="43">
        <f t="shared" si="109"/>
        <v>0</v>
      </c>
      <c r="CT54" s="41">
        <v>0</v>
      </c>
      <c r="CU54" s="42">
        <v>0</v>
      </c>
      <c r="CV54" s="43">
        <f t="shared" si="110"/>
        <v>0</v>
      </c>
      <c r="CW54" s="41">
        <v>0</v>
      </c>
      <c r="CX54" s="42">
        <v>0</v>
      </c>
      <c r="CY54" s="43">
        <f t="shared" si="111"/>
        <v>0</v>
      </c>
      <c r="CZ54" s="41">
        <v>0</v>
      </c>
      <c r="DA54" s="42">
        <v>0</v>
      </c>
      <c r="DB54" s="43">
        <f t="shared" si="112"/>
        <v>0</v>
      </c>
      <c r="DC54" s="41">
        <v>0</v>
      </c>
      <c r="DD54" s="42">
        <v>0</v>
      </c>
      <c r="DE54" s="43">
        <f t="shared" si="113"/>
        <v>0</v>
      </c>
      <c r="DF54" s="110">
        <v>0</v>
      </c>
      <c r="DG54" s="110">
        <v>0</v>
      </c>
      <c r="DH54" s="110">
        <f t="shared" si="114"/>
        <v>0</v>
      </c>
      <c r="DI54" s="110">
        <v>0</v>
      </c>
      <c r="DJ54" s="110">
        <v>0</v>
      </c>
      <c r="DK54" s="110">
        <f t="shared" si="115"/>
        <v>0</v>
      </c>
      <c r="DL54" s="110"/>
      <c r="DM54" s="110"/>
      <c r="DN54" s="110"/>
      <c r="DO54" s="41">
        <f>+AF54+AI54+AL54+AO54+AR54+AU54+AX54+BA54+BD54+BG54+BJ54+BM54+BP54+BS54+BV54+BY54+CB54+CE54+CH54+CK54+CN54+CQ54+CT54+CW54+CZ54+DC54+DF54+DI54+DL54</f>
        <v>2000</v>
      </c>
      <c r="DP54" s="112">
        <f>+AG54+AJ54+AM54+AP54+AS54+AV54+AY54+BB54+BE54+BH54+BK54+BN54+BQ54+BT54+BW54+BZ54+CC54+CF54+CI54+CL54+CO54+CR54+CU54+CX54+DA54+DD54+DG54+DJ54+DM54</f>
        <v>73</v>
      </c>
      <c r="DQ54" s="110">
        <f t="shared" si="32"/>
        <v>2073</v>
      </c>
      <c r="DR54" s="50">
        <f t="shared" si="18"/>
        <v>16000</v>
      </c>
      <c r="DS54" s="111">
        <f t="shared" si="34"/>
        <v>2719</v>
      </c>
      <c r="DT54" s="51">
        <f t="shared" si="33"/>
        <v>18719</v>
      </c>
      <c r="DU54" s="5"/>
    </row>
    <row r="55" spans="1:125" ht="54" customHeight="1" x14ac:dyDescent="0.2">
      <c r="A55" s="167"/>
      <c r="B55" s="168" t="s">
        <v>357</v>
      </c>
      <c r="C55" s="195" t="s">
        <v>355</v>
      </c>
      <c r="D55" s="195" t="s">
        <v>77</v>
      </c>
      <c r="E55" s="196" t="s">
        <v>356</v>
      </c>
      <c r="F55" s="197" t="s">
        <v>362</v>
      </c>
      <c r="G55" s="172" t="s">
        <v>24</v>
      </c>
      <c r="H55" s="173">
        <v>5.4</v>
      </c>
      <c r="I55" s="173" t="s">
        <v>39</v>
      </c>
      <c r="J55" s="187" t="s">
        <v>19</v>
      </c>
      <c r="K55" s="198">
        <v>62793</v>
      </c>
      <c r="L55" s="199">
        <v>15706</v>
      </c>
      <c r="M55" s="190">
        <f t="shared" si="75"/>
        <v>78499</v>
      </c>
      <c r="N55" s="198">
        <v>62816</v>
      </c>
      <c r="O55" s="199">
        <v>30176</v>
      </c>
      <c r="P55" s="190">
        <f t="shared" ref="P55:P60" si="118">N55+O55</f>
        <v>92992</v>
      </c>
      <c r="Q55" s="198">
        <v>62816</v>
      </c>
      <c r="R55" s="199">
        <v>26659</v>
      </c>
      <c r="S55" s="190">
        <f t="shared" si="55"/>
        <v>89475</v>
      </c>
      <c r="T55" s="198">
        <v>62816</v>
      </c>
      <c r="U55" s="42">
        <v>23268</v>
      </c>
      <c r="V55" s="43">
        <f t="shared" si="35"/>
        <v>86084</v>
      </c>
      <c r="W55" s="112">
        <v>62816</v>
      </c>
      <c r="X55" s="42">
        <v>19867</v>
      </c>
      <c r="Y55" s="43">
        <f t="shared" si="36"/>
        <v>82683</v>
      </c>
      <c r="Z55" s="41">
        <v>62816</v>
      </c>
      <c r="AA55" s="42">
        <v>16506</v>
      </c>
      <c r="AB55" s="43">
        <f t="shared" si="91"/>
        <v>79322</v>
      </c>
      <c r="AC55" s="41">
        <v>62816</v>
      </c>
      <c r="AD55" s="42">
        <v>13060</v>
      </c>
      <c r="AE55" s="43">
        <f t="shared" si="42"/>
        <v>75876</v>
      </c>
      <c r="AF55" s="41">
        <v>62816</v>
      </c>
      <c r="AG55" s="42">
        <v>9662</v>
      </c>
      <c r="AH55" s="43">
        <f t="shared" si="77"/>
        <v>72478</v>
      </c>
      <c r="AI55" s="41">
        <v>62816</v>
      </c>
      <c r="AJ55" s="42">
        <v>6268</v>
      </c>
      <c r="AK55" s="43">
        <f>AI55+AJ55</f>
        <v>69084</v>
      </c>
      <c r="AL55" s="41">
        <v>62816</v>
      </c>
      <c r="AM55" s="42">
        <v>2886</v>
      </c>
      <c r="AN55" s="43">
        <f>AL55+AM55</f>
        <v>65702</v>
      </c>
      <c r="AO55" s="41"/>
      <c r="AP55" s="42">
        <v>186.21</v>
      </c>
      <c r="AQ55" s="43">
        <f t="shared" si="117"/>
        <v>186.21</v>
      </c>
      <c r="AR55" s="41"/>
      <c r="AS55" s="42"/>
      <c r="AT55" s="43"/>
      <c r="AU55" s="41"/>
      <c r="AV55" s="42"/>
      <c r="AW55" s="43"/>
      <c r="AX55" s="41"/>
      <c r="AY55" s="42"/>
      <c r="AZ55" s="43"/>
      <c r="BA55" s="41"/>
      <c r="BB55" s="42"/>
      <c r="BC55" s="43"/>
      <c r="BD55" s="41"/>
      <c r="BE55" s="42"/>
      <c r="BF55" s="43"/>
      <c r="BG55" s="41"/>
      <c r="BH55" s="42"/>
      <c r="BI55" s="43"/>
      <c r="BJ55" s="41"/>
      <c r="BK55" s="42"/>
      <c r="BL55" s="43"/>
      <c r="BM55" s="41"/>
      <c r="BN55" s="42"/>
      <c r="BO55" s="43"/>
      <c r="BP55" s="112"/>
      <c r="BQ55" s="110"/>
      <c r="BR55" s="44"/>
      <c r="BS55" s="41"/>
      <c r="BT55" s="42"/>
      <c r="BU55" s="44"/>
      <c r="BV55" s="41"/>
      <c r="BW55" s="42"/>
      <c r="BX55" s="44">
        <f t="shared" si="102"/>
        <v>0</v>
      </c>
      <c r="BY55" s="41"/>
      <c r="BZ55" s="42"/>
      <c r="CA55" s="44">
        <f t="shared" si="103"/>
        <v>0</v>
      </c>
      <c r="CB55" s="41"/>
      <c r="CC55" s="42"/>
      <c r="CD55" s="43">
        <f t="shared" si="104"/>
        <v>0</v>
      </c>
      <c r="CE55" s="41"/>
      <c r="CF55" s="42"/>
      <c r="CG55" s="43">
        <f t="shared" si="105"/>
        <v>0</v>
      </c>
      <c r="CH55" s="41"/>
      <c r="CI55" s="42"/>
      <c r="CJ55" s="43">
        <f t="shared" si="106"/>
        <v>0</v>
      </c>
      <c r="CK55" s="41"/>
      <c r="CL55" s="42"/>
      <c r="CM55" s="43">
        <f t="shared" si="107"/>
        <v>0</v>
      </c>
      <c r="CN55" s="41"/>
      <c r="CO55" s="42"/>
      <c r="CP55" s="43">
        <f t="shared" si="108"/>
        <v>0</v>
      </c>
      <c r="CQ55" s="41">
        <v>0</v>
      </c>
      <c r="CR55" s="42">
        <v>0</v>
      </c>
      <c r="CS55" s="43">
        <f t="shared" si="109"/>
        <v>0</v>
      </c>
      <c r="CT55" s="41">
        <v>0</v>
      </c>
      <c r="CU55" s="42">
        <v>0</v>
      </c>
      <c r="CV55" s="43">
        <f t="shared" si="110"/>
        <v>0</v>
      </c>
      <c r="CW55" s="41">
        <v>0</v>
      </c>
      <c r="CX55" s="42">
        <v>0</v>
      </c>
      <c r="CY55" s="43">
        <f t="shared" si="111"/>
        <v>0</v>
      </c>
      <c r="CZ55" s="41">
        <v>0</v>
      </c>
      <c r="DA55" s="42">
        <v>0</v>
      </c>
      <c r="DB55" s="43">
        <f t="shared" si="112"/>
        <v>0</v>
      </c>
      <c r="DC55" s="41">
        <v>0</v>
      </c>
      <c r="DD55" s="42">
        <v>0</v>
      </c>
      <c r="DE55" s="43">
        <f t="shared" si="113"/>
        <v>0</v>
      </c>
      <c r="DF55" s="110">
        <v>0</v>
      </c>
      <c r="DG55" s="110">
        <v>0</v>
      </c>
      <c r="DH55" s="110">
        <f t="shared" si="114"/>
        <v>0</v>
      </c>
      <c r="DI55" s="110">
        <v>0</v>
      </c>
      <c r="DJ55" s="110">
        <v>0</v>
      </c>
      <c r="DK55" s="110">
        <f t="shared" si="115"/>
        <v>0</v>
      </c>
      <c r="DL55" s="110"/>
      <c r="DM55" s="110"/>
      <c r="DN55" s="110"/>
      <c r="DO55" s="41">
        <f t="shared" si="81"/>
        <v>188448</v>
      </c>
      <c r="DP55" s="112">
        <f t="shared" si="81"/>
        <v>19002.21</v>
      </c>
      <c r="DQ55" s="110">
        <f t="shared" si="32"/>
        <v>207450.21</v>
      </c>
      <c r="DR55" s="50">
        <f t="shared" si="18"/>
        <v>628137</v>
      </c>
      <c r="DS55" s="111">
        <f t="shared" si="34"/>
        <v>164244.21</v>
      </c>
      <c r="DT55" s="51">
        <f t="shared" si="33"/>
        <v>792381.21</v>
      </c>
      <c r="DU55" s="5"/>
    </row>
    <row r="56" spans="1:125" ht="54" customHeight="1" x14ac:dyDescent="0.2">
      <c r="A56" s="167"/>
      <c r="B56" s="168" t="s">
        <v>358</v>
      </c>
      <c r="C56" s="195" t="s">
        <v>359</v>
      </c>
      <c r="D56" s="195" t="s">
        <v>77</v>
      </c>
      <c r="E56" s="196" t="s">
        <v>360</v>
      </c>
      <c r="F56" s="197" t="s">
        <v>361</v>
      </c>
      <c r="G56" s="172" t="s">
        <v>24</v>
      </c>
      <c r="H56" s="173">
        <v>6</v>
      </c>
      <c r="I56" s="173" t="s">
        <v>39</v>
      </c>
      <c r="J56" s="187" t="s">
        <v>19</v>
      </c>
      <c r="K56" s="198">
        <v>23134</v>
      </c>
      <c r="L56" s="199">
        <v>6995</v>
      </c>
      <c r="M56" s="190">
        <f t="shared" si="75"/>
        <v>30129</v>
      </c>
      <c r="N56" s="198">
        <v>23156</v>
      </c>
      <c r="O56" s="199">
        <v>12374</v>
      </c>
      <c r="P56" s="190">
        <f t="shared" si="118"/>
        <v>35530</v>
      </c>
      <c r="Q56" s="198">
        <v>23156</v>
      </c>
      <c r="R56" s="199">
        <v>10935</v>
      </c>
      <c r="S56" s="190">
        <f t="shared" si="55"/>
        <v>34091</v>
      </c>
      <c r="T56" s="198">
        <v>23156</v>
      </c>
      <c r="U56" s="42">
        <v>9542</v>
      </c>
      <c r="V56" s="43">
        <f t="shared" si="35"/>
        <v>32698</v>
      </c>
      <c r="W56" s="112">
        <v>23156</v>
      </c>
      <c r="X56" s="42">
        <v>8147</v>
      </c>
      <c r="Y56" s="43">
        <f t="shared" si="36"/>
        <v>31303</v>
      </c>
      <c r="Z56" s="41">
        <v>23156</v>
      </c>
      <c r="AA56" s="42">
        <v>6768</v>
      </c>
      <c r="AB56" s="43">
        <f t="shared" si="91"/>
        <v>29924</v>
      </c>
      <c r="AC56" s="41">
        <v>23156</v>
      </c>
      <c r="AD56" s="42">
        <v>5356</v>
      </c>
      <c r="AE56" s="43">
        <f t="shared" si="42"/>
        <v>28512</v>
      </c>
      <c r="AF56" s="41">
        <v>23156</v>
      </c>
      <c r="AG56" s="42">
        <v>3962</v>
      </c>
      <c r="AH56" s="43">
        <f t="shared" si="77"/>
        <v>27118</v>
      </c>
      <c r="AI56" s="41">
        <v>23156</v>
      </c>
      <c r="AJ56" s="42">
        <v>2570</v>
      </c>
      <c r="AK56" s="43">
        <f>AI56+AJ56</f>
        <v>25726</v>
      </c>
      <c r="AL56" s="41">
        <v>23156</v>
      </c>
      <c r="AM56" s="42">
        <v>1184</v>
      </c>
      <c r="AN56" s="43">
        <f>AL56+AM56</f>
        <v>24340</v>
      </c>
      <c r="AO56" s="41"/>
      <c r="AP56" s="42">
        <v>76</v>
      </c>
      <c r="AQ56" s="43">
        <f t="shared" si="82"/>
        <v>76</v>
      </c>
      <c r="AR56" s="41"/>
      <c r="AS56" s="42"/>
      <c r="AT56" s="43">
        <f t="shared" si="83"/>
        <v>0</v>
      </c>
      <c r="AU56" s="41"/>
      <c r="AV56" s="42"/>
      <c r="AW56" s="43"/>
      <c r="AX56" s="41"/>
      <c r="AY56" s="42"/>
      <c r="AZ56" s="43"/>
      <c r="BA56" s="41"/>
      <c r="BB56" s="42"/>
      <c r="BC56" s="43"/>
      <c r="BD56" s="41"/>
      <c r="BE56" s="42"/>
      <c r="BF56" s="43"/>
      <c r="BG56" s="41"/>
      <c r="BH56" s="42"/>
      <c r="BI56" s="43"/>
      <c r="BJ56" s="41"/>
      <c r="BK56" s="42"/>
      <c r="BL56" s="43"/>
      <c r="BM56" s="41"/>
      <c r="BN56" s="42"/>
      <c r="BO56" s="43"/>
      <c r="BP56" s="112"/>
      <c r="BQ56" s="110"/>
      <c r="BR56" s="44"/>
      <c r="BS56" s="41"/>
      <c r="BT56" s="42"/>
      <c r="BU56" s="44"/>
      <c r="BV56" s="41"/>
      <c r="BW56" s="42"/>
      <c r="BX56" s="44">
        <f t="shared" si="102"/>
        <v>0</v>
      </c>
      <c r="BY56" s="41"/>
      <c r="BZ56" s="42"/>
      <c r="CA56" s="44">
        <f t="shared" si="103"/>
        <v>0</v>
      </c>
      <c r="CB56" s="41"/>
      <c r="CC56" s="42"/>
      <c r="CD56" s="43">
        <f t="shared" si="104"/>
        <v>0</v>
      </c>
      <c r="CE56" s="41"/>
      <c r="CF56" s="42"/>
      <c r="CG56" s="43">
        <f t="shared" si="105"/>
        <v>0</v>
      </c>
      <c r="CH56" s="41"/>
      <c r="CI56" s="42"/>
      <c r="CJ56" s="43">
        <f t="shared" si="106"/>
        <v>0</v>
      </c>
      <c r="CK56" s="41"/>
      <c r="CL56" s="42"/>
      <c r="CM56" s="43">
        <f t="shared" si="107"/>
        <v>0</v>
      </c>
      <c r="CN56" s="41"/>
      <c r="CO56" s="42"/>
      <c r="CP56" s="43">
        <f t="shared" si="108"/>
        <v>0</v>
      </c>
      <c r="CQ56" s="41">
        <v>0</v>
      </c>
      <c r="CR56" s="42">
        <v>0</v>
      </c>
      <c r="CS56" s="43">
        <f t="shared" si="109"/>
        <v>0</v>
      </c>
      <c r="CT56" s="41">
        <v>0</v>
      </c>
      <c r="CU56" s="42">
        <v>0</v>
      </c>
      <c r="CV56" s="43">
        <f t="shared" si="110"/>
        <v>0</v>
      </c>
      <c r="CW56" s="41">
        <v>0</v>
      </c>
      <c r="CX56" s="42">
        <v>0</v>
      </c>
      <c r="CY56" s="43">
        <f t="shared" si="111"/>
        <v>0</v>
      </c>
      <c r="CZ56" s="41">
        <v>0</v>
      </c>
      <c r="DA56" s="42">
        <v>0</v>
      </c>
      <c r="DB56" s="43">
        <f t="shared" si="112"/>
        <v>0</v>
      </c>
      <c r="DC56" s="41">
        <v>0</v>
      </c>
      <c r="DD56" s="42">
        <v>0</v>
      </c>
      <c r="DE56" s="43">
        <f t="shared" si="113"/>
        <v>0</v>
      </c>
      <c r="DF56" s="110">
        <v>0</v>
      </c>
      <c r="DG56" s="110">
        <v>0</v>
      </c>
      <c r="DH56" s="110">
        <f t="shared" si="114"/>
        <v>0</v>
      </c>
      <c r="DI56" s="110">
        <v>0</v>
      </c>
      <c r="DJ56" s="110">
        <v>0</v>
      </c>
      <c r="DK56" s="110">
        <f t="shared" si="115"/>
        <v>0</v>
      </c>
      <c r="DL56" s="110"/>
      <c r="DM56" s="110"/>
      <c r="DN56" s="110"/>
      <c r="DO56" s="41">
        <f t="shared" si="81"/>
        <v>69468</v>
      </c>
      <c r="DP56" s="112">
        <f t="shared" si="81"/>
        <v>7792</v>
      </c>
      <c r="DQ56" s="110">
        <f t="shared" si="32"/>
        <v>77260</v>
      </c>
      <c r="DR56" s="50">
        <f t="shared" si="18"/>
        <v>231538</v>
      </c>
      <c r="DS56" s="111">
        <f t="shared" si="34"/>
        <v>67909</v>
      </c>
      <c r="DT56" s="51">
        <f t="shared" si="33"/>
        <v>299447</v>
      </c>
      <c r="DU56" s="5"/>
    </row>
    <row r="57" spans="1:125" ht="81.75" customHeight="1" x14ac:dyDescent="0.2">
      <c r="A57" s="167"/>
      <c r="B57" s="168" t="s">
        <v>376</v>
      </c>
      <c r="C57" s="195" t="s">
        <v>370</v>
      </c>
      <c r="D57" s="195" t="s">
        <v>371</v>
      </c>
      <c r="E57" s="196" t="s">
        <v>372</v>
      </c>
      <c r="F57" s="197" t="s">
        <v>373</v>
      </c>
      <c r="G57" s="172" t="s">
        <v>24</v>
      </c>
      <c r="H57" s="173">
        <v>6.5119999999999996</v>
      </c>
      <c r="I57" s="173" t="s">
        <v>39</v>
      </c>
      <c r="J57" s="187" t="s">
        <v>19</v>
      </c>
      <c r="K57" s="198">
        <v>0</v>
      </c>
      <c r="L57" s="199">
        <v>49543</v>
      </c>
      <c r="M57" s="190">
        <f t="shared" si="75"/>
        <v>49543</v>
      </c>
      <c r="N57" s="198">
        <v>43836</v>
      </c>
      <c r="O57" s="199">
        <v>82825</v>
      </c>
      <c r="P57" s="190">
        <f t="shared" si="118"/>
        <v>126661</v>
      </c>
      <c r="Q57" s="198">
        <v>43836</v>
      </c>
      <c r="R57" s="199">
        <v>79865</v>
      </c>
      <c r="S57" s="190">
        <f t="shared" si="55"/>
        <v>123701</v>
      </c>
      <c r="T57" s="198">
        <v>43836</v>
      </c>
      <c r="U57" s="42">
        <v>76977</v>
      </c>
      <c r="V57" s="43">
        <f t="shared" si="35"/>
        <v>120813</v>
      </c>
      <c r="W57" s="112">
        <v>43836</v>
      </c>
      <c r="X57" s="42">
        <v>74081</v>
      </c>
      <c r="Y57" s="43">
        <f t="shared" si="36"/>
        <v>117917</v>
      </c>
      <c r="Z57" s="41">
        <v>43836</v>
      </c>
      <c r="AA57" s="42">
        <v>71375</v>
      </c>
      <c r="AB57" s="43">
        <f t="shared" si="91"/>
        <v>115211</v>
      </c>
      <c r="AC57" s="41">
        <v>43836</v>
      </c>
      <c r="AD57" s="42">
        <v>68285</v>
      </c>
      <c r="AE57" s="43">
        <f t="shared" si="42"/>
        <v>112121</v>
      </c>
      <c r="AF57" s="41">
        <v>43836</v>
      </c>
      <c r="AG57" s="42">
        <v>65390</v>
      </c>
      <c r="AH57" s="43">
        <f t="shared" si="77"/>
        <v>109226</v>
      </c>
      <c r="AI57" s="41">
        <v>43836</v>
      </c>
      <c r="AJ57" s="42">
        <v>62500</v>
      </c>
      <c r="AK57" s="43">
        <f>AI57+AJ57</f>
        <v>106336</v>
      </c>
      <c r="AL57" s="41">
        <v>43836</v>
      </c>
      <c r="AM57" s="42">
        <v>59776</v>
      </c>
      <c r="AN57" s="43">
        <f t="shared" ref="AN57:AN61" si="119">AL57+AM57</f>
        <v>103612</v>
      </c>
      <c r="AO57" s="41">
        <v>43836</v>
      </c>
      <c r="AP57" s="42">
        <v>56710</v>
      </c>
      <c r="AQ57" s="43">
        <f t="shared" si="82"/>
        <v>100546</v>
      </c>
      <c r="AR57" s="41">
        <v>43836</v>
      </c>
      <c r="AS57" s="42">
        <v>53813</v>
      </c>
      <c r="AT57" s="43">
        <f t="shared" si="83"/>
        <v>97649</v>
      </c>
      <c r="AU57" s="41">
        <v>43836</v>
      </c>
      <c r="AV57" s="42">
        <v>50919</v>
      </c>
      <c r="AW57" s="43">
        <f t="shared" ref="AW57:AW60" si="120">AU57+AV57</f>
        <v>94755</v>
      </c>
      <c r="AX57" s="41">
        <v>43836</v>
      </c>
      <c r="AY57" s="42">
        <v>48162</v>
      </c>
      <c r="AZ57" s="43">
        <f t="shared" ref="AZ57:AZ60" si="121">AX57+AY57</f>
        <v>91998</v>
      </c>
      <c r="BA57" s="41">
        <v>43836</v>
      </c>
      <c r="BB57" s="42">
        <v>45140</v>
      </c>
      <c r="BC57" s="43">
        <f t="shared" ref="BC57:BC60" si="122">BA57+BB57</f>
        <v>88976</v>
      </c>
      <c r="BD57" s="41">
        <v>43836</v>
      </c>
      <c r="BE57" s="42">
        <v>42244</v>
      </c>
      <c r="BF57" s="43">
        <f t="shared" ref="BF57:BF60" si="123">BD57+BE57</f>
        <v>86080</v>
      </c>
      <c r="BG57" s="41">
        <v>43836</v>
      </c>
      <c r="BH57" s="42">
        <v>39344</v>
      </c>
      <c r="BI57" s="43">
        <f t="shared" ref="BI57:BI60" si="124">BG57+BH57</f>
        <v>83180</v>
      </c>
      <c r="BJ57" s="41">
        <v>43836</v>
      </c>
      <c r="BK57" s="42">
        <v>36549</v>
      </c>
      <c r="BL57" s="43">
        <f t="shared" ref="BL57:BL60" si="125">BJ57+BK57</f>
        <v>80385</v>
      </c>
      <c r="BM57" s="41">
        <v>43836</v>
      </c>
      <c r="BN57" s="42">
        <v>33554</v>
      </c>
      <c r="BO57" s="43">
        <f t="shared" ref="BO57:BO60" si="126">BM57+BN57</f>
        <v>77390</v>
      </c>
      <c r="BP57" s="112">
        <v>43836</v>
      </c>
      <c r="BQ57" s="110">
        <v>30663</v>
      </c>
      <c r="BR57" s="44">
        <f t="shared" ref="BR57:BR60" si="127">BP57+BQ57</f>
        <v>74499</v>
      </c>
      <c r="BS57" s="41">
        <v>43836</v>
      </c>
      <c r="BT57" s="42">
        <v>27775</v>
      </c>
      <c r="BU57" s="44">
        <f>BS57+BT57</f>
        <v>71611</v>
      </c>
      <c r="BV57" s="41">
        <v>43836</v>
      </c>
      <c r="BW57" s="42">
        <v>24944</v>
      </c>
      <c r="BX57" s="44">
        <f t="shared" si="102"/>
        <v>68780</v>
      </c>
      <c r="BY57" s="41">
        <v>43836</v>
      </c>
      <c r="BZ57" s="42">
        <v>21977</v>
      </c>
      <c r="CA57" s="44">
        <f t="shared" si="103"/>
        <v>65813</v>
      </c>
      <c r="CB57" s="41">
        <v>43836</v>
      </c>
      <c r="CC57" s="42">
        <v>19082</v>
      </c>
      <c r="CD57" s="43">
        <f t="shared" si="104"/>
        <v>62918</v>
      </c>
      <c r="CE57" s="41">
        <v>43836</v>
      </c>
      <c r="CF57" s="42">
        <v>16188</v>
      </c>
      <c r="CG57" s="43">
        <f t="shared" si="105"/>
        <v>60024</v>
      </c>
      <c r="CH57" s="41">
        <v>43836</v>
      </c>
      <c r="CI57" s="42">
        <v>13337</v>
      </c>
      <c r="CJ57" s="43">
        <f>CH57+CI57</f>
        <v>57173</v>
      </c>
      <c r="CK57" s="41">
        <v>43836</v>
      </c>
      <c r="CL57" s="42">
        <v>10407</v>
      </c>
      <c r="CM57" s="43">
        <f t="shared" si="107"/>
        <v>54243</v>
      </c>
      <c r="CN57" s="41">
        <v>43836</v>
      </c>
      <c r="CO57" s="42">
        <v>7507</v>
      </c>
      <c r="CP57" s="43">
        <f t="shared" si="108"/>
        <v>51343</v>
      </c>
      <c r="CQ57" s="41">
        <v>43836</v>
      </c>
      <c r="CR57" s="42">
        <v>4611</v>
      </c>
      <c r="CS57" s="43">
        <f t="shared" si="109"/>
        <v>48447</v>
      </c>
      <c r="CT57" s="41">
        <v>32877</v>
      </c>
      <c r="CU57" s="42">
        <v>1661</v>
      </c>
      <c r="CV57" s="43">
        <f t="shared" si="110"/>
        <v>34538</v>
      </c>
      <c r="CW57" s="41">
        <v>0</v>
      </c>
      <c r="CX57" s="42">
        <v>0</v>
      </c>
      <c r="CY57" s="43">
        <f t="shared" si="111"/>
        <v>0</v>
      </c>
      <c r="CZ57" s="41">
        <v>0</v>
      </c>
      <c r="DA57" s="42">
        <v>0</v>
      </c>
      <c r="DB57" s="43">
        <f t="shared" si="112"/>
        <v>0</v>
      </c>
      <c r="DC57" s="41">
        <v>0</v>
      </c>
      <c r="DD57" s="42">
        <v>0</v>
      </c>
      <c r="DE57" s="43">
        <f t="shared" si="113"/>
        <v>0</v>
      </c>
      <c r="DF57" s="110">
        <v>0</v>
      </c>
      <c r="DG57" s="110">
        <v>0</v>
      </c>
      <c r="DH57" s="110">
        <f t="shared" si="114"/>
        <v>0</v>
      </c>
      <c r="DI57" s="110">
        <v>0</v>
      </c>
      <c r="DJ57" s="110">
        <v>0</v>
      </c>
      <c r="DK57" s="110">
        <f t="shared" si="115"/>
        <v>0</v>
      </c>
      <c r="DL57" s="110"/>
      <c r="DM57" s="110"/>
      <c r="DN57" s="110"/>
      <c r="DO57" s="41">
        <f t="shared" si="81"/>
        <v>997269</v>
      </c>
      <c r="DP57" s="112">
        <f t="shared" si="81"/>
        <v>772253</v>
      </c>
      <c r="DQ57" s="110">
        <f t="shared" si="32"/>
        <v>1769522</v>
      </c>
      <c r="DR57" s="50">
        <f t="shared" si="18"/>
        <v>1260285</v>
      </c>
      <c r="DS57" s="111">
        <f t="shared" si="34"/>
        <v>1275204</v>
      </c>
      <c r="DT57" s="51">
        <f t="shared" si="33"/>
        <v>2535489</v>
      </c>
      <c r="DU57" s="5"/>
    </row>
    <row r="58" spans="1:125" ht="67.5" customHeight="1" x14ac:dyDescent="0.2">
      <c r="A58" s="167"/>
      <c r="B58" s="168" t="s">
        <v>377</v>
      </c>
      <c r="C58" s="195" t="s">
        <v>370</v>
      </c>
      <c r="D58" s="195" t="s">
        <v>371</v>
      </c>
      <c r="E58" s="196" t="s">
        <v>374</v>
      </c>
      <c r="F58" s="197" t="s">
        <v>375</v>
      </c>
      <c r="G58" s="172" t="s">
        <v>24</v>
      </c>
      <c r="H58" s="173">
        <v>3.9020000000000001</v>
      </c>
      <c r="I58" s="173" t="s">
        <v>39</v>
      </c>
      <c r="J58" s="187" t="s">
        <v>19</v>
      </c>
      <c r="K58" s="198">
        <v>12677</v>
      </c>
      <c r="L58" s="199">
        <v>26091</v>
      </c>
      <c r="M58" s="190">
        <f t="shared" si="75"/>
        <v>38768</v>
      </c>
      <c r="N58" s="198">
        <v>25416</v>
      </c>
      <c r="O58" s="199">
        <v>43681</v>
      </c>
      <c r="P58" s="190">
        <f t="shared" si="118"/>
        <v>69097</v>
      </c>
      <c r="Q58" s="198">
        <v>25416</v>
      </c>
      <c r="R58" s="199">
        <v>42039</v>
      </c>
      <c r="S58" s="190">
        <f t="shared" si="55"/>
        <v>67455</v>
      </c>
      <c r="T58" s="198">
        <v>25416</v>
      </c>
      <c r="U58" s="42">
        <v>40519</v>
      </c>
      <c r="V58" s="43">
        <f t="shared" si="35"/>
        <v>65935</v>
      </c>
      <c r="W58" s="112">
        <v>25416</v>
      </c>
      <c r="X58" s="42">
        <v>38994</v>
      </c>
      <c r="Y58" s="43">
        <f t="shared" si="36"/>
        <v>64410</v>
      </c>
      <c r="Z58" s="41">
        <v>25416</v>
      </c>
      <c r="AA58" s="42">
        <v>37570</v>
      </c>
      <c r="AB58" s="43">
        <f t="shared" ref="AB58:AB60" si="128">Z58+AA58</f>
        <v>62986</v>
      </c>
      <c r="AC58" s="41">
        <v>25416</v>
      </c>
      <c r="AD58" s="42">
        <v>35943</v>
      </c>
      <c r="AE58" s="43">
        <f t="shared" si="42"/>
        <v>61359</v>
      </c>
      <c r="AF58" s="41">
        <v>25416</v>
      </c>
      <c r="AG58" s="42">
        <v>34420</v>
      </c>
      <c r="AH58" s="43">
        <f t="shared" si="77"/>
        <v>59836</v>
      </c>
      <c r="AI58" s="41">
        <v>25416</v>
      </c>
      <c r="AJ58" s="42">
        <v>32898</v>
      </c>
      <c r="AK58" s="43">
        <f t="shared" ref="AK58:AK60" si="129">AI58+AJ58</f>
        <v>58314</v>
      </c>
      <c r="AL58" s="41">
        <v>25416</v>
      </c>
      <c r="AM58" s="42">
        <v>31465</v>
      </c>
      <c r="AN58" s="43">
        <f t="shared" si="119"/>
        <v>56881</v>
      </c>
      <c r="AO58" s="41">
        <v>25416</v>
      </c>
      <c r="AP58" s="42">
        <v>29851</v>
      </c>
      <c r="AQ58" s="43">
        <f t="shared" si="82"/>
        <v>55267</v>
      </c>
      <c r="AR58" s="41">
        <v>25416</v>
      </c>
      <c r="AS58" s="42">
        <v>28326</v>
      </c>
      <c r="AT58" s="43">
        <f t="shared" si="83"/>
        <v>53742</v>
      </c>
      <c r="AU58" s="41">
        <v>25416</v>
      </c>
      <c r="AV58" s="42">
        <v>26803</v>
      </c>
      <c r="AW58" s="43">
        <f t="shared" si="120"/>
        <v>52219</v>
      </c>
      <c r="AX58" s="41">
        <v>25416</v>
      </c>
      <c r="AY58" s="42">
        <v>25351</v>
      </c>
      <c r="AZ58" s="43">
        <f t="shared" si="121"/>
        <v>50767</v>
      </c>
      <c r="BA58" s="41">
        <v>25416</v>
      </c>
      <c r="BB58" s="42">
        <v>23761</v>
      </c>
      <c r="BC58" s="43">
        <f t="shared" si="122"/>
        <v>49177</v>
      </c>
      <c r="BD58" s="41">
        <v>25416</v>
      </c>
      <c r="BE58" s="42">
        <v>22236</v>
      </c>
      <c r="BF58" s="43">
        <f t="shared" si="123"/>
        <v>47652</v>
      </c>
      <c r="BG58" s="41">
        <v>25416</v>
      </c>
      <c r="BH58" s="42">
        <v>20710</v>
      </c>
      <c r="BI58" s="43">
        <f t="shared" si="124"/>
        <v>46126</v>
      </c>
      <c r="BJ58" s="41">
        <v>25416</v>
      </c>
      <c r="BK58" s="42">
        <v>19238</v>
      </c>
      <c r="BL58" s="43">
        <f t="shared" si="125"/>
        <v>44654</v>
      </c>
      <c r="BM58" s="41">
        <v>25416</v>
      </c>
      <c r="BN58" s="42">
        <v>17662</v>
      </c>
      <c r="BO58" s="43">
        <f t="shared" si="126"/>
        <v>43078</v>
      </c>
      <c r="BP58" s="112">
        <v>25416</v>
      </c>
      <c r="BQ58" s="110">
        <v>16140</v>
      </c>
      <c r="BR58" s="44">
        <f t="shared" si="127"/>
        <v>41556</v>
      </c>
      <c r="BS58" s="41">
        <v>25416</v>
      </c>
      <c r="BT58" s="42">
        <v>14620</v>
      </c>
      <c r="BU58" s="44">
        <f>BS58+BT58</f>
        <v>40036</v>
      </c>
      <c r="BV58" s="41">
        <v>25416</v>
      </c>
      <c r="BW58" s="42">
        <v>13129</v>
      </c>
      <c r="BX58" s="44">
        <f t="shared" si="102"/>
        <v>38545</v>
      </c>
      <c r="BY58" s="41">
        <v>25416</v>
      </c>
      <c r="BZ58" s="42">
        <v>11568</v>
      </c>
      <c r="CA58" s="44">
        <f t="shared" si="103"/>
        <v>36984</v>
      </c>
      <c r="CB58" s="41">
        <v>25416</v>
      </c>
      <c r="CC58" s="42">
        <v>10045</v>
      </c>
      <c r="CD58" s="43">
        <f t="shared" si="104"/>
        <v>35461</v>
      </c>
      <c r="CE58" s="41">
        <v>25416</v>
      </c>
      <c r="CF58" s="42">
        <v>8521</v>
      </c>
      <c r="CG58" s="43">
        <f t="shared" si="105"/>
        <v>33937</v>
      </c>
      <c r="CH58" s="41">
        <v>25416</v>
      </c>
      <c r="CI58" s="42">
        <v>7020</v>
      </c>
      <c r="CJ58" s="43">
        <f>CH58+CI58</f>
        <v>32436</v>
      </c>
      <c r="CK58" s="41">
        <v>25416</v>
      </c>
      <c r="CL58" s="42">
        <v>5478</v>
      </c>
      <c r="CM58" s="43">
        <f t="shared" si="107"/>
        <v>30894</v>
      </c>
      <c r="CN58" s="41">
        <v>25416</v>
      </c>
      <c r="CO58" s="42">
        <v>3952</v>
      </c>
      <c r="CP58" s="43">
        <f t="shared" si="108"/>
        <v>29368</v>
      </c>
      <c r="CQ58" s="41">
        <v>25416</v>
      </c>
      <c r="CR58" s="42">
        <v>2427</v>
      </c>
      <c r="CS58" s="43">
        <f t="shared" si="109"/>
        <v>27843</v>
      </c>
      <c r="CT58" s="41">
        <v>19062</v>
      </c>
      <c r="CU58" s="42">
        <v>875</v>
      </c>
      <c r="CV58" s="43">
        <f t="shared" si="110"/>
        <v>19937</v>
      </c>
      <c r="CW58" s="41">
        <v>0</v>
      </c>
      <c r="CX58" s="42">
        <v>0</v>
      </c>
      <c r="CY58" s="43">
        <f t="shared" si="111"/>
        <v>0</v>
      </c>
      <c r="CZ58" s="41">
        <v>0</v>
      </c>
      <c r="DA58" s="42">
        <v>0</v>
      </c>
      <c r="DB58" s="43">
        <f t="shared" si="112"/>
        <v>0</v>
      </c>
      <c r="DC58" s="41">
        <v>0</v>
      </c>
      <c r="DD58" s="42">
        <v>0</v>
      </c>
      <c r="DE58" s="43">
        <f t="shared" si="113"/>
        <v>0</v>
      </c>
      <c r="DF58" s="110">
        <v>0</v>
      </c>
      <c r="DG58" s="110">
        <v>0</v>
      </c>
      <c r="DH58" s="110">
        <f t="shared" si="114"/>
        <v>0</v>
      </c>
      <c r="DI58" s="110">
        <v>0</v>
      </c>
      <c r="DJ58" s="110">
        <v>0</v>
      </c>
      <c r="DK58" s="110">
        <f t="shared" si="115"/>
        <v>0</v>
      </c>
      <c r="DL58" s="110"/>
      <c r="DM58" s="110"/>
      <c r="DN58" s="110"/>
      <c r="DO58" s="41">
        <f t="shared" si="81"/>
        <v>578214</v>
      </c>
      <c r="DP58" s="112">
        <f t="shared" si="81"/>
        <v>406496</v>
      </c>
      <c r="DQ58" s="110">
        <f t="shared" si="32"/>
        <v>984710</v>
      </c>
      <c r="DR58" s="50">
        <f t="shared" si="18"/>
        <v>743387</v>
      </c>
      <c r="DS58" s="111">
        <f t="shared" si="34"/>
        <v>671333</v>
      </c>
      <c r="DT58" s="51">
        <f t="shared" si="33"/>
        <v>1414720</v>
      </c>
      <c r="DU58" s="5"/>
    </row>
    <row r="59" spans="1:125" ht="42.75" customHeight="1" x14ac:dyDescent="0.2">
      <c r="A59" s="167"/>
      <c r="B59" s="168" t="s">
        <v>385</v>
      </c>
      <c r="C59" s="195" t="s">
        <v>386</v>
      </c>
      <c r="D59" s="195" t="s">
        <v>383</v>
      </c>
      <c r="E59" s="196" t="s">
        <v>387</v>
      </c>
      <c r="F59" s="197" t="s">
        <v>384</v>
      </c>
      <c r="G59" s="172" t="s">
        <v>24</v>
      </c>
      <c r="H59" s="173">
        <v>6.2270000000000003</v>
      </c>
      <c r="I59" s="173" t="s">
        <v>39</v>
      </c>
      <c r="J59" s="187" t="s">
        <v>19</v>
      </c>
      <c r="K59" s="198">
        <v>0</v>
      </c>
      <c r="L59" s="199">
        <v>54849</v>
      </c>
      <c r="M59" s="190">
        <f t="shared" si="75"/>
        <v>54849</v>
      </c>
      <c r="N59" s="198">
        <v>108710</v>
      </c>
      <c r="O59" s="199">
        <v>116438</v>
      </c>
      <c r="P59" s="190">
        <f t="shared" si="118"/>
        <v>225148</v>
      </c>
      <c r="Q59" s="198">
        <v>108728</v>
      </c>
      <c r="R59" s="199">
        <v>112026</v>
      </c>
      <c r="S59" s="190">
        <f t="shared" si="55"/>
        <v>220754</v>
      </c>
      <c r="T59" s="198">
        <v>108728</v>
      </c>
      <c r="U59" s="42">
        <v>105171</v>
      </c>
      <c r="V59" s="43">
        <f t="shared" si="35"/>
        <v>213899</v>
      </c>
      <c r="W59" s="112">
        <v>108728</v>
      </c>
      <c r="X59" s="42">
        <v>98310</v>
      </c>
      <c r="Y59" s="43">
        <f t="shared" si="36"/>
        <v>207038</v>
      </c>
      <c r="Z59" s="41">
        <v>108728</v>
      </c>
      <c r="AA59" s="42">
        <v>91689</v>
      </c>
      <c r="AB59" s="43">
        <f t="shared" si="128"/>
        <v>200417</v>
      </c>
      <c r="AC59" s="41">
        <v>108728</v>
      </c>
      <c r="AD59" s="42">
        <v>84580</v>
      </c>
      <c r="AE59" s="43">
        <f t="shared" si="42"/>
        <v>193308</v>
      </c>
      <c r="AF59" s="41">
        <v>108728</v>
      </c>
      <c r="AG59" s="42">
        <v>77724</v>
      </c>
      <c r="AH59" s="43">
        <f t="shared" si="77"/>
        <v>186452</v>
      </c>
      <c r="AI59" s="41">
        <v>108728</v>
      </c>
      <c r="AJ59" s="42">
        <v>70878</v>
      </c>
      <c r="AK59" s="43">
        <f t="shared" si="129"/>
        <v>179606</v>
      </c>
      <c r="AL59" s="41">
        <v>108728</v>
      </c>
      <c r="AM59" s="42">
        <v>64215</v>
      </c>
      <c r="AN59" s="43">
        <f t="shared" si="119"/>
        <v>172943</v>
      </c>
      <c r="AO59" s="41">
        <v>108728</v>
      </c>
      <c r="AP59" s="42">
        <v>57162</v>
      </c>
      <c r="AQ59" s="43">
        <f t="shared" si="82"/>
        <v>165890</v>
      </c>
      <c r="AR59" s="41">
        <v>108728</v>
      </c>
      <c r="AS59" s="42">
        <v>50302</v>
      </c>
      <c r="AT59" s="43">
        <f t="shared" si="83"/>
        <v>159030</v>
      </c>
      <c r="AU59" s="41">
        <v>108728</v>
      </c>
      <c r="AV59" s="42">
        <v>43446</v>
      </c>
      <c r="AW59" s="43">
        <f t="shared" si="120"/>
        <v>152174</v>
      </c>
      <c r="AX59" s="41">
        <v>108728</v>
      </c>
      <c r="AY59" s="42">
        <v>36702</v>
      </c>
      <c r="AZ59" s="43">
        <f t="shared" si="121"/>
        <v>145430</v>
      </c>
      <c r="BA59" s="41">
        <v>108728</v>
      </c>
      <c r="BB59" s="42">
        <v>29758</v>
      </c>
      <c r="BC59" s="43">
        <f t="shared" si="122"/>
        <v>138486</v>
      </c>
      <c r="BD59" s="41">
        <v>108728</v>
      </c>
      <c r="BE59" s="42">
        <v>22898</v>
      </c>
      <c r="BF59" s="43">
        <f t="shared" si="123"/>
        <v>131626</v>
      </c>
      <c r="BG59" s="41">
        <v>108728</v>
      </c>
      <c r="BH59" s="42">
        <v>16028</v>
      </c>
      <c r="BI59" s="43">
        <f t="shared" si="124"/>
        <v>124756</v>
      </c>
      <c r="BJ59" s="41">
        <v>108728</v>
      </c>
      <c r="BK59" s="42">
        <v>9195</v>
      </c>
      <c r="BL59" s="43">
        <f t="shared" si="125"/>
        <v>117923</v>
      </c>
      <c r="BM59" s="41">
        <v>53715</v>
      </c>
      <c r="BN59" s="42">
        <v>2375</v>
      </c>
      <c r="BO59" s="43">
        <f t="shared" si="126"/>
        <v>56090</v>
      </c>
      <c r="BP59" s="112"/>
      <c r="BQ59" s="110">
        <v>0</v>
      </c>
      <c r="BR59" s="44">
        <f t="shared" si="127"/>
        <v>0</v>
      </c>
      <c r="BS59" s="112"/>
      <c r="BT59" s="110">
        <v>0</v>
      </c>
      <c r="BU59" s="44">
        <f>BS59+BT59</f>
        <v>0</v>
      </c>
      <c r="BV59" s="112"/>
      <c r="BW59" s="110">
        <v>0</v>
      </c>
      <c r="BX59" s="44">
        <f t="shared" si="102"/>
        <v>0</v>
      </c>
      <c r="BY59" s="112"/>
      <c r="BZ59" s="110"/>
      <c r="CA59" s="44">
        <f t="shared" si="103"/>
        <v>0</v>
      </c>
      <c r="CB59" s="112"/>
      <c r="CC59" s="110"/>
      <c r="CD59" s="44">
        <f t="shared" si="104"/>
        <v>0</v>
      </c>
      <c r="CE59" s="112"/>
      <c r="CF59" s="110"/>
      <c r="CG59" s="44">
        <f t="shared" si="105"/>
        <v>0</v>
      </c>
      <c r="CH59" s="112"/>
      <c r="CI59" s="110"/>
      <c r="CJ59" s="44">
        <f t="shared" ref="CJ59" si="130">CH59+CI59</f>
        <v>0</v>
      </c>
      <c r="CK59" s="112"/>
      <c r="CL59" s="110"/>
      <c r="CM59" s="44">
        <f t="shared" si="107"/>
        <v>0</v>
      </c>
      <c r="CN59" s="112"/>
      <c r="CO59" s="110"/>
      <c r="CP59" s="44">
        <f t="shared" si="108"/>
        <v>0</v>
      </c>
      <c r="CQ59" s="112"/>
      <c r="CR59" s="110"/>
      <c r="CS59" s="44">
        <f t="shared" si="109"/>
        <v>0</v>
      </c>
      <c r="CT59" s="112"/>
      <c r="CU59" s="110"/>
      <c r="CV59" s="44">
        <f t="shared" si="110"/>
        <v>0</v>
      </c>
      <c r="CW59" s="112"/>
      <c r="CX59" s="110"/>
      <c r="CY59" s="44">
        <f t="shared" si="111"/>
        <v>0</v>
      </c>
      <c r="CZ59" s="112"/>
      <c r="DA59" s="110"/>
      <c r="DB59" s="44">
        <f t="shared" si="112"/>
        <v>0</v>
      </c>
      <c r="DC59" s="112"/>
      <c r="DD59" s="110"/>
      <c r="DE59" s="44">
        <f t="shared" si="113"/>
        <v>0</v>
      </c>
      <c r="DF59" s="112"/>
      <c r="DG59" s="110"/>
      <c r="DH59" s="44">
        <f t="shared" si="114"/>
        <v>0</v>
      </c>
      <c r="DI59" s="112"/>
      <c r="DJ59" s="110"/>
      <c r="DK59" s="44">
        <f t="shared" si="115"/>
        <v>0</v>
      </c>
      <c r="DL59" s="112"/>
      <c r="DM59" s="110"/>
      <c r="DN59" s="44">
        <f t="shared" ref="DN59" si="131">DL59+DM59</f>
        <v>0</v>
      </c>
      <c r="DO59" s="41">
        <f t="shared" si="81"/>
        <v>1249723</v>
      </c>
      <c r="DP59" s="112">
        <f t="shared" si="81"/>
        <v>480683</v>
      </c>
      <c r="DQ59" s="110">
        <f t="shared" si="32"/>
        <v>1730406</v>
      </c>
      <c r="DR59" s="50">
        <f t="shared" si="18"/>
        <v>1902073</v>
      </c>
      <c r="DS59" s="111">
        <f>L59+O59+R59+U59+X59+AA59+AD59+DP59</f>
        <v>1143746</v>
      </c>
      <c r="DT59" s="51">
        <f t="shared" si="33"/>
        <v>3045819</v>
      </c>
      <c r="DU59" s="5"/>
    </row>
    <row r="60" spans="1:125" ht="54" customHeight="1" x14ac:dyDescent="0.2">
      <c r="A60" s="167" t="s">
        <v>363</v>
      </c>
      <c r="B60" s="168" t="s">
        <v>364</v>
      </c>
      <c r="C60" s="195" t="s">
        <v>359</v>
      </c>
      <c r="D60" s="195" t="s">
        <v>365</v>
      </c>
      <c r="E60" s="196" t="s">
        <v>366</v>
      </c>
      <c r="F60" s="197" t="s">
        <v>367</v>
      </c>
      <c r="G60" s="172" t="s">
        <v>24</v>
      </c>
      <c r="H60" s="173">
        <v>1.839</v>
      </c>
      <c r="I60" s="173" t="s">
        <v>39</v>
      </c>
      <c r="J60" s="187" t="s">
        <v>19</v>
      </c>
      <c r="K60" s="198">
        <v>0</v>
      </c>
      <c r="L60" s="199">
        <v>489</v>
      </c>
      <c r="M60" s="190">
        <f t="shared" si="75"/>
        <v>489</v>
      </c>
      <c r="N60" s="198">
        <v>8578</v>
      </c>
      <c r="O60" s="199">
        <v>822</v>
      </c>
      <c r="P60" s="190">
        <f t="shared" si="118"/>
        <v>9400</v>
      </c>
      <c r="Q60" s="198">
        <v>8580</v>
      </c>
      <c r="R60" s="199">
        <v>404</v>
      </c>
      <c r="S60" s="190">
        <f t="shared" si="55"/>
        <v>8984</v>
      </c>
      <c r="T60" s="198">
        <v>625</v>
      </c>
      <c r="U60" s="42">
        <v>40</v>
      </c>
      <c r="V60" s="43">
        <f t="shared" si="35"/>
        <v>665</v>
      </c>
      <c r="W60" s="112"/>
      <c r="X60" s="42"/>
      <c r="Y60" s="43">
        <f t="shared" si="36"/>
        <v>0</v>
      </c>
      <c r="Z60" s="41"/>
      <c r="AA60" s="42"/>
      <c r="AB60" s="43">
        <f t="shared" si="128"/>
        <v>0</v>
      </c>
      <c r="AC60" s="41"/>
      <c r="AD60" s="42"/>
      <c r="AE60" s="43">
        <f t="shared" si="42"/>
        <v>0</v>
      </c>
      <c r="AF60" s="41"/>
      <c r="AG60" s="42"/>
      <c r="AH60" s="43">
        <f t="shared" si="77"/>
        <v>0</v>
      </c>
      <c r="AI60" s="41"/>
      <c r="AJ60" s="42"/>
      <c r="AK60" s="43">
        <f t="shared" si="129"/>
        <v>0</v>
      </c>
      <c r="AL60" s="41"/>
      <c r="AM60" s="42"/>
      <c r="AN60" s="43">
        <f t="shared" si="119"/>
        <v>0</v>
      </c>
      <c r="AO60" s="41"/>
      <c r="AP60" s="42"/>
      <c r="AQ60" s="43">
        <f t="shared" si="82"/>
        <v>0</v>
      </c>
      <c r="AR60" s="41"/>
      <c r="AS60" s="42"/>
      <c r="AT60" s="43">
        <f t="shared" si="83"/>
        <v>0</v>
      </c>
      <c r="AU60" s="41"/>
      <c r="AV60" s="42"/>
      <c r="AW60" s="43">
        <f t="shared" si="120"/>
        <v>0</v>
      </c>
      <c r="AX60" s="41"/>
      <c r="AY60" s="42"/>
      <c r="AZ60" s="43">
        <f t="shared" si="121"/>
        <v>0</v>
      </c>
      <c r="BA60" s="41"/>
      <c r="BB60" s="42"/>
      <c r="BC60" s="43">
        <f t="shared" si="122"/>
        <v>0</v>
      </c>
      <c r="BD60" s="41"/>
      <c r="BE60" s="42"/>
      <c r="BF60" s="43">
        <f t="shared" si="123"/>
        <v>0</v>
      </c>
      <c r="BG60" s="41"/>
      <c r="BH60" s="42"/>
      <c r="BI60" s="43">
        <f t="shared" si="124"/>
        <v>0</v>
      </c>
      <c r="BJ60" s="41"/>
      <c r="BK60" s="42"/>
      <c r="BL60" s="43">
        <f t="shared" si="125"/>
        <v>0</v>
      </c>
      <c r="BM60" s="41"/>
      <c r="BN60" s="42"/>
      <c r="BO60" s="43">
        <f t="shared" si="126"/>
        <v>0</v>
      </c>
      <c r="BP60" s="112"/>
      <c r="BQ60" s="110"/>
      <c r="BR60" s="44">
        <f t="shared" si="127"/>
        <v>0</v>
      </c>
      <c r="BS60" s="41"/>
      <c r="BT60" s="42"/>
      <c r="BU60" s="44"/>
      <c r="BV60" s="41"/>
      <c r="BW60" s="42"/>
      <c r="BX60" s="44"/>
      <c r="BY60" s="41"/>
      <c r="BZ60" s="42"/>
      <c r="CA60" s="44"/>
      <c r="CB60" s="41"/>
      <c r="CC60" s="42"/>
      <c r="CD60" s="43">
        <f t="shared" si="104"/>
        <v>0</v>
      </c>
      <c r="CE60" s="41"/>
      <c r="CF60" s="42"/>
      <c r="CG60" s="43"/>
      <c r="CH60" s="41"/>
      <c r="CI60" s="42"/>
      <c r="CJ60" s="43"/>
      <c r="CK60" s="41"/>
      <c r="CL60" s="42"/>
      <c r="CM60" s="43"/>
      <c r="CN60" s="41"/>
      <c r="CO60" s="42"/>
      <c r="CP60" s="43"/>
      <c r="CQ60" s="41"/>
      <c r="CR60" s="42"/>
      <c r="CS60" s="43"/>
      <c r="CT60" s="41"/>
      <c r="CU60" s="42"/>
      <c r="CV60" s="43"/>
      <c r="CW60" s="41"/>
      <c r="CX60" s="42"/>
      <c r="CY60" s="43"/>
      <c r="CZ60" s="41"/>
      <c r="DA60" s="42"/>
      <c r="DB60" s="43"/>
      <c r="DC60" s="41"/>
      <c r="DD60" s="42"/>
      <c r="DE60" s="43"/>
      <c r="DF60" s="110"/>
      <c r="DG60" s="110"/>
      <c r="DH60" s="110"/>
      <c r="DI60" s="110"/>
      <c r="DJ60" s="110"/>
      <c r="DK60" s="110"/>
      <c r="DL60" s="110"/>
      <c r="DM60" s="110"/>
      <c r="DN60" s="110"/>
      <c r="DO60" s="41">
        <f t="shared" si="81"/>
        <v>0</v>
      </c>
      <c r="DP60" s="42">
        <f t="shared" si="27"/>
        <v>0</v>
      </c>
      <c r="DQ60" s="110">
        <f t="shared" si="32"/>
        <v>0</v>
      </c>
      <c r="DR60" s="50">
        <f t="shared" si="18"/>
        <v>17783</v>
      </c>
      <c r="DS60" s="111">
        <f t="shared" si="34"/>
        <v>1755</v>
      </c>
      <c r="DT60" s="51">
        <f t="shared" si="33"/>
        <v>19538</v>
      </c>
      <c r="DU60" s="5"/>
    </row>
    <row r="61" spans="1:125" ht="54" customHeight="1" x14ac:dyDescent="0.2">
      <c r="A61" s="167" t="s">
        <v>2</v>
      </c>
      <c r="B61" s="168" t="s">
        <v>345</v>
      </c>
      <c r="C61" s="195" t="s">
        <v>160</v>
      </c>
      <c r="D61" s="195">
        <v>47442</v>
      </c>
      <c r="E61" s="196" t="s">
        <v>159</v>
      </c>
      <c r="F61" s="197" t="s">
        <v>50</v>
      </c>
      <c r="G61" s="172" t="s">
        <v>24</v>
      </c>
      <c r="H61" s="173">
        <v>4.415</v>
      </c>
      <c r="I61" s="173" t="s">
        <v>39</v>
      </c>
      <c r="J61" s="187" t="s">
        <v>19</v>
      </c>
      <c r="K61" s="198">
        <v>8996</v>
      </c>
      <c r="L61" s="199">
        <v>1328</v>
      </c>
      <c r="M61" s="190">
        <f t="shared" si="75"/>
        <v>10324</v>
      </c>
      <c r="N61" s="198">
        <v>8996</v>
      </c>
      <c r="O61" s="199">
        <v>2363</v>
      </c>
      <c r="P61" s="190">
        <f t="shared" si="63"/>
        <v>11359</v>
      </c>
      <c r="Q61" s="198">
        <v>8996</v>
      </c>
      <c r="R61" s="199">
        <v>1968</v>
      </c>
      <c r="S61" s="190">
        <f t="shared" si="55"/>
        <v>10964</v>
      </c>
      <c r="T61" s="198">
        <v>8996</v>
      </c>
      <c r="U61" s="42">
        <v>1562</v>
      </c>
      <c r="V61" s="43">
        <f t="shared" si="35"/>
        <v>10558</v>
      </c>
      <c r="W61" s="112">
        <v>8996</v>
      </c>
      <c r="X61" s="42">
        <v>1155</v>
      </c>
      <c r="Y61" s="43">
        <f t="shared" si="36"/>
        <v>10151</v>
      </c>
      <c r="Z61" s="41">
        <v>8996</v>
      </c>
      <c r="AA61" s="42">
        <v>750</v>
      </c>
      <c r="AB61" s="43">
        <f t="shared" si="41"/>
        <v>9746</v>
      </c>
      <c r="AC61" s="41">
        <v>8955</v>
      </c>
      <c r="AD61" s="42">
        <v>341</v>
      </c>
      <c r="AE61" s="43">
        <f t="shared" si="42"/>
        <v>9296</v>
      </c>
      <c r="AF61" s="41"/>
      <c r="AG61" s="42">
        <v>14</v>
      </c>
      <c r="AH61" s="43">
        <f t="shared" si="77"/>
        <v>14</v>
      </c>
      <c r="AI61" s="41"/>
      <c r="AJ61" s="42"/>
      <c r="AK61" s="43">
        <f t="shared" si="44"/>
        <v>0</v>
      </c>
      <c r="AL61" s="41"/>
      <c r="AM61" s="42"/>
      <c r="AN61" s="43">
        <f t="shared" si="119"/>
        <v>0</v>
      </c>
      <c r="AO61" s="41"/>
      <c r="AP61" s="42"/>
      <c r="AQ61" s="43">
        <f t="shared" si="82"/>
        <v>0</v>
      </c>
      <c r="AR61" s="41"/>
      <c r="AS61" s="42"/>
      <c r="AT61" s="43">
        <f t="shared" si="83"/>
        <v>0</v>
      </c>
      <c r="AU61" s="41"/>
      <c r="AV61" s="42"/>
      <c r="AW61" s="43">
        <f t="shared" si="84"/>
        <v>0</v>
      </c>
      <c r="AX61" s="41"/>
      <c r="AY61" s="42"/>
      <c r="AZ61" s="43">
        <f t="shared" si="85"/>
        <v>0</v>
      </c>
      <c r="BA61" s="41"/>
      <c r="BB61" s="42"/>
      <c r="BC61" s="43">
        <f t="shared" si="86"/>
        <v>0</v>
      </c>
      <c r="BD61" s="41"/>
      <c r="BE61" s="42"/>
      <c r="BF61" s="43">
        <f t="shared" si="87"/>
        <v>0</v>
      </c>
      <c r="BG61" s="41"/>
      <c r="BH61" s="42"/>
      <c r="BI61" s="43">
        <f t="shared" si="88"/>
        <v>0</v>
      </c>
      <c r="BJ61" s="41"/>
      <c r="BK61" s="42"/>
      <c r="BL61" s="43">
        <f t="shared" si="89"/>
        <v>0</v>
      </c>
      <c r="BM61" s="41"/>
      <c r="BN61" s="42"/>
      <c r="BO61" s="43">
        <f t="shared" si="90"/>
        <v>0</v>
      </c>
      <c r="BP61" s="112"/>
      <c r="BQ61" s="110"/>
      <c r="BR61" s="44">
        <f t="shared" si="37"/>
        <v>0</v>
      </c>
      <c r="BS61" s="41"/>
      <c r="BT61" s="42"/>
      <c r="BU61" s="44"/>
      <c r="BV61" s="41"/>
      <c r="BW61" s="42"/>
      <c r="BX61" s="44"/>
      <c r="BY61" s="41"/>
      <c r="BZ61" s="42"/>
      <c r="CA61" s="44"/>
      <c r="CB61" s="41"/>
      <c r="CC61" s="42"/>
      <c r="CD61" s="43">
        <f t="shared" si="104"/>
        <v>0</v>
      </c>
      <c r="CE61" s="41"/>
      <c r="CF61" s="42"/>
      <c r="CG61" s="43"/>
      <c r="CH61" s="41"/>
      <c r="CI61" s="42"/>
      <c r="CJ61" s="43"/>
      <c r="CK61" s="41"/>
      <c r="CL61" s="42"/>
      <c r="CM61" s="43"/>
      <c r="CN61" s="41"/>
      <c r="CO61" s="42"/>
      <c r="CP61" s="43"/>
      <c r="CQ61" s="41"/>
      <c r="CR61" s="42"/>
      <c r="CS61" s="43"/>
      <c r="CT61" s="41"/>
      <c r="CU61" s="42"/>
      <c r="CV61" s="43"/>
      <c r="CW61" s="41"/>
      <c r="CX61" s="42"/>
      <c r="CY61" s="43"/>
      <c r="CZ61" s="41"/>
      <c r="DA61" s="42"/>
      <c r="DB61" s="43"/>
      <c r="DC61" s="41"/>
      <c r="DD61" s="42"/>
      <c r="DE61" s="43"/>
      <c r="DF61" s="110"/>
      <c r="DG61" s="110"/>
      <c r="DH61" s="110"/>
      <c r="DI61" s="110"/>
      <c r="DJ61" s="110"/>
      <c r="DK61" s="110"/>
      <c r="DL61" s="110"/>
      <c r="DM61" s="110"/>
      <c r="DN61" s="110"/>
      <c r="DO61" s="41">
        <f t="shared" si="81"/>
        <v>0</v>
      </c>
      <c r="DP61" s="42">
        <f t="shared" si="27"/>
        <v>14</v>
      </c>
      <c r="DQ61" s="110">
        <f t="shared" si="32"/>
        <v>14</v>
      </c>
      <c r="DR61" s="50">
        <f t="shared" si="18"/>
        <v>62931</v>
      </c>
      <c r="DS61" s="111">
        <f t="shared" si="34"/>
        <v>9481</v>
      </c>
      <c r="DT61" s="51">
        <f t="shared" si="33"/>
        <v>72412</v>
      </c>
      <c r="DU61" s="5">
        <v>91151</v>
      </c>
    </row>
    <row r="62" spans="1:125" ht="52.9" customHeight="1" x14ac:dyDescent="0.2">
      <c r="A62" s="167"/>
      <c r="B62" s="168" t="s">
        <v>406</v>
      </c>
      <c r="C62" s="169" t="s">
        <v>162</v>
      </c>
      <c r="D62" s="202" t="s">
        <v>25</v>
      </c>
      <c r="E62" s="170" t="s">
        <v>161</v>
      </c>
      <c r="F62" s="203" t="s">
        <v>33</v>
      </c>
      <c r="G62" s="172" t="s">
        <v>24</v>
      </c>
      <c r="H62" s="173" t="s">
        <v>392</v>
      </c>
      <c r="I62" s="173" t="s">
        <v>39</v>
      </c>
      <c r="J62" s="187" t="s">
        <v>19</v>
      </c>
      <c r="K62" s="200">
        <v>2644</v>
      </c>
      <c r="L62" s="173">
        <v>434</v>
      </c>
      <c r="M62" s="190">
        <f t="shared" si="75"/>
        <v>3078</v>
      </c>
      <c r="N62" s="200">
        <v>2644</v>
      </c>
      <c r="O62" s="173">
        <v>754</v>
      </c>
      <c r="P62" s="190">
        <f t="shared" si="63"/>
        <v>3398</v>
      </c>
      <c r="Q62" s="200">
        <v>2644</v>
      </c>
      <c r="R62" s="173">
        <v>642</v>
      </c>
      <c r="S62" s="190">
        <f t="shared" si="55"/>
        <v>3286</v>
      </c>
      <c r="T62" s="200">
        <v>2644</v>
      </c>
      <c r="U62" s="40">
        <v>532</v>
      </c>
      <c r="V62" s="43">
        <f t="shared" si="35"/>
        <v>3176</v>
      </c>
      <c r="W62" s="113">
        <v>2644</v>
      </c>
      <c r="X62" s="40">
        <v>422</v>
      </c>
      <c r="Y62" s="43">
        <f t="shared" si="36"/>
        <v>3066</v>
      </c>
      <c r="Z62" s="49">
        <v>2644</v>
      </c>
      <c r="AA62" s="40">
        <v>313</v>
      </c>
      <c r="AB62" s="43">
        <f t="shared" si="41"/>
        <v>2957</v>
      </c>
      <c r="AC62" s="49">
        <v>2644</v>
      </c>
      <c r="AD62" s="40">
        <v>202</v>
      </c>
      <c r="AE62" s="43">
        <f t="shared" si="42"/>
        <v>2846</v>
      </c>
      <c r="AF62" s="49">
        <v>2612</v>
      </c>
      <c r="AG62" s="40">
        <v>92</v>
      </c>
      <c r="AH62" s="43">
        <f t="shared" si="77"/>
        <v>2704</v>
      </c>
      <c r="AI62" s="49">
        <v>0</v>
      </c>
      <c r="AJ62" s="40">
        <v>6</v>
      </c>
      <c r="AK62" s="43">
        <f t="shared" si="44"/>
        <v>6</v>
      </c>
      <c r="AL62" s="49"/>
      <c r="AM62" s="40"/>
      <c r="AN62" s="43">
        <f t="shared" si="45"/>
        <v>0</v>
      </c>
      <c r="AO62" s="49"/>
      <c r="AP62" s="40"/>
      <c r="AQ62" s="43">
        <f t="shared" si="82"/>
        <v>0</v>
      </c>
      <c r="AR62" s="49"/>
      <c r="AS62" s="40"/>
      <c r="AT62" s="43">
        <f t="shared" si="83"/>
        <v>0</v>
      </c>
      <c r="AU62" s="49"/>
      <c r="AV62" s="40"/>
      <c r="AW62" s="43">
        <f t="shared" si="84"/>
        <v>0</v>
      </c>
      <c r="AX62" s="49"/>
      <c r="AY62" s="40"/>
      <c r="AZ62" s="43">
        <f t="shared" si="85"/>
        <v>0</v>
      </c>
      <c r="BA62" s="49"/>
      <c r="BB62" s="40"/>
      <c r="BC62" s="43">
        <f t="shared" si="86"/>
        <v>0</v>
      </c>
      <c r="BD62" s="49"/>
      <c r="BE62" s="40"/>
      <c r="BF62" s="43">
        <f t="shared" si="87"/>
        <v>0</v>
      </c>
      <c r="BG62" s="49"/>
      <c r="BH62" s="40"/>
      <c r="BI62" s="43">
        <f t="shared" si="88"/>
        <v>0</v>
      </c>
      <c r="BJ62" s="49"/>
      <c r="BK62" s="40"/>
      <c r="BL62" s="43">
        <f t="shared" si="89"/>
        <v>0</v>
      </c>
      <c r="BM62" s="49"/>
      <c r="BN62" s="40"/>
      <c r="BO62" s="43">
        <f t="shared" si="90"/>
        <v>0</v>
      </c>
      <c r="BP62" s="112"/>
      <c r="BQ62" s="110"/>
      <c r="BR62" s="44">
        <f t="shared" si="37"/>
        <v>0</v>
      </c>
      <c r="BS62" s="41"/>
      <c r="BT62" s="42"/>
      <c r="BU62" s="44"/>
      <c r="BV62" s="41"/>
      <c r="BW62" s="42"/>
      <c r="BX62" s="44"/>
      <c r="BY62" s="41"/>
      <c r="BZ62" s="42"/>
      <c r="CA62" s="44"/>
      <c r="CB62" s="41"/>
      <c r="CC62" s="42"/>
      <c r="CD62" s="43">
        <f t="shared" si="104"/>
        <v>0</v>
      </c>
      <c r="CE62" s="41"/>
      <c r="CF62" s="42"/>
      <c r="CG62" s="43"/>
      <c r="CH62" s="41"/>
      <c r="CI62" s="42"/>
      <c r="CJ62" s="43"/>
      <c r="CK62" s="41"/>
      <c r="CL62" s="42"/>
      <c r="CM62" s="43"/>
      <c r="CN62" s="41"/>
      <c r="CO62" s="42"/>
      <c r="CP62" s="43"/>
      <c r="CQ62" s="41"/>
      <c r="CR62" s="42"/>
      <c r="CS62" s="43"/>
      <c r="CT62" s="41"/>
      <c r="CU62" s="42"/>
      <c r="CV62" s="43"/>
      <c r="CW62" s="41"/>
      <c r="CX62" s="42"/>
      <c r="CY62" s="43"/>
      <c r="CZ62" s="41"/>
      <c r="DA62" s="42"/>
      <c r="DB62" s="43"/>
      <c r="DC62" s="41"/>
      <c r="DD62" s="42"/>
      <c r="DE62" s="43"/>
      <c r="DF62" s="110"/>
      <c r="DG62" s="110"/>
      <c r="DH62" s="110"/>
      <c r="DI62" s="110"/>
      <c r="DJ62" s="110"/>
      <c r="DK62" s="110"/>
      <c r="DL62" s="110"/>
      <c r="DM62" s="110"/>
      <c r="DN62" s="110"/>
      <c r="DO62" s="41">
        <f t="shared" si="81"/>
        <v>2612</v>
      </c>
      <c r="DP62" s="42">
        <f t="shared" si="27"/>
        <v>98</v>
      </c>
      <c r="DQ62" s="110">
        <f t="shared" si="32"/>
        <v>2710</v>
      </c>
      <c r="DR62" s="50">
        <f t="shared" si="18"/>
        <v>21120</v>
      </c>
      <c r="DS62" s="111">
        <f t="shared" si="34"/>
        <v>3397</v>
      </c>
      <c r="DT62" s="51">
        <f t="shared" si="33"/>
        <v>24517</v>
      </c>
      <c r="DU62" s="5">
        <v>29487</v>
      </c>
    </row>
    <row r="63" spans="1:125" ht="66.75" customHeight="1" x14ac:dyDescent="0.2">
      <c r="A63" s="167"/>
      <c r="B63" s="168" t="s">
        <v>405</v>
      </c>
      <c r="C63" s="195" t="s">
        <v>132</v>
      </c>
      <c r="D63" s="195" t="s">
        <v>133</v>
      </c>
      <c r="E63" s="196" t="s">
        <v>140</v>
      </c>
      <c r="F63" s="197" t="s">
        <v>141</v>
      </c>
      <c r="G63" s="172" t="s">
        <v>24</v>
      </c>
      <c r="H63" s="173">
        <v>3.9119999999999999</v>
      </c>
      <c r="I63" s="173" t="s">
        <v>39</v>
      </c>
      <c r="J63" s="187" t="s">
        <v>19</v>
      </c>
      <c r="K63" s="208">
        <v>7392</v>
      </c>
      <c r="L63" s="209">
        <v>499</v>
      </c>
      <c r="M63" s="190">
        <f t="shared" si="75"/>
        <v>7891</v>
      </c>
      <c r="N63" s="208">
        <v>7392</v>
      </c>
      <c r="O63" s="209">
        <v>538</v>
      </c>
      <c r="P63" s="190">
        <f t="shared" si="63"/>
        <v>7930</v>
      </c>
      <c r="Q63" s="208">
        <v>7392</v>
      </c>
      <c r="R63" s="209">
        <v>247</v>
      </c>
      <c r="S63" s="190">
        <f t="shared" si="55"/>
        <v>7639</v>
      </c>
      <c r="T63" s="208"/>
      <c r="U63" s="119"/>
      <c r="V63" s="43">
        <f t="shared" si="35"/>
        <v>0</v>
      </c>
      <c r="W63" s="120"/>
      <c r="X63" s="119"/>
      <c r="Y63" s="43">
        <f t="shared" si="36"/>
        <v>0</v>
      </c>
      <c r="Z63" s="118"/>
      <c r="AA63" s="119"/>
      <c r="AB63" s="43">
        <f t="shared" si="41"/>
        <v>0</v>
      </c>
      <c r="AC63" s="118"/>
      <c r="AD63" s="119"/>
      <c r="AE63" s="43">
        <f t="shared" si="42"/>
        <v>0</v>
      </c>
      <c r="AF63" s="118"/>
      <c r="AG63" s="119"/>
      <c r="AH63" s="43">
        <f t="shared" si="77"/>
        <v>0</v>
      </c>
      <c r="AI63" s="118"/>
      <c r="AJ63" s="119"/>
      <c r="AK63" s="43">
        <f t="shared" si="44"/>
        <v>0</v>
      </c>
      <c r="AL63" s="118"/>
      <c r="AM63" s="119"/>
      <c r="AN63" s="43">
        <f t="shared" si="45"/>
        <v>0</v>
      </c>
      <c r="AO63" s="118"/>
      <c r="AP63" s="119"/>
      <c r="AQ63" s="43">
        <f t="shared" si="82"/>
        <v>0</v>
      </c>
      <c r="AR63" s="118"/>
      <c r="AS63" s="119"/>
      <c r="AT63" s="43">
        <f t="shared" si="83"/>
        <v>0</v>
      </c>
      <c r="AU63" s="118"/>
      <c r="AV63" s="119"/>
      <c r="AW63" s="43">
        <f t="shared" si="84"/>
        <v>0</v>
      </c>
      <c r="AX63" s="118"/>
      <c r="AY63" s="119"/>
      <c r="AZ63" s="43">
        <f t="shared" si="85"/>
        <v>0</v>
      </c>
      <c r="BA63" s="118"/>
      <c r="BB63" s="119"/>
      <c r="BC63" s="43">
        <f t="shared" si="86"/>
        <v>0</v>
      </c>
      <c r="BD63" s="118"/>
      <c r="BE63" s="119"/>
      <c r="BF63" s="43">
        <f t="shared" si="87"/>
        <v>0</v>
      </c>
      <c r="BG63" s="118"/>
      <c r="BH63" s="119"/>
      <c r="BI63" s="43">
        <f t="shared" si="88"/>
        <v>0</v>
      </c>
      <c r="BJ63" s="118"/>
      <c r="BK63" s="119"/>
      <c r="BL63" s="43">
        <f t="shared" si="89"/>
        <v>0</v>
      </c>
      <c r="BM63" s="118"/>
      <c r="BN63" s="119"/>
      <c r="BO63" s="43">
        <f t="shared" si="90"/>
        <v>0</v>
      </c>
      <c r="BP63" s="112"/>
      <c r="BQ63" s="110"/>
      <c r="BR63" s="110"/>
      <c r="BS63" s="41"/>
      <c r="BT63" s="42"/>
      <c r="BU63" s="44"/>
      <c r="BV63" s="41"/>
      <c r="BW63" s="42"/>
      <c r="BX63" s="44"/>
      <c r="BY63" s="41"/>
      <c r="BZ63" s="42"/>
      <c r="CA63" s="44"/>
      <c r="CB63" s="41"/>
      <c r="CC63" s="42"/>
      <c r="CD63" s="43">
        <f t="shared" si="104"/>
        <v>0</v>
      </c>
      <c r="CE63" s="41"/>
      <c r="CF63" s="42"/>
      <c r="CG63" s="43"/>
      <c r="CH63" s="41"/>
      <c r="CI63" s="42"/>
      <c r="CJ63" s="43"/>
      <c r="CK63" s="41"/>
      <c r="CL63" s="42"/>
      <c r="CM63" s="43"/>
      <c r="CN63" s="41"/>
      <c r="CO63" s="42"/>
      <c r="CP63" s="43"/>
      <c r="CQ63" s="41"/>
      <c r="CR63" s="42"/>
      <c r="CS63" s="43"/>
      <c r="CT63" s="41"/>
      <c r="CU63" s="42"/>
      <c r="CV63" s="43"/>
      <c r="CW63" s="41"/>
      <c r="CX63" s="42"/>
      <c r="CY63" s="43"/>
      <c r="CZ63" s="41"/>
      <c r="DA63" s="42"/>
      <c r="DB63" s="43"/>
      <c r="DC63" s="41"/>
      <c r="DD63" s="42"/>
      <c r="DE63" s="43"/>
      <c r="DF63" s="110"/>
      <c r="DG63" s="110"/>
      <c r="DH63" s="110"/>
      <c r="DI63" s="110"/>
      <c r="DJ63" s="110"/>
      <c r="DK63" s="110"/>
      <c r="DL63" s="110"/>
      <c r="DM63" s="110"/>
      <c r="DN63" s="110"/>
      <c r="DO63" s="41">
        <f t="shared" si="81"/>
        <v>0</v>
      </c>
      <c r="DP63" s="42">
        <f t="shared" si="27"/>
        <v>0</v>
      </c>
      <c r="DQ63" s="110">
        <f t="shared" si="32"/>
        <v>0</v>
      </c>
      <c r="DR63" s="50">
        <f t="shared" si="18"/>
        <v>22176</v>
      </c>
      <c r="DS63" s="111">
        <f t="shared" si="34"/>
        <v>1284</v>
      </c>
      <c r="DT63" s="51">
        <f t="shared" si="33"/>
        <v>23460</v>
      </c>
      <c r="DU63" s="5">
        <v>45294</v>
      </c>
    </row>
    <row r="64" spans="1:125" ht="56.25" customHeight="1" x14ac:dyDescent="0.2">
      <c r="A64" s="167" t="s">
        <v>3</v>
      </c>
      <c r="B64" s="168" t="s">
        <v>43</v>
      </c>
      <c r="C64" s="195" t="s">
        <v>181</v>
      </c>
      <c r="D64" s="195" t="s">
        <v>44</v>
      </c>
      <c r="E64" s="196" t="s">
        <v>182</v>
      </c>
      <c r="F64" s="197" t="s">
        <v>45</v>
      </c>
      <c r="G64" s="172" t="s">
        <v>24</v>
      </c>
      <c r="H64" s="173">
        <v>4.1079999999999997</v>
      </c>
      <c r="I64" s="173" t="s">
        <v>39</v>
      </c>
      <c r="J64" s="187" t="s">
        <v>19</v>
      </c>
      <c r="K64" s="198">
        <v>5208</v>
      </c>
      <c r="L64" s="199">
        <v>590</v>
      </c>
      <c r="M64" s="190">
        <f t="shared" ref="M64:M73" si="132">K64+L64</f>
        <v>5798</v>
      </c>
      <c r="N64" s="198">
        <v>5208</v>
      </c>
      <c r="O64" s="199">
        <v>1078</v>
      </c>
      <c r="P64" s="190">
        <f t="shared" ref="P64:P73" si="133">N64+O64</f>
        <v>6286</v>
      </c>
      <c r="Q64" s="198">
        <v>5208</v>
      </c>
      <c r="R64" s="199">
        <v>887</v>
      </c>
      <c r="S64" s="190">
        <f>Q64+R64</f>
        <v>6095</v>
      </c>
      <c r="T64" s="198">
        <v>5208</v>
      </c>
      <c r="U64" s="42">
        <v>657</v>
      </c>
      <c r="V64" s="43">
        <f>T64+U64</f>
        <v>5865</v>
      </c>
      <c r="W64" s="112">
        <v>5208</v>
      </c>
      <c r="X64" s="42">
        <v>426</v>
      </c>
      <c r="Y64" s="43">
        <f>W64+X64</f>
        <v>5634</v>
      </c>
      <c r="Z64" s="41">
        <v>5208</v>
      </c>
      <c r="AA64" s="42">
        <v>195</v>
      </c>
      <c r="AB64" s="43">
        <f>Z64+AA64</f>
        <v>5403</v>
      </c>
      <c r="AC64" s="41"/>
      <c r="AD64" s="42">
        <v>13</v>
      </c>
      <c r="AE64" s="43">
        <f>AC64+AD64</f>
        <v>13</v>
      </c>
      <c r="AF64" s="41"/>
      <c r="AG64" s="42"/>
      <c r="AH64" s="43">
        <f>AF64+AG64</f>
        <v>0</v>
      </c>
      <c r="AI64" s="41"/>
      <c r="AJ64" s="42"/>
      <c r="AK64" s="43">
        <f>AI64+AJ64</f>
        <v>0</v>
      </c>
      <c r="AL64" s="41"/>
      <c r="AM64" s="42"/>
      <c r="AN64" s="43">
        <f>AL64+AM64</f>
        <v>0</v>
      </c>
      <c r="AO64" s="41"/>
      <c r="AP64" s="42"/>
      <c r="AQ64" s="43">
        <f>AO64+AP64</f>
        <v>0</v>
      </c>
      <c r="AR64" s="41"/>
      <c r="AS64" s="42"/>
      <c r="AT64" s="43">
        <f>AR64+AS64</f>
        <v>0</v>
      </c>
      <c r="AU64" s="41"/>
      <c r="AV64" s="42"/>
      <c r="AW64" s="43">
        <f>AU64+AV64</f>
        <v>0</v>
      </c>
      <c r="AX64" s="41"/>
      <c r="AY64" s="42"/>
      <c r="AZ64" s="43">
        <f>AX64+AY64</f>
        <v>0</v>
      </c>
      <c r="BA64" s="41"/>
      <c r="BB64" s="42"/>
      <c r="BC64" s="43">
        <f>BA64+BB64</f>
        <v>0</v>
      </c>
      <c r="BD64" s="41"/>
      <c r="BE64" s="42"/>
      <c r="BF64" s="43">
        <f>BD64+BE64</f>
        <v>0</v>
      </c>
      <c r="BG64" s="41"/>
      <c r="BH64" s="42"/>
      <c r="BI64" s="43">
        <f>BG64+BH64</f>
        <v>0</v>
      </c>
      <c r="BJ64" s="41"/>
      <c r="BK64" s="42"/>
      <c r="BL64" s="43">
        <f>BJ64+BK64</f>
        <v>0</v>
      </c>
      <c r="BM64" s="41"/>
      <c r="BN64" s="42"/>
      <c r="BO64" s="43">
        <f>BM64+BN64</f>
        <v>0</v>
      </c>
      <c r="BP64" s="112"/>
      <c r="BQ64" s="110"/>
      <c r="BR64" s="110"/>
      <c r="BS64" s="41"/>
      <c r="BT64" s="42"/>
      <c r="BU64" s="44"/>
      <c r="BV64" s="41"/>
      <c r="BW64" s="42"/>
      <c r="BX64" s="44"/>
      <c r="BY64" s="41"/>
      <c r="BZ64" s="42"/>
      <c r="CA64" s="44"/>
      <c r="CB64" s="41"/>
      <c r="CC64" s="42"/>
      <c r="CD64" s="43">
        <f t="shared" si="104"/>
        <v>0</v>
      </c>
      <c r="CE64" s="41"/>
      <c r="CF64" s="42"/>
      <c r="CG64" s="43"/>
      <c r="CH64" s="41"/>
      <c r="CI64" s="42"/>
      <c r="CJ64" s="43"/>
      <c r="CK64" s="41"/>
      <c r="CL64" s="42"/>
      <c r="CM64" s="43"/>
      <c r="CN64" s="41"/>
      <c r="CO64" s="42"/>
      <c r="CP64" s="43"/>
      <c r="CQ64" s="41"/>
      <c r="CR64" s="42"/>
      <c r="CS64" s="43"/>
      <c r="CT64" s="41"/>
      <c r="CU64" s="42"/>
      <c r="CV64" s="43"/>
      <c r="CW64" s="41"/>
      <c r="CX64" s="42"/>
      <c r="CY64" s="43"/>
      <c r="CZ64" s="41"/>
      <c r="DA64" s="42"/>
      <c r="DB64" s="43"/>
      <c r="DC64" s="41"/>
      <c r="DD64" s="42"/>
      <c r="DE64" s="43"/>
      <c r="DF64" s="110"/>
      <c r="DG64" s="110"/>
      <c r="DH64" s="110"/>
      <c r="DI64" s="110"/>
      <c r="DJ64" s="110"/>
      <c r="DK64" s="110"/>
      <c r="DL64" s="110"/>
      <c r="DM64" s="110"/>
      <c r="DN64" s="110"/>
      <c r="DO64" s="41">
        <f t="shared" si="81"/>
        <v>0</v>
      </c>
      <c r="DP64" s="42">
        <f t="shared" si="27"/>
        <v>0</v>
      </c>
      <c r="DQ64" s="110">
        <f t="shared" si="32"/>
        <v>0</v>
      </c>
      <c r="DR64" s="50">
        <f t="shared" si="18"/>
        <v>31248</v>
      </c>
      <c r="DS64" s="111">
        <f t="shared" si="34"/>
        <v>3846</v>
      </c>
      <c r="DT64" s="51">
        <f t="shared" si="33"/>
        <v>35094</v>
      </c>
      <c r="DU64" s="5">
        <v>56356</v>
      </c>
    </row>
    <row r="65" spans="1:125" ht="69.75" customHeight="1" x14ac:dyDescent="0.2">
      <c r="A65" s="167"/>
      <c r="B65" s="168" t="s">
        <v>69</v>
      </c>
      <c r="C65" s="195" t="s">
        <v>98</v>
      </c>
      <c r="D65" s="195" t="s">
        <v>92</v>
      </c>
      <c r="E65" s="196" t="s">
        <v>99</v>
      </c>
      <c r="F65" s="197" t="s">
        <v>100</v>
      </c>
      <c r="G65" s="172" t="s">
        <v>62</v>
      </c>
      <c r="H65" s="173">
        <v>3.8319999999999999</v>
      </c>
      <c r="I65" s="173" t="s">
        <v>39</v>
      </c>
      <c r="J65" s="187" t="s">
        <v>19</v>
      </c>
      <c r="K65" s="198">
        <v>5987</v>
      </c>
      <c r="L65" s="199">
        <v>71</v>
      </c>
      <c r="M65" s="190">
        <f t="shared" si="132"/>
        <v>6058</v>
      </c>
      <c r="N65" s="198">
        <v>0</v>
      </c>
      <c r="O65" s="199">
        <v>13</v>
      </c>
      <c r="P65" s="190">
        <f t="shared" si="133"/>
        <v>13</v>
      </c>
      <c r="Q65" s="198"/>
      <c r="R65" s="199"/>
      <c r="S65" s="190">
        <f>Q65+R65</f>
        <v>0</v>
      </c>
      <c r="T65" s="198"/>
      <c r="U65" s="42"/>
      <c r="V65" s="43">
        <f>T65+U65</f>
        <v>0</v>
      </c>
      <c r="W65" s="112"/>
      <c r="X65" s="42"/>
      <c r="Y65" s="43">
        <f>W65+X65</f>
        <v>0</v>
      </c>
      <c r="Z65" s="41"/>
      <c r="AA65" s="42"/>
      <c r="AB65" s="43">
        <f>Z65+AA65</f>
        <v>0</v>
      </c>
      <c r="AC65" s="41"/>
      <c r="AD65" s="42"/>
      <c r="AE65" s="43">
        <f>AC65+AD65</f>
        <v>0</v>
      </c>
      <c r="AF65" s="41"/>
      <c r="AG65" s="42"/>
      <c r="AH65" s="43">
        <f>AF65+AG65</f>
        <v>0</v>
      </c>
      <c r="AI65" s="41"/>
      <c r="AJ65" s="42"/>
      <c r="AK65" s="43">
        <f>AI65+AJ65</f>
        <v>0</v>
      </c>
      <c r="AL65" s="41"/>
      <c r="AM65" s="42"/>
      <c r="AN65" s="43">
        <f>AL65+AM65</f>
        <v>0</v>
      </c>
      <c r="AO65" s="41"/>
      <c r="AP65" s="42"/>
      <c r="AQ65" s="43">
        <f>AO65+AP65</f>
        <v>0</v>
      </c>
      <c r="AR65" s="41"/>
      <c r="AS65" s="42"/>
      <c r="AT65" s="43">
        <f>AR65+AS65</f>
        <v>0</v>
      </c>
      <c r="AU65" s="41"/>
      <c r="AV65" s="42"/>
      <c r="AW65" s="43">
        <f>AU65+AV65</f>
        <v>0</v>
      </c>
      <c r="AX65" s="41"/>
      <c r="AY65" s="42"/>
      <c r="AZ65" s="43">
        <f>AX65+AY65</f>
        <v>0</v>
      </c>
      <c r="BA65" s="41"/>
      <c r="BB65" s="42"/>
      <c r="BC65" s="43">
        <f>BA65+BB65</f>
        <v>0</v>
      </c>
      <c r="BD65" s="41"/>
      <c r="BE65" s="42"/>
      <c r="BF65" s="43">
        <f>BD65+BE65</f>
        <v>0</v>
      </c>
      <c r="BG65" s="41"/>
      <c r="BH65" s="42"/>
      <c r="BI65" s="43">
        <f>BG65+BH65</f>
        <v>0</v>
      </c>
      <c r="BJ65" s="41"/>
      <c r="BK65" s="42"/>
      <c r="BL65" s="43">
        <f>BJ65+BK65</f>
        <v>0</v>
      </c>
      <c r="BM65" s="41"/>
      <c r="BN65" s="42"/>
      <c r="BO65" s="43">
        <f>BM65+BN65</f>
        <v>0</v>
      </c>
      <c r="BP65" s="112"/>
      <c r="BQ65" s="110"/>
      <c r="BR65" s="110"/>
      <c r="BS65" s="41"/>
      <c r="BT65" s="42"/>
      <c r="BU65" s="44"/>
      <c r="BV65" s="41"/>
      <c r="BW65" s="42"/>
      <c r="BX65" s="44"/>
      <c r="BY65" s="41"/>
      <c r="BZ65" s="42"/>
      <c r="CA65" s="44"/>
      <c r="CB65" s="41"/>
      <c r="CC65" s="42"/>
      <c r="CD65" s="43">
        <f t="shared" si="104"/>
        <v>0</v>
      </c>
      <c r="CE65" s="41"/>
      <c r="CF65" s="42"/>
      <c r="CG65" s="43"/>
      <c r="CH65" s="41"/>
      <c r="CI65" s="42"/>
      <c r="CJ65" s="43"/>
      <c r="CK65" s="41"/>
      <c r="CL65" s="42"/>
      <c r="CM65" s="43"/>
      <c r="CN65" s="41"/>
      <c r="CO65" s="42"/>
      <c r="CP65" s="43"/>
      <c r="CQ65" s="41"/>
      <c r="CR65" s="42"/>
      <c r="CS65" s="43"/>
      <c r="CT65" s="41"/>
      <c r="CU65" s="42"/>
      <c r="CV65" s="43"/>
      <c r="CW65" s="41"/>
      <c r="CX65" s="42"/>
      <c r="CY65" s="43"/>
      <c r="CZ65" s="41"/>
      <c r="DA65" s="42"/>
      <c r="DB65" s="43"/>
      <c r="DC65" s="41"/>
      <c r="DD65" s="42"/>
      <c r="DE65" s="43"/>
      <c r="DF65" s="110"/>
      <c r="DG65" s="110"/>
      <c r="DH65" s="110"/>
      <c r="DI65" s="110"/>
      <c r="DJ65" s="110"/>
      <c r="DK65" s="110"/>
      <c r="DL65" s="110"/>
      <c r="DM65" s="110"/>
      <c r="DN65" s="110"/>
      <c r="DO65" s="41">
        <f t="shared" si="81"/>
        <v>0</v>
      </c>
      <c r="DP65" s="42">
        <f t="shared" si="27"/>
        <v>0</v>
      </c>
      <c r="DQ65" s="110">
        <f t="shared" si="32"/>
        <v>0</v>
      </c>
      <c r="DR65" s="50">
        <f t="shared" si="18"/>
        <v>5987</v>
      </c>
      <c r="DS65" s="111">
        <f t="shared" si="34"/>
        <v>84</v>
      </c>
      <c r="DT65" s="51">
        <f t="shared" si="33"/>
        <v>6071</v>
      </c>
      <c r="DU65" s="5">
        <v>24297</v>
      </c>
    </row>
    <row r="66" spans="1:125" ht="69" customHeight="1" x14ac:dyDescent="0.2">
      <c r="A66" s="167"/>
      <c r="B66" s="168" t="s">
        <v>69</v>
      </c>
      <c r="C66" s="195" t="s">
        <v>103</v>
      </c>
      <c r="D66" s="195" t="s">
        <v>92</v>
      </c>
      <c r="E66" s="196" t="s">
        <v>104</v>
      </c>
      <c r="F66" s="197" t="s">
        <v>105</v>
      </c>
      <c r="G66" s="172" t="s">
        <v>62</v>
      </c>
      <c r="H66" s="173">
        <v>1.7330000000000001</v>
      </c>
      <c r="I66" s="173" t="s">
        <v>39</v>
      </c>
      <c r="J66" s="187" t="s">
        <v>19</v>
      </c>
      <c r="K66" s="198">
        <v>2054</v>
      </c>
      <c r="L66" s="199">
        <v>33</v>
      </c>
      <c r="M66" s="190">
        <f t="shared" si="132"/>
        <v>2087</v>
      </c>
      <c r="N66" s="198"/>
      <c r="O66" s="199">
        <v>5</v>
      </c>
      <c r="P66" s="190">
        <f t="shared" si="133"/>
        <v>5</v>
      </c>
      <c r="Q66" s="198"/>
      <c r="R66" s="199"/>
      <c r="S66" s="190"/>
      <c r="T66" s="198"/>
      <c r="U66" s="42"/>
      <c r="V66" s="43"/>
      <c r="W66" s="112"/>
      <c r="X66" s="42"/>
      <c r="Y66" s="43"/>
      <c r="Z66" s="41"/>
      <c r="AA66" s="42"/>
      <c r="AB66" s="43"/>
      <c r="AC66" s="41"/>
      <c r="AD66" s="42"/>
      <c r="AE66" s="43"/>
      <c r="AF66" s="41"/>
      <c r="AG66" s="42"/>
      <c r="AH66" s="43"/>
      <c r="AI66" s="41"/>
      <c r="AJ66" s="42"/>
      <c r="AK66" s="43"/>
      <c r="AL66" s="41"/>
      <c r="AM66" s="42"/>
      <c r="AN66" s="43"/>
      <c r="AO66" s="41"/>
      <c r="AP66" s="42"/>
      <c r="AQ66" s="43"/>
      <c r="AR66" s="41"/>
      <c r="AS66" s="42"/>
      <c r="AT66" s="43"/>
      <c r="AU66" s="41"/>
      <c r="AV66" s="42"/>
      <c r="AW66" s="43"/>
      <c r="AX66" s="41"/>
      <c r="AY66" s="42"/>
      <c r="AZ66" s="43"/>
      <c r="BA66" s="41"/>
      <c r="BB66" s="42"/>
      <c r="BC66" s="43"/>
      <c r="BD66" s="41"/>
      <c r="BE66" s="42"/>
      <c r="BF66" s="43"/>
      <c r="BG66" s="41"/>
      <c r="BH66" s="42"/>
      <c r="BI66" s="43"/>
      <c r="BJ66" s="41"/>
      <c r="BK66" s="42"/>
      <c r="BL66" s="43"/>
      <c r="BM66" s="41"/>
      <c r="BN66" s="42"/>
      <c r="BO66" s="43"/>
      <c r="BP66" s="112"/>
      <c r="BQ66" s="110"/>
      <c r="BR66" s="110"/>
      <c r="BS66" s="41"/>
      <c r="BT66" s="42"/>
      <c r="BU66" s="44"/>
      <c r="BV66" s="41"/>
      <c r="BW66" s="42"/>
      <c r="BX66" s="44"/>
      <c r="BY66" s="41"/>
      <c r="BZ66" s="42"/>
      <c r="CA66" s="44"/>
      <c r="CB66" s="41"/>
      <c r="CC66" s="42"/>
      <c r="CD66" s="43">
        <f t="shared" si="104"/>
        <v>0</v>
      </c>
      <c r="CE66" s="41"/>
      <c r="CF66" s="42"/>
      <c r="CG66" s="43"/>
      <c r="CH66" s="41"/>
      <c r="CI66" s="42"/>
      <c r="CJ66" s="43"/>
      <c r="CK66" s="41"/>
      <c r="CL66" s="42"/>
      <c r="CM66" s="43"/>
      <c r="CN66" s="41"/>
      <c r="CO66" s="42"/>
      <c r="CP66" s="43"/>
      <c r="CQ66" s="41"/>
      <c r="CR66" s="42"/>
      <c r="CS66" s="43"/>
      <c r="CT66" s="41"/>
      <c r="CU66" s="42"/>
      <c r="CV66" s="43"/>
      <c r="CW66" s="41"/>
      <c r="CX66" s="42"/>
      <c r="CY66" s="43"/>
      <c r="CZ66" s="41"/>
      <c r="DA66" s="42"/>
      <c r="DB66" s="43"/>
      <c r="DC66" s="41"/>
      <c r="DD66" s="42"/>
      <c r="DE66" s="43"/>
      <c r="DF66" s="110"/>
      <c r="DG66" s="110"/>
      <c r="DH66" s="110"/>
      <c r="DI66" s="110"/>
      <c r="DJ66" s="110"/>
      <c r="DK66" s="110"/>
      <c r="DL66" s="110"/>
      <c r="DM66" s="110"/>
      <c r="DN66" s="110"/>
      <c r="DO66" s="41">
        <f t="shared" si="81"/>
        <v>0</v>
      </c>
      <c r="DP66" s="42">
        <f t="shared" si="27"/>
        <v>0</v>
      </c>
      <c r="DQ66" s="110">
        <f t="shared" si="32"/>
        <v>0</v>
      </c>
      <c r="DR66" s="50">
        <f t="shared" si="18"/>
        <v>2054</v>
      </c>
      <c r="DS66" s="111">
        <f t="shared" si="34"/>
        <v>38</v>
      </c>
      <c r="DT66" s="51">
        <f t="shared" si="33"/>
        <v>2092</v>
      </c>
      <c r="DU66" s="5">
        <v>8326</v>
      </c>
    </row>
    <row r="67" spans="1:125" ht="51" x14ac:dyDescent="0.2">
      <c r="A67" s="167" t="s">
        <v>4</v>
      </c>
      <c r="B67" s="168" t="s">
        <v>127</v>
      </c>
      <c r="C67" s="195" t="s">
        <v>128</v>
      </c>
      <c r="D67" s="205" t="s">
        <v>126</v>
      </c>
      <c r="E67" s="196" t="s">
        <v>129</v>
      </c>
      <c r="F67" s="210" t="s">
        <v>130</v>
      </c>
      <c r="G67" s="172" t="s">
        <v>24</v>
      </c>
      <c r="H67" s="173">
        <v>4.3090000000000002</v>
      </c>
      <c r="I67" s="173" t="s">
        <v>39</v>
      </c>
      <c r="J67" s="187" t="s">
        <v>19</v>
      </c>
      <c r="K67" s="198">
        <v>4880</v>
      </c>
      <c r="L67" s="199">
        <v>240</v>
      </c>
      <c r="M67" s="190">
        <f t="shared" si="132"/>
        <v>5120</v>
      </c>
      <c r="N67" s="198">
        <v>4880</v>
      </c>
      <c r="O67" s="199">
        <v>174</v>
      </c>
      <c r="P67" s="190">
        <f t="shared" si="133"/>
        <v>5054</v>
      </c>
      <c r="Q67" s="198"/>
      <c r="R67" s="199">
        <v>12</v>
      </c>
      <c r="S67" s="190">
        <f>Q67+R67</f>
        <v>12</v>
      </c>
      <c r="T67" s="198"/>
      <c r="U67" s="42"/>
      <c r="V67" s="43"/>
      <c r="W67" s="112"/>
      <c r="X67" s="42"/>
      <c r="Y67" s="43"/>
      <c r="Z67" s="41"/>
      <c r="AA67" s="42"/>
      <c r="AB67" s="43"/>
      <c r="AC67" s="41"/>
      <c r="AD67" s="42"/>
      <c r="AE67" s="43"/>
      <c r="AF67" s="41"/>
      <c r="AG67" s="42"/>
      <c r="AH67" s="43"/>
      <c r="AI67" s="41"/>
      <c r="AJ67" s="42"/>
      <c r="AK67" s="43"/>
      <c r="AL67" s="41"/>
      <c r="AM67" s="42"/>
      <c r="AN67" s="43"/>
      <c r="AO67" s="41"/>
      <c r="AP67" s="42"/>
      <c r="AQ67" s="43"/>
      <c r="AR67" s="41"/>
      <c r="AS67" s="42"/>
      <c r="AT67" s="43"/>
      <c r="AU67" s="41"/>
      <c r="AV67" s="42"/>
      <c r="AW67" s="43"/>
      <c r="AX67" s="41"/>
      <c r="AY67" s="42"/>
      <c r="AZ67" s="43"/>
      <c r="BA67" s="41"/>
      <c r="BB67" s="42"/>
      <c r="BC67" s="43"/>
      <c r="BD67" s="41"/>
      <c r="BE67" s="42"/>
      <c r="BF67" s="43"/>
      <c r="BG67" s="41"/>
      <c r="BH67" s="42"/>
      <c r="BI67" s="43"/>
      <c r="BJ67" s="41"/>
      <c r="BK67" s="42"/>
      <c r="BL67" s="43"/>
      <c r="BM67" s="41"/>
      <c r="BN67" s="42"/>
      <c r="BO67" s="43"/>
      <c r="BP67" s="112"/>
      <c r="BQ67" s="110"/>
      <c r="BR67" s="110"/>
      <c r="BS67" s="41"/>
      <c r="BT67" s="42"/>
      <c r="BU67" s="44"/>
      <c r="BV67" s="41"/>
      <c r="BW67" s="42"/>
      <c r="BX67" s="44"/>
      <c r="BY67" s="41"/>
      <c r="BZ67" s="42"/>
      <c r="CA67" s="44"/>
      <c r="CB67" s="41"/>
      <c r="CC67" s="42"/>
      <c r="CD67" s="43">
        <f t="shared" si="104"/>
        <v>0</v>
      </c>
      <c r="CE67" s="41"/>
      <c r="CF67" s="42"/>
      <c r="CG67" s="43"/>
      <c r="CH67" s="41"/>
      <c r="CI67" s="42"/>
      <c r="CJ67" s="43"/>
      <c r="CK67" s="41"/>
      <c r="CL67" s="42"/>
      <c r="CM67" s="43"/>
      <c r="CN67" s="41"/>
      <c r="CO67" s="42"/>
      <c r="CP67" s="43"/>
      <c r="CQ67" s="41"/>
      <c r="CR67" s="42"/>
      <c r="CS67" s="43"/>
      <c r="CT67" s="41"/>
      <c r="CU67" s="42"/>
      <c r="CV67" s="43"/>
      <c r="CW67" s="41"/>
      <c r="CX67" s="42"/>
      <c r="CY67" s="43"/>
      <c r="CZ67" s="41"/>
      <c r="DA67" s="42"/>
      <c r="DB67" s="43"/>
      <c r="DC67" s="41"/>
      <c r="DD67" s="42"/>
      <c r="DE67" s="43"/>
      <c r="DF67" s="110"/>
      <c r="DG67" s="110"/>
      <c r="DH67" s="110"/>
      <c r="DI67" s="110"/>
      <c r="DJ67" s="110"/>
      <c r="DK67" s="110"/>
      <c r="DL67" s="110"/>
      <c r="DM67" s="110"/>
      <c r="DN67" s="110"/>
      <c r="DO67" s="41">
        <f t="shared" si="81"/>
        <v>0</v>
      </c>
      <c r="DP67" s="42">
        <f t="shared" si="27"/>
        <v>0</v>
      </c>
      <c r="DQ67" s="110">
        <f t="shared" si="32"/>
        <v>0</v>
      </c>
      <c r="DR67" s="50">
        <f t="shared" si="18"/>
        <v>9760</v>
      </c>
      <c r="DS67" s="111">
        <f t="shared" si="34"/>
        <v>426</v>
      </c>
      <c r="DT67" s="51">
        <f t="shared" si="33"/>
        <v>10186</v>
      </c>
      <c r="DU67" s="5">
        <v>24626</v>
      </c>
    </row>
    <row r="68" spans="1:125" ht="57.6" customHeight="1" x14ac:dyDescent="0.2">
      <c r="A68" s="167"/>
      <c r="B68" s="168" t="s">
        <v>142</v>
      </c>
      <c r="C68" s="195" t="s">
        <v>132</v>
      </c>
      <c r="D68" s="202" t="s">
        <v>126</v>
      </c>
      <c r="E68" s="170" t="s">
        <v>143</v>
      </c>
      <c r="F68" s="203" t="s">
        <v>144</v>
      </c>
      <c r="G68" s="172" t="s">
        <v>24</v>
      </c>
      <c r="H68" s="173">
        <v>3.9119999999999999</v>
      </c>
      <c r="I68" s="173" t="s">
        <v>39</v>
      </c>
      <c r="J68" s="187" t="s">
        <v>19</v>
      </c>
      <c r="K68" s="198">
        <v>2536</v>
      </c>
      <c r="L68" s="199">
        <v>106</v>
      </c>
      <c r="M68" s="190">
        <f t="shared" si="132"/>
        <v>2642</v>
      </c>
      <c r="N68" s="198">
        <v>2536</v>
      </c>
      <c r="O68" s="199">
        <v>85</v>
      </c>
      <c r="P68" s="190">
        <f t="shared" si="133"/>
        <v>2621</v>
      </c>
      <c r="Q68" s="198"/>
      <c r="R68" s="199"/>
      <c r="S68" s="190"/>
      <c r="T68" s="198"/>
      <c r="U68" s="42"/>
      <c r="V68" s="43"/>
      <c r="W68" s="112"/>
      <c r="X68" s="42"/>
      <c r="Y68" s="43"/>
      <c r="Z68" s="41"/>
      <c r="AA68" s="42"/>
      <c r="AB68" s="43"/>
      <c r="AC68" s="41"/>
      <c r="AD68" s="42"/>
      <c r="AE68" s="43"/>
      <c r="AF68" s="41"/>
      <c r="AG68" s="42"/>
      <c r="AH68" s="43"/>
      <c r="AI68" s="41"/>
      <c r="AJ68" s="42"/>
      <c r="AK68" s="43"/>
      <c r="AL68" s="41"/>
      <c r="AM68" s="42"/>
      <c r="AN68" s="43"/>
      <c r="AO68" s="41"/>
      <c r="AP68" s="42"/>
      <c r="AQ68" s="43"/>
      <c r="AR68" s="41"/>
      <c r="AS68" s="42"/>
      <c r="AT68" s="43"/>
      <c r="AU68" s="41"/>
      <c r="AV68" s="42"/>
      <c r="AW68" s="43"/>
      <c r="AX68" s="41"/>
      <c r="AY68" s="42"/>
      <c r="AZ68" s="43"/>
      <c r="BA68" s="41"/>
      <c r="BB68" s="42"/>
      <c r="BC68" s="43"/>
      <c r="BD68" s="41"/>
      <c r="BE68" s="42"/>
      <c r="BF68" s="43"/>
      <c r="BG68" s="41"/>
      <c r="BH68" s="42"/>
      <c r="BI68" s="43"/>
      <c r="BJ68" s="41"/>
      <c r="BK68" s="42"/>
      <c r="BL68" s="43"/>
      <c r="BM68" s="41"/>
      <c r="BN68" s="42"/>
      <c r="BO68" s="43"/>
      <c r="BP68" s="112"/>
      <c r="BQ68" s="110"/>
      <c r="BR68" s="110"/>
      <c r="BS68" s="41"/>
      <c r="BT68" s="42"/>
      <c r="BU68" s="44"/>
      <c r="BV68" s="41"/>
      <c r="BW68" s="42"/>
      <c r="BX68" s="44"/>
      <c r="BY68" s="41"/>
      <c r="BZ68" s="42"/>
      <c r="CA68" s="44"/>
      <c r="CB68" s="41"/>
      <c r="CC68" s="42"/>
      <c r="CD68" s="43">
        <f t="shared" si="104"/>
        <v>0</v>
      </c>
      <c r="CE68" s="41"/>
      <c r="CF68" s="42"/>
      <c r="CG68" s="43"/>
      <c r="CH68" s="41"/>
      <c r="CI68" s="42"/>
      <c r="CJ68" s="43"/>
      <c r="CK68" s="41"/>
      <c r="CL68" s="42"/>
      <c r="CM68" s="43"/>
      <c r="CN68" s="41"/>
      <c r="CO68" s="42"/>
      <c r="CP68" s="43"/>
      <c r="CQ68" s="41"/>
      <c r="CR68" s="42"/>
      <c r="CS68" s="43"/>
      <c r="CT68" s="41"/>
      <c r="CU68" s="42"/>
      <c r="CV68" s="43"/>
      <c r="CW68" s="41"/>
      <c r="CX68" s="42"/>
      <c r="CY68" s="43"/>
      <c r="CZ68" s="41"/>
      <c r="DA68" s="42"/>
      <c r="DB68" s="43"/>
      <c r="DC68" s="41"/>
      <c r="DD68" s="42"/>
      <c r="DE68" s="43"/>
      <c r="DF68" s="110"/>
      <c r="DG68" s="110"/>
      <c r="DH68" s="110"/>
      <c r="DI68" s="110"/>
      <c r="DJ68" s="110"/>
      <c r="DK68" s="110"/>
      <c r="DL68" s="110"/>
      <c r="DM68" s="110"/>
      <c r="DN68" s="110"/>
      <c r="DO68" s="41">
        <f t="shared" si="81"/>
        <v>0</v>
      </c>
      <c r="DP68" s="42">
        <f t="shared" si="27"/>
        <v>0</v>
      </c>
      <c r="DQ68" s="110">
        <f t="shared" si="32"/>
        <v>0</v>
      </c>
      <c r="DR68" s="50">
        <f t="shared" si="18"/>
        <v>5072</v>
      </c>
      <c r="DS68" s="111">
        <f t="shared" si="34"/>
        <v>191</v>
      </c>
      <c r="DT68" s="51">
        <f t="shared" si="33"/>
        <v>5263</v>
      </c>
      <c r="DU68" s="5">
        <v>12908</v>
      </c>
    </row>
    <row r="69" spans="1:125" ht="82.15" customHeight="1" x14ac:dyDescent="0.2">
      <c r="A69" s="167"/>
      <c r="B69" s="168" t="s">
        <v>226</v>
      </c>
      <c r="C69" s="195" t="s">
        <v>267</v>
      </c>
      <c r="D69" s="202" t="s">
        <v>269</v>
      </c>
      <c r="E69" s="170" t="s">
        <v>268</v>
      </c>
      <c r="F69" s="203" t="s">
        <v>176</v>
      </c>
      <c r="G69" s="172" t="s">
        <v>24</v>
      </c>
      <c r="H69" s="173">
        <v>4.7539999999999996</v>
      </c>
      <c r="I69" s="173" t="s">
        <v>39</v>
      </c>
      <c r="J69" s="187" t="s">
        <v>19</v>
      </c>
      <c r="K69" s="198">
        <v>17844</v>
      </c>
      <c r="L69" s="199">
        <v>2073</v>
      </c>
      <c r="M69" s="190">
        <f t="shared" si="132"/>
        <v>19917</v>
      </c>
      <c r="N69" s="198">
        <v>17844</v>
      </c>
      <c r="O69" s="199">
        <v>2454</v>
      </c>
      <c r="P69" s="190">
        <f t="shared" si="133"/>
        <v>20298</v>
      </c>
      <c r="Q69" s="198">
        <v>17844</v>
      </c>
      <c r="R69" s="199">
        <v>1577</v>
      </c>
      <c r="S69" s="190">
        <f t="shared" ref="S69:S73" si="134">Q69+R69</f>
        <v>19421</v>
      </c>
      <c r="T69" s="198">
        <v>17844</v>
      </c>
      <c r="U69" s="42">
        <v>701</v>
      </c>
      <c r="V69" s="43">
        <f t="shared" ref="V69:V75" si="135">T69+U69</f>
        <v>18545</v>
      </c>
      <c r="W69" s="112">
        <v>0</v>
      </c>
      <c r="X69" s="42">
        <v>25</v>
      </c>
      <c r="Y69" s="43">
        <f>W69+X69</f>
        <v>25</v>
      </c>
      <c r="Z69" s="41">
        <v>0</v>
      </c>
      <c r="AA69" s="42">
        <v>0</v>
      </c>
      <c r="AB69" s="43">
        <f>Z69+AA69</f>
        <v>0</v>
      </c>
      <c r="AC69" s="41">
        <v>0</v>
      </c>
      <c r="AD69" s="42">
        <v>0</v>
      </c>
      <c r="AE69" s="43">
        <f>AC69+AD69</f>
        <v>0</v>
      </c>
      <c r="AF69" s="41">
        <v>0</v>
      </c>
      <c r="AG69" s="42">
        <v>0</v>
      </c>
      <c r="AH69" s="43">
        <f>AF69+AG69</f>
        <v>0</v>
      </c>
      <c r="AI69" s="41">
        <v>0</v>
      </c>
      <c r="AJ69" s="42">
        <v>0</v>
      </c>
      <c r="AK69" s="43">
        <f>AI69+AJ69</f>
        <v>0</v>
      </c>
      <c r="AL69" s="41">
        <v>0</v>
      </c>
      <c r="AM69" s="42">
        <v>0</v>
      </c>
      <c r="AN69" s="43">
        <f>AL69+AM69</f>
        <v>0</v>
      </c>
      <c r="AO69" s="41"/>
      <c r="AP69" s="42"/>
      <c r="AQ69" s="43">
        <f>AO69+AP69</f>
        <v>0</v>
      </c>
      <c r="AR69" s="41"/>
      <c r="AS69" s="42"/>
      <c r="AT69" s="43">
        <f>AR69+AS69</f>
        <v>0</v>
      </c>
      <c r="AU69" s="41"/>
      <c r="AV69" s="42"/>
      <c r="AW69" s="43">
        <f>AU69+AV69</f>
        <v>0</v>
      </c>
      <c r="AX69" s="41"/>
      <c r="AY69" s="42"/>
      <c r="AZ69" s="43">
        <f>AX69+AY69</f>
        <v>0</v>
      </c>
      <c r="BA69" s="41"/>
      <c r="BB69" s="42"/>
      <c r="BC69" s="43">
        <f>BA69+BB69</f>
        <v>0</v>
      </c>
      <c r="BD69" s="41"/>
      <c r="BE69" s="42"/>
      <c r="BF69" s="43">
        <f>BD69+BE69</f>
        <v>0</v>
      </c>
      <c r="BG69" s="41"/>
      <c r="BH69" s="42"/>
      <c r="BI69" s="43">
        <f>BG69+BH69</f>
        <v>0</v>
      </c>
      <c r="BJ69" s="41"/>
      <c r="BK69" s="42"/>
      <c r="BL69" s="43">
        <f>BJ69+BK69</f>
        <v>0</v>
      </c>
      <c r="BM69" s="41"/>
      <c r="BN69" s="42"/>
      <c r="BO69" s="43">
        <f>BM69+BN69</f>
        <v>0</v>
      </c>
      <c r="BP69" s="112"/>
      <c r="BQ69" s="110"/>
      <c r="BR69" s="110"/>
      <c r="BS69" s="41"/>
      <c r="BT69" s="42"/>
      <c r="BU69" s="44"/>
      <c r="BV69" s="41"/>
      <c r="BW69" s="42"/>
      <c r="BX69" s="44"/>
      <c r="BY69" s="41"/>
      <c r="BZ69" s="42"/>
      <c r="CA69" s="44"/>
      <c r="CB69" s="41"/>
      <c r="CC69" s="42"/>
      <c r="CD69" s="43">
        <f t="shared" si="104"/>
        <v>0</v>
      </c>
      <c r="CE69" s="41"/>
      <c r="CF69" s="42"/>
      <c r="CG69" s="43"/>
      <c r="CH69" s="41"/>
      <c r="CI69" s="42"/>
      <c r="CJ69" s="43"/>
      <c r="CK69" s="41"/>
      <c r="CL69" s="42"/>
      <c r="CM69" s="43"/>
      <c r="CN69" s="41"/>
      <c r="CO69" s="42"/>
      <c r="CP69" s="43"/>
      <c r="CQ69" s="41"/>
      <c r="CR69" s="42"/>
      <c r="CS69" s="43"/>
      <c r="CT69" s="41"/>
      <c r="CU69" s="42"/>
      <c r="CV69" s="43"/>
      <c r="CW69" s="41"/>
      <c r="CX69" s="42"/>
      <c r="CY69" s="43"/>
      <c r="CZ69" s="41"/>
      <c r="DA69" s="42"/>
      <c r="DB69" s="43"/>
      <c r="DC69" s="41"/>
      <c r="DD69" s="42"/>
      <c r="DE69" s="43"/>
      <c r="DF69" s="110"/>
      <c r="DG69" s="110"/>
      <c r="DH69" s="110"/>
      <c r="DI69" s="110"/>
      <c r="DJ69" s="110"/>
      <c r="DK69" s="110"/>
      <c r="DL69" s="110"/>
      <c r="DM69" s="110"/>
      <c r="DN69" s="110"/>
      <c r="DO69" s="41">
        <f t="shared" si="81"/>
        <v>0</v>
      </c>
      <c r="DP69" s="42">
        <f t="shared" si="27"/>
        <v>0</v>
      </c>
      <c r="DQ69" s="110">
        <f t="shared" si="32"/>
        <v>0</v>
      </c>
      <c r="DR69" s="50">
        <f t="shared" si="18"/>
        <v>71376</v>
      </c>
      <c r="DS69" s="111">
        <f t="shared" si="34"/>
        <v>6830</v>
      </c>
      <c r="DT69" s="51">
        <f t="shared" si="33"/>
        <v>78206</v>
      </c>
      <c r="DU69" s="5">
        <v>129107</v>
      </c>
    </row>
    <row r="70" spans="1:125" ht="66.599999999999994" customHeight="1" x14ac:dyDescent="0.2">
      <c r="A70" s="167" t="s">
        <v>5</v>
      </c>
      <c r="B70" s="168" t="s">
        <v>224</v>
      </c>
      <c r="C70" s="195" t="s">
        <v>285</v>
      </c>
      <c r="D70" s="205" t="s">
        <v>47</v>
      </c>
      <c r="E70" s="196" t="s">
        <v>286</v>
      </c>
      <c r="F70" s="203" t="s">
        <v>225</v>
      </c>
      <c r="G70" s="172" t="s">
        <v>24</v>
      </c>
      <c r="H70" s="173">
        <v>4.1539999999999999</v>
      </c>
      <c r="I70" s="173" t="s">
        <v>39</v>
      </c>
      <c r="J70" s="187" t="s">
        <v>19</v>
      </c>
      <c r="K70" s="208">
        <v>7984</v>
      </c>
      <c r="L70" s="209">
        <v>840</v>
      </c>
      <c r="M70" s="190">
        <f t="shared" si="132"/>
        <v>8824</v>
      </c>
      <c r="N70" s="208">
        <v>7984</v>
      </c>
      <c r="O70" s="209">
        <v>1131</v>
      </c>
      <c r="P70" s="190">
        <f t="shared" si="133"/>
        <v>9115</v>
      </c>
      <c r="Q70" s="208">
        <v>7984</v>
      </c>
      <c r="R70" s="209">
        <v>788</v>
      </c>
      <c r="S70" s="190">
        <f t="shared" si="134"/>
        <v>8772</v>
      </c>
      <c r="T70" s="208">
        <v>7984</v>
      </c>
      <c r="U70" s="119">
        <v>445</v>
      </c>
      <c r="V70" s="43">
        <f t="shared" si="135"/>
        <v>8429</v>
      </c>
      <c r="W70" s="120">
        <v>3992</v>
      </c>
      <c r="X70" s="119">
        <v>107</v>
      </c>
      <c r="Y70" s="43">
        <f t="shared" ref="Y70:Y75" si="136">W70+X70</f>
        <v>4099</v>
      </c>
      <c r="Z70" s="118"/>
      <c r="AA70" s="119"/>
      <c r="AB70" s="43"/>
      <c r="AC70" s="118"/>
      <c r="AD70" s="119"/>
      <c r="AE70" s="43"/>
      <c r="AF70" s="118"/>
      <c r="AG70" s="119"/>
      <c r="AH70" s="43"/>
      <c r="AI70" s="118"/>
      <c r="AJ70" s="119"/>
      <c r="AK70" s="43"/>
      <c r="AL70" s="118"/>
      <c r="AM70" s="119"/>
      <c r="AN70" s="43"/>
      <c r="AO70" s="118"/>
      <c r="AP70" s="119"/>
      <c r="AQ70" s="43"/>
      <c r="AR70" s="118"/>
      <c r="AS70" s="119"/>
      <c r="AT70" s="43"/>
      <c r="AU70" s="118"/>
      <c r="AV70" s="119"/>
      <c r="AW70" s="43"/>
      <c r="AX70" s="118"/>
      <c r="AY70" s="119"/>
      <c r="AZ70" s="43"/>
      <c r="BA70" s="118"/>
      <c r="BB70" s="119"/>
      <c r="BC70" s="43"/>
      <c r="BD70" s="118"/>
      <c r="BE70" s="119"/>
      <c r="BF70" s="43"/>
      <c r="BG70" s="118"/>
      <c r="BH70" s="119"/>
      <c r="BI70" s="43"/>
      <c r="BJ70" s="118"/>
      <c r="BK70" s="119"/>
      <c r="BL70" s="43"/>
      <c r="BM70" s="118"/>
      <c r="BN70" s="119"/>
      <c r="BO70" s="43"/>
      <c r="BP70" s="112"/>
      <c r="BQ70" s="110"/>
      <c r="BR70" s="110"/>
      <c r="BS70" s="41"/>
      <c r="BT70" s="42"/>
      <c r="BU70" s="44"/>
      <c r="BV70" s="41"/>
      <c r="BW70" s="42"/>
      <c r="BX70" s="44"/>
      <c r="BY70" s="41"/>
      <c r="BZ70" s="42"/>
      <c r="CA70" s="44"/>
      <c r="CB70" s="41"/>
      <c r="CC70" s="42"/>
      <c r="CD70" s="43">
        <f t="shared" si="104"/>
        <v>0</v>
      </c>
      <c r="CE70" s="41"/>
      <c r="CF70" s="42"/>
      <c r="CG70" s="43"/>
      <c r="CH70" s="41"/>
      <c r="CI70" s="42"/>
      <c r="CJ70" s="43"/>
      <c r="CK70" s="41"/>
      <c r="CL70" s="42"/>
      <c r="CM70" s="43"/>
      <c r="CN70" s="41"/>
      <c r="CO70" s="42"/>
      <c r="CP70" s="43"/>
      <c r="CQ70" s="41"/>
      <c r="CR70" s="42"/>
      <c r="CS70" s="43"/>
      <c r="CT70" s="41"/>
      <c r="CU70" s="42"/>
      <c r="CV70" s="43"/>
      <c r="CW70" s="41"/>
      <c r="CX70" s="42"/>
      <c r="CY70" s="43"/>
      <c r="CZ70" s="41"/>
      <c r="DA70" s="42"/>
      <c r="DB70" s="43"/>
      <c r="DC70" s="41"/>
      <c r="DD70" s="42"/>
      <c r="DE70" s="43"/>
      <c r="DF70" s="110"/>
      <c r="DG70" s="110"/>
      <c r="DH70" s="110"/>
      <c r="DI70" s="110"/>
      <c r="DJ70" s="110"/>
      <c r="DK70" s="110"/>
      <c r="DL70" s="110"/>
      <c r="DM70" s="110"/>
      <c r="DN70" s="110"/>
      <c r="DO70" s="41">
        <f t="shared" si="81"/>
        <v>0</v>
      </c>
      <c r="DP70" s="42">
        <f t="shared" si="27"/>
        <v>0</v>
      </c>
      <c r="DQ70" s="110">
        <f t="shared" si="32"/>
        <v>0</v>
      </c>
      <c r="DR70" s="50">
        <f t="shared" si="18"/>
        <v>35928</v>
      </c>
      <c r="DS70" s="111">
        <f t="shared" si="34"/>
        <v>3311</v>
      </c>
      <c r="DT70" s="51">
        <f t="shared" si="33"/>
        <v>39239</v>
      </c>
      <c r="DU70" s="5">
        <v>60536</v>
      </c>
    </row>
    <row r="71" spans="1:125" ht="62.45" customHeight="1" x14ac:dyDescent="0.2">
      <c r="A71" s="167" t="s">
        <v>6</v>
      </c>
      <c r="B71" s="168" t="s">
        <v>29</v>
      </c>
      <c r="C71" s="195" t="s">
        <v>164</v>
      </c>
      <c r="D71" s="202" t="s">
        <v>28</v>
      </c>
      <c r="E71" s="170" t="s">
        <v>163</v>
      </c>
      <c r="F71" s="203" t="s">
        <v>30</v>
      </c>
      <c r="G71" s="172" t="s">
        <v>24</v>
      </c>
      <c r="H71" s="173" t="s">
        <v>392</v>
      </c>
      <c r="I71" s="173" t="s">
        <v>39</v>
      </c>
      <c r="J71" s="187" t="s">
        <v>19</v>
      </c>
      <c r="K71" s="198">
        <v>13044</v>
      </c>
      <c r="L71" s="199">
        <v>1936</v>
      </c>
      <c r="M71" s="190">
        <f t="shared" si="132"/>
        <v>14980</v>
      </c>
      <c r="N71" s="198">
        <v>13044</v>
      </c>
      <c r="O71" s="199">
        <v>3321</v>
      </c>
      <c r="P71" s="190">
        <f t="shared" si="133"/>
        <v>16365</v>
      </c>
      <c r="Q71" s="198">
        <v>13044</v>
      </c>
      <c r="R71" s="199">
        <v>2769</v>
      </c>
      <c r="S71" s="190">
        <f t="shared" si="134"/>
        <v>15813</v>
      </c>
      <c r="T71" s="198">
        <v>13044</v>
      </c>
      <c r="U71" s="42">
        <v>2227</v>
      </c>
      <c r="V71" s="43">
        <f t="shared" si="135"/>
        <v>15271</v>
      </c>
      <c r="W71" s="112">
        <v>13044</v>
      </c>
      <c r="X71" s="42">
        <v>1684</v>
      </c>
      <c r="Y71" s="43">
        <f t="shared" si="136"/>
        <v>14728</v>
      </c>
      <c r="Z71" s="41">
        <v>13044</v>
      </c>
      <c r="AA71" s="42">
        <v>1142</v>
      </c>
      <c r="AB71" s="43">
        <f t="shared" ref="AB71:AB73" si="137">Z71+AA71</f>
        <v>14186</v>
      </c>
      <c r="AC71" s="41">
        <v>13044</v>
      </c>
      <c r="AD71" s="42">
        <v>595</v>
      </c>
      <c r="AE71" s="43">
        <f t="shared" ref="AE71:AE76" si="138">AC71+AD71</f>
        <v>13639</v>
      </c>
      <c r="AF71" s="41">
        <v>3299</v>
      </c>
      <c r="AG71" s="42">
        <v>72</v>
      </c>
      <c r="AH71" s="43">
        <f t="shared" ref="AH71:AH73" si="139">AF71+AG71</f>
        <v>3371</v>
      </c>
      <c r="AI71" s="41"/>
      <c r="AJ71" s="42"/>
      <c r="AK71" s="43">
        <f t="shared" ref="AK71:AK73" si="140">AI71+AJ71</f>
        <v>0</v>
      </c>
      <c r="AL71" s="41"/>
      <c r="AM71" s="42"/>
      <c r="AN71" s="43">
        <f t="shared" ref="AN71:AN73" si="141">AL71+AM71</f>
        <v>0</v>
      </c>
      <c r="AO71" s="41"/>
      <c r="AP71" s="42"/>
      <c r="AQ71" s="43">
        <f t="shared" ref="AQ71:AQ72" si="142">AO71+AP71</f>
        <v>0</v>
      </c>
      <c r="AR71" s="41"/>
      <c r="AS71" s="42"/>
      <c r="AT71" s="43">
        <f t="shared" ref="AT71:AT72" si="143">AR71+AS71</f>
        <v>0</v>
      </c>
      <c r="AU71" s="41"/>
      <c r="AV71" s="42"/>
      <c r="AW71" s="43">
        <f t="shared" ref="AW71:AW72" si="144">AU71+AV71</f>
        <v>0</v>
      </c>
      <c r="AX71" s="41"/>
      <c r="AY71" s="42"/>
      <c r="AZ71" s="43">
        <f t="shared" ref="AZ71:AZ72" si="145">AX71+AY71</f>
        <v>0</v>
      </c>
      <c r="BA71" s="41"/>
      <c r="BB71" s="42"/>
      <c r="BC71" s="43">
        <f t="shared" ref="BC71:BC72" si="146">BA71+BB71</f>
        <v>0</v>
      </c>
      <c r="BD71" s="41"/>
      <c r="BE71" s="42"/>
      <c r="BF71" s="43">
        <f t="shared" ref="BF71:BF72" si="147">BD71+BE71</f>
        <v>0</v>
      </c>
      <c r="BG71" s="41"/>
      <c r="BH71" s="42"/>
      <c r="BI71" s="43">
        <f t="shared" ref="BI71:BI72" si="148">BG71+BH71</f>
        <v>0</v>
      </c>
      <c r="BJ71" s="41"/>
      <c r="BK71" s="42"/>
      <c r="BL71" s="43">
        <f t="shared" ref="BL71" si="149">BJ71+BK71</f>
        <v>0</v>
      </c>
      <c r="BM71" s="41"/>
      <c r="BN71" s="42"/>
      <c r="BO71" s="43">
        <f t="shared" ref="BO71" si="150">BM71+BN71</f>
        <v>0</v>
      </c>
      <c r="BP71" s="112"/>
      <c r="BQ71" s="110"/>
      <c r="BR71" s="110"/>
      <c r="BS71" s="41"/>
      <c r="BT71" s="42"/>
      <c r="BU71" s="44"/>
      <c r="BV71" s="41"/>
      <c r="BW71" s="42"/>
      <c r="BX71" s="44"/>
      <c r="BY71" s="41"/>
      <c r="BZ71" s="42"/>
      <c r="CA71" s="44"/>
      <c r="CB71" s="41"/>
      <c r="CC71" s="42"/>
      <c r="CD71" s="43">
        <f t="shared" si="104"/>
        <v>0</v>
      </c>
      <c r="CE71" s="41"/>
      <c r="CF71" s="42"/>
      <c r="CG71" s="43"/>
      <c r="CH71" s="41"/>
      <c r="CI71" s="42"/>
      <c r="CJ71" s="43"/>
      <c r="CK71" s="41"/>
      <c r="CL71" s="42"/>
      <c r="CM71" s="43"/>
      <c r="CN71" s="41"/>
      <c r="CO71" s="42"/>
      <c r="CP71" s="43"/>
      <c r="CQ71" s="41"/>
      <c r="CR71" s="42"/>
      <c r="CS71" s="43"/>
      <c r="CT71" s="41"/>
      <c r="CU71" s="42"/>
      <c r="CV71" s="43"/>
      <c r="CW71" s="41"/>
      <c r="CX71" s="42"/>
      <c r="CY71" s="43"/>
      <c r="CZ71" s="41"/>
      <c r="DA71" s="42"/>
      <c r="DB71" s="43"/>
      <c r="DC71" s="41"/>
      <c r="DD71" s="42"/>
      <c r="DE71" s="43"/>
      <c r="DF71" s="110"/>
      <c r="DG71" s="110"/>
      <c r="DH71" s="110"/>
      <c r="DI71" s="110"/>
      <c r="DJ71" s="110"/>
      <c r="DK71" s="110"/>
      <c r="DL71" s="110"/>
      <c r="DM71" s="110"/>
      <c r="DN71" s="110"/>
      <c r="DO71" s="41">
        <f t="shared" si="81"/>
        <v>3299</v>
      </c>
      <c r="DP71" s="42">
        <f t="shared" si="27"/>
        <v>72</v>
      </c>
      <c r="DQ71" s="110">
        <f t="shared" si="32"/>
        <v>3371</v>
      </c>
      <c r="DR71" s="50">
        <f t="shared" si="18"/>
        <v>94607</v>
      </c>
      <c r="DS71" s="111">
        <f t="shared" si="34"/>
        <v>13746</v>
      </c>
      <c r="DT71" s="51">
        <f t="shared" si="33"/>
        <v>108353</v>
      </c>
      <c r="DU71" s="5">
        <v>135614</v>
      </c>
    </row>
    <row r="72" spans="1:125" ht="56.45" customHeight="1" x14ac:dyDescent="0.2">
      <c r="A72" s="167"/>
      <c r="B72" s="168" t="s">
        <v>211</v>
      </c>
      <c r="C72" s="195" t="s">
        <v>263</v>
      </c>
      <c r="D72" s="202" t="s">
        <v>206</v>
      </c>
      <c r="E72" s="170" t="s">
        <v>264</v>
      </c>
      <c r="F72" s="203" t="s">
        <v>210</v>
      </c>
      <c r="G72" s="172" t="s">
        <v>24</v>
      </c>
      <c r="H72" s="173" t="s">
        <v>391</v>
      </c>
      <c r="I72" s="173" t="s">
        <v>39</v>
      </c>
      <c r="J72" s="187" t="s">
        <v>19</v>
      </c>
      <c r="K72" s="198">
        <v>39828</v>
      </c>
      <c r="L72" s="199">
        <v>12722</v>
      </c>
      <c r="M72" s="190">
        <f t="shared" si="132"/>
        <v>52550</v>
      </c>
      <c r="N72" s="198">
        <v>39828</v>
      </c>
      <c r="O72" s="199">
        <v>23369</v>
      </c>
      <c r="P72" s="190">
        <f t="shared" si="133"/>
        <v>63197</v>
      </c>
      <c r="Q72" s="198">
        <v>39828</v>
      </c>
      <c r="R72" s="199">
        <v>21736</v>
      </c>
      <c r="S72" s="190">
        <f t="shared" si="134"/>
        <v>61564</v>
      </c>
      <c r="T72" s="198">
        <v>39828</v>
      </c>
      <c r="U72" s="42">
        <v>20169</v>
      </c>
      <c r="V72" s="43">
        <f t="shared" si="135"/>
        <v>59997</v>
      </c>
      <c r="W72" s="112">
        <v>39828</v>
      </c>
      <c r="X72" s="42">
        <v>18598</v>
      </c>
      <c r="Y72" s="43">
        <f t="shared" si="136"/>
        <v>58426</v>
      </c>
      <c r="Z72" s="41">
        <v>39828</v>
      </c>
      <c r="AA72" s="42">
        <v>17071</v>
      </c>
      <c r="AB72" s="43">
        <f t="shared" si="137"/>
        <v>56899</v>
      </c>
      <c r="AC72" s="41">
        <v>39828</v>
      </c>
      <c r="AD72" s="42">
        <v>15454</v>
      </c>
      <c r="AE72" s="43">
        <f t="shared" si="138"/>
        <v>55282</v>
      </c>
      <c r="AF72" s="41">
        <v>39828</v>
      </c>
      <c r="AG72" s="42">
        <v>13884</v>
      </c>
      <c r="AH72" s="43">
        <f t="shared" si="139"/>
        <v>53712</v>
      </c>
      <c r="AI72" s="41">
        <v>39828</v>
      </c>
      <c r="AJ72" s="42">
        <v>12316</v>
      </c>
      <c r="AK72" s="43">
        <f t="shared" si="140"/>
        <v>52144</v>
      </c>
      <c r="AL72" s="41">
        <v>39828</v>
      </c>
      <c r="AM72" s="42">
        <v>10779</v>
      </c>
      <c r="AN72" s="43">
        <f t="shared" si="141"/>
        <v>50607</v>
      </c>
      <c r="AO72" s="41">
        <v>39828</v>
      </c>
      <c r="AP72" s="42">
        <v>9175</v>
      </c>
      <c r="AQ72" s="43">
        <f t="shared" si="142"/>
        <v>49003</v>
      </c>
      <c r="AR72" s="41">
        <v>39828</v>
      </c>
      <c r="AS72" s="42">
        <v>7604</v>
      </c>
      <c r="AT72" s="43">
        <f t="shared" si="143"/>
        <v>47432</v>
      </c>
      <c r="AU72" s="41">
        <v>39828</v>
      </c>
      <c r="AV72" s="42">
        <v>6034</v>
      </c>
      <c r="AW72" s="43">
        <f t="shared" si="144"/>
        <v>45862</v>
      </c>
      <c r="AX72" s="41">
        <v>39828</v>
      </c>
      <c r="AY72" s="42">
        <v>4479</v>
      </c>
      <c r="AZ72" s="43">
        <f t="shared" si="145"/>
        <v>44307</v>
      </c>
      <c r="BA72" s="41">
        <v>39828</v>
      </c>
      <c r="BB72" s="42">
        <v>2899</v>
      </c>
      <c r="BC72" s="43">
        <f t="shared" si="146"/>
        <v>42727</v>
      </c>
      <c r="BD72" s="41">
        <v>39828</v>
      </c>
      <c r="BE72" s="42">
        <v>1327</v>
      </c>
      <c r="BF72" s="43">
        <f t="shared" si="147"/>
        <v>41155</v>
      </c>
      <c r="BG72" s="41">
        <v>0</v>
      </c>
      <c r="BH72" s="42">
        <v>88</v>
      </c>
      <c r="BI72" s="43">
        <f t="shared" si="148"/>
        <v>88</v>
      </c>
      <c r="BJ72" s="41"/>
      <c r="BK72" s="42"/>
      <c r="BL72" s="43"/>
      <c r="BM72" s="41"/>
      <c r="BN72" s="42"/>
      <c r="BO72" s="43"/>
      <c r="BP72" s="112"/>
      <c r="BQ72" s="110"/>
      <c r="BR72" s="110"/>
      <c r="BS72" s="41"/>
      <c r="BT72" s="42"/>
      <c r="BU72" s="44"/>
      <c r="BV72" s="41"/>
      <c r="BW72" s="42"/>
      <c r="BX72" s="44"/>
      <c r="BY72" s="41"/>
      <c r="BZ72" s="42"/>
      <c r="CA72" s="44"/>
      <c r="CB72" s="41"/>
      <c r="CC72" s="42"/>
      <c r="CD72" s="43">
        <f t="shared" si="104"/>
        <v>0</v>
      </c>
      <c r="CE72" s="41"/>
      <c r="CF72" s="42"/>
      <c r="CG72" s="43"/>
      <c r="CH72" s="41"/>
      <c r="CI72" s="42"/>
      <c r="CJ72" s="43"/>
      <c r="CK72" s="41"/>
      <c r="CL72" s="42"/>
      <c r="CM72" s="43"/>
      <c r="CN72" s="41"/>
      <c r="CO72" s="42"/>
      <c r="CP72" s="43"/>
      <c r="CQ72" s="41"/>
      <c r="CR72" s="42"/>
      <c r="CS72" s="43"/>
      <c r="CT72" s="41"/>
      <c r="CU72" s="42"/>
      <c r="CV72" s="43"/>
      <c r="CW72" s="41"/>
      <c r="CX72" s="42"/>
      <c r="CY72" s="43"/>
      <c r="CZ72" s="41"/>
      <c r="DA72" s="42"/>
      <c r="DB72" s="43"/>
      <c r="DC72" s="41"/>
      <c r="DD72" s="42"/>
      <c r="DE72" s="43"/>
      <c r="DF72" s="110"/>
      <c r="DG72" s="110"/>
      <c r="DH72" s="110"/>
      <c r="DI72" s="110"/>
      <c r="DJ72" s="110"/>
      <c r="DK72" s="110"/>
      <c r="DL72" s="110"/>
      <c r="DM72" s="110"/>
      <c r="DN72" s="110"/>
      <c r="DO72" s="41">
        <f t="shared" si="81"/>
        <v>358452</v>
      </c>
      <c r="DP72" s="112">
        <f t="shared" si="81"/>
        <v>68585</v>
      </c>
      <c r="DQ72" s="110">
        <f t="shared" si="32"/>
        <v>427037</v>
      </c>
      <c r="DR72" s="50">
        <f t="shared" ref="DR72:DR78" si="151">K72+N72+Q72+T72+W72+Z72+AC72+DO72</f>
        <v>637248</v>
      </c>
      <c r="DS72" s="111">
        <f t="shared" si="34"/>
        <v>197704</v>
      </c>
      <c r="DT72" s="51">
        <f t="shared" si="33"/>
        <v>834952</v>
      </c>
      <c r="DU72" s="5">
        <v>804554</v>
      </c>
    </row>
    <row r="73" spans="1:125" ht="78" customHeight="1" x14ac:dyDescent="0.2">
      <c r="A73" s="167"/>
      <c r="B73" s="168" t="s">
        <v>310</v>
      </c>
      <c r="C73" s="195" t="s">
        <v>303</v>
      </c>
      <c r="D73" s="202" t="s">
        <v>293</v>
      </c>
      <c r="E73" s="170" t="s">
        <v>311</v>
      </c>
      <c r="F73" s="203" t="s">
        <v>312</v>
      </c>
      <c r="G73" s="172" t="s">
        <v>24</v>
      </c>
      <c r="H73" s="173">
        <v>4.58</v>
      </c>
      <c r="I73" s="173" t="s">
        <v>39</v>
      </c>
      <c r="J73" s="187" t="s">
        <v>19</v>
      </c>
      <c r="K73" s="198">
        <v>7260</v>
      </c>
      <c r="L73" s="199">
        <v>1601</v>
      </c>
      <c r="M73" s="190">
        <f t="shared" si="132"/>
        <v>8861</v>
      </c>
      <c r="N73" s="198">
        <v>7260</v>
      </c>
      <c r="O73" s="199">
        <v>2652</v>
      </c>
      <c r="P73" s="190">
        <f t="shared" si="133"/>
        <v>9912</v>
      </c>
      <c r="Q73" s="198">
        <v>7260</v>
      </c>
      <c r="R73" s="199">
        <v>2307</v>
      </c>
      <c r="S73" s="190">
        <f t="shared" si="134"/>
        <v>9567</v>
      </c>
      <c r="T73" s="198">
        <v>7260</v>
      </c>
      <c r="U73" s="42">
        <v>1971</v>
      </c>
      <c r="V73" s="43">
        <f t="shared" si="135"/>
        <v>9231</v>
      </c>
      <c r="W73" s="112">
        <v>7260</v>
      </c>
      <c r="X73" s="42">
        <v>1634</v>
      </c>
      <c r="Y73" s="43">
        <f t="shared" si="136"/>
        <v>8894</v>
      </c>
      <c r="Z73" s="41">
        <v>7260</v>
      </c>
      <c r="AA73" s="42">
        <v>1299</v>
      </c>
      <c r="AB73" s="43">
        <f t="shared" si="137"/>
        <v>8559</v>
      </c>
      <c r="AC73" s="41">
        <v>7260</v>
      </c>
      <c r="AD73" s="42">
        <v>959</v>
      </c>
      <c r="AE73" s="43">
        <f t="shared" si="138"/>
        <v>8219</v>
      </c>
      <c r="AF73" s="41">
        <v>7260</v>
      </c>
      <c r="AG73" s="42">
        <v>621</v>
      </c>
      <c r="AH73" s="43">
        <f t="shared" si="139"/>
        <v>7881</v>
      </c>
      <c r="AI73" s="41">
        <v>7260</v>
      </c>
      <c r="AJ73" s="42">
        <v>285</v>
      </c>
      <c r="AK73" s="43">
        <f t="shared" si="140"/>
        <v>7545</v>
      </c>
      <c r="AL73" s="41"/>
      <c r="AM73" s="42">
        <v>19</v>
      </c>
      <c r="AN73" s="43">
        <f t="shared" si="141"/>
        <v>19</v>
      </c>
      <c r="AO73" s="41"/>
      <c r="AP73" s="42"/>
      <c r="AQ73" s="43"/>
      <c r="AR73" s="41"/>
      <c r="AS73" s="42"/>
      <c r="AT73" s="43"/>
      <c r="AU73" s="41"/>
      <c r="AV73" s="42"/>
      <c r="AW73" s="43"/>
      <c r="AX73" s="41"/>
      <c r="AY73" s="42"/>
      <c r="AZ73" s="43"/>
      <c r="BA73" s="41"/>
      <c r="BB73" s="42"/>
      <c r="BC73" s="43"/>
      <c r="BD73" s="41"/>
      <c r="BE73" s="42"/>
      <c r="BF73" s="43"/>
      <c r="BG73" s="41"/>
      <c r="BH73" s="42"/>
      <c r="BI73" s="43"/>
      <c r="BJ73" s="41"/>
      <c r="BK73" s="42"/>
      <c r="BL73" s="43"/>
      <c r="BM73" s="41"/>
      <c r="BN73" s="42"/>
      <c r="BO73" s="43"/>
      <c r="BP73" s="112"/>
      <c r="BQ73" s="110"/>
      <c r="BR73" s="110"/>
      <c r="BS73" s="41"/>
      <c r="BT73" s="42"/>
      <c r="BU73" s="44"/>
      <c r="BV73" s="41"/>
      <c r="BW73" s="42"/>
      <c r="BX73" s="44"/>
      <c r="BY73" s="41"/>
      <c r="BZ73" s="42"/>
      <c r="CA73" s="44"/>
      <c r="CB73" s="41"/>
      <c r="CC73" s="42"/>
      <c r="CD73" s="43">
        <f t="shared" si="104"/>
        <v>0</v>
      </c>
      <c r="CE73" s="41"/>
      <c r="CF73" s="42"/>
      <c r="CG73" s="43"/>
      <c r="CH73" s="41"/>
      <c r="CI73" s="42"/>
      <c r="CJ73" s="43"/>
      <c r="CK73" s="41"/>
      <c r="CL73" s="42"/>
      <c r="CM73" s="43"/>
      <c r="CN73" s="41"/>
      <c r="CO73" s="42"/>
      <c r="CP73" s="43"/>
      <c r="CQ73" s="41"/>
      <c r="CR73" s="42"/>
      <c r="CS73" s="43"/>
      <c r="CT73" s="41"/>
      <c r="CU73" s="42"/>
      <c r="CV73" s="43"/>
      <c r="CW73" s="41"/>
      <c r="CX73" s="42"/>
      <c r="CY73" s="43"/>
      <c r="CZ73" s="41"/>
      <c r="DA73" s="42"/>
      <c r="DB73" s="43"/>
      <c r="DC73" s="41"/>
      <c r="DD73" s="42"/>
      <c r="DE73" s="43"/>
      <c r="DF73" s="110"/>
      <c r="DG73" s="110"/>
      <c r="DH73" s="110"/>
      <c r="DI73" s="110"/>
      <c r="DJ73" s="110"/>
      <c r="DK73" s="110"/>
      <c r="DL73" s="110"/>
      <c r="DM73" s="110"/>
      <c r="DN73" s="110"/>
      <c r="DO73" s="41">
        <f t="shared" si="81"/>
        <v>14520</v>
      </c>
      <c r="DP73" s="112">
        <f t="shared" si="81"/>
        <v>925</v>
      </c>
      <c r="DQ73" s="110">
        <f t="shared" si="32"/>
        <v>15445</v>
      </c>
      <c r="DR73" s="50">
        <f t="shared" si="151"/>
        <v>65340</v>
      </c>
      <c r="DS73" s="111">
        <f t="shared" si="34"/>
        <v>13348</v>
      </c>
      <c r="DT73" s="51">
        <f t="shared" si="33"/>
        <v>78688</v>
      </c>
      <c r="DU73" s="5">
        <v>74881</v>
      </c>
    </row>
    <row r="74" spans="1:125" ht="98.45" customHeight="1" x14ac:dyDescent="0.2">
      <c r="A74" s="167" t="s">
        <v>7</v>
      </c>
      <c r="B74" s="168" t="s">
        <v>298</v>
      </c>
      <c r="C74" s="195" t="s">
        <v>235</v>
      </c>
      <c r="D74" s="205" t="s">
        <v>389</v>
      </c>
      <c r="E74" s="196" t="s">
        <v>236</v>
      </c>
      <c r="F74" s="210" t="s">
        <v>205</v>
      </c>
      <c r="G74" s="172" t="s">
        <v>62</v>
      </c>
      <c r="H74" s="173">
        <v>3.11</v>
      </c>
      <c r="I74" s="173" t="s">
        <v>39</v>
      </c>
      <c r="J74" s="187" t="s">
        <v>19</v>
      </c>
      <c r="K74" s="208">
        <v>40960</v>
      </c>
      <c r="L74" s="209">
        <v>15097</v>
      </c>
      <c r="M74" s="190">
        <f t="shared" ref="M74:M78" si="152">K74+L74</f>
        <v>56057</v>
      </c>
      <c r="N74" s="208">
        <v>40960</v>
      </c>
      <c r="O74" s="209">
        <v>18700</v>
      </c>
      <c r="P74" s="190">
        <f t="shared" ref="P74:P79" si="153">N74+O74</f>
        <v>59660</v>
      </c>
      <c r="Q74" s="208">
        <v>40960</v>
      </c>
      <c r="R74" s="209">
        <v>17585</v>
      </c>
      <c r="S74" s="190">
        <f t="shared" ref="S74:S75" si="154">Q74+R74</f>
        <v>58545</v>
      </c>
      <c r="T74" s="208">
        <v>40960</v>
      </c>
      <c r="U74" s="119">
        <v>16103</v>
      </c>
      <c r="V74" s="43">
        <f t="shared" si="135"/>
        <v>57063</v>
      </c>
      <c r="W74" s="120">
        <v>40960</v>
      </c>
      <c r="X74" s="119">
        <v>14618</v>
      </c>
      <c r="Y74" s="43">
        <f t="shared" si="136"/>
        <v>55578</v>
      </c>
      <c r="Z74" s="118">
        <v>40960</v>
      </c>
      <c r="AA74" s="119">
        <v>13166</v>
      </c>
      <c r="AB74" s="43">
        <f t="shared" ref="AB74:AB78" si="155">Z74+AA74</f>
        <v>54126</v>
      </c>
      <c r="AC74" s="118">
        <v>40960</v>
      </c>
      <c r="AD74" s="119">
        <v>11644</v>
      </c>
      <c r="AE74" s="43">
        <f t="shared" si="138"/>
        <v>52604</v>
      </c>
      <c r="AF74" s="118">
        <v>40960</v>
      </c>
      <c r="AG74" s="119">
        <v>0</v>
      </c>
      <c r="AH74" s="43">
        <f>AF74+AG74</f>
        <v>40960</v>
      </c>
      <c r="AI74" s="118">
        <v>40960</v>
      </c>
      <c r="AJ74" s="119">
        <v>0</v>
      </c>
      <c r="AK74" s="43">
        <f t="shared" ref="AK74:AK78" si="156">AI74+AJ74</f>
        <v>40960</v>
      </c>
      <c r="AL74" s="118">
        <v>40960</v>
      </c>
      <c r="AM74" s="119">
        <v>0</v>
      </c>
      <c r="AN74" s="43">
        <f t="shared" ref="AN74:AN78" si="157">AL74+AM74</f>
        <v>40960</v>
      </c>
      <c r="AO74" s="118">
        <v>40960</v>
      </c>
      <c r="AP74" s="119">
        <v>0</v>
      </c>
      <c r="AQ74" s="43">
        <f t="shared" ref="AQ74:AQ78" si="158">AO74+AP74</f>
        <v>40960</v>
      </c>
      <c r="AR74" s="118">
        <v>40960</v>
      </c>
      <c r="AS74" s="119">
        <v>0</v>
      </c>
      <c r="AT74" s="43">
        <f>AR74+AS74</f>
        <v>40960</v>
      </c>
      <c r="AU74" s="118">
        <v>40960</v>
      </c>
      <c r="AV74" s="119">
        <v>0</v>
      </c>
      <c r="AW74" s="43">
        <f t="shared" ref="AW74:AW78" si="159">AU74+AV74</f>
        <v>40960</v>
      </c>
      <c r="AX74" s="118">
        <v>40960</v>
      </c>
      <c r="AY74" s="119">
        <v>0</v>
      </c>
      <c r="AZ74" s="43">
        <f t="shared" ref="AZ74:AZ78" si="160">AX74+AY74</f>
        <v>40960</v>
      </c>
      <c r="BA74" s="118">
        <v>0</v>
      </c>
      <c r="BB74" s="119">
        <v>0</v>
      </c>
      <c r="BC74" s="43">
        <f t="shared" ref="BC74:BC78" si="161">BA74+BB74</f>
        <v>0</v>
      </c>
      <c r="BD74" s="118">
        <v>0</v>
      </c>
      <c r="BE74" s="119">
        <v>0</v>
      </c>
      <c r="BF74" s="43">
        <f>BD74+BE74</f>
        <v>0</v>
      </c>
      <c r="BG74" s="118"/>
      <c r="BH74" s="119"/>
      <c r="BI74" s="43"/>
      <c r="BJ74" s="118"/>
      <c r="BK74" s="119"/>
      <c r="BL74" s="43"/>
      <c r="BM74" s="118"/>
      <c r="BN74" s="119"/>
      <c r="BO74" s="43"/>
      <c r="BP74" s="112"/>
      <c r="BQ74" s="110"/>
      <c r="BR74" s="110"/>
      <c r="BS74" s="41"/>
      <c r="BT74" s="42"/>
      <c r="BU74" s="44"/>
      <c r="BV74" s="41"/>
      <c r="BW74" s="42"/>
      <c r="BX74" s="44"/>
      <c r="BY74" s="41"/>
      <c r="BZ74" s="42"/>
      <c r="CA74" s="44"/>
      <c r="CB74" s="41"/>
      <c r="CC74" s="42"/>
      <c r="CD74" s="43">
        <f t="shared" si="104"/>
        <v>0</v>
      </c>
      <c r="CE74" s="41"/>
      <c r="CF74" s="42"/>
      <c r="CG74" s="43"/>
      <c r="CH74" s="41"/>
      <c r="CI74" s="42"/>
      <c r="CJ74" s="43"/>
      <c r="CK74" s="41"/>
      <c r="CL74" s="42"/>
      <c r="CM74" s="43"/>
      <c r="CN74" s="41"/>
      <c r="CO74" s="42"/>
      <c r="CP74" s="43"/>
      <c r="CQ74" s="41"/>
      <c r="CR74" s="42"/>
      <c r="CS74" s="43"/>
      <c r="CT74" s="41"/>
      <c r="CU74" s="42"/>
      <c r="CV74" s="43"/>
      <c r="CW74" s="41"/>
      <c r="CX74" s="42"/>
      <c r="CY74" s="43"/>
      <c r="CZ74" s="41"/>
      <c r="DA74" s="42"/>
      <c r="DB74" s="43"/>
      <c r="DC74" s="41"/>
      <c r="DD74" s="42"/>
      <c r="DE74" s="43"/>
      <c r="DF74" s="110"/>
      <c r="DG74" s="110"/>
      <c r="DH74" s="110"/>
      <c r="DI74" s="110"/>
      <c r="DJ74" s="110"/>
      <c r="DK74" s="110"/>
      <c r="DL74" s="110"/>
      <c r="DM74" s="110"/>
      <c r="DN74" s="110"/>
      <c r="DO74" s="41">
        <f t="shared" si="81"/>
        <v>286720</v>
      </c>
      <c r="DP74" s="42">
        <v>40058</v>
      </c>
      <c r="DQ74" s="110">
        <f t="shared" si="32"/>
        <v>326778</v>
      </c>
      <c r="DR74" s="50">
        <f t="shared" si="151"/>
        <v>573440</v>
      </c>
      <c r="DS74" s="111">
        <f t="shared" si="34"/>
        <v>146971</v>
      </c>
      <c r="DT74" s="51">
        <f t="shared" si="33"/>
        <v>720411</v>
      </c>
      <c r="DU74" s="5">
        <v>863296</v>
      </c>
    </row>
    <row r="75" spans="1:125" ht="66.599999999999994" customHeight="1" x14ac:dyDescent="0.2">
      <c r="A75" s="167" t="s">
        <v>8</v>
      </c>
      <c r="B75" s="168" t="s">
        <v>145</v>
      </c>
      <c r="C75" s="202" t="s">
        <v>132</v>
      </c>
      <c r="D75" s="202" t="s">
        <v>133</v>
      </c>
      <c r="E75" s="170" t="s">
        <v>146</v>
      </c>
      <c r="F75" s="203" t="s">
        <v>147</v>
      </c>
      <c r="G75" s="172" t="s">
        <v>62</v>
      </c>
      <c r="H75" s="173">
        <v>3.9119999999999999</v>
      </c>
      <c r="I75" s="173" t="s">
        <v>39</v>
      </c>
      <c r="J75" s="187" t="s">
        <v>19</v>
      </c>
      <c r="K75" s="200">
        <v>6396</v>
      </c>
      <c r="L75" s="173">
        <v>432</v>
      </c>
      <c r="M75" s="190">
        <f t="shared" si="152"/>
        <v>6828</v>
      </c>
      <c r="N75" s="200">
        <v>6396</v>
      </c>
      <c r="O75" s="173">
        <v>465</v>
      </c>
      <c r="P75" s="190">
        <f t="shared" si="153"/>
        <v>6861</v>
      </c>
      <c r="Q75" s="200">
        <v>6396</v>
      </c>
      <c r="R75" s="173">
        <v>214</v>
      </c>
      <c r="S75" s="190">
        <f t="shared" si="154"/>
        <v>6610</v>
      </c>
      <c r="T75" s="200"/>
      <c r="U75" s="40"/>
      <c r="V75" s="43">
        <f t="shared" si="135"/>
        <v>0</v>
      </c>
      <c r="W75" s="113"/>
      <c r="X75" s="40"/>
      <c r="Y75" s="43">
        <f t="shared" si="136"/>
        <v>0</v>
      </c>
      <c r="Z75" s="49"/>
      <c r="AA75" s="40"/>
      <c r="AB75" s="43">
        <f t="shared" si="155"/>
        <v>0</v>
      </c>
      <c r="AC75" s="49"/>
      <c r="AD75" s="40"/>
      <c r="AE75" s="43">
        <f t="shared" si="138"/>
        <v>0</v>
      </c>
      <c r="AF75" s="49"/>
      <c r="AG75" s="40"/>
      <c r="AH75" s="43">
        <f t="shared" ref="AH75:AH78" si="162">AF75+AG75</f>
        <v>0</v>
      </c>
      <c r="AI75" s="49"/>
      <c r="AJ75" s="40"/>
      <c r="AK75" s="43">
        <f t="shared" si="156"/>
        <v>0</v>
      </c>
      <c r="AL75" s="49"/>
      <c r="AM75" s="40"/>
      <c r="AN75" s="43">
        <f t="shared" si="157"/>
        <v>0</v>
      </c>
      <c r="AO75" s="49"/>
      <c r="AP75" s="40"/>
      <c r="AQ75" s="43">
        <f t="shared" si="158"/>
        <v>0</v>
      </c>
      <c r="AR75" s="49"/>
      <c r="AS75" s="40"/>
      <c r="AT75" s="43">
        <f t="shared" ref="AT75:AT78" si="163">AR75+AS75</f>
        <v>0</v>
      </c>
      <c r="AU75" s="49"/>
      <c r="AV75" s="40"/>
      <c r="AW75" s="43">
        <f t="shared" si="159"/>
        <v>0</v>
      </c>
      <c r="AX75" s="49"/>
      <c r="AY75" s="40"/>
      <c r="AZ75" s="43">
        <f t="shared" si="160"/>
        <v>0</v>
      </c>
      <c r="BA75" s="49"/>
      <c r="BB75" s="40"/>
      <c r="BC75" s="43">
        <f t="shared" si="161"/>
        <v>0</v>
      </c>
      <c r="BD75" s="49"/>
      <c r="BE75" s="40"/>
      <c r="BF75" s="43">
        <f t="shared" ref="BF75:BF78" si="164">BD75+BE75</f>
        <v>0</v>
      </c>
      <c r="BG75" s="49"/>
      <c r="BH75" s="40"/>
      <c r="BI75" s="43">
        <f t="shared" ref="BI75:BI78" si="165">BG75+BH75</f>
        <v>0</v>
      </c>
      <c r="BJ75" s="49"/>
      <c r="BK75" s="40"/>
      <c r="BL75" s="43">
        <f t="shared" ref="BL75:BL78" si="166">BJ75+BK75</f>
        <v>0</v>
      </c>
      <c r="BM75" s="49"/>
      <c r="BN75" s="40"/>
      <c r="BO75" s="43">
        <f t="shared" ref="BO75:BO78" si="167">BM75+BN75</f>
        <v>0</v>
      </c>
      <c r="BP75" s="112"/>
      <c r="BQ75" s="110"/>
      <c r="BR75" s="110"/>
      <c r="BS75" s="41"/>
      <c r="BT75" s="42"/>
      <c r="BU75" s="44"/>
      <c r="BV75" s="41"/>
      <c r="BW75" s="42"/>
      <c r="BX75" s="44"/>
      <c r="BY75" s="41"/>
      <c r="BZ75" s="42"/>
      <c r="CA75" s="44"/>
      <c r="CB75" s="41"/>
      <c r="CC75" s="42"/>
      <c r="CD75" s="43">
        <f t="shared" si="104"/>
        <v>0</v>
      </c>
      <c r="CE75" s="41"/>
      <c r="CF75" s="42"/>
      <c r="CG75" s="43"/>
      <c r="CH75" s="41"/>
      <c r="CI75" s="42"/>
      <c r="CJ75" s="43"/>
      <c r="CK75" s="41"/>
      <c r="CL75" s="42"/>
      <c r="CM75" s="43"/>
      <c r="CN75" s="41"/>
      <c r="CO75" s="42"/>
      <c r="CP75" s="43"/>
      <c r="CQ75" s="41"/>
      <c r="CR75" s="42"/>
      <c r="CS75" s="43"/>
      <c r="CT75" s="41"/>
      <c r="CU75" s="42"/>
      <c r="CV75" s="43"/>
      <c r="CW75" s="41"/>
      <c r="CX75" s="42"/>
      <c r="CY75" s="43"/>
      <c r="CZ75" s="41"/>
      <c r="DA75" s="42"/>
      <c r="DB75" s="43"/>
      <c r="DC75" s="41"/>
      <c r="DD75" s="42"/>
      <c r="DE75" s="43"/>
      <c r="DF75" s="110"/>
      <c r="DG75" s="110"/>
      <c r="DH75" s="110"/>
      <c r="DI75" s="110"/>
      <c r="DJ75" s="110"/>
      <c r="DK75" s="110"/>
      <c r="DL75" s="110"/>
      <c r="DM75" s="110"/>
      <c r="DN75" s="110"/>
      <c r="DO75" s="41">
        <f t="shared" si="81"/>
        <v>0</v>
      </c>
      <c r="DP75" s="42">
        <f t="shared" si="27"/>
        <v>0</v>
      </c>
      <c r="DQ75" s="110">
        <f t="shared" si="32"/>
        <v>0</v>
      </c>
      <c r="DR75" s="50">
        <f t="shared" si="151"/>
        <v>19188</v>
      </c>
      <c r="DS75" s="111">
        <f t="shared" si="34"/>
        <v>1111</v>
      </c>
      <c r="DT75" s="51">
        <f t="shared" si="33"/>
        <v>20299</v>
      </c>
      <c r="DU75" s="5">
        <v>39190</v>
      </c>
    </row>
    <row r="76" spans="1:125" ht="37.15" customHeight="1" x14ac:dyDescent="0.2">
      <c r="A76" s="167" t="s">
        <v>216</v>
      </c>
      <c r="B76" s="211" t="s">
        <v>214</v>
      </c>
      <c r="C76" s="212" t="s">
        <v>256</v>
      </c>
      <c r="D76" s="213" t="s">
        <v>47</v>
      </c>
      <c r="E76" s="214" t="s">
        <v>257</v>
      </c>
      <c r="F76" s="215" t="s">
        <v>215</v>
      </c>
      <c r="G76" s="216" t="s">
        <v>24</v>
      </c>
      <c r="H76" s="186" t="s">
        <v>391</v>
      </c>
      <c r="I76" s="204" t="s">
        <v>39</v>
      </c>
      <c r="J76" s="187" t="s">
        <v>19</v>
      </c>
      <c r="K76" s="217">
        <v>47340</v>
      </c>
      <c r="L76" s="218">
        <v>3993</v>
      </c>
      <c r="M76" s="219">
        <f t="shared" si="152"/>
        <v>51333</v>
      </c>
      <c r="N76" s="217">
        <v>47340</v>
      </c>
      <c r="O76" s="218">
        <v>6257</v>
      </c>
      <c r="P76" s="219">
        <f t="shared" si="153"/>
        <v>53597</v>
      </c>
      <c r="Q76" s="217">
        <v>47340</v>
      </c>
      <c r="R76" s="218">
        <v>4375</v>
      </c>
      <c r="S76" s="219">
        <f>Q76+R76</f>
        <v>51715</v>
      </c>
      <c r="T76" s="217">
        <v>47340</v>
      </c>
      <c r="U76" s="122">
        <v>2513</v>
      </c>
      <c r="V76" s="123">
        <f>T76+U76</f>
        <v>49853</v>
      </c>
      <c r="W76" s="124">
        <v>23670</v>
      </c>
      <c r="X76" s="122">
        <v>660</v>
      </c>
      <c r="Y76" s="123">
        <f>W76+X76</f>
        <v>24330</v>
      </c>
      <c r="Z76" s="121"/>
      <c r="AA76" s="122"/>
      <c r="AB76" s="43">
        <f t="shared" si="155"/>
        <v>0</v>
      </c>
      <c r="AC76" s="121"/>
      <c r="AD76" s="122"/>
      <c r="AE76" s="43">
        <f t="shared" si="138"/>
        <v>0</v>
      </c>
      <c r="AF76" s="121"/>
      <c r="AG76" s="122"/>
      <c r="AH76" s="43">
        <f t="shared" si="162"/>
        <v>0</v>
      </c>
      <c r="AI76" s="121"/>
      <c r="AJ76" s="122"/>
      <c r="AK76" s="43">
        <f t="shared" si="156"/>
        <v>0</v>
      </c>
      <c r="AL76" s="121"/>
      <c r="AM76" s="122"/>
      <c r="AN76" s="43">
        <f t="shared" si="157"/>
        <v>0</v>
      </c>
      <c r="AO76" s="121"/>
      <c r="AP76" s="122"/>
      <c r="AQ76" s="43">
        <f t="shared" si="158"/>
        <v>0</v>
      </c>
      <c r="AR76" s="121"/>
      <c r="AS76" s="122"/>
      <c r="AT76" s="43">
        <f t="shared" si="163"/>
        <v>0</v>
      </c>
      <c r="AU76" s="121"/>
      <c r="AV76" s="122"/>
      <c r="AW76" s="43">
        <f t="shared" si="159"/>
        <v>0</v>
      </c>
      <c r="AX76" s="121"/>
      <c r="AY76" s="122"/>
      <c r="AZ76" s="43">
        <f t="shared" si="160"/>
        <v>0</v>
      </c>
      <c r="BA76" s="121"/>
      <c r="BB76" s="122"/>
      <c r="BC76" s="43">
        <f t="shared" si="161"/>
        <v>0</v>
      </c>
      <c r="BD76" s="121"/>
      <c r="BE76" s="122"/>
      <c r="BF76" s="43">
        <f t="shared" si="164"/>
        <v>0</v>
      </c>
      <c r="BG76" s="121"/>
      <c r="BH76" s="122"/>
      <c r="BI76" s="43">
        <f t="shared" si="165"/>
        <v>0</v>
      </c>
      <c r="BJ76" s="121"/>
      <c r="BK76" s="122"/>
      <c r="BL76" s="43">
        <f t="shared" si="166"/>
        <v>0</v>
      </c>
      <c r="BM76" s="121"/>
      <c r="BN76" s="122"/>
      <c r="BO76" s="43">
        <f t="shared" si="167"/>
        <v>0</v>
      </c>
      <c r="BP76" s="125"/>
      <c r="BQ76" s="126"/>
      <c r="BR76" s="126"/>
      <c r="BS76" s="41"/>
      <c r="BT76" s="42"/>
      <c r="BU76" s="44"/>
      <c r="BV76" s="84"/>
      <c r="BW76" s="85"/>
      <c r="BX76" s="86"/>
      <c r="BY76" s="41"/>
      <c r="BZ76" s="42"/>
      <c r="CA76" s="44"/>
      <c r="CB76" s="84"/>
      <c r="CC76" s="85"/>
      <c r="CD76" s="43">
        <f t="shared" si="104"/>
        <v>0</v>
      </c>
      <c r="CE76" s="84"/>
      <c r="CF76" s="85"/>
      <c r="CG76" s="123"/>
      <c r="CH76" s="84"/>
      <c r="CI76" s="85"/>
      <c r="CJ76" s="123"/>
      <c r="CK76" s="84"/>
      <c r="CL76" s="85"/>
      <c r="CM76" s="123"/>
      <c r="CN76" s="84"/>
      <c r="CO76" s="85"/>
      <c r="CP76" s="123"/>
      <c r="CQ76" s="84"/>
      <c r="CR76" s="85"/>
      <c r="CS76" s="123"/>
      <c r="CT76" s="84"/>
      <c r="CU76" s="85"/>
      <c r="CV76" s="123"/>
      <c r="CW76" s="84"/>
      <c r="CX76" s="85"/>
      <c r="CY76" s="123"/>
      <c r="CZ76" s="84"/>
      <c r="DA76" s="85"/>
      <c r="DB76" s="123"/>
      <c r="DC76" s="84"/>
      <c r="DD76" s="85"/>
      <c r="DE76" s="123"/>
      <c r="DF76" s="126"/>
      <c r="DG76" s="126"/>
      <c r="DH76" s="126"/>
      <c r="DI76" s="126"/>
      <c r="DJ76" s="126"/>
      <c r="DK76" s="126"/>
      <c r="DL76" s="126"/>
      <c r="DM76" s="126"/>
      <c r="DN76" s="126"/>
      <c r="DO76" s="41">
        <f t="shared" si="81"/>
        <v>0</v>
      </c>
      <c r="DP76" s="42">
        <f t="shared" si="27"/>
        <v>0</v>
      </c>
      <c r="DQ76" s="110">
        <f t="shared" si="32"/>
        <v>0</v>
      </c>
      <c r="DR76" s="50">
        <f t="shared" si="151"/>
        <v>213030</v>
      </c>
      <c r="DS76" s="111">
        <f t="shared" si="34"/>
        <v>17798</v>
      </c>
      <c r="DT76" s="51">
        <f t="shared" si="33"/>
        <v>230828</v>
      </c>
      <c r="DU76" s="5">
        <v>358866</v>
      </c>
    </row>
    <row r="77" spans="1:125" ht="70.150000000000006" customHeight="1" thickBot="1" x14ac:dyDescent="0.25">
      <c r="A77" s="167" t="s">
        <v>216</v>
      </c>
      <c r="B77" s="168" t="s">
        <v>291</v>
      </c>
      <c r="C77" s="195" t="s">
        <v>287</v>
      </c>
      <c r="D77" s="205" t="s">
        <v>126</v>
      </c>
      <c r="E77" s="196" t="s">
        <v>319</v>
      </c>
      <c r="F77" s="197" t="s">
        <v>288</v>
      </c>
      <c r="G77" s="216" t="s">
        <v>24</v>
      </c>
      <c r="H77" s="186">
        <v>0.26</v>
      </c>
      <c r="I77" s="204" t="s">
        <v>39</v>
      </c>
      <c r="J77" s="187" t="s">
        <v>19</v>
      </c>
      <c r="K77" s="208">
        <v>103</v>
      </c>
      <c r="L77" s="209">
        <v>5</v>
      </c>
      <c r="M77" s="190">
        <f t="shared" si="152"/>
        <v>108</v>
      </c>
      <c r="N77" s="208">
        <v>0</v>
      </c>
      <c r="O77" s="209">
        <v>0</v>
      </c>
      <c r="P77" s="190">
        <f t="shared" si="153"/>
        <v>0</v>
      </c>
      <c r="Q77" s="208">
        <v>0</v>
      </c>
      <c r="R77" s="209">
        <v>0</v>
      </c>
      <c r="S77" s="190">
        <f>Q77+R77</f>
        <v>0</v>
      </c>
      <c r="T77" s="208">
        <v>0</v>
      </c>
      <c r="U77" s="119">
        <v>0</v>
      </c>
      <c r="V77" s="43">
        <f>T77+U77</f>
        <v>0</v>
      </c>
      <c r="W77" s="120">
        <v>0</v>
      </c>
      <c r="X77" s="119">
        <v>0</v>
      </c>
      <c r="Y77" s="43">
        <f>W77+X77</f>
        <v>0</v>
      </c>
      <c r="Z77" s="118">
        <v>0</v>
      </c>
      <c r="AA77" s="119">
        <v>0</v>
      </c>
      <c r="AB77" s="43">
        <f t="shared" si="155"/>
        <v>0</v>
      </c>
      <c r="AC77" s="118">
        <v>0</v>
      </c>
      <c r="AD77" s="119">
        <v>0</v>
      </c>
      <c r="AE77" s="43">
        <f>AC77+AD77</f>
        <v>0</v>
      </c>
      <c r="AF77" s="118">
        <v>0</v>
      </c>
      <c r="AG77" s="119">
        <v>0</v>
      </c>
      <c r="AH77" s="43">
        <f t="shared" si="162"/>
        <v>0</v>
      </c>
      <c r="AI77" s="118"/>
      <c r="AJ77" s="119"/>
      <c r="AK77" s="43">
        <f t="shared" si="156"/>
        <v>0</v>
      </c>
      <c r="AL77" s="118"/>
      <c r="AM77" s="119"/>
      <c r="AN77" s="43">
        <f t="shared" si="157"/>
        <v>0</v>
      </c>
      <c r="AO77" s="118"/>
      <c r="AP77" s="119"/>
      <c r="AQ77" s="43">
        <f t="shared" si="158"/>
        <v>0</v>
      </c>
      <c r="AR77" s="121"/>
      <c r="AS77" s="122"/>
      <c r="AT77" s="43">
        <f t="shared" si="163"/>
        <v>0</v>
      </c>
      <c r="AU77" s="121"/>
      <c r="AV77" s="122"/>
      <c r="AW77" s="43">
        <f t="shared" si="159"/>
        <v>0</v>
      </c>
      <c r="AX77" s="121"/>
      <c r="AY77" s="122"/>
      <c r="AZ77" s="43">
        <f t="shared" si="160"/>
        <v>0</v>
      </c>
      <c r="BA77" s="121"/>
      <c r="BB77" s="122"/>
      <c r="BC77" s="43">
        <f t="shared" si="161"/>
        <v>0</v>
      </c>
      <c r="BD77" s="121"/>
      <c r="BE77" s="122"/>
      <c r="BF77" s="43">
        <f t="shared" si="164"/>
        <v>0</v>
      </c>
      <c r="BG77" s="121"/>
      <c r="BH77" s="122"/>
      <c r="BI77" s="43">
        <f t="shared" si="165"/>
        <v>0</v>
      </c>
      <c r="BJ77" s="121"/>
      <c r="BK77" s="119"/>
      <c r="BL77" s="43">
        <f t="shared" si="166"/>
        <v>0</v>
      </c>
      <c r="BM77" s="118"/>
      <c r="BN77" s="119"/>
      <c r="BO77" s="43">
        <f t="shared" si="167"/>
        <v>0</v>
      </c>
      <c r="BP77" s="112"/>
      <c r="BQ77" s="110"/>
      <c r="BR77" s="43">
        <f t="shared" ref="BR77:BR78" si="168">BP77+BQ77</f>
        <v>0</v>
      </c>
      <c r="BS77" s="41"/>
      <c r="BT77" s="42"/>
      <c r="BU77" s="43">
        <f t="shared" ref="BU77:BU78" si="169">BS77+BT77</f>
        <v>0</v>
      </c>
      <c r="BV77" s="41"/>
      <c r="BW77" s="42"/>
      <c r="BX77" s="43">
        <f t="shared" ref="BX77:BX78" si="170">BV77+BW77</f>
        <v>0</v>
      </c>
      <c r="BY77" s="41"/>
      <c r="BZ77" s="42"/>
      <c r="CA77" s="43">
        <f t="shared" ref="CA77:CA78" si="171">BY77+BZ77</f>
        <v>0</v>
      </c>
      <c r="CB77" s="41"/>
      <c r="CC77" s="42"/>
      <c r="CD77" s="43">
        <f t="shared" si="104"/>
        <v>0</v>
      </c>
      <c r="CE77" s="41"/>
      <c r="CF77" s="42"/>
      <c r="CG77" s="43">
        <f t="shared" ref="CG77:CG78" si="172">CE77+CF77</f>
        <v>0</v>
      </c>
      <c r="CH77" s="41"/>
      <c r="CI77" s="42"/>
      <c r="CJ77" s="43">
        <f t="shared" ref="CJ77:CJ78" si="173">CH77+CI77</f>
        <v>0</v>
      </c>
      <c r="CK77" s="41"/>
      <c r="CL77" s="42"/>
      <c r="CM77" s="43">
        <f t="shared" ref="CM77:CM78" si="174">CK77+CL77</f>
        <v>0</v>
      </c>
      <c r="CN77" s="41"/>
      <c r="CO77" s="42"/>
      <c r="CP77" s="43">
        <f t="shared" ref="CP77:CP78" si="175">CN77+CO77</f>
        <v>0</v>
      </c>
      <c r="CQ77" s="41"/>
      <c r="CR77" s="42"/>
      <c r="CS77" s="43">
        <f t="shared" ref="CS77:CS78" si="176">CQ77+CR77</f>
        <v>0</v>
      </c>
      <c r="CT77" s="41"/>
      <c r="CU77" s="42"/>
      <c r="CV77" s="43">
        <f t="shared" ref="CV77:CV78" si="177">CT77+CU77</f>
        <v>0</v>
      </c>
      <c r="CW77" s="41"/>
      <c r="CX77" s="42"/>
      <c r="CY77" s="43">
        <f t="shared" ref="CY77:CY78" si="178">CW77+CX77</f>
        <v>0</v>
      </c>
      <c r="CZ77" s="41"/>
      <c r="DA77" s="42"/>
      <c r="DB77" s="43">
        <f t="shared" ref="DB77:DB78" si="179">CZ77+DA77</f>
        <v>0</v>
      </c>
      <c r="DC77" s="127"/>
      <c r="DD77" s="128"/>
      <c r="DE77" s="129"/>
      <c r="DF77" s="126"/>
      <c r="DG77" s="126"/>
      <c r="DH77" s="126"/>
      <c r="DI77" s="126"/>
      <c r="DJ77" s="126"/>
      <c r="DK77" s="126"/>
      <c r="DL77" s="126"/>
      <c r="DM77" s="126"/>
      <c r="DN77" s="126"/>
      <c r="DO77" s="41">
        <f t="shared" si="81"/>
        <v>0</v>
      </c>
      <c r="DP77" s="42">
        <f t="shared" si="27"/>
        <v>0</v>
      </c>
      <c r="DQ77" s="110">
        <f t="shared" si="32"/>
        <v>0</v>
      </c>
      <c r="DR77" s="50">
        <f t="shared" si="151"/>
        <v>103</v>
      </c>
      <c r="DS77" s="111">
        <f t="shared" si="34"/>
        <v>5</v>
      </c>
      <c r="DT77" s="51">
        <f t="shared" si="33"/>
        <v>108</v>
      </c>
      <c r="DU77" s="4">
        <v>105231</v>
      </c>
    </row>
    <row r="78" spans="1:125" ht="70.150000000000006" customHeight="1" thickBot="1" x14ac:dyDescent="0.25">
      <c r="A78" s="181" t="s">
        <v>216</v>
      </c>
      <c r="B78" s="220" t="s">
        <v>318</v>
      </c>
      <c r="C78" s="221" t="s">
        <v>320</v>
      </c>
      <c r="D78" s="222" t="s">
        <v>126</v>
      </c>
      <c r="E78" s="223" t="s">
        <v>324</v>
      </c>
      <c r="F78" s="223" t="s">
        <v>325</v>
      </c>
      <c r="G78" s="224" t="s">
        <v>24</v>
      </c>
      <c r="H78" s="225">
        <v>0.34100000000000003</v>
      </c>
      <c r="I78" s="226" t="s">
        <v>39</v>
      </c>
      <c r="J78" s="227" t="s">
        <v>19</v>
      </c>
      <c r="K78" s="228">
        <v>17924</v>
      </c>
      <c r="L78" s="229">
        <v>84</v>
      </c>
      <c r="M78" s="230">
        <f t="shared" si="152"/>
        <v>18008</v>
      </c>
      <c r="N78" s="231">
        <v>17924</v>
      </c>
      <c r="O78" s="229">
        <v>41</v>
      </c>
      <c r="P78" s="232">
        <f t="shared" si="153"/>
        <v>17965</v>
      </c>
      <c r="Q78" s="231"/>
      <c r="R78" s="229"/>
      <c r="S78" s="232"/>
      <c r="T78" s="231"/>
      <c r="U78" s="131"/>
      <c r="V78" s="132"/>
      <c r="W78" s="130"/>
      <c r="X78" s="131"/>
      <c r="Y78" s="133">
        <f t="shared" ref="Y78" si="180">W78+X78</f>
        <v>0</v>
      </c>
      <c r="Z78" s="130"/>
      <c r="AA78" s="131"/>
      <c r="AB78" s="133">
        <f t="shared" si="155"/>
        <v>0</v>
      </c>
      <c r="AC78" s="130"/>
      <c r="AD78" s="131"/>
      <c r="AE78" s="133">
        <f t="shared" ref="AE78" si="181">AC78+AD78</f>
        <v>0</v>
      </c>
      <c r="AF78" s="130"/>
      <c r="AG78" s="131"/>
      <c r="AH78" s="133">
        <f t="shared" si="162"/>
        <v>0</v>
      </c>
      <c r="AI78" s="130"/>
      <c r="AJ78" s="131"/>
      <c r="AK78" s="133">
        <f t="shared" si="156"/>
        <v>0</v>
      </c>
      <c r="AL78" s="130"/>
      <c r="AM78" s="131"/>
      <c r="AN78" s="133">
        <f t="shared" si="157"/>
        <v>0</v>
      </c>
      <c r="AO78" s="130"/>
      <c r="AP78" s="131"/>
      <c r="AQ78" s="133">
        <f t="shared" si="158"/>
        <v>0</v>
      </c>
      <c r="AR78" s="130"/>
      <c r="AS78" s="131"/>
      <c r="AT78" s="133">
        <f t="shared" si="163"/>
        <v>0</v>
      </c>
      <c r="AU78" s="130"/>
      <c r="AV78" s="131"/>
      <c r="AW78" s="133">
        <f t="shared" si="159"/>
        <v>0</v>
      </c>
      <c r="AX78" s="130"/>
      <c r="AY78" s="131"/>
      <c r="AZ78" s="133">
        <f t="shared" si="160"/>
        <v>0</v>
      </c>
      <c r="BA78" s="130"/>
      <c r="BB78" s="131"/>
      <c r="BC78" s="133">
        <f t="shared" si="161"/>
        <v>0</v>
      </c>
      <c r="BD78" s="130"/>
      <c r="BE78" s="131"/>
      <c r="BF78" s="133">
        <f t="shared" si="164"/>
        <v>0</v>
      </c>
      <c r="BG78" s="130"/>
      <c r="BH78" s="131"/>
      <c r="BI78" s="133">
        <f t="shared" si="165"/>
        <v>0</v>
      </c>
      <c r="BJ78" s="130"/>
      <c r="BK78" s="131"/>
      <c r="BL78" s="133">
        <f t="shared" si="166"/>
        <v>0</v>
      </c>
      <c r="BM78" s="130"/>
      <c r="BN78" s="131"/>
      <c r="BO78" s="133">
        <f t="shared" si="167"/>
        <v>0</v>
      </c>
      <c r="BP78" s="134"/>
      <c r="BQ78" s="135"/>
      <c r="BR78" s="133">
        <f t="shared" si="168"/>
        <v>0</v>
      </c>
      <c r="BS78" s="136"/>
      <c r="BT78" s="137"/>
      <c r="BU78" s="133">
        <f t="shared" si="169"/>
        <v>0</v>
      </c>
      <c r="BV78" s="134"/>
      <c r="BW78" s="138"/>
      <c r="BX78" s="133">
        <f t="shared" si="170"/>
        <v>0</v>
      </c>
      <c r="BY78" s="136"/>
      <c r="BZ78" s="137"/>
      <c r="CA78" s="133">
        <f t="shared" si="171"/>
        <v>0</v>
      </c>
      <c r="CB78" s="134"/>
      <c r="CC78" s="138"/>
      <c r="CD78" s="133">
        <f t="shared" si="104"/>
        <v>0</v>
      </c>
      <c r="CE78" s="134"/>
      <c r="CF78" s="138"/>
      <c r="CG78" s="133">
        <f t="shared" si="172"/>
        <v>0</v>
      </c>
      <c r="CH78" s="134"/>
      <c r="CI78" s="138"/>
      <c r="CJ78" s="133">
        <f t="shared" si="173"/>
        <v>0</v>
      </c>
      <c r="CK78" s="134"/>
      <c r="CL78" s="138"/>
      <c r="CM78" s="133">
        <f t="shared" si="174"/>
        <v>0</v>
      </c>
      <c r="CN78" s="134"/>
      <c r="CO78" s="138"/>
      <c r="CP78" s="133">
        <f t="shared" si="175"/>
        <v>0</v>
      </c>
      <c r="CQ78" s="134"/>
      <c r="CR78" s="138"/>
      <c r="CS78" s="133">
        <f t="shared" si="176"/>
        <v>0</v>
      </c>
      <c r="CT78" s="134"/>
      <c r="CU78" s="138"/>
      <c r="CV78" s="133">
        <f t="shared" si="177"/>
        <v>0</v>
      </c>
      <c r="CW78" s="134"/>
      <c r="CX78" s="138"/>
      <c r="CY78" s="133">
        <f t="shared" si="178"/>
        <v>0</v>
      </c>
      <c r="CZ78" s="134"/>
      <c r="DA78" s="138"/>
      <c r="DB78" s="133">
        <f t="shared" si="179"/>
        <v>0</v>
      </c>
      <c r="DC78" s="134"/>
      <c r="DD78" s="138"/>
      <c r="DE78" s="139"/>
      <c r="DF78" s="135"/>
      <c r="DG78" s="135"/>
      <c r="DH78" s="135"/>
      <c r="DI78" s="135"/>
      <c r="DJ78" s="135"/>
      <c r="DK78" s="135"/>
      <c r="DL78" s="135"/>
      <c r="DM78" s="135"/>
      <c r="DN78" s="135"/>
      <c r="DO78" s="41">
        <f t="shared" si="81"/>
        <v>0</v>
      </c>
      <c r="DP78" s="42">
        <f t="shared" ref="DP78" si="182">+AG78+AJ78+AM78+AP78+AS78+AV78+AY78+BB78+BE78+BH78+BK78+BN78+BQ78+BT78+BW78+BZ78+CC78+CF78+CI78+CL78+CO78+CR78+CU78+CX78+DA78+DD78+DG78+DJ78+DM78</f>
        <v>0</v>
      </c>
      <c r="DQ78" s="110">
        <f t="shared" ref="DQ78" si="183">DO78+DP78</f>
        <v>0</v>
      </c>
      <c r="DR78" s="50">
        <f t="shared" si="151"/>
        <v>35848</v>
      </c>
      <c r="DS78" s="140">
        <f t="shared" si="34"/>
        <v>125</v>
      </c>
      <c r="DT78" s="57">
        <f t="shared" si="33"/>
        <v>35973</v>
      </c>
    </row>
    <row r="79" spans="1:125" s="1" customFormat="1" ht="22.5" customHeight="1" thickBot="1" x14ac:dyDescent="0.25">
      <c r="A79" s="233" t="s">
        <v>9</v>
      </c>
      <c r="B79" s="234"/>
      <c r="C79" s="235"/>
      <c r="D79" s="235"/>
      <c r="E79" s="236"/>
      <c r="F79" s="237"/>
      <c r="G79" s="238"/>
      <c r="H79" s="239"/>
      <c r="I79" s="239"/>
      <c r="J79" s="240"/>
      <c r="K79" s="241">
        <f>SUM(K7:K78)</f>
        <v>1953933</v>
      </c>
      <c r="L79" s="242">
        <f>SUM(L7:L78)</f>
        <v>700359</v>
      </c>
      <c r="M79" s="243">
        <f>K79+L79</f>
        <v>2654292</v>
      </c>
      <c r="N79" s="244">
        <f>SUM(N7:N78)</f>
        <v>2069882</v>
      </c>
      <c r="O79" s="242">
        <f>SUM(O7:O78)</f>
        <v>1102137</v>
      </c>
      <c r="P79" s="245">
        <f t="shared" si="153"/>
        <v>3172019</v>
      </c>
      <c r="Q79" s="244">
        <f>SUM(Q7:Q78)</f>
        <v>1966564</v>
      </c>
      <c r="R79" s="242">
        <f>SUM(R7:R78)</f>
        <v>1021922</v>
      </c>
      <c r="S79" s="245">
        <f>Q79+R79</f>
        <v>2988486</v>
      </c>
      <c r="T79" s="246">
        <f>SUM(T7:T77)</f>
        <v>1874862</v>
      </c>
      <c r="U79" s="64">
        <f>SUM(U7:U77)</f>
        <v>938876</v>
      </c>
      <c r="V79" s="141">
        <f>T79+U79</f>
        <v>2813738</v>
      </c>
      <c r="W79" s="142">
        <f>SUM(W7:W77)</f>
        <v>1796866</v>
      </c>
      <c r="X79" s="64">
        <f>SUM(X7:X77)</f>
        <v>859166</v>
      </c>
      <c r="Y79" s="143">
        <f>W79+X79</f>
        <v>2656032</v>
      </c>
      <c r="Z79" s="63">
        <f t="shared" ref="Z79:BE79" si="184">SUM(Z7:Z78)</f>
        <v>1626291</v>
      </c>
      <c r="AA79" s="63">
        <f t="shared" si="184"/>
        <v>785913</v>
      </c>
      <c r="AB79" s="63">
        <f t="shared" si="184"/>
        <v>2412204</v>
      </c>
      <c r="AC79" s="63">
        <f t="shared" si="184"/>
        <v>1413020</v>
      </c>
      <c r="AD79" s="63">
        <f t="shared" si="184"/>
        <v>715894</v>
      </c>
      <c r="AE79" s="63">
        <f t="shared" si="184"/>
        <v>2128914</v>
      </c>
      <c r="AF79" s="63">
        <f t="shared" si="184"/>
        <v>1314115</v>
      </c>
      <c r="AG79" s="63">
        <f t="shared" si="184"/>
        <v>489634</v>
      </c>
      <c r="AH79" s="63">
        <f t="shared" si="184"/>
        <v>1803749</v>
      </c>
      <c r="AI79" s="63">
        <f t="shared" si="184"/>
        <v>1269576</v>
      </c>
      <c r="AJ79" s="63">
        <f t="shared" si="184"/>
        <v>451381</v>
      </c>
      <c r="AK79" s="63">
        <f t="shared" si="184"/>
        <v>1720957</v>
      </c>
      <c r="AL79" s="63">
        <f t="shared" si="184"/>
        <v>1226846</v>
      </c>
      <c r="AM79" s="63">
        <f t="shared" si="184"/>
        <v>415390</v>
      </c>
      <c r="AN79" s="63">
        <f t="shared" si="184"/>
        <v>1642236</v>
      </c>
      <c r="AO79" s="63">
        <f t="shared" si="184"/>
        <v>1105882</v>
      </c>
      <c r="AP79" s="63">
        <f t="shared" si="184"/>
        <v>379851.20999999996</v>
      </c>
      <c r="AQ79" s="63">
        <f t="shared" si="184"/>
        <v>1485733.21</v>
      </c>
      <c r="AR79" s="63">
        <f t="shared" si="184"/>
        <v>1087870</v>
      </c>
      <c r="AS79" s="63">
        <f t="shared" si="184"/>
        <v>350196</v>
      </c>
      <c r="AT79" s="63">
        <f t="shared" si="184"/>
        <v>1438066</v>
      </c>
      <c r="AU79" s="63">
        <f t="shared" si="184"/>
        <v>1072083</v>
      </c>
      <c r="AV79" s="63">
        <f t="shared" si="184"/>
        <v>321675</v>
      </c>
      <c r="AW79" s="63">
        <f t="shared" si="184"/>
        <v>1393758</v>
      </c>
      <c r="AX79" s="63">
        <f t="shared" si="184"/>
        <v>972948</v>
      </c>
      <c r="AY79" s="63">
        <f t="shared" si="184"/>
        <v>294149</v>
      </c>
      <c r="AZ79" s="63">
        <f t="shared" si="184"/>
        <v>1267097</v>
      </c>
      <c r="BA79" s="63">
        <f t="shared" si="184"/>
        <v>740223</v>
      </c>
      <c r="BB79" s="63">
        <f t="shared" si="184"/>
        <v>265012</v>
      </c>
      <c r="BC79" s="63">
        <f t="shared" si="184"/>
        <v>1005235</v>
      </c>
      <c r="BD79" s="63">
        <f t="shared" si="184"/>
        <v>694254</v>
      </c>
      <c r="BE79" s="63">
        <f t="shared" si="184"/>
        <v>236633</v>
      </c>
      <c r="BF79" s="63">
        <f t="shared" ref="BF79:CK79" si="185">SUM(BF7:BF78)</f>
        <v>930887</v>
      </c>
      <c r="BG79" s="63">
        <f t="shared" si="185"/>
        <v>589624</v>
      </c>
      <c r="BH79" s="63">
        <f t="shared" si="185"/>
        <v>210597</v>
      </c>
      <c r="BI79" s="63">
        <f t="shared" si="185"/>
        <v>800221</v>
      </c>
      <c r="BJ79" s="63">
        <f t="shared" si="185"/>
        <v>544096</v>
      </c>
      <c r="BK79" s="63">
        <f t="shared" si="185"/>
        <v>188372</v>
      </c>
      <c r="BL79" s="63">
        <f t="shared" si="185"/>
        <v>732468</v>
      </c>
      <c r="BM79" s="63">
        <f t="shared" si="185"/>
        <v>489083</v>
      </c>
      <c r="BN79" s="63">
        <f t="shared" si="185"/>
        <v>165353</v>
      </c>
      <c r="BO79" s="63">
        <f t="shared" si="185"/>
        <v>654436</v>
      </c>
      <c r="BP79" s="63">
        <f t="shared" si="185"/>
        <v>373780</v>
      </c>
      <c r="BQ79" s="63">
        <f t="shared" si="185"/>
        <v>147297</v>
      </c>
      <c r="BR79" s="63">
        <f t="shared" si="185"/>
        <v>521077</v>
      </c>
      <c r="BS79" s="63">
        <f t="shared" si="185"/>
        <v>373780</v>
      </c>
      <c r="BT79" s="63">
        <f t="shared" si="185"/>
        <v>131627</v>
      </c>
      <c r="BU79" s="63">
        <f t="shared" si="185"/>
        <v>505407</v>
      </c>
      <c r="BV79" s="63">
        <f t="shared" si="185"/>
        <v>373780</v>
      </c>
      <c r="BW79" s="63">
        <f t="shared" si="185"/>
        <v>116215</v>
      </c>
      <c r="BX79" s="63">
        <f t="shared" si="185"/>
        <v>489995</v>
      </c>
      <c r="BY79" s="63">
        <f t="shared" si="185"/>
        <v>373780</v>
      </c>
      <c r="BZ79" s="63">
        <f t="shared" si="185"/>
        <v>100169</v>
      </c>
      <c r="CA79" s="63">
        <f t="shared" si="185"/>
        <v>473949</v>
      </c>
      <c r="CB79" s="63">
        <f t="shared" si="185"/>
        <v>373780</v>
      </c>
      <c r="CC79" s="63">
        <f t="shared" si="185"/>
        <v>84466</v>
      </c>
      <c r="CD79" s="63">
        <f t="shared" si="185"/>
        <v>458246</v>
      </c>
      <c r="CE79" s="63">
        <f t="shared" si="185"/>
        <v>373780</v>
      </c>
      <c r="CF79" s="63">
        <f t="shared" si="185"/>
        <v>68764</v>
      </c>
      <c r="CG79" s="63">
        <f t="shared" si="185"/>
        <v>442544</v>
      </c>
      <c r="CH79" s="63">
        <f t="shared" si="185"/>
        <v>333052</v>
      </c>
      <c r="CI79" s="63">
        <f t="shared" si="185"/>
        <v>53244</v>
      </c>
      <c r="CJ79" s="63">
        <f t="shared" si="185"/>
        <v>386296</v>
      </c>
      <c r="CK79" s="63">
        <f t="shared" si="185"/>
        <v>301944</v>
      </c>
      <c r="CL79" s="63">
        <f t="shared" ref="CL79:DN79" si="186">SUM(CL7:CL78)</f>
        <v>37400</v>
      </c>
      <c r="CM79" s="63">
        <f t="shared" si="186"/>
        <v>339344</v>
      </c>
      <c r="CN79" s="63">
        <f t="shared" si="186"/>
        <v>290200</v>
      </c>
      <c r="CO79" s="63">
        <f t="shared" si="186"/>
        <v>21666</v>
      </c>
      <c r="CP79" s="63">
        <f t="shared" si="186"/>
        <v>311866</v>
      </c>
      <c r="CQ79" s="63">
        <f t="shared" si="186"/>
        <v>80295</v>
      </c>
      <c r="CR79" s="63">
        <f t="shared" si="186"/>
        <v>8148</v>
      </c>
      <c r="CS79" s="63">
        <f t="shared" si="186"/>
        <v>88443</v>
      </c>
      <c r="CT79" s="63">
        <f t="shared" si="186"/>
        <v>51939</v>
      </c>
      <c r="CU79" s="63">
        <f t="shared" si="186"/>
        <v>2536</v>
      </c>
      <c r="CV79" s="63">
        <f t="shared" si="186"/>
        <v>54475</v>
      </c>
      <c r="CW79" s="63">
        <f t="shared" si="186"/>
        <v>0</v>
      </c>
      <c r="CX79" s="63">
        <f t="shared" si="186"/>
        <v>0</v>
      </c>
      <c r="CY79" s="63">
        <f t="shared" si="186"/>
        <v>0</v>
      </c>
      <c r="CZ79" s="63">
        <f t="shared" si="186"/>
        <v>0</v>
      </c>
      <c r="DA79" s="63">
        <f t="shared" si="186"/>
        <v>0</v>
      </c>
      <c r="DB79" s="63">
        <f t="shared" si="186"/>
        <v>0</v>
      </c>
      <c r="DC79" s="63">
        <f t="shared" si="186"/>
        <v>0</v>
      </c>
      <c r="DD79" s="63">
        <f t="shared" si="186"/>
        <v>0</v>
      </c>
      <c r="DE79" s="63">
        <f t="shared" si="186"/>
        <v>0</v>
      </c>
      <c r="DF79" s="63">
        <f t="shared" si="186"/>
        <v>0</v>
      </c>
      <c r="DG79" s="63">
        <f t="shared" si="186"/>
        <v>0</v>
      </c>
      <c r="DH79" s="63">
        <f t="shared" si="186"/>
        <v>0</v>
      </c>
      <c r="DI79" s="63">
        <f t="shared" si="186"/>
        <v>0</v>
      </c>
      <c r="DJ79" s="63">
        <f t="shared" si="186"/>
        <v>0</v>
      </c>
      <c r="DK79" s="63">
        <f t="shared" si="186"/>
        <v>0</v>
      </c>
      <c r="DL79" s="63">
        <f t="shared" si="186"/>
        <v>0</v>
      </c>
      <c r="DM79" s="63">
        <f t="shared" si="186"/>
        <v>0</v>
      </c>
      <c r="DN79" s="63">
        <f t="shared" si="186"/>
        <v>0</v>
      </c>
      <c r="DO79" s="144">
        <f>DO7+DO8+DO9+DO10+DO11+DO15+DO16+DO17+DO18+DO19+DO20+DO23+DO24+DO25+DO26+DO27+DO28+DO29+DO30+DO31+DO32+DO33+DO34+DO35+DO36+DO37+DO38+DO39+DO40+DO41+DO42+DO43+DO44+DO45+DO46+DO47+DO48+DO49+DO50+DO51+DO52+DO53+DO54+DO55+DO56+DO57+DO58+DO59+DO60+DO61+DO62+DO63+DO64+DO65+DO66+DO67+DO68+DO69+DO70+DO71+DO72+DO73+DO74+DO75+DO76+DO77+DO78</f>
        <v>14406710</v>
      </c>
      <c r="DP79" s="144">
        <f>DP7+DP8+DP9+DP10+DP11+DP15+DP16+DP17+DP18+DP19+DP20+DP23+DP24+DP25+DP26+DP27+DP28+DP29+DP30+DP31+DP32+DP33+DP34+DP35+DP36+DP37+DP38+DP39+DP40+DP41+DP42+DP43+DP44+DP45+DP46+DP47+DP48+DP49+DP50+DP51+DP52+DP53+DP54+DP55+DP56+DP57+DP58+DP59+DP60+DP61+DP62+DP63+DP64+DP65+DP66+DP67+DP68+DP69+DP70+DP71+DP72+DP73+DP74+DP75+DP76+DP77+DP78</f>
        <v>5611827.21</v>
      </c>
      <c r="DQ79" s="145">
        <f>DO79+DP79</f>
        <v>20018537.210000001</v>
      </c>
      <c r="DR79" s="65">
        <f>K79+N79+Q79+T79+W79+Z79+AC79+DO79</f>
        <v>27108128</v>
      </c>
      <c r="DS79" s="88">
        <f t="shared" ref="DS79" si="187">L79+O79+R79+U79+X79+AA79+AD79+DP79</f>
        <v>11736094.210000001</v>
      </c>
      <c r="DT79" s="146">
        <f>DR79+DS79</f>
        <v>38844222.210000001</v>
      </c>
      <c r="DU79" s="71"/>
    </row>
    <row r="80" spans="1:125" s="1" customFormat="1" ht="26.25" customHeight="1" x14ac:dyDescent="0.2">
      <c r="A80" s="247" t="s">
        <v>65</v>
      </c>
      <c r="B80" s="248"/>
      <c r="C80" s="249"/>
      <c r="D80" s="249"/>
      <c r="E80" s="250"/>
      <c r="F80" s="249"/>
      <c r="G80" s="251"/>
      <c r="H80" s="252"/>
      <c r="I80" s="252"/>
      <c r="J80" s="252"/>
      <c r="K80" s="252">
        <f>'GALVOJUMI (paredzamie)'!M17</f>
        <v>155499</v>
      </c>
      <c r="L80" s="252">
        <f>'GALVOJUMI (paredzamie)'!N17</f>
        <v>0</v>
      </c>
      <c r="M80" s="252">
        <f>'GALVOJUMI (paredzamie)'!O17</f>
        <v>155499</v>
      </c>
      <c r="N80" s="252">
        <f>'GALVOJUMI (paredzamie)'!P17</f>
        <v>141182</v>
      </c>
      <c r="O80" s="252">
        <f>'GALVOJUMI (paredzamie)'!Q17</f>
        <v>0</v>
      </c>
      <c r="P80" s="252">
        <f>'GALVOJUMI (paredzamie)'!R17</f>
        <v>141182</v>
      </c>
      <c r="Q80" s="252">
        <f>'GALVOJUMI (paredzamie)'!S17</f>
        <v>131164</v>
      </c>
      <c r="R80" s="252">
        <f>'GALVOJUMI (paredzamie)'!T17</f>
        <v>0</v>
      </c>
      <c r="S80" s="252">
        <f>'GALVOJUMI (paredzamie)'!U17</f>
        <v>131164</v>
      </c>
      <c r="T80" s="252">
        <f>'GALVOJUMI (paredzamie)'!V17</f>
        <v>120869</v>
      </c>
      <c r="U80" s="147">
        <f>'GALVOJUMI (paredzamie)'!W17</f>
        <v>0</v>
      </c>
      <c r="V80" s="147">
        <f>'GALVOJUMI (paredzamie)'!X17</f>
        <v>120869</v>
      </c>
      <c r="W80" s="147">
        <f>'GALVOJUMI (paredzamie)'!Y17</f>
        <v>115329</v>
      </c>
      <c r="X80" s="147">
        <f>'GALVOJUMI (paredzamie)'!Z17</f>
        <v>0</v>
      </c>
      <c r="Y80" s="147">
        <f>'GALVOJUMI (paredzamie)'!AA17</f>
        <v>115329</v>
      </c>
      <c r="Z80" s="147">
        <f>'GALVOJUMI (paredzamie)'!AB17</f>
        <v>74474</v>
      </c>
      <c r="AA80" s="147">
        <f>'GALVOJUMI (paredzamie)'!AC17</f>
        <v>0</v>
      </c>
      <c r="AB80" s="147">
        <f>'GALVOJUMI (paredzamie)'!AD17</f>
        <v>74474</v>
      </c>
      <c r="AC80" s="147">
        <f>'GALVOJUMI (paredzamie)'!AE17</f>
        <v>10424</v>
      </c>
      <c r="AD80" s="147">
        <f>'GALVOJUMI (paredzamie)'!AF17</f>
        <v>0</v>
      </c>
      <c r="AE80" s="147">
        <f>'GALVOJUMI (paredzamie)'!AG17</f>
        <v>10424</v>
      </c>
      <c r="AF80" s="147">
        <f>'GALVOJUMI (paredzamie)'!AH17</f>
        <v>0</v>
      </c>
      <c r="AG80" s="147">
        <f>'GALVOJUMI (paredzamie)'!AI17</f>
        <v>0</v>
      </c>
      <c r="AH80" s="147">
        <f>'GALVOJUMI (paredzamie)'!AJ17</f>
        <v>0</v>
      </c>
      <c r="AI80" s="147">
        <f>'GALVOJUMI (paredzamie)'!AK17</f>
        <v>0</v>
      </c>
      <c r="AJ80" s="147">
        <f>'GALVOJUMI (paredzamie)'!AL17</f>
        <v>0</v>
      </c>
      <c r="AK80" s="147">
        <f>'GALVOJUMI (paredzamie)'!AM17</f>
        <v>0</v>
      </c>
      <c r="AL80" s="147">
        <f>'GALVOJUMI (paredzamie)'!AN17</f>
        <v>0</v>
      </c>
      <c r="AM80" s="147">
        <f>'GALVOJUMI (paredzamie)'!AO17</f>
        <v>0</v>
      </c>
      <c r="AN80" s="147">
        <f>'GALVOJUMI (paredzamie)'!AP17</f>
        <v>0</v>
      </c>
      <c r="AO80" s="147">
        <f>'GALVOJUMI (paredzamie)'!AQ17</f>
        <v>0</v>
      </c>
      <c r="AP80" s="147">
        <f>'GALVOJUMI (paredzamie)'!AR17</f>
        <v>0</v>
      </c>
      <c r="AQ80" s="147">
        <f>'GALVOJUMI (paredzamie)'!AS17</f>
        <v>0</v>
      </c>
      <c r="AR80" s="148">
        <v>0</v>
      </c>
      <c r="AS80" s="147">
        <v>0</v>
      </c>
      <c r="AT80" s="147">
        <v>0</v>
      </c>
      <c r="AU80" s="147">
        <v>0</v>
      </c>
      <c r="AV80" s="147">
        <v>0</v>
      </c>
      <c r="AW80" s="147">
        <v>0</v>
      </c>
      <c r="AX80" s="147">
        <v>0</v>
      </c>
      <c r="AY80" s="147">
        <v>0</v>
      </c>
      <c r="AZ80" s="147">
        <v>0</v>
      </c>
      <c r="BA80" s="147">
        <v>0</v>
      </c>
      <c r="BB80" s="147">
        <v>0</v>
      </c>
      <c r="BC80" s="147">
        <v>0</v>
      </c>
      <c r="BD80" s="147">
        <v>0</v>
      </c>
      <c r="BE80" s="147">
        <v>0</v>
      </c>
      <c r="BF80" s="147">
        <v>0</v>
      </c>
      <c r="BG80" s="147">
        <v>0</v>
      </c>
      <c r="BH80" s="147">
        <v>0</v>
      </c>
      <c r="BI80" s="147">
        <v>0</v>
      </c>
      <c r="BJ80" s="147">
        <v>0</v>
      </c>
      <c r="BK80" s="147">
        <v>0</v>
      </c>
      <c r="BL80" s="147">
        <v>0</v>
      </c>
      <c r="BM80" s="147">
        <v>0</v>
      </c>
      <c r="BN80" s="147">
        <v>0</v>
      </c>
      <c r="BO80" s="147">
        <v>0</v>
      </c>
      <c r="BP80" s="147">
        <v>0</v>
      </c>
      <c r="BQ80" s="147">
        <v>0</v>
      </c>
      <c r="BR80" s="147">
        <v>0</v>
      </c>
      <c r="BS80" s="147">
        <v>0</v>
      </c>
      <c r="BT80" s="147">
        <v>0</v>
      </c>
      <c r="BU80" s="147">
        <v>0</v>
      </c>
      <c r="BV80" s="147">
        <v>0</v>
      </c>
      <c r="BW80" s="147">
        <v>0</v>
      </c>
      <c r="BX80" s="147">
        <v>0</v>
      </c>
      <c r="BY80" s="147">
        <v>0</v>
      </c>
      <c r="BZ80" s="147">
        <v>0</v>
      </c>
      <c r="CA80" s="147">
        <v>0</v>
      </c>
      <c r="CB80" s="147">
        <v>0</v>
      </c>
      <c r="CC80" s="147">
        <v>0</v>
      </c>
      <c r="CD80" s="147">
        <v>0</v>
      </c>
      <c r="CE80" s="147">
        <v>0</v>
      </c>
      <c r="CF80" s="147">
        <v>0</v>
      </c>
      <c r="CG80" s="147">
        <v>0</v>
      </c>
      <c r="CH80" s="147">
        <v>0</v>
      </c>
      <c r="CI80" s="147">
        <v>0</v>
      </c>
      <c r="CJ80" s="147">
        <v>0</v>
      </c>
      <c r="CK80" s="147">
        <v>0</v>
      </c>
      <c r="CL80" s="147">
        <v>0</v>
      </c>
      <c r="CM80" s="147">
        <v>0</v>
      </c>
      <c r="CN80" s="147">
        <v>0</v>
      </c>
      <c r="CO80" s="147">
        <v>0</v>
      </c>
      <c r="CP80" s="147">
        <v>0</v>
      </c>
      <c r="CQ80" s="147">
        <v>0</v>
      </c>
      <c r="CR80" s="147">
        <v>0</v>
      </c>
      <c r="CS80" s="147">
        <v>0</v>
      </c>
      <c r="CT80" s="147">
        <v>0</v>
      </c>
      <c r="CU80" s="147">
        <v>0</v>
      </c>
      <c r="CV80" s="147">
        <v>0</v>
      </c>
      <c r="CW80" s="147">
        <v>0</v>
      </c>
      <c r="CX80" s="147">
        <v>0</v>
      </c>
      <c r="CY80" s="147">
        <v>0</v>
      </c>
      <c r="CZ80" s="147">
        <v>0</v>
      </c>
      <c r="DA80" s="147">
        <v>0</v>
      </c>
      <c r="DB80" s="147">
        <v>0</v>
      </c>
      <c r="DC80" s="147">
        <v>0</v>
      </c>
      <c r="DD80" s="147">
        <v>0</v>
      </c>
      <c r="DE80" s="147">
        <v>0</v>
      </c>
      <c r="DF80" s="149"/>
      <c r="DG80" s="149"/>
      <c r="DH80" s="149"/>
      <c r="DI80" s="149"/>
      <c r="DJ80" s="149"/>
      <c r="DK80" s="149"/>
      <c r="DL80" s="149"/>
      <c r="DM80" s="149"/>
      <c r="DN80" s="149"/>
      <c r="DO80" s="150">
        <v>0</v>
      </c>
      <c r="DP80" s="151">
        <v>0</v>
      </c>
      <c r="DQ80" s="152">
        <v>0</v>
      </c>
      <c r="DR80" s="153">
        <f>K80+N80+Q80+T80+W80+Z80+AC80+DO80</f>
        <v>748941</v>
      </c>
      <c r="DS80" s="154">
        <f>L80+O80+R80+U80+X80+AA80+AD80+DP80</f>
        <v>0</v>
      </c>
      <c r="DT80" s="155">
        <f t="shared" ref="DT80" si="188">DR80+DS80</f>
        <v>748941</v>
      </c>
    </row>
    <row r="81" spans="1:126" s="1" customFormat="1" ht="26.25" customHeight="1" x14ac:dyDescent="0.2">
      <c r="A81" s="253" t="s">
        <v>66</v>
      </c>
      <c r="B81" s="254"/>
      <c r="C81" s="255"/>
      <c r="D81" s="255"/>
      <c r="E81" s="256"/>
      <c r="F81" s="255"/>
      <c r="G81" s="257"/>
      <c r="H81" s="258"/>
      <c r="I81" s="258"/>
      <c r="J81" s="258"/>
      <c r="K81" s="259">
        <f>K79+K80</f>
        <v>2109432</v>
      </c>
      <c r="L81" s="258">
        <f t="shared" ref="L81:BS81" si="189">L79+L80</f>
        <v>700359</v>
      </c>
      <c r="M81" s="259">
        <f>M79+M80</f>
        <v>2809791</v>
      </c>
      <c r="N81" s="258">
        <f t="shared" si="189"/>
        <v>2211064</v>
      </c>
      <c r="O81" s="258">
        <f t="shared" si="189"/>
        <v>1102137</v>
      </c>
      <c r="P81" s="258">
        <f t="shared" si="189"/>
        <v>3313201</v>
      </c>
      <c r="Q81" s="258">
        <f t="shared" si="189"/>
        <v>2097728</v>
      </c>
      <c r="R81" s="258">
        <f t="shared" si="189"/>
        <v>1021922</v>
      </c>
      <c r="S81" s="258">
        <f t="shared" si="189"/>
        <v>3119650</v>
      </c>
      <c r="T81" s="258">
        <f t="shared" si="189"/>
        <v>1995731</v>
      </c>
      <c r="U81" s="156">
        <f t="shared" si="189"/>
        <v>938876</v>
      </c>
      <c r="V81" s="156">
        <f t="shared" si="189"/>
        <v>2934607</v>
      </c>
      <c r="W81" s="156">
        <f t="shared" si="189"/>
        <v>1912195</v>
      </c>
      <c r="X81" s="156">
        <f t="shared" si="189"/>
        <v>859166</v>
      </c>
      <c r="Y81" s="156">
        <f t="shared" si="189"/>
        <v>2771361</v>
      </c>
      <c r="Z81" s="156">
        <f t="shared" si="189"/>
        <v>1700765</v>
      </c>
      <c r="AA81" s="156">
        <f t="shared" si="189"/>
        <v>785913</v>
      </c>
      <c r="AB81" s="156">
        <f t="shared" si="189"/>
        <v>2486678</v>
      </c>
      <c r="AC81" s="156">
        <f t="shared" si="189"/>
        <v>1423444</v>
      </c>
      <c r="AD81" s="156">
        <f t="shared" si="189"/>
        <v>715894</v>
      </c>
      <c r="AE81" s="156">
        <f t="shared" si="189"/>
        <v>2139338</v>
      </c>
      <c r="AF81" s="156">
        <f t="shared" si="189"/>
        <v>1314115</v>
      </c>
      <c r="AG81" s="156">
        <f t="shared" si="189"/>
        <v>489634</v>
      </c>
      <c r="AH81" s="156">
        <f t="shared" si="189"/>
        <v>1803749</v>
      </c>
      <c r="AI81" s="156">
        <f t="shared" si="189"/>
        <v>1269576</v>
      </c>
      <c r="AJ81" s="156">
        <f t="shared" si="189"/>
        <v>451381</v>
      </c>
      <c r="AK81" s="156">
        <f t="shared" si="189"/>
        <v>1720957</v>
      </c>
      <c r="AL81" s="156">
        <f t="shared" si="189"/>
        <v>1226846</v>
      </c>
      <c r="AM81" s="156">
        <f t="shared" si="189"/>
        <v>415390</v>
      </c>
      <c r="AN81" s="156">
        <f t="shared" si="189"/>
        <v>1642236</v>
      </c>
      <c r="AO81" s="156">
        <f t="shared" si="189"/>
        <v>1105882</v>
      </c>
      <c r="AP81" s="156">
        <f t="shared" si="189"/>
        <v>379851.20999999996</v>
      </c>
      <c r="AQ81" s="156">
        <f t="shared" si="189"/>
        <v>1485733.21</v>
      </c>
      <c r="AR81" s="156">
        <f t="shared" si="189"/>
        <v>1087870</v>
      </c>
      <c r="AS81" s="156">
        <f t="shared" si="189"/>
        <v>350196</v>
      </c>
      <c r="AT81" s="156">
        <f t="shared" si="189"/>
        <v>1438066</v>
      </c>
      <c r="AU81" s="156">
        <f t="shared" si="189"/>
        <v>1072083</v>
      </c>
      <c r="AV81" s="156">
        <f t="shared" si="189"/>
        <v>321675</v>
      </c>
      <c r="AW81" s="156">
        <f t="shared" si="189"/>
        <v>1393758</v>
      </c>
      <c r="AX81" s="156">
        <f t="shared" si="189"/>
        <v>972948</v>
      </c>
      <c r="AY81" s="156">
        <f t="shared" si="189"/>
        <v>294149</v>
      </c>
      <c r="AZ81" s="156">
        <f t="shared" si="189"/>
        <v>1267097</v>
      </c>
      <c r="BA81" s="156">
        <f t="shared" si="189"/>
        <v>740223</v>
      </c>
      <c r="BB81" s="156">
        <f t="shared" si="189"/>
        <v>265012</v>
      </c>
      <c r="BC81" s="157">
        <f t="shared" si="189"/>
        <v>1005235</v>
      </c>
      <c r="BD81" s="156">
        <f t="shared" si="189"/>
        <v>694254</v>
      </c>
      <c r="BE81" s="156">
        <f t="shared" si="189"/>
        <v>236633</v>
      </c>
      <c r="BF81" s="157">
        <f t="shared" si="189"/>
        <v>930887</v>
      </c>
      <c r="BG81" s="156">
        <f t="shared" si="189"/>
        <v>589624</v>
      </c>
      <c r="BH81" s="156">
        <f t="shared" si="189"/>
        <v>210597</v>
      </c>
      <c r="BI81" s="157">
        <f t="shared" si="189"/>
        <v>800221</v>
      </c>
      <c r="BJ81" s="156">
        <f t="shared" si="189"/>
        <v>544096</v>
      </c>
      <c r="BK81" s="156">
        <f t="shared" si="189"/>
        <v>188372</v>
      </c>
      <c r="BL81" s="157">
        <f t="shared" si="189"/>
        <v>732468</v>
      </c>
      <c r="BM81" s="156">
        <f t="shared" si="189"/>
        <v>489083</v>
      </c>
      <c r="BN81" s="156">
        <f t="shared" si="189"/>
        <v>165353</v>
      </c>
      <c r="BO81" s="157">
        <f t="shared" si="189"/>
        <v>654436</v>
      </c>
      <c r="BP81" s="156">
        <f t="shared" si="189"/>
        <v>373780</v>
      </c>
      <c r="BQ81" s="156">
        <f t="shared" si="189"/>
        <v>147297</v>
      </c>
      <c r="BR81" s="157">
        <f t="shared" si="189"/>
        <v>521077</v>
      </c>
      <c r="BS81" s="156">
        <f t="shared" si="189"/>
        <v>373780</v>
      </c>
      <c r="BT81" s="156">
        <f t="shared" ref="BT81:DN81" si="190">BT79+BT80</f>
        <v>131627</v>
      </c>
      <c r="BU81" s="157">
        <f t="shared" si="190"/>
        <v>505407</v>
      </c>
      <c r="BV81" s="156">
        <f t="shared" si="190"/>
        <v>373780</v>
      </c>
      <c r="BW81" s="156">
        <f t="shared" si="190"/>
        <v>116215</v>
      </c>
      <c r="BX81" s="157">
        <f t="shared" si="190"/>
        <v>489995</v>
      </c>
      <c r="BY81" s="156">
        <f t="shared" si="190"/>
        <v>373780</v>
      </c>
      <c r="BZ81" s="156">
        <f t="shared" si="190"/>
        <v>100169</v>
      </c>
      <c r="CA81" s="157">
        <f t="shared" si="190"/>
        <v>473949</v>
      </c>
      <c r="CB81" s="156">
        <f t="shared" si="190"/>
        <v>373780</v>
      </c>
      <c r="CC81" s="156">
        <f t="shared" si="190"/>
        <v>84466</v>
      </c>
      <c r="CD81" s="157">
        <f t="shared" si="190"/>
        <v>458246</v>
      </c>
      <c r="CE81" s="156">
        <f t="shared" si="190"/>
        <v>373780</v>
      </c>
      <c r="CF81" s="156">
        <f t="shared" si="190"/>
        <v>68764</v>
      </c>
      <c r="CG81" s="157">
        <f t="shared" si="190"/>
        <v>442544</v>
      </c>
      <c r="CH81" s="156">
        <f t="shared" si="190"/>
        <v>333052</v>
      </c>
      <c r="CI81" s="156">
        <f t="shared" si="190"/>
        <v>53244</v>
      </c>
      <c r="CJ81" s="157">
        <f t="shared" si="190"/>
        <v>386296</v>
      </c>
      <c r="CK81" s="156">
        <f t="shared" si="190"/>
        <v>301944</v>
      </c>
      <c r="CL81" s="156">
        <f t="shared" si="190"/>
        <v>37400</v>
      </c>
      <c r="CM81" s="157">
        <f t="shared" si="190"/>
        <v>339344</v>
      </c>
      <c r="CN81" s="156">
        <f t="shared" si="190"/>
        <v>290200</v>
      </c>
      <c r="CO81" s="156">
        <f t="shared" si="190"/>
        <v>21666</v>
      </c>
      <c r="CP81" s="157">
        <f t="shared" si="190"/>
        <v>311866</v>
      </c>
      <c r="CQ81" s="156">
        <f t="shared" si="190"/>
        <v>80295</v>
      </c>
      <c r="CR81" s="156">
        <f t="shared" si="190"/>
        <v>8148</v>
      </c>
      <c r="CS81" s="157">
        <f t="shared" si="190"/>
        <v>88443</v>
      </c>
      <c r="CT81" s="156">
        <f t="shared" si="190"/>
        <v>51939</v>
      </c>
      <c r="CU81" s="156">
        <f t="shared" si="190"/>
        <v>2536</v>
      </c>
      <c r="CV81" s="157">
        <f t="shared" si="190"/>
        <v>54475</v>
      </c>
      <c r="CW81" s="156">
        <f t="shared" si="190"/>
        <v>0</v>
      </c>
      <c r="CX81" s="156">
        <f t="shared" si="190"/>
        <v>0</v>
      </c>
      <c r="CY81" s="157">
        <f t="shared" si="190"/>
        <v>0</v>
      </c>
      <c r="CZ81" s="156">
        <f t="shared" si="190"/>
        <v>0</v>
      </c>
      <c r="DA81" s="156">
        <f t="shared" si="190"/>
        <v>0</v>
      </c>
      <c r="DB81" s="157">
        <f t="shared" si="190"/>
        <v>0</v>
      </c>
      <c r="DC81" s="156">
        <f t="shared" si="190"/>
        <v>0</v>
      </c>
      <c r="DD81" s="156">
        <f t="shared" si="190"/>
        <v>0</v>
      </c>
      <c r="DE81" s="157">
        <f t="shared" si="190"/>
        <v>0</v>
      </c>
      <c r="DF81" s="156">
        <f t="shared" si="190"/>
        <v>0</v>
      </c>
      <c r="DG81" s="156">
        <f t="shared" si="190"/>
        <v>0</v>
      </c>
      <c r="DH81" s="157">
        <f t="shared" si="190"/>
        <v>0</v>
      </c>
      <c r="DI81" s="156">
        <f t="shared" si="190"/>
        <v>0</v>
      </c>
      <c r="DJ81" s="156">
        <f t="shared" si="190"/>
        <v>0</v>
      </c>
      <c r="DK81" s="157">
        <f t="shared" si="190"/>
        <v>0</v>
      </c>
      <c r="DL81" s="156">
        <f t="shared" si="190"/>
        <v>0</v>
      </c>
      <c r="DM81" s="156">
        <f t="shared" si="190"/>
        <v>0</v>
      </c>
      <c r="DN81" s="157">
        <f t="shared" si="190"/>
        <v>0</v>
      </c>
      <c r="DO81" s="158">
        <f>DO79+DO80</f>
        <v>14406710</v>
      </c>
      <c r="DP81" s="158">
        <f>DP79+DP80</f>
        <v>5611827.21</v>
      </c>
      <c r="DQ81" s="159">
        <f t="shared" ref="DQ81" si="191">DO81+DP81</f>
        <v>20018537.210000001</v>
      </c>
      <c r="DR81" s="160">
        <f>K81+N81+Q81+T81+W81+Z81+AC81+DO81</f>
        <v>27857069</v>
      </c>
      <c r="DS81" s="70">
        <f t="shared" ref="DS81" si="192">L81+O81+R81+U81+X81+AA81+AD81+DP81</f>
        <v>11736094.210000001</v>
      </c>
      <c r="DT81" s="161">
        <f>DR81+DS81</f>
        <v>39593163.210000001</v>
      </c>
    </row>
    <row r="82" spans="1:126" ht="13.5" thickBot="1" x14ac:dyDescent="0.25">
      <c r="A82" s="258" t="s">
        <v>67</v>
      </c>
      <c r="B82" s="260"/>
      <c r="C82" s="202"/>
      <c r="D82" s="202"/>
      <c r="E82" s="169"/>
      <c r="F82" s="202"/>
      <c r="G82" s="204"/>
      <c r="H82" s="173"/>
      <c r="I82" s="173"/>
      <c r="J82" s="173"/>
      <c r="K82" s="173"/>
      <c r="L82" s="173"/>
      <c r="M82" s="173">
        <f>M81/$E$84%</f>
        <v>17.500298181172699</v>
      </c>
      <c r="N82" s="173"/>
      <c r="O82" s="173"/>
      <c r="P82" s="173">
        <f>P81/$E$84%</f>
        <v>20.635700461051933</v>
      </c>
      <c r="Q82" s="173"/>
      <c r="R82" s="173"/>
      <c r="S82" s="173">
        <f>S81/$E$84%</f>
        <v>19.430201470819508</v>
      </c>
      <c r="T82" s="173"/>
      <c r="U82" s="40"/>
      <c r="V82" s="40">
        <f>V81/$E$84%</f>
        <v>18.277693089826496</v>
      </c>
      <c r="W82" s="40"/>
      <c r="X82" s="40"/>
      <c r="Y82" s="40">
        <f>Y81/$E$84%</f>
        <v>17.260943560454482</v>
      </c>
      <c r="Z82" s="40"/>
      <c r="AA82" s="40"/>
      <c r="AB82" s="40">
        <f>AB81/$E$84%</f>
        <v>15.487844640602155</v>
      </c>
      <c r="AC82" s="40"/>
      <c r="AD82" s="40"/>
      <c r="AE82" s="40">
        <f>AE81/$E$84%</f>
        <v>13.324497412908521</v>
      </c>
      <c r="AF82" s="40"/>
      <c r="AG82" s="40"/>
      <c r="AH82" s="40">
        <f>AH81/$E$84%</f>
        <v>11.23433926010585</v>
      </c>
      <c r="AI82" s="40"/>
      <c r="AJ82" s="40"/>
      <c r="AK82" s="40">
        <f>AK81/$E$84%</f>
        <v>10.718683580727687</v>
      </c>
      <c r="AL82" s="40"/>
      <c r="AM82" s="40"/>
      <c r="AN82" s="40">
        <f>AN81/$E$84%</f>
        <v>10.228383422061047</v>
      </c>
      <c r="AO82" s="40"/>
      <c r="AP82" s="40"/>
      <c r="AQ82" s="40">
        <f>AQ81/$E$84%</f>
        <v>9.253632812074235</v>
      </c>
      <c r="AR82" s="40"/>
      <c r="AS82" s="40"/>
      <c r="AT82" s="40">
        <f>AT81/$E$84%</f>
        <v>8.9567458235172293</v>
      </c>
      <c r="AU82" s="40"/>
      <c r="AV82" s="40"/>
      <c r="AW82" s="40">
        <f>AW81/$E$84%</f>
        <v>8.68078109453511</v>
      </c>
      <c r="AX82" s="40"/>
      <c r="AY82" s="40"/>
      <c r="AZ82" s="40">
        <f>AZ81/$E$84%</f>
        <v>7.8918949218889898</v>
      </c>
      <c r="BA82" s="40"/>
      <c r="BB82" s="40"/>
      <c r="BC82" s="40">
        <f>BC81/$E$84%</f>
        <v>6.260932660881589</v>
      </c>
      <c r="BD82" s="40"/>
      <c r="BE82" s="40"/>
      <c r="BF82" s="40">
        <f>BF81/$E$84%</f>
        <v>5.7978689777913415</v>
      </c>
      <c r="BG82" s="40"/>
      <c r="BH82" s="40"/>
      <c r="BI82" s="40">
        <f>BI81/$E$84%</f>
        <v>4.9840383540399271</v>
      </c>
      <c r="BJ82" s="40"/>
      <c r="BK82" s="40"/>
      <c r="BL82" s="40">
        <f>BL81/$E$84%</f>
        <v>4.5620504899358014</v>
      </c>
      <c r="BM82" s="40"/>
      <c r="BN82" s="40"/>
      <c r="BO82" s="40">
        <f>BO81/$E$84%</f>
        <v>4.0760416488251039</v>
      </c>
      <c r="BP82" s="40"/>
      <c r="BQ82" s="40"/>
      <c r="BR82" s="40">
        <f>BR81/$E$84%</f>
        <v>3.2454381394740488</v>
      </c>
      <c r="BS82" s="40"/>
      <c r="BT82" s="40"/>
      <c r="BU82" s="40">
        <f>BU81/$E$84%</f>
        <v>3.1478402496313609</v>
      </c>
      <c r="BV82" s="40"/>
      <c r="BW82" s="40"/>
      <c r="BX82" s="40">
        <f>BX81/$E$84%</f>
        <v>3.0518492682493883</v>
      </c>
      <c r="BY82" s="40"/>
      <c r="BZ82" s="40"/>
      <c r="CA82" s="40">
        <f>CA81/$E$84%</f>
        <v>2.9519095273166651</v>
      </c>
      <c r="CB82" s="40"/>
      <c r="CC82" s="40"/>
      <c r="CD82" s="40">
        <f>CD81/$E$84%</f>
        <v>2.8541061026708623</v>
      </c>
      <c r="CE82" s="40"/>
      <c r="CF82" s="40"/>
      <c r="CG82" s="40">
        <f>CG81/$E$84%</f>
        <v>2.7563089063524266</v>
      </c>
      <c r="CH82" s="40"/>
      <c r="CI82" s="40"/>
      <c r="CJ82" s="40">
        <f>CJ81/$E$84%</f>
        <v>2.4059779486069566</v>
      </c>
      <c r="CK82" s="40"/>
      <c r="CL82" s="40"/>
      <c r="CM82" s="40">
        <f>CM81/$E$84%</f>
        <v>2.1135455220661852</v>
      </c>
      <c r="CN82" s="40"/>
      <c r="CO82" s="40"/>
      <c r="CP82" s="40">
        <f>CP81/$E$84%</f>
        <v>1.9424035426726065</v>
      </c>
      <c r="CQ82" s="40"/>
      <c r="CR82" s="40"/>
      <c r="CS82" s="40">
        <f>CS81/$E$84%</f>
        <v>0.55085195732972925</v>
      </c>
      <c r="CT82" s="40"/>
      <c r="CU82" s="40"/>
      <c r="CV82" s="40">
        <f>CV81/$E$84%</f>
        <v>0.3392881333235756</v>
      </c>
      <c r="CW82" s="40"/>
      <c r="CX82" s="40"/>
      <c r="CY82" s="40">
        <f>CY81/$E$84%</f>
        <v>0</v>
      </c>
      <c r="CZ82" s="40"/>
      <c r="DA82" s="40"/>
      <c r="DB82" s="40">
        <f>DB81/$E$84%</f>
        <v>0</v>
      </c>
      <c r="DC82" s="40"/>
      <c r="DD82" s="40"/>
      <c r="DE82" s="40">
        <f>DE81/$E$84%</f>
        <v>0</v>
      </c>
      <c r="DF82" s="40"/>
      <c r="DG82" s="40"/>
      <c r="DH82" s="40">
        <f t="shared" ref="DH82" si="193">DH81/$E$84%</f>
        <v>0</v>
      </c>
      <c r="DI82" s="40"/>
      <c r="DJ82" s="40"/>
      <c r="DK82" s="40">
        <f t="shared" ref="DK82" si="194">DK81/$E$84%</f>
        <v>0</v>
      </c>
      <c r="DL82" s="40"/>
      <c r="DM82" s="40"/>
      <c r="DN82" s="40">
        <f t="shared" ref="DN82" si="195">DN81/$E$84%</f>
        <v>0</v>
      </c>
      <c r="DO82" s="127"/>
      <c r="DP82" s="128"/>
      <c r="DQ82" s="129"/>
      <c r="DR82" s="55"/>
      <c r="DS82" s="56"/>
      <c r="DT82" s="57"/>
    </row>
    <row r="84" spans="1:126" x14ac:dyDescent="0.2">
      <c r="A84" s="1" t="s">
        <v>63</v>
      </c>
      <c r="E84" s="90">
        <v>16055675</v>
      </c>
      <c r="DR84" s="162">
        <f>K81+N81+Q81+T81+W81+Z81+AC81+DO81</f>
        <v>27857069</v>
      </c>
      <c r="DS84" s="162">
        <f>L81+O81+R81+U81+X81+AA81+AD81+DP81</f>
        <v>11736094.210000001</v>
      </c>
      <c r="DT84" s="162">
        <f>M81+P81+S81+V81+Y81+AB81+AE81+DQ81</f>
        <v>39593163.210000001</v>
      </c>
    </row>
    <row r="85" spans="1:126" x14ac:dyDescent="0.2">
      <c r="E85" s="163">
        <v>13085672</v>
      </c>
      <c r="DO85" s="162">
        <f>SUM(DO7:DO77)</f>
        <v>14406710</v>
      </c>
      <c r="DP85" s="5"/>
      <c r="DQ85" s="5"/>
      <c r="DR85" s="162">
        <f>K79+N79+Q79+T79+W79+Z79+AC79+DO79</f>
        <v>27108128</v>
      </c>
      <c r="DS85" s="162"/>
      <c r="DT85" s="162"/>
      <c r="DU85" s="164"/>
      <c r="DV85" s="164"/>
    </row>
    <row r="86" spans="1:126" x14ac:dyDescent="0.2">
      <c r="E86" s="163"/>
      <c r="DO86" s="162"/>
      <c r="DP86" s="162"/>
      <c r="DQ86" s="162"/>
      <c r="DR86" s="162"/>
      <c r="DS86" s="162"/>
      <c r="DT86" s="162"/>
      <c r="DU86" s="164"/>
      <c r="DV86" s="164"/>
    </row>
    <row r="87" spans="1:126" x14ac:dyDescent="0.2">
      <c r="A87" s="1" t="s">
        <v>212</v>
      </c>
      <c r="B87" s="2" t="s">
        <v>410</v>
      </c>
      <c r="DO87" s="164"/>
      <c r="DP87" s="164"/>
      <c r="DQ87" s="164"/>
      <c r="DR87" s="162"/>
      <c r="DS87" s="164"/>
      <c r="DT87" s="162">
        <f>SUM(DT7:DT78)</f>
        <v>38844222.210000001</v>
      </c>
      <c r="DU87" s="162">
        <f>SUM(DU7:DU77)</f>
        <v>20023378</v>
      </c>
      <c r="DV87" s="164"/>
    </row>
    <row r="88" spans="1:126" x14ac:dyDescent="0.2">
      <c r="B88" s="2" t="s">
        <v>213</v>
      </c>
      <c r="DO88" s="164"/>
      <c r="DP88" s="164"/>
      <c r="DQ88" s="164"/>
      <c r="DR88" s="164"/>
      <c r="DS88" s="164"/>
      <c r="DT88" s="162">
        <f>DT87-DT79</f>
        <v>0</v>
      </c>
      <c r="DU88" s="164"/>
      <c r="DV88" s="164"/>
    </row>
    <row r="89" spans="1:126" x14ac:dyDescent="0.2">
      <c r="B89" s="2" t="s">
        <v>408</v>
      </c>
      <c r="DO89" s="164"/>
      <c r="DP89" s="164"/>
      <c r="DQ89" s="164"/>
      <c r="DR89" s="164"/>
      <c r="DS89" s="164"/>
      <c r="DT89" s="162">
        <f>+M79+P79+S79+V79+DQ79+Y79</f>
        <v>34303104.210000001</v>
      </c>
    </row>
    <row r="90" spans="1:126" x14ac:dyDescent="0.2">
      <c r="B90" s="2" t="s">
        <v>409</v>
      </c>
      <c r="DO90" s="164"/>
      <c r="DP90" s="164"/>
      <c r="DQ90" s="164"/>
      <c r="DR90" s="164"/>
      <c r="DS90" s="164"/>
      <c r="DT90" s="164"/>
    </row>
    <row r="91" spans="1:126" x14ac:dyDescent="0.2">
      <c r="DO91" s="162"/>
      <c r="DP91" s="164"/>
      <c r="DQ91" s="164"/>
      <c r="DR91" s="164"/>
      <c r="DS91" s="164"/>
      <c r="DT91" s="162">
        <f>DR93+M79+DQ79+P79+S79+V79+Y79</f>
        <v>34303104.210000001</v>
      </c>
    </row>
    <row r="92" spans="1:126" hidden="1" x14ac:dyDescent="0.2">
      <c r="A92" s="2" t="s">
        <v>171</v>
      </c>
      <c r="B92" s="3"/>
      <c r="E92" s="4"/>
      <c r="F92" s="3" t="s">
        <v>337</v>
      </c>
      <c r="G92" s="5"/>
      <c r="H92" s="5"/>
      <c r="I92" s="5"/>
      <c r="P92" s="5"/>
      <c r="S92" s="5"/>
      <c r="V92" s="5"/>
      <c r="Y92" s="5"/>
      <c r="AB92" s="5"/>
      <c r="AE92" s="5"/>
      <c r="AH92" s="5"/>
      <c r="AK92" s="5"/>
      <c r="AN92" s="5"/>
      <c r="AQ92" s="5"/>
      <c r="AT92" s="5"/>
      <c r="AW92" s="5"/>
      <c r="AZ92" s="5"/>
      <c r="BC92" s="5"/>
      <c r="BF92" s="5"/>
      <c r="BI92" s="5"/>
      <c r="BL92" s="5"/>
      <c r="BO92" s="5"/>
      <c r="BR92" s="5"/>
      <c r="DT92" s="164"/>
    </row>
    <row r="93" spans="1:126" ht="26.25" x14ac:dyDescent="0.4">
      <c r="A93" s="2"/>
      <c r="B93" s="261" t="s">
        <v>399</v>
      </c>
      <c r="C93" s="261"/>
      <c r="D93" s="261"/>
      <c r="E93" s="261"/>
      <c r="F93" s="261"/>
      <c r="G93" s="261"/>
      <c r="H93" s="261"/>
      <c r="I93" s="261"/>
      <c r="J93" s="261"/>
      <c r="K93" s="261"/>
      <c r="L93" s="261"/>
      <c r="M93" s="261"/>
      <c r="N93" s="261"/>
      <c r="O93" s="261"/>
      <c r="P93" s="261"/>
      <c r="Q93" s="261"/>
      <c r="R93" s="261"/>
      <c r="S93" s="261"/>
      <c r="T93" s="261"/>
      <c r="U93" s="261"/>
      <c r="V93" s="261"/>
      <c r="W93" s="261"/>
      <c r="X93" s="261"/>
      <c r="Y93" s="261"/>
      <c r="Z93" s="261"/>
      <c r="AA93" s="261"/>
      <c r="AB93" s="261"/>
      <c r="AC93" s="261"/>
      <c r="AD93" s="261"/>
      <c r="AE93" s="261"/>
      <c r="AF93" s="261"/>
      <c r="AG93" s="261"/>
      <c r="AH93" s="261"/>
      <c r="AI93" s="261"/>
      <c r="AJ93" s="261"/>
      <c r="AK93" s="261"/>
      <c r="AL93" s="261"/>
      <c r="AM93" s="261"/>
      <c r="AN93" s="261"/>
      <c r="AO93" s="261"/>
      <c r="AP93" s="261"/>
      <c r="AQ93" s="261"/>
      <c r="AR93" s="261"/>
      <c r="AS93" s="261"/>
      <c r="AT93" s="261"/>
      <c r="AU93" s="261"/>
      <c r="AV93" s="261"/>
      <c r="AW93" s="261"/>
      <c r="AX93" s="261"/>
      <c r="AY93" s="261"/>
      <c r="AZ93" s="261"/>
      <c r="BA93" s="261"/>
      <c r="BB93" s="261"/>
      <c r="BC93" s="261"/>
      <c r="BD93" s="261"/>
      <c r="BE93" s="261"/>
      <c r="BF93" s="261"/>
      <c r="BG93" s="261"/>
      <c r="BH93" s="261"/>
      <c r="BI93" s="261"/>
      <c r="BJ93" s="261"/>
      <c r="BK93" s="261"/>
      <c r="BL93" s="261"/>
      <c r="BM93" s="261"/>
      <c r="BN93" s="261"/>
      <c r="BO93" s="261"/>
      <c r="BP93" s="261"/>
      <c r="BQ93" s="261"/>
      <c r="BR93" s="261"/>
      <c r="BS93" s="261"/>
      <c r="BT93" s="261"/>
      <c r="BU93" s="261"/>
      <c r="BV93" s="261"/>
      <c r="BW93" s="261"/>
      <c r="BX93" s="261"/>
      <c r="BY93" s="261"/>
      <c r="BZ93" s="261"/>
      <c r="CA93" s="261"/>
      <c r="CB93" s="261"/>
      <c r="CC93" s="261"/>
      <c r="CD93" s="261"/>
      <c r="CE93" s="261"/>
      <c r="CF93" s="261"/>
      <c r="CG93" s="261"/>
      <c r="CH93" s="261"/>
      <c r="CI93" s="261"/>
      <c r="CJ93" s="261"/>
      <c r="CK93" s="261"/>
      <c r="CL93" s="261"/>
      <c r="CM93" s="261"/>
      <c r="CN93" s="261"/>
      <c r="CO93" s="261"/>
      <c r="CP93" s="261"/>
      <c r="CQ93" s="261"/>
      <c r="CR93" s="261"/>
      <c r="CS93" s="261"/>
      <c r="CT93" s="261"/>
      <c r="CU93" s="261"/>
      <c r="CV93" s="261"/>
      <c r="CW93" s="261"/>
      <c r="CX93" s="261"/>
      <c r="CY93" s="261"/>
      <c r="CZ93" s="261"/>
      <c r="DA93" s="261"/>
      <c r="DB93" s="261"/>
      <c r="DC93" s="261"/>
      <c r="DD93" s="261"/>
      <c r="DE93" s="261"/>
      <c r="DF93" s="261"/>
      <c r="DG93" s="261"/>
      <c r="DH93" s="261"/>
      <c r="DI93" s="261"/>
      <c r="DJ93" s="261"/>
      <c r="DK93" s="261"/>
      <c r="DL93" s="261"/>
      <c r="DM93" s="261"/>
      <c r="DN93" s="261"/>
      <c r="DO93" s="261"/>
      <c r="DP93" s="261"/>
      <c r="DQ93" s="261"/>
      <c r="DR93" s="261"/>
      <c r="DS93" s="261"/>
      <c r="DT93" s="261"/>
    </row>
    <row r="94" spans="1:126" hidden="1" x14ac:dyDescent="0.2">
      <c r="B94" s="2" t="s">
        <v>204</v>
      </c>
      <c r="K94" s="5"/>
      <c r="L94" s="5"/>
      <c r="M94" s="5" t="e">
        <f>#REF!+M7+M8+#REF!+#REF!+#REF!+#REF!+M9+#REF!+M10+#REF!+M11+M14+#REF!+M15+#REF!+M16+M17+M18+M19+M20+#REF!+M25+M26+#REF!+#REF!+M28+M29+#REF!+#REF!+M32+#REF!+M36+M37+M38+M40+#REF!+M48+M50+M61+M62+M63+#REF!+#REF!++#REF!+M64+M65+M66+#REF!+#REF!+M67+M68+M69+#REF!+#REF!+#REF!+#REF!+#REF!+#REF!+M71+#REF!+#REF!+#REF!+#REF!+M75+#REF!+#REF!+#REF!++M74</f>
        <v>#REF!</v>
      </c>
      <c r="N94" s="5"/>
      <c r="O94" s="5"/>
      <c r="P94" s="5" t="e">
        <f>#REF!+P7+P8+#REF!+#REF!+#REF!+#REF!+P9+#REF!+P10+#REF!+P11+P14+#REF!+P15+#REF!+P16+P17+P18+P19+P20+#REF!+P25+P26+#REF!+#REF!+P28+P29+#REF!+#REF!+P32+#REF!+P36+P37+P38+P40+#REF!+P48+P50+P61+P62+P63+#REF!+#REF!++#REF!+P64+P65+P66+#REF!+#REF!+P67+P68+P69+#REF!+#REF!+#REF!+#REF!+#REF!+#REF!+P71+#REF!+#REF!+#REF!+#REF!+P75+#REF!+#REF!+#REF!++P74</f>
        <v>#REF!</v>
      </c>
      <c r="Q94" s="5"/>
      <c r="R94" s="5"/>
      <c r="S94" s="5" t="e">
        <f>#REF!+S7+S8+#REF!+#REF!+#REF!+#REF!+S9+#REF!+S10+#REF!+S11+S14+#REF!+S15+#REF!+S16+S17+S18+S19+S20+#REF!+S25+S26+#REF!+#REF!+S28+S29+#REF!+#REF!+S32+#REF!+S36+S37+S38+S40+#REF!+S48+S50+S61+S62+S63+#REF!+#REF!++#REF!+S64+S65+S66+#REF!+#REF!+S67+S68+S69+#REF!+#REF!+#REF!+#REF!+#REF!+#REF!+S71+#REF!+#REF!+#REF!+#REF!+S75+#REF!+#REF!+#REF!++S74</f>
        <v>#REF!</v>
      </c>
      <c r="T94" s="5"/>
      <c r="U94" s="5"/>
      <c r="V94" s="5" t="e">
        <f>#REF!+V7+V8+#REF!+#REF!+#REF!+#REF!+V9+#REF!+V10+#REF!+V11+V14+#REF!+V15+#REF!+V16+V17+V18+V19+V20+#REF!+V25+V26+#REF!+#REF!+V28+V29+#REF!+#REF!+V32+#REF!+V36+V37+V38+V40+#REF!+V48+V50+V61+V62+V63+#REF!+#REF!++#REF!+V64+V65+V66+#REF!+#REF!+V67+V68+V69+#REF!+#REF!+#REF!+#REF!+#REF!+#REF!+V71+#REF!+#REF!+#REF!+#REF!+V75+#REF!+#REF!+#REF!++V74</f>
        <v>#REF!</v>
      </c>
      <c r="W94" s="5"/>
      <c r="X94" s="5"/>
      <c r="Y94" s="5" t="e">
        <f>#REF!+Y7+Y8+#REF!+#REF!+#REF!+#REF!+Y9+#REF!+Y10+#REF!+Y11+Y14+#REF!+Y15+#REF!+Y16+Y17+Y18+Y19+Y20+#REF!+Y25+Y26+#REF!+#REF!+Y28+Y29+#REF!+#REF!+Y32+#REF!+Y36+Y37+Y38+Y40+#REF!+Y48+Y50+Y61+Y62+Y63+#REF!+#REF!++#REF!+Y64+Y65+Y66+#REF!+#REF!+Y67+Y68+Y69+#REF!+#REF!+#REF!+#REF!+#REF!+#REF!+Y71+#REF!+#REF!+#REF!+#REF!+Y75+#REF!+#REF!+#REF!++Y74</f>
        <v>#REF!</v>
      </c>
      <c r="Z94" s="5"/>
      <c r="AA94" s="5"/>
      <c r="AB94" s="5" t="e">
        <f>#REF!+AB7+AB8+#REF!+#REF!+#REF!+#REF!+AB9+#REF!+AB10+#REF!+AB11+AB14+#REF!+AB15+#REF!+AB16+AB17+AB18+AB19+AB20+#REF!+AB25+AB26+#REF!+#REF!+AB28+AB29+#REF!+#REF!+AB32+#REF!+AB36+AB37+AB38+AB40+#REF!+AB48+AB50+AB61+AB62+AB63+#REF!+#REF!++#REF!+AB64+AB65+AB66+#REF!+#REF!+AB67+AB68+AB69+#REF!+#REF!+#REF!+#REF!+#REF!+#REF!+AB71+#REF!+#REF!+#REF!+#REF!+AB75+#REF!+#REF!+#REF!++AB74</f>
        <v>#REF!</v>
      </c>
      <c r="AC94" s="5"/>
      <c r="AD94" s="5"/>
      <c r="AE94" s="5" t="e">
        <f>#REF!+AE7+AE8+#REF!+#REF!+#REF!+#REF!+AE9+#REF!+AE10+#REF!+AE11+AE14+#REF!+AE15+#REF!+AE16+AE17+AE18+AE19+AE20+#REF!+AE25+AE26+#REF!+#REF!+AE28+AE29+#REF!+#REF!+AE32+#REF!+AE36+AE37+AE38+AE40+#REF!+AE48+AE50+AE61+AE62+AE63+#REF!+#REF!++#REF!+AE64+AE65+AE66+#REF!+#REF!+AE67+AE68+AE69+#REF!+#REF!+#REF!+#REF!+#REF!+#REF!+AE71+#REF!+#REF!+#REF!+#REF!+AE75+#REF!+#REF!+#REF!++AE74</f>
        <v>#REF!</v>
      </c>
      <c r="AF94" s="5"/>
      <c r="AG94" s="5"/>
      <c r="AH94" s="5" t="e">
        <f>#REF!+AH7+AH8+#REF!+#REF!+#REF!+#REF!+AH9+#REF!+AH10+#REF!+AH11+AH14+#REF!+AH15+#REF!+AH16+AH17+AH18+AH19+AH20+#REF!+AH25+AH26+#REF!+#REF!+AH28+AH29+#REF!+#REF!+AH32+#REF!+AH36+AH37+AH38+AH40+#REF!+AH48+AH50+AH61+AH62+AH63+#REF!+#REF!++#REF!+AH64+AH65+AH66+#REF!+#REF!+AH67+AH68+AH69+#REF!+#REF!+#REF!+#REF!+#REF!+#REF!+AH71+#REF!+#REF!+#REF!+#REF!+AH75+#REF!+#REF!+#REF!++AH74</f>
        <v>#REF!</v>
      </c>
      <c r="AI94" s="5"/>
      <c r="AJ94" s="5"/>
      <c r="AK94" s="5" t="e">
        <f>#REF!+AK7+AK8+#REF!+#REF!+#REF!+#REF!+AK9+#REF!+AK10+#REF!+AK11+AK14+#REF!+AK15+#REF!+AK16+AK17+AK18+AK19+AK20+#REF!+AK25+AK26+#REF!+#REF!+AK28+AK29+#REF!+#REF!+AK32+#REF!+AK36+AK37+AK38+AK40+#REF!+AK48+AK50+AK61+AK62+AK63+#REF!+#REF!++#REF!+AK64+AK65+AK66+#REF!+#REF!+AK67+AK68+AK69+#REF!+#REF!+#REF!+#REF!+#REF!+#REF!+AK71+#REF!+#REF!+#REF!+#REF!+AK75+#REF!+#REF!+#REF!++AK74</f>
        <v>#REF!</v>
      </c>
      <c r="AL94" s="5"/>
      <c r="AM94" s="5"/>
      <c r="AN94" s="5" t="e">
        <f>#REF!+AN7+AN8+#REF!+#REF!+#REF!+#REF!+AN9+#REF!+AN10+#REF!+AN11+AN14+#REF!+AN15+#REF!+AN16+AN17+AN18+AN19+AN20+#REF!+AN25+AN26+#REF!+#REF!+AN28+AN29+#REF!+#REF!+AN32+#REF!+AN36+AN37+AN38+AN40+#REF!+AN48+AN50+AN61+AN62+AN63+#REF!+#REF!++#REF!+AN64+AN65+AN66+#REF!+#REF!+AN67+AN68+AN69+#REF!+#REF!+#REF!+#REF!+#REF!+#REF!+AN71+#REF!+#REF!+#REF!+#REF!+AN75+#REF!+#REF!+#REF!++AN74</f>
        <v>#REF!</v>
      </c>
      <c r="AO94" s="5"/>
      <c r="AP94" s="5"/>
      <c r="AQ94" s="5" t="e">
        <f>#REF!+AQ7+AQ8+#REF!+#REF!+#REF!+#REF!+AQ9+#REF!+AQ10+#REF!+AQ11+AQ14+#REF!+AQ15+#REF!+AQ16+AQ17+AQ18+AQ19+AQ20+#REF!+AQ25+AQ26+#REF!+#REF!+AQ28+AQ29+#REF!+#REF!+AQ32+#REF!+AQ36+AQ37+AQ38+AQ40+#REF!+AQ48+AQ50+AQ61+AQ62+AQ63+#REF!+#REF!++#REF!+AQ64+AQ65+AQ66+#REF!+#REF!+AQ67+AQ68+AQ69+#REF!+#REF!+#REF!+#REF!+#REF!+#REF!+AQ71+#REF!+#REF!+#REF!+#REF!+AQ75+#REF!+#REF!+#REF!++AQ74</f>
        <v>#REF!</v>
      </c>
      <c r="AR94" s="5"/>
      <c r="AS94" s="5"/>
      <c r="AT94" s="5" t="e">
        <f>#REF!+AT7+AT8+#REF!+#REF!+#REF!+#REF!+AT9+#REF!+AT10+#REF!+AT11+AT14+#REF!+AT15+#REF!+AT16+AT17+AT18+AT19+AT20+#REF!+AT25+AT26+#REF!+#REF!+AT28+AT29+#REF!+#REF!+AT32+#REF!+AT36+AT37+AT38+AT40+#REF!+AT48+AT50+AT61+AT62+AT63+#REF!+#REF!++#REF!+AT64+AT65+AT66+#REF!+#REF!+AT67+AT68+AT69+#REF!+#REF!+#REF!+#REF!+#REF!+#REF!+AT71+#REF!+#REF!+#REF!+#REF!+AT75+#REF!+#REF!+#REF!++AT74</f>
        <v>#REF!</v>
      </c>
      <c r="AU94" s="5"/>
      <c r="AV94" s="5"/>
      <c r="AW94" s="5" t="e">
        <f>#REF!+AW7+AW8+#REF!+#REF!+#REF!+#REF!+AW9+#REF!+AW10+#REF!+AW11+AW14+#REF!+AW15+#REF!+AW16+AW17+AW18+AW19+AW20+#REF!+AW25+AW26+#REF!+#REF!+AW28+AW29+#REF!+#REF!+AW32+#REF!+AW36+AW37+AW38+AW40+#REF!+AW48+AW50+AW61+AW62+AW63+#REF!+#REF!++#REF!+AW64+AW65+AW66+#REF!+#REF!+AW67+AW68+AW69+#REF!+#REF!+#REF!+#REF!+#REF!+#REF!+AW71+#REF!+#REF!+#REF!+#REF!+AW75+#REF!+#REF!+#REF!++AW74</f>
        <v>#REF!</v>
      </c>
      <c r="AX94" s="5"/>
      <c r="AY94" s="5"/>
      <c r="AZ94" s="5" t="e">
        <f>#REF!+AZ7+AZ8+#REF!+#REF!+#REF!+#REF!+AZ9+#REF!+AZ10+#REF!+AZ11+AZ14+#REF!+AZ15+#REF!+AZ16+AZ17+AZ18+AZ19+AZ20+#REF!+AZ25+AZ26+#REF!+#REF!+AZ28+AZ29+#REF!+#REF!+AZ32+#REF!+AZ36+AZ37+AZ38+AZ40+#REF!+AZ48+AZ50+AZ61+AZ62+AZ63+#REF!+#REF!++#REF!+AZ64+AZ65+AZ66+#REF!+#REF!+AZ67+AZ68+AZ69+#REF!+#REF!+#REF!+#REF!+#REF!+#REF!+AZ71+#REF!+#REF!+#REF!+#REF!+AZ75+#REF!+#REF!+#REF!++AZ74</f>
        <v>#REF!</v>
      </c>
      <c r="BA94" s="5"/>
      <c r="BB94" s="5"/>
      <c r="BC94" s="5" t="e">
        <f>#REF!+BC7+BC8+#REF!+#REF!+#REF!+#REF!+BC9+#REF!+BC10+#REF!+BC11+BC14+#REF!+BC15+#REF!+BC16+BC17+BC18+BC19+BC20+#REF!+BC25+BC26+#REF!+#REF!+BC28+BC29+#REF!+#REF!+BC32+#REF!+BC36+BC37+BC38+BC40+#REF!+BC48+BC50+BC61+BC62+BC63+#REF!+#REF!++#REF!+BC64+BC65+BC66+#REF!+#REF!+BC67+BC68+BC69+#REF!+#REF!+#REF!+#REF!+#REF!+#REF!+BC71+#REF!+#REF!+#REF!+#REF!+BC75+#REF!+#REF!+#REF!++BC74</f>
        <v>#REF!</v>
      </c>
      <c r="BD94" s="5"/>
      <c r="BE94" s="5"/>
      <c r="BF94" s="5" t="e">
        <f>#REF!+BF7+BF8+#REF!+#REF!+#REF!+#REF!+BF9+#REF!+BF10+#REF!+BF11+BF14+#REF!+BF15+#REF!+BF16+BF17+BF18+BF19+BF20+#REF!+BF25+BF26+#REF!+#REF!+BF28+BF29+#REF!+#REF!+BF32+#REF!+BF36+BF37+BF38+BF40+#REF!+BF48+BF50+BF61+BF62+BF63+#REF!+#REF!++#REF!+BF64+BF65+BF66+#REF!+#REF!+BF67+BF68+BF69+#REF!+#REF!+#REF!+#REF!+#REF!+#REF!+BF71+#REF!+#REF!+#REF!+#REF!+BF75+#REF!+#REF!+#REF!++BF74</f>
        <v>#REF!</v>
      </c>
      <c r="BG94" s="5"/>
      <c r="BH94" s="5"/>
      <c r="BI94" s="5" t="e">
        <f>#REF!+BI7+BI8+#REF!+#REF!+#REF!+#REF!+BI9+#REF!+BI10+#REF!+BI11+BI14+#REF!+BI15+#REF!+BI16+BI17+BI18+BI19+BI20+#REF!+BI25+BI26+#REF!+#REF!+BI28+BI29+#REF!+#REF!+BI32+#REF!+BI36+BI37+BI38+BI40+#REF!+BI48+BI50+BI61+BI62+BI63+#REF!+#REF!++#REF!+BI64+BI65+BI66+#REF!+#REF!+BI67+BI68+BI69+#REF!+#REF!+#REF!+#REF!+#REF!+#REF!+BI71+#REF!+#REF!+#REF!+#REF!+BI75+#REF!+#REF!+#REF!++BI74</f>
        <v>#REF!</v>
      </c>
      <c r="BJ94" s="5"/>
      <c r="BK94" s="5"/>
      <c r="BL94" s="5" t="e">
        <f>#REF!+BL7+BL8+#REF!+#REF!+#REF!+#REF!+BL9+#REF!+BL10+#REF!+BL11+BL14+#REF!+BL15+#REF!+BL16+BL17+BL18+BL19+BL20+#REF!+BL25+BL26+#REF!+#REF!+BL28+BL29+#REF!+#REF!+BL32+#REF!+BL36+BL37+BL38+BL40+#REF!+BL48+BL50+BL61+BL62+BL63+#REF!+#REF!++#REF!+BL64+BL65+BL66+#REF!+#REF!+BL67+BL68+BL69+#REF!+#REF!+#REF!+#REF!+#REF!+#REF!+BL71+#REF!+#REF!+#REF!+#REF!+BL75+#REF!+#REF!+#REF!++BL74</f>
        <v>#REF!</v>
      </c>
      <c r="BM94" s="5"/>
      <c r="BN94" s="5"/>
      <c r="BO94" s="5" t="e">
        <f>#REF!+BO7+BO8+#REF!+#REF!+#REF!+#REF!+BO9+#REF!+BO10+#REF!+BO11+BO14+#REF!+BO15+#REF!+BO16+BO17+BO18+BO19+BO20+#REF!+BO25+BO26+#REF!+#REF!+BO28+BO29+#REF!+#REF!+BO32+#REF!+BO36+BO37+BO38+BO40+#REF!+BO48+BO50+BO61+BO62+BO63+#REF!+#REF!++#REF!+BO64+BO65+BO66+#REF!+#REF!+BO67+BO68+BO69+#REF!+#REF!+#REF!+#REF!+#REF!+#REF!+BO71+#REF!+#REF!+#REF!+#REF!+BO75+#REF!+#REF!+#REF!++BO74</f>
        <v>#REF!</v>
      </c>
      <c r="BP94" s="5"/>
      <c r="BQ94" s="5"/>
      <c r="BR94" s="5" t="e">
        <f>#REF!+BR7+BR8+#REF!+#REF!+#REF!+#REF!+BR9+#REF!+BR10+#REF!+BR11+BR14+#REF!+BR15+#REF!+BR16+BR17+BR18+BR19+BR20+#REF!+BR25+BR26+#REF!+#REF!+BR28+BR29+#REF!+#REF!+BR32+#REF!+BR36+BR37+BR38+BR40+#REF!+BR48+BR50+BR61+BR62+BR63+#REF!+#REF!++#REF!+BR64+BR65+BR66+#REF!+#REF!+BR67+BR68+BR69+#REF!+#REF!+#REF!+#REF!+#REF!+#REF!+BR71+#REF!+#REF!+#REF!+#REF!+BR75+#REF!+#REF!+#REF!++BR74</f>
        <v>#REF!</v>
      </c>
      <c r="BS94" s="5"/>
      <c r="BT94" s="5"/>
      <c r="BU94" s="5" t="e">
        <f>#REF!+BU7+BU8+#REF!+#REF!+#REF!+#REF!+BU9+#REF!+BU10+#REF!+BU11+BU14+#REF!+BU15+#REF!+BU16+BU17+BU18+BU19+BU20+#REF!+BU25+BU26+#REF!+#REF!+BU28+BU29+#REF!+#REF!+BU32+#REF!+BU36+BU37+BU38+BU40+#REF!+BU48+BU50+BU61+BU62+BU63+#REF!+#REF!++#REF!+BU64+BU65+BU66+#REF!+#REF!+BU67+BU68+BU69+#REF!+#REF!+#REF!+#REF!+#REF!+#REF!+BU71+#REF!+#REF!+#REF!+#REF!+BU75+#REF!+#REF!+#REF!++BU74</f>
        <v>#REF!</v>
      </c>
      <c r="BV94" s="5"/>
      <c r="BW94" s="5"/>
      <c r="BX94" s="5" t="e">
        <f>#REF!+BX7+BX8+#REF!+#REF!+#REF!+#REF!+BX9+#REF!+BX10+#REF!+BX11+BX14+#REF!+BX15+#REF!+BX16+BX17+BX18+BX19+BX20+#REF!+BX25+BX26+#REF!+#REF!+BX28+BX29+#REF!+#REF!+BX32+#REF!+BX36+BX37+BX38+BX40+#REF!+BX48+BX50+BX61+BX62+BX63+#REF!+#REF!++#REF!+BX64+BX65+BX66+#REF!+#REF!+BX67+BX68+BX69+#REF!+#REF!+#REF!+#REF!+#REF!+#REF!+BX71+#REF!+#REF!+#REF!+#REF!+BX75+#REF!+#REF!+#REF!++BX74</f>
        <v>#REF!</v>
      </c>
      <c r="BY94" s="5"/>
      <c r="BZ94" s="5"/>
      <c r="CA94" s="5" t="e">
        <f>#REF!+CA7+CA8+#REF!+#REF!+#REF!+#REF!+CA9+#REF!+CA10+#REF!+CA11+CA14+#REF!+CA15+#REF!+CA16+CA17+CA18+CA19+CA20+#REF!+CA25+CA26+#REF!+#REF!+CA28+CA29+#REF!+#REF!+CA32+#REF!+CA36+CA37+CA38+CA40+#REF!+CA48+CA50+CA61+CA62+CA63+#REF!+#REF!++#REF!+CA64+CA65+CA66+#REF!+#REF!+CA67+CA68+CA69+#REF!+#REF!+#REF!+#REF!+#REF!+#REF!+CA71+#REF!+#REF!+#REF!+#REF!+CA75+#REF!+#REF!+#REF!++CA74</f>
        <v>#REF!</v>
      </c>
      <c r="CB94" s="5"/>
      <c r="CC94" s="5"/>
      <c r="CD94" s="5" t="e">
        <f>#REF!+CD7+CD8+#REF!+#REF!+#REF!+#REF!+CD9+#REF!+CD10+#REF!+CD11+CD14+#REF!+CD15+#REF!+CD16+CD17+CD18+CD19+CD20+#REF!+CD25+CD26+#REF!+#REF!+CD28+CD29+#REF!+#REF!+CD32+#REF!+CD36+CD37+CD38+CD40+#REF!+CD48+CD50+CD61+CD62+CD63+#REF!+#REF!++#REF!+CD64+CD65+CD66+#REF!+#REF!+CD67+CD68+CD69+#REF!+#REF!+#REF!+#REF!+#REF!+#REF!+CD71+#REF!+#REF!+#REF!+#REF!+CD75+#REF!+#REF!+#REF!++CD74</f>
        <v>#REF!</v>
      </c>
      <c r="CE94" s="5"/>
      <c r="CF94" s="5"/>
      <c r="CG94" s="5" t="e">
        <f>#REF!+CG7+CG8+#REF!+#REF!+#REF!+#REF!+CG9+#REF!+CG10+#REF!+CG11+CG14+#REF!+CG15+#REF!+CG16+CG17+CG18+CG19+CG20+#REF!+CG25+CG26+#REF!+#REF!+CG28+CG29+#REF!+#REF!+CG32+#REF!+CG36+CG37+CG38+CG40+#REF!+CG48+CG50+CG61+CG62+CG63+#REF!+#REF!++#REF!+CG64+CG65+CG66+#REF!+#REF!+CG67+CG68+CG69+#REF!+#REF!+#REF!+#REF!+#REF!+#REF!+CG71+#REF!+#REF!+#REF!+#REF!+CG75+#REF!+#REF!+#REF!++CG74</f>
        <v>#REF!</v>
      </c>
      <c r="CH94" s="5"/>
      <c r="CI94" s="5"/>
      <c r="CJ94" s="5" t="e">
        <f>#REF!+CJ7+CJ8+#REF!+#REF!+#REF!+#REF!+CJ9+#REF!+CJ10+#REF!+CJ11+CJ14+#REF!+CJ15+#REF!+CJ16+CJ17+CJ18+CJ19+CJ20+#REF!+CJ25+CJ26+#REF!+#REF!+CJ28+CJ29+#REF!+#REF!+CJ32+#REF!+CJ36+CJ37+CJ38+CJ40+#REF!+CJ48+CJ50+CJ61+CJ62+CJ63+#REF!+#REF!++#REF!+CJ64+CJ65+CJ66+#REF!+#REF!+CJ67+CJ68+CJ69+#REF!+#REF!+#REF!+#REF!+#REF!+#REF!+CJ71+#REF!+#REF!+#REF!+#REF!+CJ75+#REF!+#REF!+#REF!++CJ74</f>
        <v>#REF!</v>
      </c>
      <c r="CK94" s="5"/>
      <c r="CL94" s="5"/>
      <c r="CM94" s="5" t="e">
        <f>#REF!+CM7+CM8+#REF!+#REF!+#REF!+#REF!+CM9+#REF!+CM10+#REF!+CM11+CM14+#REF!+CM15+#REF!+CM16+CM17+CM18+CM19+CM20+#REF!+CM25+CM26+#REF!+#REF!+CM28+CM29+#REF!+#REF!+CM32+#REF!+CM36+CM37+CM38+CM40+#REF!+CM48+CM50+CM61+CM62+CM63+#REF!+#REF!++#REF!+CM64+CM65+CM66+#REF!+#REF!+CM67+CM68+CM69+#REF!+#REF!+#REF!+#REF!+#REF!+#REF!+CM71+#REF!+#REF!+#REF!+#REF!+CM75+#REF!+#REF!+#REF!++CM74</f>
        <v>#REF!</v>
      </c>
      <c r="CN94" s="5"/>
      <c r="CO94" s="5"/>
      <c r="CP94" s="5" t="e">
        <f>#REF!+CP7+CP8+#REF!+#REF!+#REF!+#REF!+CP9+#REF!+CP10+#REF!+CP11+CP14+#REF!+CP15+#REF!+CP16+CP17+CP18+CP19+CP20+#REF!+CP25+CP26+#REF!+#REF!+CP28+CP29+#REF!+#REF!+CP32+#REF!+CP36+CP37+CP38+CP40+#REF!+CP48+CP50+CP61+CP62+CP63+#REF!+#REF!++#REF!+CP64+CP65+CP66+#REF!+#REF!+CP67+CP68+CP69+#REF!+#REF!+#REF!+#REF!+#REF!+#REF!+CP71+#REF!+#REF!+#REF!+#REF!+CP75+#REF!+#REF!+#REF!++CP74</f>
        <v>#REF!</v>
      </c>
      <c r="CQ94" s="5"/>
      <c r="CR94" s="5"/>
      <c r="CS94" s="5" t="e">
        <f>#REF!+CS7+CS8+#REF!+#REF!+#REF!+#REF!+CS9+#REF!+CS10+#REF!+CS11+CS14+#REF!+CS15+#REF!+CS16+CS17+CS18+CS19+CS20+#REF!+CS25+CS26+#REF!+#REF!+CS28+CS29+#REF!+#REF!+CS32+#REF!+CS36+CS37+CS38+CS40+#REF!+CS48+CS50+CS61+CS62+CS63+#REF!+#REF!++#REF!+CS64+CS65+CS66+#REF!+#REF!+CS67+CS68+CS69+#REF!+#REF!+#REF!+#REF!+#REF!+#REF!+CS71+#REF!+#REF!+#REF!+#REF!+CS75+#REF!+#REF!+#REF!++CS74</f>
        <v>#REF!</v>
      </c>
      <c r="CT94" s="5"/>
      <c r="CU94" s="5"/>
      <c r="CV94" s="5" t="e">
        <f>#REF!+CV7+CV8+#REF!+#REF!+#REF!+#REF!+CV9+#REF!+CV10+#REF!+CV11+CV14+#REF!+CV15+#REF!+CV16+CV17+CV18+CV19+CV20+#REF!+CV25+CV26+#REF!+#REF!+CV28+CV29+#REF!+#REF!+CV32+#REF!+CV36+CV37+CV38+CV40+#REF!+CV48+CV50+CV61+CV62+CV63+#REF!+#REF!++#REF!+CV64+CV65+CV66+#REF!+#REF!+CV67+CV68+CV69+#REF!+#REF!+#REF!+#REF!+#REF!+#REF!+CV71+#REF!+#REF!+#REF!+#REF!+CV75+#REF!+#REF!+#REF!++CV74</f>
        <v>#REF!</v>
      </c>
      <c r="CW94" s="5"/>
      <c r="CX94" s="5"/>
      <c r="CY94" s="5" t="e">
        <f>#REF!+CY7+CY8+#REF!+#REF!+#REF!+#REF!+CY9+#REF!+CY10+#REF!+CY11+CY14+#REF!+CY15+#REF!+CY16+CY17+CY18+CY19+CY20+#REF!+CY25+CY26+#REF!+#REF!+CY28+CY29+#REF!+#REF!+CY32+#REF!+CY36+CY37+CY38+CY40+#REF!+CY48+CY50+CY61+CY62+CY63+#REF!+#REF!++#REF!+CY64+CY65+CY66+#REF!+#REF!+CY67+CY68+CY69+#REF!+#REF!+#REF!+#REF!+#REF!+#REF!+CY71+#REF!+#REF!+#REF!+#REF!+CY75+#REF!+#REF!+#REF!++CY74</f>
        <v>#REF!</v>
      </c>
      <c r="CZ94" s="5"/>
      <c r="DA94" s="5"/>
      <c r="DB94" s="5" t="e">
        <f>#REF!+DB7+DB8+#REF!+#REF!+#REF!+#REF!+DB9+#REF!+DB10+#REF!+DB11+DB14+#REF!+DB15+#REF!+DB16+DB17+DB18+DB19+DB20+#REF!+DB25+DB26+#REF!+#REF!+DB28+DB29+#REF!+#REF!+DB32+#REF!+DB36+DB37+DB38+DB40+#REF!+DB48+DB50+DB61+DB62+DB63+#REF!+#REF!++#REF!+DB64+DB65+DB66+#REF!+#REF!+DB67+DB68+DB69+#REF!+#REF!+#REF!+#REF!+#REF!+#REF!+DB71+#REF!+#REF!+#REF!+#REF!+DB75+#REF!+#REF!+#REF!++DB74</f>
        <v>#REF!</v>
      </c>
      <c r="DC94" s="5"/>
      <c r="DD94" s="5"/>
      <c r="DE94" s="5" t="e">
        <f>#REF!+DE7+DE8+#REF!+#REF!+#REF!+#REF!+DE9+#REF!+DE10+#REF!+DE11+DE14+#REF!+DE15+#REF!+DE16+DE17+DE18+DE19+DE20+#REF!+DE25+DE26+#REF!+#REF!+DE28+DE29+#REF!+#REF!+DE32+#REF!+DE36+DE37+DE38+DE40+#REF!+DE48+DE50+DE61+DE62+DE63+#REF!+#REF!++#REF!+DE64+DE65+DE66+#REF!+#REF!+DE67+DE68+DE69+#REF!+#REF!+#REF!+#REF!+#REF!+#REF!+DE71+#REF!+#REF!+#REF!+#REF!+DE75+#REF!+#REF!+#REF!++DE74</f>
        <v>#REF!</v>
      </c>
      <c r="DF94" s="5"/>
      <c r="DG94" s="5"/>
      <c r="DH94" s="5"/>
      <c r="DI94" s="5"/>
      <c r="DJ94" s="5"/>
      <c r="DK94" s="5"/>
      <c r="DL94" s="5"/>
      <c r="DM94" s="5"/>
      <c r="DN94" s="5"/>
      <c r="DO94" s="5"/>
      <c r="DP94" s="5"/>
      <c r="DQ94" s="5" t="e">
        <f>#REF!+DQ7+DQ8+#REF!+#REF!+#REF!+#REF!+DQ9+#REF!+DQ10+#REF!+DQ11+DQ14+#REF!+DQ15+#REF!+DQ16+DQ17+DQ18+DQ19+DQ20+#REF!+DQ25+DQ26+#REF!+#REF!+DQ28+DQ29+#REF!+#REF!+DQ32+#REF!+DQ36+DQ37+DQ38+DQ40+#REF!+DQ48+DQ50+DQ61+DQ62+DQ63+#REF!+#REF!++#REF!+DQ64+DQ65+DQ66+#REF!+#REF!+DQ67+DQ68+DQ69+#REF!+#REF!+#REF!+#REF!+#REF!+#REF!+DQ71+#REF!+#REF!+#REF!+#REF!+DQ75+#REF!+#REF!+#REF!++DQ74</f>
        <v>#REF!</v>
      </c>
      <c r="DR94" s="5"/>
      <c r="DS94" s="5"/>
      <c r="DT94" s="5" t="e">
        <f>#REF!+DT7+DT8+#REF!+#REF!+#REF!+#REF!+DT9+#REF!+DT10+#REF!+DT11+DT14+#REF!+DT15+#REF!+DT16+DT17+DT18+DT19+DT20+#REF!+DT25+DT26+#REF!+#REF!+DT28+DT29+#REF!+#REF!+DT32+#REF!+DT36+DT37+DT38+DT40+#REF!+DT48+DT50+DT61+DT62+DT63+#REF!+#REF!++#REF!+DT64+DT65+DT66+#REF!+#REF!+DT67+DT68+DT69+#REF!+#REF!+#REF!+#REF!+#REF!+#REF!+DT71+#REF!+#REF!+#REF!+#REF!+DT75+#REF!+#REF!+#REF!++DT74</f>
        <v>#REF!</v>
      </c>
    </row>
    <row r="95" spans="1:126" x14ac:dyDescent="0.2">
      <c r="A95" s="4"/>
      <c r="B95" s="4"/>
      <c r="DT95" s="5"/>
    </row>
    <row r="96" spans="1:126" x14ac:dyDescent="0.2">
      <c r="A96" s="4"/>
      <c r="B96" s="4"/>
      <c r="DT96" s="5"/>
    </row>
    <row r="97" spans="1:124" x14ac:dyDescent="0.2">
      <c r="A97" s="4"/>
      <c r="B97" s="4"/>
      <c r="DT97" s="5"/>
    </row>
    <row r="98" spans="1:124" x14ac:dyDescent="0.2">
      <c r="A98" s="4"/>
      <c r="B98" s="4"/>
      <c r="DT98" s="5"/>
    </row>
    <row r="102" spans="1:124" s="3" customFormat="1" x14ac:dyDescent="0.2">
      <c r="A102" s="1"/>
      <c r="B102" s="2"/>
      <c r="E102" s="90"/>
      <c r="G102" s="91"/>
    </row>
  </sheetData>
  <mergeCells count="12">
    <mergeCell ref="B93:DT93"/>
    <mergeCell ref="F5:F6"/>
    <mergeCell ref="A5:A6"/>
    <mergeCell ref="B5:B6"/>
    <mergeCell ref="C5:C6"/>
    <mergeCell ref="D5:D6"/>
    <mergeCell ref="E5:E6"/>
    <mergeCell ref="G5:G6"/>
    <mergeCell ref="H5:H6"/>
    <mergeCell ref="I5:I6"/>
    <mergeCell ref="J5:J6"/>
    <mergeCell ref="DR5:DT5"/>
  </mergeCells>
  <pageMargins left="0.51181102362204722" right="0.31496062992125984" top="0.59055118110236227" bottom="0.62992125984251968" header="0.31496062992125984" footer="0.39370078740157483"/>
  <pageSetup paperSize="9" scale="38"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24"/>
  <sheetViews>
    <sheetView tabSelected="1" topLeftCell="B1" zoomScale="120" zoomScaleNormal="120" zoomScaleSheetLayoutView="100" workbookViewId="0">
      <selection activeCell="B16" sqref="B16"/>
    </sheetView>
  </sheetViews>
  <sheetFormatPr defaultColWidth="9.140625" defaultRowHeight="12.75" x14ac:dyDescent="0.2"/>
  <cols>
    <col min="1" max="1" width="13.7109375" style="1" hidden="1" customWidth="1"/>
    <col min="2" max="2" width="25.7109375" style="2" customWidth="1"/>
    <col min="3" max="3" width="12.140625" style="3" customWidth="1"/>
    <col min="4" max="4" width="11" style="3" customWidth="1"/>
    <col min="5" max="5" width="12.5703125" style="3" hidden="1" customWidth="1"/>
    <col min="6" max="6" width="10.28515625" style="4" customWidth="1"/>
    <col min="7" max="7" width="8.7109375" style="5" hidden="1" customWidth="1"/>
    <col min="8" max="8" width="5.85546875" style="5" hidden="1" customWidth="1"/>
    <col min="9" max="9" width="11" style="5" hidden="1" customWidth="1"/>
    <col min="10" max="10" width="9.42578125" style="5" hidden="1" customWidth="1"/>
    <col min="11" max="11" width="8.140625" style="4" customWidth="1"/>
    <col min="12" max="12" width="7.5703125" style="4" customWidth="1"/>
    <col min="13" max="33" width="9" style="4" customWidth="1"/>
    <col min="34" max="45" width="9" style="4" hidden="1" customWidth="1"/>
    <col min="46" max="48" width="9" style="4" customWidth="1"/>
    <col min="49" max="49" width="9.85546875" style="4" customWidth="1"/>
    <col min="50" max="51" width="9.7109375" style="4" customWidth="1"/>
    <col min="52" max="52" width="14.5703125" style="4" hidden="1" customWidth="1"/>
    <col min="53" max="53" width="9.140625" style="4" hidden="1" customWidth="1"/>
    <col min="54" max="16384" width="9.140625" style="4"/>
  </cols>
  <sheetData>
    <row r="1" spans="1:53" ht="26.25" x14ac:dyDescent="0.4">
      <c r="AW1" s="165"/>
      <c r="AX1" s="165"/>
      <c r="AY1" s="166" t="s">
        <v>402</v>
      </c>
    </row>
    <row r="2" spans="1:53" ht="26.25" x14ac:dyDescent="0.4">
      <c r="AW2" s="165"/>
      <c r="AX2" s="165"/>
      <c r="AY2" s="166" t="s">
        <v>170</v>
      </c>
    </row>
    <row r="3" spans="1:53" ht="26.25" x14ac:dyDescent="0.4">
      <c r="AW3" s="165"/>
      <c r="AX3" s="165"/>
      <c r="AY3" s="166" t="s">
        <v>401</v>
      </c>
    </row>
    <row r="4" spans="1:53" x14ac:dyDescent="0.2">
      <c r="AY4" s="6"/>
    </row>
    <row r="6" spans="1:53" ht="15.75" x14ac:dyDescent="0.25">
      <c r="B6" s="7" t="s">
        <v>36</v>
      </c>
    </row>
    <row r="7" spans="1:53" ht="15.75" x14ac:dyDescent="0.25">
      <c r="B7" s="7" t="s">
        <v>397</v>
      </c>
    </row>
    <row r="8" spans="1:53" ht="16.5" thickBot="1" x14ac:dyDescent="0.3">
      <c r="A8" s="7"/>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row>
    <row r="9" spans="1:53" s="1" customFormat="1" ht="32.25" customHeight="1" x14ac:dyDescent="0.2">
      <c r="A9" s="282" t="s">
        <v>37</v>
      </c>
      <c r="B9" s="286" t="s">
        <v>11</v>
      </c>
      <c r="C9" s="9"/>
      <c r="D9" s="9"/>
      <c r="E9" s="284" t="s">
        <v>38</v>
      </c>
      <c r="F9" s="10"/>
      <c r="G9" s="11"/>
      <c r="H9" s="11"/>
      <c r="I9" s="11"/>
      <c r="J9" s="11"/>
      <c r="K9" s="12"/>
      <c r="L9" s="13"/>
      <c r="M9" s="14" t="s">
        <v>53</v>
      </c>
      <c r="N9" s="15"/>
      <c r="O9" s="16"/>
      <c r="P9" s="14" t="s">
        <v>54</v>
      </c>
      <c r="Q9" s="15"/>
      <c r="R9" s="16"/>
      <c r="S9" s="14" t="s">
        <v>55</v>
      </c>
      <c r="T9" s="15"/>
      <c r="U9" s="16"/>
      <c r="V9" s="14" t="s">
        <v>56</v>
      </c>
      <c r="W9" s="15"/>
      <c r="X9" s="16"/>
      <c r="Y9" s="14" t="s">
        <v>57</v>
      </c>
      <c r="Z9" s="15"/>
      <c r="AA9" s="16"/>
      <c r="AB9" s="14" t="s">
        <v>58</v>
      </c>
      <c r="AC9" s="15"/>
      <c r="AD9" s="16"/>
      <c r="AE9" s="14" t="s">
        <v>59</v>
      </c>
      <c r="AF9" s="15"/>
      <c r="AG9" s="16"/>
      <c r="AH9" s="14" t="s">
        <v>60</v>
      </c>
      <c r="AI9" s="15"/>
      <c r="AJ9" s="16"/>
      <c r="AK9" s="14" t="s">
        <v>61</v>
      </c>
      <c r="AL9" s="15"/>
      <c r="AM9" s="16"/>
      <c r="AN9" s="288" t="s">
        <v>64</v>
      </c>
      <c r="AO9" s="289"/>
      <c r="AP9" s="290"/>
      <c r="AQ9" s="288" t="s">
        <v>70</v>
      </c>
      <c r="AR9" s="289"/>
      <c r="AS9" s="290"/>
      <c r="AT9" s="288" t="s">
        <v>390</v>
      </c>
      <c r="AU9" s="289"/>
      <c r="AV9" s="290"/>
      <c r="AW9" s="278" t="s">
        <v>12</v>
      </c>
      <c r="AX9" s="279"/>
      <c r="AY9" s="280"/>
      <c r="AZ9" s="17"/>
    </row>
    <row r="10" spans="1:53" s="1" customFormat="1" ht="80.25" customHeight="1" thickBot="1" x14ac:dyDescent="0.25">
      <c r="A10" s="283"/>
      <c r="B10" s="287"/>
      <c r="C10" s="18" t="s">
        <v>10</v>
      </c>
      <c r="D10" s="19" t="s">
        <v>22</v>
      </c>
      <c r="E10" s="285"/>
      <c r="F10" s="20" t="s">
        <v>23</v>
      </c>
      <c r="G10" s="21" t="s">
        <v>35</v>
      </c>
      <c r="H10" s="22" t="s">
        <v>40</v>
      </c>
      <c r="I10" s="21" t="s">
        <v>97</v>
      </c>
      <c r="J10" s="21" t="s">
        <v>124</v>
      </c>
      <c r="K10" s="23" t="s">
        <v>13</v>
      </c>
      <c r="L10" s="24" t="s">
        <v>20</v>
      </c>
      <c r="M10" s="20" t="s">
        <v>31</v>
      </c>
      <c r="N10" s="25" t="s">
        <v>32</v>
      </c>
      <c r="O10" s="24" t="s">
        <v>9</v>
      </c>
      <c r="P10" s="20" t="s">
        <v>31</v>
      </c>
      <c r="Q10" s="25" t="s">
        <v>32</v>
      </c>
      <c r="R10" s="24" t="s">
        <v>9</v>
      </c>
      <c r="S10" s="20" t="s">
        <v>31</v>
      </c>
      <c r="T10" s="25" t="s">
        <v>32</v>
      </c>
      <c r="U10" s="24" t="s">
        <v>9</v>
      </c>
      <c r="V10" s="20" t="s">
        <v>31</v>
      </c>
      <c r="W10" s="25" t="s">
        <v>32</v>
      </c>
      <c r="X10" s="24" t="s">
        <v>9</v>
      </c>
      <c r="Y10" s="20" t="s">
        <v>31</v>
      </c>
      <c r="Z10" s="25" t="s">
        <v>32</v>
      </c>
      <c r="AA10" s="24" t="s">
        <v>9</v>
      </c>
      <c r="AB10" s="20" t="s">
        <v>31</v>
      </c>
      <c r="AC10" s="25" t="s">
        <v>32</v>
      </c>
      <c r="AD10" s="24" t="s">
        <v>9</v>
      </c>
      <c r="AE10" s="20" t="s">
        <v>31</v>
      </c>
      <c r="AF10" s="25" t="s">
        <v>32</v>
      </c>
      <c r="AG10" s="24" t="s">
        <v>9</v>
      </c>
      <c r="AH10" s="20" t="s">
        <v>31</v>
      </c>
      <c r="AI10" s="25" t="s">
        <v>32</v>
      </c>
      <c r="AJ10" s="24" t="s">
        <v>9</v>
      </c>
      <c r="AK10" s="20" t="s">
        <v>31</v>
      </c>
      <c r="AL10" s="25" t="s">
        <v>32</v>
      </c>
      <c r="AM10" s="24" t="s">
        <v>9</v>
      </c>
      <c r="AN10" s="20" t="s">
        <v>31</v>
      </c>
      <c r="AO10" s="25" t="s">
        <v>32</v>
      </c>
      <c r="AP10" s="24" t="s">
        <v>9</v>
      </c>
      <c r="AQ10" s="20" t="s">
        <v>31</v>
      </c>
      <c r="AR10" s="25" t="s">
        <v>32</v>
      </c>
      <c r="AS10" s="24" t="s">
        <v>9</v>
      </c>
      <c r="AT10" s="26" t="s">
        <v>31</v>
      </c>
      <c r="AU10" s="27" t="s">
        <v>32</v>
      </c>
      <c r="AV10" s="28" t="s">
        <v>9</v>
      </c>
      <c r="AW10" s="29" t="s">
        <v>31</v>
      </c>
      <c r="AX10" s="30" t="s">
        <v>32</v>
      </c>
      <c r="AY10" s="31" t="s">
        <v>9</v>
      </c>
      <c r="AZ10" s="32" t="s">
        <v>14</v>
      </c>
      <c r="BA10" s="1" t="s">
        <v>204</v>
      </c>
    </row>
    <row r="11" spans="1:53" ht="28.5" customHeight="1" x14ac:dyDescent="0.2">
      <c r="A11" s="33" t="s">
        <v>199</v>
      </c>
      <c r="B11" s="34" t="s">
        <v>326</v>
      </c>
      <c r="C11" s="35" t="s">
        <v>51</v>
      </c>
      <c r="D11" s="35" t="s">
        <v>52</v>
      </c>
      <c r="E11" s="36"/>
      <c r="F11" s="37" t="s">
        <v>41</v>
      </c>
      <c r="G11" s="38">
        <v>213430</v>
      </c>
      <c r="H11" s="38" t="s">
        <v>19</v>
      </c>
      <c r="I11" s="39">
        <v>0.70280399999999998</v>
      </c>
      <c r="J11" s="38">
        <f>G11*I11</f>
        <v>149999.45772000001</v>
      </c>
      <c r="K11" s="40"/>
      <c r="L11" s="40" t="s">
        <v>39</v>
      </c>
      <c r="M11" s="41">
        <v>14354</v>
      </c>
      <c r="N11" s="42"/>
      <c r="O11" s="43">
        <f t="shared" ref="O11:O14" si="0">M11+N11</f>
        <v>14354</v>
      </c>
      <c r="P11" s="41"/>
      <c r="Q11" s="42"/>
      <c r="R11" s="43">
        <f t="shared" ref="R11:R14" si="1">P11+Q11</f>
        <v>0</v>
      </c>
      <c r="S11" s="41"/>
      <c r="T11" s="42"/>
      <c r="U11" s="43">
        <f t="shared" ref="U11:U14" si="2">S11+T11</f>
        <v>0</v>
      </c>
      <c r="V11" s="41"/>
      <c r="W11" s="42"/>
      <c r="X11" s="43">
        <f t="shared" ref="X11:X16" si="3">V11+W11</f>
        <v>0</v>
      </c>
      <c r="Y11" s="41"/>
      <c r="Z11" s="42"/>
      <c r="AA11" s="43">
        <f t="shared" ref="AA11:AA16" si="4">Y11+Z11</f>
        <v>0</v>
      </c>
      <c r="AB11" s="41"/>
      <c r="AC11" s="42"/>
      <c r="AD11" s="43">
        <f t="shared" ref="AD11:AD16" si="5">AB11+AC11</f>
        <v>0</v>
      </c>
      <c r="AE11" s="41"/>
      <c r="AF11" s="42"/>
      <c r="AG11" s="43">
        <f t="shared" ref="AG11:AG14" si="6">AE11+AF11</f>
        <v>0</v>
      </c>
      <c r="AH11" s="41"/>
      <c r="AI11" s="42"/>
      <c r="AJ11" s="43">
        <f t="shared" ref="AJ11:AJ14" si="7">AH11+AI11</f>
        <v>0</v>
      </c>
      <c r="AK11" s="41"/>
      <c r="AL11" s="42"/>
      <c r="AM11" s="43">
        <f t="shared" ref="AM11:AM14" si="8">AK11+AL11</f>
        <v>0</v>
      </c>
      <c r="AN11" s="41"/>
      <c r="AO11" s="42"/>
      <c r="AP11" s="43">
        <f t="shared" ref="AP11:AP14" si="9">AN11+AO11</f>
        <v>0</v>
      </c>
      <c r="AQ11" s="41"/>
      <c r="AR11" s="42"/>
      <c r="AS11" s="44">
        <f t="shared" ref="AS11:AS14" si="10">AQ11+AR11</f>
        <v>0</v>
      </c>
      <c r="AT11" s="41">
        <f t="shared" ref="AT11:AV12" si="11">AH11</f>
        <v>0</v>
      </c>
      <c r="AU11" s="42">
        <f t="shared" si="11"/>
        <v>0</v>
      </c>
      <c r="AV11" s="44">
        <f t="shared" si="11"/>
        <v>0</v>
      </c>
      <c r="AW11" s="45">
        <f>+M11+P11+S11+V11+Y11+AB11+AE11+AH11+AK11+AN11+AQ11</f>
        <v>14354</v>
      </c>
      <c r="AX11" s="46">
        <f>+N11+Q11+T11+W11+Z11+AC11+AF11+AI11+AL11+AO11+AR11</f>
        <v>0</v>
      </c>
      <c r="AY11" s="47">
        <f>+O11+R11+U11+X11+AA11+AD11+AG11+AJ11+AM11+AP11+AS11</f>
        <v>14354</v>
      </c>
      <c r="AZ11" s="48"/>
      <c r="BA11" s="5"/>
    </row>
    <row r="12" spans="1:53" ht="68.25" customHeight="1" x14ac:dyDescent="0.2">
      <c r="A12" s="33" t="s">
        <v>199</v>
      </c>
      <c r="B12" s="34" t="s">
        <v>327</v>
      </c>
      <c r="C12" s="35" t="s">
        <v>68</v>
      </c>
      <c r="D12" s="35" t="s">
        <v>42</v>
      </c>
      <c r="E12" s="36" t="s">
        <v>125</v>
      </c>
      <c r="F12" s="49" t="s">
        <v>24</v>
      </c>
      <c r="G12" s="38">
        <v>395164</v>
      </c>
      <c r="H12" s="38" t="s">
        <v>19</v>
      </c>
      <c r="I12" s="39">
        <v>0.70280399999999998</v>
      </c>
      <c r="J12" s="38">
        <v>277723</v>
      </c>
      <c r="K12" s="40">
        <v>5.0019999999999998</v>
      </c>
      <c r="L12" s="40" t="s">
        <v>21</v>
      </c>
      <c r="M12" s="41">
        <v>23972</v>
      </c>
      <c r="N12" s="42"/>
      <c r="O12" s="43">
        <f t="shared" si="0"/>
        <v>23972</v>
      </c>
      <c r="P12" s="41">
        <v>25148</v>
      </c>
      <c r="Q12" s="42"/>
      <c r="R12" s="43">
        <f t="shared" si="1"/>
        <v>25148</v>
      </c>
      <c r="S12" s="41">
        <v>24266</v>
      </c>
      <c r="T12" s="42"/>
      <c r="U12" s="43">
        <f t="shared" si="2"/>
        <v>24266</v>
      </c>
      <c r="V12" s="41">
        <v>23320</v>
      </c>
      <c r="W12" s="42"/>
      <c r="X12" s="43">
        <f>V12+W12</f>
        <v>23320</v>
      </c>
      <c r="Y12" s="41">
        <v>22372</v>
      </c>
      <c r="Z12" s="42"/>
      <c r="AA12" s="43">
        <f>Y12+Z12</f>
        <v>22372</v>
      </c>
      <c r="AB12" s="41">
        <v>21425</v>
      </c>
      <c r="AC12" s="42"/>
      <c r="AD12" s="43">
        <f>AB12+AC12</f>
        <v>21425</v>
      </c>
      <c r="AE12" s="41">
        <v>10424</v>
      </c>
      <c r="AF12" s="42"/>
      <c r="AG12" s="43">
        <f>AE12+AF12</f>
        <v>10424</v>
      </c>
      <c r="AH12" s="41"/>
      <c r="AI12" s="42"/>
      <c r="AJ12" s="43">
        <f t="shared" si="7"/>
        <v>0</v>
      </c>
      <c r="AK12" s="41"/>
      <c r="AL12" s="42"/>
      <c r="AM12" s="43">
        <f t="shared" si="8"/>
        <v>0</v>
      </c>
      <c r="AN12" s="41"/>
      <c r="AO12" s="42"/>
      <c r="AP12" s="43">
        <f t="shared" si="9"/>
        <v>0</v>
      </c>
      <c r="AQ12" s="41"/>
      <c r="AR12" s="42"/>
      <c r="AS12" s="44">
        <f t="shared" si="10"/>
        <v>0</v>
      </c>
      <c r="AT12" s="41">
        <f t="shared" si="11"/>
        <v>0</v>
      </c>
      <c r="AU12" s="42">
        <f t="shared" si="11"/>
        <v>0</v>
      </c>
      <c r="AV12" s="44">
        <f t="shared" si="11"/>
        <v>0</v>
      </c>
      <c r="AW12" s="50">
        <f t="shared" ref="AW12:AW16" si="12">+M12+P12+S12+V12+Y12+AB12+AE12+AH12+AK12+AN12+AQ12</f>
        <v>150927</v>
      </c>
      <c r="AX12" s="38">
        <f t="shared" ref="AX12:AX16" si="13">+N12+Q12+T12+W12+Z12+AC12+AF12+AI12+AL12+AO12+AR12</f>
        <v>0</v>
      </c>
      <c r="AY12" s="89">
        <f>+O12+R12+U12+X12+AA12+AD12+AG12+AJ12+AM12+AP12+AS12</f>
        <v>150927</v>
      </c>
      <c r="AZ12" s="48"/>
      <c r="BA12" s="5"/>
    </row>
    <row r="13" spans="1:53" ht="105" customHeight="1" x14ac:dyDescent="0.2">
      <c r="A13" s="33" t="s">
        <v>199</v>
      </c>
      <c r="B13" s="34" t="s">
        <v>91</v>
      </c>
      <c r="C13" s="35" t="s">
        <v>85</v>
      </c>
      <c r="D13" s="35" t="s">
        <v>86</v>
      </c>
      <c r="E13" s="36"/>
      <c r="F13" s="49" t="s">
        <v>24</v>
      </c>
      <c r="G13" s="38">
        <v>717013</v>
      </c>
      <c r="H13" s="38" t="s">
        <v>18</v>
      </c>
      <c r="I13" s="52">
        <v>1</v>
      </c>
      <c r="J13" s="38">
        <v>717013</v>
      </c>
      <c r="K13" s="40">
        <v>1.1180000000000001</v>
      </c>
      <c r="L13" s="40" t="s">
        <v>39</v>
      </c>
      <c r="M13" s="41">
        <v>70778</v>
      </c>
      <c r="N13" s="42">
        <v>0</v>
      </c>
      <c r="O13" s="43">
        <f>M13+N13</f>
        <v>70778</v>
      </c>
      <c r="P13" s="41">
        <v>70060</v>
      </c>
      <c r="Q13" s="42">
        <v>0</v>
      </c>
      <c r="R13" s="43">
        <f t="shared" si="1"/>
        <v>70060</v>
      </c>
      <c r="S13" s="41">
        <v>67664</v>
      </c>
      <c r="T13" s="42">
        <v>0</v>
      </c>
      <c r="U13" s="43">
        <f t="shared" si="2"/>
        <v>67664</v>
      </c>
      <c r="V13" s="41">
        <v>65269</v>
      </c>
      <c r="W13" s="42">
        <v>0</v>
      </c>
      <c r="X13" s="43">
        <v>65269</v>
      </c>
      <c r="Y13" s="41">
        <v>62874</v>
      </c>
      <c r="Z13" s="42">
        <v>0</v>
      </c>
      <c r="AA13" s="43">
        <v>62874</v>
      </c>
      <c r="AB13" s="41">
        <v>46707</v>
      </c>
      <c r="AC13" s="42">
        <v>0</v>
      </c>
      <c r="AD13" s="43">
        <v>46707</v>
      </c>
      <c r="AE13" s="41"/>
      <c r="AF13" s="42"/>
      <c r="AG13" s="43">
        <f t="shared" si="6"/>
        <v>0</v>
      </c>
      <c r="AH13" s="41"/>
      <c r="AI13" s="42"/>
      <c r="AJ13" s="43">
        <f t="shared" si="7"/>
        <v>0</v>
      </c>
      <c r="AK13" s="41"/>
      <c r="AL13" s="42"/>
      <c r="AM13" s="43">
        <f t="shared" si="8"/>
        <v>0</v>
      </c>
      <c r="AN13" s="41"/>
      <c r="AO13" s="42"/>
      <c r="AP13" s="43">
        <f t="shared" si="9"/>
        <v>0</v>
      </c>
      <c r="AQ13" s="41"/>
      <c r="AR13" s="42"/>
      <c r="AS13" s="44">
        <f t="shared" si="10"/>
        <v>0</v>
      </c>
      <c r="AT13" s="41">
        <f t="shared" ref="AT13:AT16" si="14">AH13</f>
        <v>0</v>
      </c>
      <c r="AU13" s="42">
        <f t="shared" ref="AU13:AU16" si="15">AI13</f>
        <v>0</v>
      </c>
      <c r="AV13" s="44">
        <f t="shared" ref="AV13:AV16" si="16">AJ13</f>
        <v>0</v>
      </c>
      <c r="AW13" s="50">
        <f t="shared" si="12"/>
        <v>383352</v>
      </c>
      <c r="AX13" s="38">
        <f t="shared" si="13"/>
        <v>0</v>
      </c>
      <c r="AY13" s="51">
        <f t="shared" ref="AY13:AY16" si="17">+O13+R13+U13+X13+AA13+AD13+AG13+AJ13+AM13+AP13+AS13</f>
        <v>383352</v>
      </c>
      <c r="AZ13" s="48"/>
      <c r="BA13" s="5">
        <v>523952</v>
      </c>
    </row>
    <row r="14" spans="1:53" ht="69" customHeight="1" x14ac:dyDescent="0.2">
      <c r="A14" s="33" t="s">
        <v>199</v>
      </c>
      <c r="B14" s="34" t="s">
        <v>94</v>
      </c>
      <c r="C14" s="35" t="s">
        <v>85</v>
      </c>
      <c r="D14" s="35" t="s">
        <v>95</v>
      </c>
      <c r="E14" s="36"/>
      <c r="F14" s="37" t="s">
        <v>96</v>
      </c>
      <c r="G14" s="38">
        <v>61195</v>
      </c>
      <c r="H14" s="38" t="s">
        <v>18</v>
      </c>
      <c r="I14" s="52">
        <v>1</v>
      </c>
      <c r="J14" s="38">
        <v>61195</v>
      </c>
      <c r="K14" s="40">
        <v>3.2</v>
      </c>
      <c r="L14" s="40" t="s">
        <v>21</v>
      </c>
      <c r="M14" s="41">
        <v>6666</v>
      </c>
      <c r="N14" s="42"/>
      <c r="O14" s="43">
        <f t="shared" si="0"/>
        <v>6666</v>
      </c>
      <c r="P14" s="41">
        <v>6741</v>
      </c>
      <c r="Q14" s="42"/>
      <c r="R14" s="43">
        <f t="shared" si="1"/>
        <v>6741</v>
      </c>
      <c r="S14" s="41">
        <v>6741</v>
      </c>
      <c r="T14" s="42"/>
      <c r="U14" s="43">
        <f t="shared" si="2"/>
        <v>6741</v>
      </c>
      <c r="V14" s="41">
        <v>6180</v>
      </c>
      <c r="W14" s="42"/>
      <c r="X14" s="43">
        <f>V14+W14</f>
        <v>6180</v>
      </c>
      <c r="Y14" s="41">
        <v>4959</v>
      </c>
      <c r="Z14" s="42"/>
      <c r="AA14" s="43">
        <f>Y14+Z14</f>
        <v>4959</v>
      </c>
      <c r="AB14" s="41"/>
      <c r="AC14" s="42"/>
      <c r="AD14" s="43">
        <f t="shared" si="5"/>
        <v>0</v>
      </c>
      <c r="AE14" s="41"/>
      <c r="AF14" s="42"/>
      <c r="AG14" s="43">
        <f t="shared" si="6"/>
        <v>0</v>
      </c>
      <c r="AH14" s="41"/>
      <c r="AI14" s="42"/>
      <c r="AJ14" s="43">
        <f t="shared" si="7"/>
        <v>0</v>
      </c>
      <c r="AK14" s="41"/>
      <c r="AL14" s="42"/>
      <c r="AM14" s="43">
        <f t="shared" si="8"/>
        <v>0</v>
      </c>
      <c r="AN14" s="41"/>
      <c r="AO14" s="42"/>
      <c r="AP14" s="43">
        <f t="shared" si="9"/>
        <v>0</v>
      </c>
      <c r="AQ14" s="41"/>
      <c r="AR14" s="42"/>
      <c r="AS14" s="44">
        <f t="shared" si="10"/>
        <v>0</v>
      </c>
      <c r="AT14" s="41">
        <f t="shared" si="14"/>
        <v>0</v>
      </c>
      <c r="AU14" s="42">
        <f t="shared" si="15"/>
        <v>0</v>
      </c>
      <c r="AV14" s="44">
        <f t="shared" si="16"/>
        <v>0</v>
      </c>
      <c r="AW14" s="50">
        <f t="shared" si="12"/>
        <v>31287</v>
      </c>
      <c r="AX14" s="38">
        <f t="shared" si="13"/>
        <v>0</v>
      </c>
      <c r="AY14" s="51">
        <f t="shared" si="17"/>
        <v>31287</v>
      </c>
      <c r="AZ14" s="48"/>
      <c r="BA14" s="5">
        <v>43182</v>
      </c>
    </row>
    <row r="15" spans="1:53" ht="176.45" customHeight="1" x14ac:dyDescent="0.2">
      <c r="A15" s="33" t="s">
        <v>199</v>
      </c>
      <c r="B15" s="34" t="s">
        <v>152</v>
      </c>
      <c r="C15" s="35" t="s">
        <v>149</v>
      </c>
      <c r="D15" s="35" t="s">
        <v>150</v>
      </c>
      <c r="E15" s="36"/>
      <c r="F15" s="37" t="s">
        <v>24</v>
      </c>
      <c r="G15" s="38"/>
      <c r="H15" s="38"/>
      <c r="I15" s="38"/>
      <c r="J15" s="38"/>
      <c r="K15" s="40">
        <v>0.54400000000000004</v>
      </c>
      <c r="L15" s="53" t="s">
        <v>151</v>
      </c>
      <c r="M15" s="41">
        <v>11236</v>
      </c>
      <c r="N15" s="42"/>
      <c r="O15" s="43">
        <f>M15+N15</f>
        <v>11236</v>
      </c>
      <c r="P15" s="41">
        <v>11182</v>
      </c>
      <c r="Q15" s="42"/>
      <c r="R15" s="43">
        <f>P15+Q15</f>
        <v>11182</v>
      </c>
      <c r="S15" s="41">
        <v>5418</v>
      </c>
      <c r="T15" s="42"/>
      <c r="U15" s="43">
        <f>S15+T15</f>
        <v>5418</v>
      </c>
      <c r="V15" s="41"/>
      <c r="W15" s="42"/>
      <c r="X15" s="43">
        <v>0</v>
      </c>
      <c r="Y15" s="41"/>
      <c r="Z15" s="42"/>
      <c r="AA15" s="43">
        <v>0</v>
      </c>
      <c r="AB15" s="41"/>
      <c r="AC15" s="42"/>
      <c r="AD15" s="43">
        <v>0</v>
      </c>
      <c r="AE15" s="41"/>
      <c r="AF15" s="42"/>
      <c r="AG15" s="43">
        <v>0</v>
      </c>
      <c r="AH15" s="41"/>
      <c r="AI15" s="42"/>
      <c r="AJ15" s="43"/>
      <c r="AK15" s="41"/>
      <c r="AL15" s="42"/>
      <c r="AM15" s="43"/>
      <c r="AN15" s="41"/>
      <c r="AO15" s="42"/>
      <c r="AP15" s="43"/>
      <c r="AQ15" s="41"/>
      <c r="AR15" s="42"/>
      <c r="AS15" s="44"/>
      <c r="AT15" s="41">
        <f t="shared" si="14"/>
        <v>0</v>
      </c>
      <c r="AU15" s="42">
        <f t="shared" si="15"/>
        <v>0</v>
      </c>
      <c r="AV15" s="44">
        <f t="shared" si="16"/>
        <v>0</v>
      </c>
      <c r="AW15" s="50">
        <f t="shared" si="12"/>
        <v>27836</v>
      </c>
      <c r="AX15" s="38">
        <f t="shared" si="13"/>
        <v>0</v>
      </c>
      <c r="AY15" s="51">
        <f t="shared" si="17"/>
        <v>27836</v>
      </c>
      <c r="AZ15" s="48"/>
      <c r="BA15" s="5"/>
    </row>
    <row r="16" spans="1:53" ht="57.6" customHeight="1" thickBot="1" x14ac:dyDescent="0.25">
      <c r="A16" s="33" t="s">
        <v>199</v>
      </c>
      <c r="B16" s="34" t="s">
        <v>207</v>
      </c>
      <c r="C16" s="35" t="s">
        <v>208</v>
      </c>
      <c r="D16" s="35" t="s">
        <v>209</v>
      </c>
      <c r="E16" s="36"/>
      <c r="F16" s="37" t="s">
        <v>24</v>
      </c>
      <c r="G16" s="38"/>
      <c r="H16" s="38"/>
      <c r="I16" s="38"/>
      <c r="J16" s="38"/>
      <c r="K16" s="54">
        <v>5.0000000000000001E-3</v>
      </c>
      <c r="L16" s="53" t="s">
        <v>39</v>
      </c>
      <c r="M16" s="41">
        <v>28493</v>
      </c>
      <c r="N16" s="42">
        <v>0</v>
      </c>
      <c r="O16" s="43">
        <f t="shared" ref="O16" si="18">M16+N16</f>
        <v>28493</v>
      </c>
      <c r="P16" s="41">
        <v>28051</v>
      </c>
      <c r="Q16" s="42">
        <v>0</v>
      </c>
      <c r="R16" s="43">
        <f t="shared" ref="R16" si="19">P16+Q16</f>
        <v>28051</v>
      </c>
      <c r="S16" s="41">
        <v>27075</v>
      </c>
      <c r="T16" s="42">
        <v>0</v>
      </c>
      <c r="U16" s="43">
        <f t="shared" ref="U16" si="20">S16+T16</f>
        <v>27075</v>
      </c>
      <c r="V16" s="41">
        <v>26100</v>
      </c>
      <c r="W16" s="42">
        <v>0</v>
      </c>
      <c r="X16" s="43">
        <f t="shared" si="3"/>
        <v>26100</v>
      </c>
      <c r="Y16" s="41">
        <v>25124</v>
      </c>
      <c r="Z16" s="42">
        <v>0</v>
      </c>
      <c r="AA16" s="43">
        <f t="shared" si="4"/>
        <v>25124</v>
      </c>
      <c r="AB16" s="41">
        <v>6342</v>
      </c>
      <c r="AC16" s="42">
        <v>0</v>
      </c>
      <c r="AD16" s="43">
        <f t="shared" si="5"/>
        <v>6342</v>
      </c>
      <c r="AE16" s="41"/>
      <c r="AF16" s="42"/>
      <c r="AG16" s="43">
        <v>0</v>
      </c>
      <c r="AH16" s="41"/>
      <c r="AI16" s="42"/>
      <c r="AJ16" s="43"/>
      <c r="AK16" s="41"/>
      <c r="AL16" s="42"/>
      <c r="AM16" s="43"/>
      <c r="AN16" s="41"/>
      <c r="AO16" s="42"/>
      <c r="AP16" s="43"/>
      <c r="AQ16" s="41"/>
      <c r="AR16" s="42"/>
      <c r="AS16" s="44"/>
      <c r="AT16" s="84">
        <f t="shared" si="14"/>
        <v>0</v>
      </c>
      <c r="AU16" s="85">
        <f t="shared" si="15"/>
        <v>0</v>
      </c>
      <c r="AV16" s="86">
        <f t="shared" si="16"/>
        <v>0</v>
      </c>
      <c r="AW16" s="55">
        <f t="shared" si="12"/>
        <v>141185</v>
      </c>
      <c r="AX16" s="56">
        <f t="shared" si="13"/>
        <v>0</v>
      </c>
      <c r="AY16" s="57">
        <f t="shared" si="17"/>
        <v>141185</v>
      </c>
      <c r="AZ16" s="48"/>
      <c r="BA16" s="5"/>
    </row>
    <row r="17" spans="1:53" s="1" customFormat="1" ht="22.5" customHeight="1" thickBot="1" x14ac:dyDescent="0.25">
      <c r="A17" s="58" t="s">
        <v>9</v>
      </c>
      <c r="B17" s="59"/>
      <c r="C17" s="60"/>
      <c r="D17" s="60"/>
      <c r="E17" s="61"/>
      <c r="F17" s="62"/>
      <c r="G17" s="63"/>
      <c r="H17" s="63"/>
      <c r="I17" s="63"/>
      <c r="J17" s="63"/>
      <c r="K17" s="64"/>
      <c r="L17" s="64"/>
      <c r="M17" s="65">
        <f t="shared" ref="M17:AY17" si="21">SUM(M11:M16)</f>
        <v>155499</v>
      </c>
      <c r="N17" s="63">
        <f t="shared" si="21"/>
        <v>0</v>
      </c>
      <c r="O17" s="63">
        <f t="shared" si="21"/>
        <v>155499</v>
      </c>
      <c r="P17" s="62">
        <f t="shared" si="21"/>
        <v>141182</v>
      </c>
      <c r="Q17" s="64">
        <f t="shared" si="21"/>
        <v>0</v>
      </c>
      <c r="R17" s="64">
        <f t="shared" si="21"/>
        <v>141182</v>
      </c>
      <c r="S17" s="62">
        <f t="shared" si="21"/>
        <v>131164</v>
      </c>
      <c r="T17" s="64">
        <f t="shared" si="21"/>
        <v>0</v>
      </c>
      <c r="U17" s="64">
        <f t="shared" si="21"/>
        <v>131164</v>
      </c>
      <c r="V17" s="65">
        <f t="shared" si="21"/>
        <v>120869</v>
      </c>
      <c r="W17" s="63">
        <f t="shared" si="21"/>
        <v>0</v>
      </c>
      <c r="X17" s="88">
        <f t="shared" si="21"/>
        <v>120869</v>
      </c>
      <c r="Y17" s="62">
        <f t="shared" si="21"/>
        <v>115329</v>
      </c>
      <c r="Z17" s="64">
        <f t="shared" si="21"/>
        <v>0</v>
      </c>
      <c r="AA17" s="64">
        <f t="shared" si="21"/>
        <v>115329</v>
      </c>
      <c r="AB17" s="62">
        <f t="shared" si="21"/>
        <v>74474</v>
      </c>
      <c r="AC17" s="64">
        <f t="shared" si="21"/>
        <v>0</v>
      </c>
      <c r="AD17" s="64">
        <f t="shared" si="21"/>
        <v>74474</v>
      </c>
      <c r="AE17" s="62">
        <f t="shared" si="21"/>
        <v>10424</v>
      </c>
      <c r="AF17" s="64">
        <f t="shared" si="21"/>
        <v>0</v>
      </c>
      <c r="AG17" s="64">
        <f t="shared" si="21"/>
        <v>10424</v>
      </c>
      <c r="AH17" s="62">
        <f t="shared" si="21"/>
        <v>0</v>
      </c>
      <c r="AI17" s="64">
        <f t="shared" si="21"/>
        <v>0</v>
      </c>
      <c r="AJ17" s="64">
        <f t="shared" si="21"/>
        <v>0</v>
      </c>
      <c r="AK17" s="62">
        <f t="shared" si="21"/>
        <v>0</v>
      </c>
      <c r="AL17" s="64">
        <f t="shared" si="21"/>
        <v>0</v>
      </c>
      <c r="AM17" s="64">
        <f t="shared" si="21"/>
        <v>0</v>
      </c>
      <c r="AN17" s="62">
        <f t="shared" si="21"/>
        <v>0</v>
      </c>
      <c r="AO17" s="64">
        <f t="shared" si="21"/>
        <v>0</v>
      </c>
      <c r="AP17" s="64">
        <f t="shared" si="21"/>
        <v>0</v>
      </c>
      <c r="AQ17" s="62">
        <f t="shared" si="21"/>
        <v>0</v>
      </c>
      <c r="AR17" s="64">
        <f t="shared" si="21"/>
        <v>0</v>
      </c>
      <c r="AS17" s="64">
        <f t="shared" si="21"/>
        <v>0</v>
      </c>
      <c r="AT17" s="65">
        <f t="shared" si="21"/>
        <v>0</v>
      </c>
      <c r="AU17" s="64">
        <f t="shared" si="21"/>
        <v>0</v>
      </c>
      <c r="AV17" s="87">
        <f t="shared" si="21"/>
        <v>0</v>
      </c>
      <c r="AW17" s="67">
        <f t="shared" si="21"/>
        <v>748941</v>
      </c>
      <c r="AX17" s="68">
        <f t="shared" si="21"/>
        <v>0</v>
      </c>
      <c r="AY17" s="69">
        <f t="shared" si="21"/>
        <v>748941</v>
      </c>
      <c r="AZ17" s="70" t="e">
        <f>#REF!+#REF!+#REF!+#REF!+#REF!+#REF!+#REF!+M17+P17+S17+V17+Y17+AB17+AE17+AH17+AW17</f>
        <v>#REF!</v>
      </c>
      <c r="BA17" s="71">
        <f>SUM(BA11:BA16)</f>
        <v>567134</v>
      </c>
    </row>
    <row r="18" spans="1:53" s="1" customFormat="1" ht="26.25" hidden="1" customHeight="1" thickBot="1" x14ac:dyDescent="0.25">
      <c r="A18" s="72" t="s">
        <v>34</v>
      </c>
      <c r="B18" s="73"/>
      <c r="C18" s="74"/>
      <c r="D18" s="74"/>
      <c r="E18" s="75"/>
      <c r="F18" s="67"/>
      <c r="G18" s="68"/>
      <c r="H18" s="68"/>
      <c r="I18" s="68"/>
      <c r="J18" s="68"/>
      <c r="K18" s="66"/>
      <c r="L18" s="6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7" t="e">
        <f>#REF!+M18+P18+S18+V18+Y18+AB18+AE18+AH18</f>
        <v>#REF!</v>
      </c>
      <c r="AU18" s="78" t="e">
        <f>#REF!+N18+Q18+T18+W18+Z18+AC18+AF18+AI18</f>
        <v>#REF!</v>
      </c>
      <c r="AV18" s="79" t="e">
        <f>#REF!+O18+R18+U18+X18+AA18+AD18+AG18+AJ18</f>
        <v>#REF!</v>
      </c>
      <c r="AW18" s="80" t="e">
        <f>#REF!+#REF!+#REF!+#REF!+#REF!+#REF!+#REF!+AT18</f>
        <v>#REF!</v>
      </c>
      <c r="AX18" s="81" t="e">
        <f>#REF!+#REF!+#REF!+#REF!+#REF!+#REF!+#REF!+AU18</f>
        <v>#REF!</v>
      </c>
      <c r="AY18" s="82" t="e">
        <f>#REF!+#REF!+#REF!+#REF!+#REF!+#REF!+#REF!+AV18</f>
        <v>#REF!</v>
      </c>
      <c r="AZ18" s="83"/>
    </row>
    <row r="19" spans="1:53" hidden="1" x14ac:dyDescent="0.2">
      <c r="AT19" s="4">
        <f>V17+Y17+AB17+AE17</f>
        <v>321096</v>
      </c>
      <c r="AU19" s="4">
        <f t="shared" ref="AU19:AV19" si="22">W17+Z17+AC17+AF17</f>
        <v>0</v>
      </c>
      <c r="AV19" s="4">
        <f t="shared" si="22"/>
        <v>321096</v>
      </c>
      <c r="AW19" s="5" t="e">
        <f>#REF!+#REF!+#REF!+#REF!+M17+P17+S17+V17+Y17+AB17+AE17</f>
        <v>#REF!</v>
      </c>
      <c r="AX19" s="5" t="e">
        <f>#REF!+#REF!+#REF!+#REF!+N17+Q17+T17+W17+Z17+AC17+AF17</f>
        <v>#REF!</v>
      </c>
      <c r="AY19" s="5" t="e">
        <f>#REF!+#REF!+#REF!+#REF!+O17+R17+U17+X17+AA17+AD17+AG17</f>
        <v>#REF!</v>
      </c>
      <c r="AZ19" s="5" t="e">
        <f>#REF!+#REF!+#REF!+M17+P17+S17+V17+Y17+AB17+AE17+AH17</f>
        <v>#REF!</v>
      </c>
      <c r="BA19" s="5" t="e">
        <f>#REF!+#REF!+#REF!+N17+Q17+T17+W17+Z17+AC17+AF17+AI17</f>
        <v>#REF!</v>
      </c>
    </row>
    <row r="20" spans="1:53" hidden="1" x14ac:dyDescent="0.2">
      <c r="B20" s="2" t="s">
        <v>204</v>
      </c>
      <c r="M20" s="5"/>
      <c r="N20" s="5"/>
      <c r="O20" s="5">
        <f t="shared" ref="O20:AZ20" si="23">O17-O16</f>
        <v>127006</v>
      </c>
      <c r="P20" s="5"/>
      <c r="Q20" s="5"/>
      <c r="R20" s="5">
        <f t="shared" si="23"/>
        <v>113131</v>
      </c>
      <c r="S20" s="5">
        <f t="shared" si="23"/>
        <v>104089</v>
      </c>
      <c r="T20" s="5">
        <f t="shared" si="23"/>
        <v>0</v>
      </c>
      <c r="U20" s="5">
        <f t="shared" si="23"/>
        <v>104089</v>
      </c>
      <c r="V20" s="5">
        <f t="shared" si="23"/>
        <v>94769</v>
      </c>
      <c r="W20" s="5">
        <f t="shared" si="23"/>
        <v>0</v>
      </c>
      <c r="X20" s="5">
        <f t="shared" si="23"/>
        <v>94769</v>
      </c>
      <c r="Y20" s="5">
        <f t="shared" si="23"/>
        <v>90205</v>
      </c>
      <c r="Z20" s="5">
        <f t="shared" si="23"/>
        <v>0</v>
      </c>
      <c r="AA20" s="5">
        <f t="shared" si="23"/>
        <v>90205</v>
      </c>
      <c r="AB20" s="5">
        <f t="shared" si="23"/>
        <v>68132</v>
      </c>
      <c r="AC20" s="5">
        <f t="shared" si="23"/>
        <v>0</v>
      </c>
      <c r="AD20" s="5">
        <f t="shared" si="23"/>
        <v>68132</v>
      </c>
      <c r="AE20" s="5">
        <f t="shared" si="23"/>
        <v>10424</v>
      </c>
      <c r="AF20" s="5">
        <f t="shared" si="23"/>
        <v>0</v>
      </c>
      <c r="AG20" s="5">
        <f t="shared" si="23"/>
        <v>10424</v>
      </c>
      <c r="AH20" s="5">
        <f t="shared" si="23"/>
        <v>0</v>
      </c>
      <c r="AI20" s="5">
        <f t="shared" si="23"/>
        <v>0</v>
      </c>
      <c r="AJ20" s="5">
        <f t="shared" si="23"/>
        <v>0</v>
      </c>
      <c r="AK20" s="5">
        <f t="shared" si="23"/>
        <v>0</v>
      </c>
      <c r="AL20" s="5">
        <f t="shared" si="23"/>
        <v>0</v>
      </c>
      <c r="AM20" s="5">
        <f t="shared" si="23"/>
        <v>0</v>
      </c>
      <c r="AN20" s="5">
        <f t="shared" si="23"/>
        <v>0</v>
      </c>
      <c r="AO20" s="5">
        <f t="shared" si="23"/>
        <v>0</v>
      </c>
      <c r="AP20" s="5">
        <f t="shared" si="23"/>
        <v>0</v>
      </c>
      <c r="AQ20" s="5">
        <f t="shared" si="23"/>
        <v>0</v>
      </c>
      <c r="AR20" s="5">
        <f t="shared" si="23"/>
        <v>0</v>
      </c>
      <c r="AS20" s="5">
        <f t="shared" si="23"/>
        <v>0</v>
      </c>
      <c r="AT20" s="5"/>
      <c r="AU20" s="5"/>
      <c r="AV20" s="5">
        <f t="shared" si="23"/>
        <v>0</v>
      </c>
      <c r="AW20" s="5"/>
      <c r="AX20" s="5"/>
      <c r="AY20" s="5">
        <f t="shared" si="23"/>
        <v>607756</v>
      </c>
      <c r="AZ20" s="5" t="e">
        <f t="shared" si="23"/>
        <v>#REF!</v>
      </c>
    </row>
    <row r="22" spans="1:53" hidden="1" x14ac:dyDescent="0.2">
      <c r="A22" s="4" t="s">
        <v>171</v>
      </c>
      <c r="B22" s="2" t="s">
        <v>171</v>
      </c>
      <c r="G22" s="3" t="s">
        <v>299</v>
      </c>
      <c r="K22" s="3" t="s">
        <v>337</v>
      </c>
      <c r="AW22" s="5"/>
    </row>
    <row r="24" spans="1:53" ht="15.75" x14ac:dyDescent="0.25">
      <c r="B24" s="281" t="s">
        <v>398</v>
      </c>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row>
  </sheetData>
  <mergeCells count="8">
    <mergeCell ref="B24:AY24"/>
    <mergeCell ref="A9:A10"/>
    <mergeCell ref="AW9:AY9"/>
    <mergeCell ref="E9:E10"/>
    <mergeCell ref="B9:B10"/>
    <mergeCell ref="AT9:AV9"/>
    <mergeCell ref="AN9:AP9"/>
    <mergeCell ref="AQ9:AS9"/>
  </mergeCells>
  <phoneticPr fontId="1" type="noConversion"/>
  <pageMargins left="0.98425196850393704" right="0.55118110236220474" top="0.59055118110236227" bottom="0.59055118110236227" header="0.51181102362204722" footer="0.51181102362204722"/>
  <pageSetup paperSize="8" scale="60"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aiznemumi (paredzamie) (2)</vt:lpstr>
      <vt:lpstr>GALVOJUMI (paredzamie)</vt:lpstr>
      <vt:lpstr>'aiznemumi (paredzamie) (2)'!Print_Titles</vt:lpstr>
    </vt:vector>
  </TitlesOfParts>
  <Company>Aluksnes Dome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AD200502</dc:creator>
  <cp:lastModifiedBy>Sanita Djadela</cp:lastModifiedBy>
  <cp:lastPrinted>2023-11-30T15:42:01Z</cp:lastPrinted>
  <dcterms:created xsi:type="dcterms:W3CDTF">2009-06-29T13:34:31Z</dcterms:created>
  <dcterms:modified xsi:type="dcterms:W3CDTF">2023-12-04T14:11:54Z</dcterms:modified>
</cp:coreProperties>
</file>