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75" windowHeight="1017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<sst xmlns="http://schemas.openxmlformats.org/spreadsheetml/2006/main" count="2162" uniqueCount="533">
  <si>
    <t>euro</t>
  </si>
  <si>
    <t>Funkciju  klasifikā-cijas kods</t>
  </si>
  <si>
    <t>Nosaukums</t>
  </si>
  <si>
    <t>IEŅĒMUMI - KOPĀ</t>
  </si>
  <si>
    <t>Dotācija no vispārējiem ieņēmumiem, t.sk.:</t>
  </si>
  <si>
    <t xml:space="preserve">      -  pašvaldības dotācija</t>
  </si>
  <si>
    <t xml:space="preserve">     -  pašvaldību saņemtie valsts budžeta transferti </t>
  </si>
  <si>
    <t>18.3.0.0.</t>
  </si>
  <si>
    <t>Valsts budžeta daļēji finansēto atvasināto publisko personu un budžeta nefinansēto iestāžu saņemtie transferti no valsts budžeta</t>
  </si>
  <si>
    <t>18.6.2.0.</t>
  </si>
  <si>
    <t>Pašvaldību saņemtie valsts budžeta transferti noteiktam mērķim (dotācijas, mērķdotācijas no valsts budžeta)</t>
  </si>
  <si>
    <t xml:space="preserve">Pašvaldību saņemtie valsts budžeta transferti noteiktam mērķim (ES līdzfinansēto projektu un pasākumu īstenošanai) </t>
  </si>
  <si>
    <t>Atgriezts priekšfinansējums</t>
  </si>
  <si>
    <t>18.6.3.0.</t>
  </si>
  <si>
    <t xml:space="preserve">Pašvaldību no valsts budžeta iestādēm saņemtie transferti ES politiku instrumentu un pārējās ārvalstu finanšu palīdzības līdzfinans. projektiem </t>
  </si>
  <si>
    <t>Pārējie pašvaldību saņemtie valsts budžeta iestāžu transferti</t>
  </si>
  <si>
    <t>17.2.0.0.</t>
  </si>
  <si>
    <t>Pašvaldību saņemtie transferti no valsts budžeta daļēji finansētām atvasinātām publiskām personām un no budžeta nefinansētām iestādēm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</si>
  <si>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</si>
  <si>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</si>
  <si>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</si>
  <si>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</si>
  <si>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 xml:space="preserve">Akcijas un cita līdzdalība komersantu  pašu kapitālā </t>
  </si>
  <si>
    <t>20.8.0.0.</t>
  </si>
  <si>
    <t>Ieņēmumi no parējām valstīm un institūcijām, kuras nav Eiropas Savienības dalībvalstis un Eiropas Savienības institūcijas</t>
  </si>
  <si>
    <t xml:space="preserve">21.0.0.0.   </t>
  </si>
  <si>
    <t>Budžeta iestāžu ieņēmumi</t>
  </si>
  <si>
    <t>13.0.0.0.</t>
  </si>
  <si>
    <t>Ieņēmumi no ēku un būvju īpašuma pārdošanas</t>
  </si>
  <si>
    <t>Procentu ieņēmumi par kontu atlikumiem</t>
  </si>
  <si>
    <t>10.0.0.0.</t>
  </si>
  <si>
    <t>Naudas sodi</t>
  </si>
  <si>
    <t>12.0.0.0</t>
  </si>
  <si>
    <t>Pārējie nenodokļu ieņēmumi</t>
  </si>
  <si>
    <t>Ieņēmumi no pašvaldību kustamā īpašuma un mantas realizācijas</t>
  </si>
  <si>
    <t>Pašvaldības un tās iestāžu savstarpējie transferti</t>
  </si>
  <si>
    <t>Budžeta līdzekļu izmaiņas</t>
  </si>
  <si>
    <t>Naudas  līdzekļu atlikums gada sākumā, t.sk.:</t>
  </si>
  <si>
    <t xml:space="preserve">     brīvais budžeta līdzekļu atlikums</t>
  </si>
  <si>
    <t>naudas  līdzekļu atlikums no aizņēmuma</t>
  </si>
  <si>
    <t>Budžeta līdzekļu atlikums pārskata perioda beigās</t>
  </si>
  <si>
    <t>aizdevuma pamatsummas atmaksa</t>
  </si>
  <si>
    <t>IZDEVUMI - KOPĀ</t>
  </si>
  <si>
    <t>Uzturēšanas izdevumi</t>
  </si>
  <si>
    <t>Kārtējie izdevumi,t.sk.:</t>
  </si>
  <si>
    <t>atalgojums</t>
  </si>
  <si>
    <t>Subsīdijas un dotācijas</t>
  </si>
  <si>
    <t>Procentu izdevumi</t>
  </si>
  <si>
    <t>Sociālie pabalsti</t>
  </si>
  <si>
    <t>Pašvaldību transferti citām pašvaldībām (7210 k.)</t>
  </si>
  <si>
    <t>Kases apgrozāmie līdzekļi</t>
  </si>
  <si>
    <t>Dažādi izdevumi</t>
  </si>
  <si>
    <t>Pašvaldības un tās iestāžu savstarpējie transferti (atmaksa aizdevējam aizņēmumu saņemtās atmaksas apmērā, nepārsniedzot aizņēmuma apmēru Eiropas Savienības līdzfinansējuma daļai)(kods 7230-1k.)</t>
  </si>
  <si>
    <t>Pašvaldību atmaksa valsts budžetam par iepriekšējos gados saņemto, bet neizlietoto valsts budžeta transfertu uzturēšanas izdevumiem (7245 k.)</t>
  </si>
  <si>
    <t>Pašvaldību atmaksa valsts budžetam par iepriekšējos gados saņemtajiem valsts budžeta transfertiem uzturēšanas izdevumiem Eiropas Savienības politiku instrumentu un pārējās ārvalstu finanšu palīdzības līdzfinansētajos projektos (7246 k.)</t>
  </si>
  <si>
    <t>Pašvaldību uzturēšanas izdevumu transferti (izņemot atmaksas) uz valsts budžetu (7247 k.)</t>
  </si>
  <si>
    <t>Pašvaldību uzturēšanas izdevumu transferti valsts budžeta daļēji finansētām atvasinātajām publiskajām personām, budžeta nefinansētām iestādēm (7270 k.)</t>
  </si>
  <si>
    <t>Pārējie pārskaitījumi ārvalstīm</t>
  </si>
  <si>
    <t>Pamatkapitāla veidošana</t>
  </si>
  <si>
    <t>Resursi izdevumu segšanai</t>
  </si>
  <si>
    <t>Naudas sodi, ko uzliek pašvaldības</t>
  </si>
  <si>
    <t>18.3.0.0</t>
  </si>
  <si>
    <t xml:space="preserve">Pašvaldību saņemtie valsts budžeta transferti noteiktam mērķim  </t>
  </si>
  <si>
    <t>Pašvaldību saņemtie valsts budžeta transferti noteiktam mērķim (ES līdzfinansēto projektu un pasākumu īstenošanai)</t>
  </si>
  <si>
    <t>Līdzekļu atlikums gada sākumā</t>
  </si>
  <si>
    <t>No līdzekļu atlikuma gada sākumā( no aizņēmuma)</t>
  </si>
  <si>
    <t xml:space="preserve">Pašvaldības dotācija no brīvā budžeta  līdzekļu atlikuma gada sākumā </t>
  </si>
  <si>
    <t>No līdzekļiem neparedzētiem gadījumiem</t>
  </si>
  <si>
    <t>Pamatbudžeta izdevumi - kopā</t>
  </si>
  <si>
    <t>Pašvaldības un tās iestāžu savstarpējie transferti (atmaksa aizdevējam aizņēmumu saņemtās atmaksas apmērā, nepārsniedzot aizņēmuma apmēru Eiropas Savienības līdzfinansējuma daļai)( 7230-1 kods )</t>
  </si>
  <si>
    <t>Pašvaldību uzturēšanas izdevumu transferti (Atgriezts priekšfinansējums)</t>
  </si>
  <si>
    <t>Pašvaldību atmaksa valsts budžetam par iepriekšējos gados saņemto, bet neizlietoto valsts budžeta transfertu uzturēšanas izdevumiem (7245 kods)</t>
  </si>
  <si>
    <t>Pārējie pārskaitījumi ārvalstīmi (7720 k.)</t>
  </si>
  <si>
    <t>01.110</t>
  </si>
  <si>
    <t xml:space="preserve"> Dotācija no vispārējiem ieņēmumiem</t>
  </si>
  <si>
    <t>Citi ieņēmumi</t>
  </si>
  <si>
    <t>Izdevumi - kopā</t>
  </si>
  <si>
    <t>Pašvaldību transferti citām pašvaldībām(7210 k.)</t>
  </si>
  <si>
    <t>Maksas pakalpojumi un citi pašu ieņēmumi</t>
  </si>
  <si>
    <t>01.110-P34</t>
  </si>
  <si>
    <t>Projekts "Tehniskās palīdzības nodrošināšana ES fondu projektu iesniegumu atlases veikšanai Rēzeknes pilsētas pašvaldībā 2014.-2020. gada plānošanas periodā."</t>
  </si>
  <si>
    <t>Dotācija no vispārējiem ieņēmumiem</t>
  </si>
  <si>
    <t xml:space="preserve"> Kārtējie izdevumi</t>
  </si>
  <si>
    <t>Pašvaldību uzturēšanas izdevumu transferti (atmaksa aizdevējam aizņēmumu saņemtās atmaksas apmērā, nepārsniedzot aizņēmuma apmēru Eiropas Savienības līdzfinansējuma daļai)</t>
  </si>
  <si>
    <t>Pašvaldību saņemtie valsts budžeta transferti noteiktam mērķim</t>
  </si>
  <si>
    <t>01.721</t>
  </si>
  <si>
    <t>Ieņēmumi no maksas pakalpojumiem un citi pašu ieņēmumi</t>
  </si>
  <si>
    <t>Kārtējie izdevumi</t>
  </si>
  <si>
    <t>1.890</t>
  </si>
  <si>
    <t xml:space="preserve"> - Kārtējie izdevumi</t>
  </si>
  <si>
    <t>Dotācija zaudējumu segšanai sabiedriskā transporta pakalpojumu sniedzējiem</t>
  </si>
  <si>
    <t xml:space="preserve">  Dotācija no vispārējiem ieņēmumiem</t>
  </si>
  <si>
    <t>Valsts dotācija zaudējumu segšanai sabiedriskā transporta pakalpojumu sniedzējiem</t>
  </si>
  <si>
    <t xml:space="preserve"> - Dotācija no vispārējiem ieņēmumiem</t>
  </si>
  <si>
    <t>Darba samaksa</t>
  </si>
  <si>
    <t>4.920-1</t>
  </si>
  <si>
    <t>Ieguldījumi saistīto uzņēmumu kapitālā</t>
  </si>
  <si>
    <t xml:space="preserve">Akcijas un cita līdzdalība komersantu  pašu kapitālā, t.sk., </t>
  </si>
  <si>
    <t>SIA "Rēzeknes Satiksme "</t>
  </si>
  <si>
    <t>4.920-4</t>
  </si>
  <si>
    <t xml:space="preserve"> Tehniskās dokumentācijas sagatavošana sakarā ar plānojamiem projektiem un projektu rezultātu uzturēšanas izmaksas </t>
  </si>
  <si>
    <t>Dažādi nenodokļu ieņēmumi</t>
  </si>
  <si>
    <t xml:space="preserve"> Maksas pakalpojumi un citi pašu ieņēmumi</t>
  </si>
  <si>
    <t xml:space="preserve"> Līdzekļu atlikums gada sākumā</t>
  </si>
  <si>
    <t>4.900-1</t>
  </si>
  <si>
    <t>04.900-5</t>
  </si>
  <si>
    <t>Pilsētnieku karšu ieviešana</t>
  </si>
  <si>
    <t>Pašvaldības dotācija no līdzekļu atlikuma gada sākumā (no aizņēmuma)</t>
  </si>
  <si>
    <t xml:space="preserve">Pašvaldību no valsts budžeta iestādēm saņemtie transferti Eiropas Savienības politiku instrumentu un pārējās ārvalstu finanšu palīdzības līdzfinansētajiem projektiem </t>
  </si>
  <si>
    <t xml:space="preserve">  07.610-1</t>
  </si>
  <si>
    <t>Veselības  aprūpe (stipendiju, studiju maksas piešķiršana studējošajam  medicīnā)</t>
  </si>
  <si>
    <t xml:space="preserve">Pašvaldību saņemtie valsts budžeta transferti noteiktam mērķim </t>
  </si>
  <si>
    <t>Pašvaldību transferti citām pašvaldībām</t>
  </si>
  <si>
    <t>Raiņa parks - skeitparks</t>
  </si>
  <si>
    <t>08.620-4</t>
  </si>
  <si>
    <t>Olimpiskā centra "Rēzekne" būvniecība -  arēnas būvniecība</t>
  </si>
  <si>
    <t>8.290-11</t>
  </si>
  <si>
    <t>08.620-5</t>
  </si>
  <si>
    <t xml:space="preserve">Sporta aktivitāšu laukuma izveide Raiņa parkā </t>
  </si>
  <si>
    <t>Pašvaldību no valsts budžeta iestādēm saņemtie transferti Eiropas Savienības politiku instrumentu un pārējās ārvalstu finanšu palīdzības līdzfinansētajiem projektiem (pasākumiem)</t>
  </si>
  <si>
    <t>8.400-P25.</t>
  </si>
  <si>
    <t>Projekts "Sinagogas rekonstrukcija"</t>
  </si>
  <si>
    <t xml:space="preserve">  8.400-1</t>
  </si>
  <si>
    <t>09.210-3</t>
  </si>
  <si>
    <t>Valsts poļu ģimnāzijas ēdnīcas piebūve</t>
  </si>
  <si>
    <t xml:space="preserve">   </t>
  </si>
  <si>
    <t>Citi dažādi nenodokļu ieņēmumi</t>
  </si>
  <si>
    <t>10.400-5</t>
  </si>
  <si>
    <t>Rēzeknes bāriņtiesa</t>
  </si>
  <si>
    <t>NVA projekts "Atbalsts bezdarba gadījumā"</t>
  </si>
  <si>
    <t>04.510-P37</t>
  </si>
  <si>
    <t>Projekts "Industriālo teritoriju tīklojuma izveide uzņēmējdarbības veicināšanai Rēzeknes pilsētas, Rēzeknes un Viļānu novados"</t>
  </si>
  <si>
    <t xml:space="preserve">      04.740-P59      </t>
  </si>
  <si>
    <t>Pašvaldību no valsts budžeta iestādēm saņemtie transferti ES līdzfinansētajiem projektiem (pasākumiem)</t>
  </si>
  <si>
    <t>04.510-P53</t>
  </si>
  <si>
    <t xml:space="preserve"> Pārējie pārskaitījumi ārvalstīm
</t>
  </si>
  <si>
    <t>04.510 -P56</t>
  </si>
  <si>
    <t>Projekts  "Kultūrtūrisma klāsta pilnveidošana pilsētas vēsturiskajā centrā (Krasta iela)"</t>
  </si>
  <si>
    <t>4.510 - P57</t>
  </si>
  <si>
    <t>Projekts "Ceļa savienojošā posma pārbūve no Maskavas ielas līdz dzelzceļam, Rēzeknē"</t>
  </si>
  <si>
    <t>06.200-P52</t>
  </si>
  <si>
    <t>4.740 - P45</t>
  </si>
  <si>
    <t>Projekts "Atbalsts komercdarbības attīstībai, izveidojot Kovšu ezera parka darbībai nepieciešamo publisko infrastruktūru"</t>
  </si>
  <si>
    <t>09.210- P51</t>
  </si>
  <si>
    <t>Projekts  "Nacionālas nozīmes izglītības centra attīstība Rēzeknes pilsētā, izveidojot un modernizējot vispārējās vidējās izglītības mācību vidi kvalitatīvai un mūsdienīgai izglītības ieguvei "</t>
  </si>
  <si>
    <t>10.700-P35</t>
  </si>
  <si>
    <t>Dotācija no vispārējiem ieņēmumiem, t.sk.</t>
  </si>
  <si>
    <t xml:space="preserve">    -      pašvaldības dotācija</t>
  </si>
  <si>
    <t xml:space="preserve"> Procentu izdevumi</t>
  </si>
  <si>
    <t xml:space="preserve"> Dotācija no vispārējiem ieņēmumiem, tsk. </t>
  </si>
  <si>
    <t xml:space="preserve"> Budžeta iestāžu ieņēmumi</t>
  </si>
  <si>
    <t xml:space="preserve">Pašvaldību budžetu iekšējā valsts parāda darījumi </t>
  </si>
  <si>
    <t xml:space="preserve">   -      pašvaldības dotācija</t>
  </si>
  <si>
    <t xml:space="preserve">    Kārtējie izdevumi</t>
  </si>
  <si>
    <t xml:space="preserve">   Procentu izdevumi</t>
  </si>
  <si>
    <t>Izdevumi neparedzētiem gadījumiem (Rēzeknes domes rezerves fonds)</t>
  </si>
  <si>
    <t xml:space="preserve">   Kārtējie izdevumi</t>
  </si>
  <si>
    <t xml:space="preserve">  -  pašvaldības dotācija</t>
  </si>
  <si>
    <t xml:space="preserve">    -   pašvaldību saņemtie valsts budžeta transferti noteiktam mērķim</t>
  </si>
  <si>
    <t xml:space="preserve"> Pašvaldību saņemtie valsts budžeta transferti noteiktam mērķim</t>
  </si>
  <si>
    <t>6. 600-1</t>
  </si>
  <si>
    <t xml:space="preserve"> - Līdzekļu atlikums gada sākumā</t>
  </si>
  <si>
    <t>04.510</t>
  </si>
  <si>
    <t>Autotransports (ceļu būvniecība un uzturēšana)</t>
  </si>
  <si>
    <t xml:space="preserve">    -    pašvaldības dotācija</t>
  </si>
  <si>
    <t xml:space="preserve"> - Maksas pakalpojumi un citi pašu ieņēmumi</t>
  </si>
  <si>
    <t>Notekūdeņu apsaimniekošana</t>
  </si>
  <si>
    <t>5.600-1</t>
  </si>
  <si>
    <t>6.600-2</t>
  </si>
  <si>
    <t>Kapsētu teritoriju uzturēšanas programma</t>
  </si>
  <si>
    <t>06.400</t>
  </si>
  <si>
    <t>Ielu apgaismošana</t>
  </si>
  <si>
    <t>Mājokļa attīstība</t>
  </si>
  <si>
    <t>5.100.</t>
  </si>
  <si>
    <t>Pilsētas sanitārā uzturēšana un dabas resursu nodoklis</t>
  </si>
  <si>
    <t>Pašvaldību saņemtie valsts budžeta transferti noteiktam mērķim ( mērķdotācija no valsts budžeta)</t>
  </si>
  <si>
    <t>09.810</t>
  </si>
  <si>
    <t>Izglītības pārvaldes darbības nodrošinājums</t>
  </si>
  <si>
    <t xml:space="preserve">     pašvaldības dotācija</t>
  </si>
  <si>
    <t>Transferti, dotācijas citām pašvaldībām</t>
  </si>
  <si>
    <t>Pirmsskolas izglītības iestādes</t>
  </si>
  <si>
    <t>Specializētās pirmsskolas bērnu iestādes</t>
  </si>
  <si>
    <t xml:space="preserve"> Dotācija no vispārējiem ieņēmumiem, t.sk.:</t>
  </si>
  <si>
    <t>Pašvaldību saņemtie valsts budžeta transferti noteiktam mērķim  (mērķdotācija no valsts budžeta)</t>
  </si>
  <si>
    <t>9.210-1</t>
  </si>
  <si>
    <t xml:space="preserve">Vispārējā izglītība (sākumskolas, pamatskolas, vidusskolas )    </t>
  </si>
  <si>
    <t>Pašvaldību saņemtie valsts budžeta transferti noteiktam mērķim (mērķdotācija no valsts budžeta)</t>
  </si>
  <si>
    <t>9.210-2</t>
  </si>
  <si>
    <t>Vispārējā izglītība (Rēzeknes pamatskola- attīstības centrs)</t>
  </si>
  <si>
    <t xml:space="preserve">  -   pašvaldības dotācija</t>
  </si>
  <si>
    <t>Pašvaldību atmaksa valsts budžetam par iepriekšējos gados saņemto, bet neizlietoto valsts budžeta transfertu uzturēšanas izdevumiem( 7245 k.)</t>
  </si>
  <si>
    <t>09.510</t>
  </si>
  <si>
    <t>Interešu un profesionālās ievirzes izglītība</t>
  </si>
  <si>
    <t>Norēķini par citu pašvaldību izglītības iestāžu sniegtajiem pakalpojumiem</t>
  </si>
  <si>
    <t>8.290-2</t>
  </si>
  <si>
    <t>Valsts budžeta mērķdotācija māksliniecisko kolektīvu vadītāju darba samaksai un valsts sociālās apdrošināšanas obligātajām iemaksām</t>
  </si>
  <si>
    <t xml:space="preserve">   -   pašvaldības dotācija</t>
  </si>
  <si>
    <t xml:space="preserve"> -    pašvaldību saņemtie valsts budžeta transferti noteiktam mērķim</t>
  </si>
  <si>
    <t xml:space="preserve">Pašvaldību no valsts budžeta iestādēm saņemtie transferti ES līdzfinansētajiem projektiem </t>
  </si>
  <si>
    <t>Pašvaldību uzturēšanas izdevumu transferti citām pašvaldībām</t>
  </si>
  <si>
    <t>Pašvaldību atmaksa valsts budžetam par iepriekšējos gados saņemto, bet neizlietoto valsts budžeta transfertu uzturēšanas izdevumiem(7245 k.)</t>
  </si>
  <si>
    <t>10.910-0</t>
  </si>
  <si>
    <t xml:space="preserve">    -  pašvaldības dotācija</t>
  </si>
  <si>
    <t xml:space="preserve">   - pašvaldību saņemtie valsts budžeta transferti noteiktam mērķim</t>
  </si>
  <si>
    <t>Ārvalstu finanšu palīdzība</t>
  </si>
  <si>
    <t>10.400</t>
  </si>
  <si>
    <t>Atbalsts ģimenēm ar bērniem</t>
  </si>
  <si>
    <t>Mājokļa atbalsts</t>
  </si>
  <si>
    <t xml:space="preserve">        pašvaldības dotācija</t>
  </si>
  <si>
    <t xml:space="preserve">   Maksas pakalpojumi un citi pašu ieņēmumi</t>
  </si>
  <si>
    <t>10.700</t>
  </si>
  <si>
    <t>Pārējais citur neklasificēts atbalsts sociāli atstumtām personām</t>
  </si>
  <si>
    <t>10.120-2</t>
  </si>
  <si>
    <t xml:space="preserve"> Sociālā aizsardzība invaliditātes gadījumā (asistenta pakalpojumi) </t>
  </si>
  <si>
    <t>10.120-3</t>
  </si>
  <si>
    <t>Dotācija no vispārējiem ieņēmumiem ( pašvaldības dotācija)</t>
  </si>
  <si>
    <t>Kārtējie izdevumi,t.sk.</t>
  </si>
  <si>
    <t>10.120-5</t>
  </si>
  <si>
    <t>Projekts "Pakalpojumu infrastruktūras attīstība deinstitucionalizācijas  plānu īstenošanai Rēzeknes pilsētas pašvaldībā "(DAC un specializētās darbnīcas pieaugušām personām ar GRT)</t>
  </si>
  <si>
    <t>10.120-6-At.</t>
  </si>
  <si>
    <t xml:space="preserve">    Projekts "Pakalpojumu infrastruktūras attīstība Rēzeknē"  Atbrīvošanas aleja                                                                                                                          </t>
  </si>
  <si>
    <t>10.200-4</t>
  </si>
  <si>
    <t>Pensionāru sociālo pakalpojumu centrs</t>
  </si>
  <si>
    <t xml:space="preserve">      -   pašvaldības dotācija</t>
  </si>
  <si>
    <t xml:space="preserve">      -   pašvaldību saņemtie valsts budžeta transferti noteiktam mērķim</t>
  </si>
  <si>
    <t>Ieņēmumi pašvaldību budžetā no citām pašvaldībām</t>
  </si>
  <si>
    <t> Pārējie valsts budžeta iestāžu uzturēšanas  izdevumu transferti pašvaldībām</t>
  </si>
  <si>
    <t>10.200-3</t>
  </si>
  <si>
    <t>Subsīdijas komersantiem  atbalstam  veciem cilvēkiem</t>
  </si>
  <si>
    <t>10.200-5</t>
  </si>
  <si>
    <t>Aprūpes mājās birojs</t>
  </si>
  <si>
    <t>10.400-3</t>
  </si>
  <si>
    <t>Vardarbībā cietušo bērnu rehabilitācija</t>
  </si>
  <si>
    <t xml:space="preserve">     darba samaksa</t>
  </si>
  <si>
    <t>10.400-6</t>
  </si>
  <si>
    <t xml:space="preserve"> Atbalsts ģimenēm ar bērniem un bērniem - bāreņiem</t>
  </si>
  <si>
    <t>Dotācija no vispārējiem ieņēmumiem, t.sk.;</t>
  </si>
  <si>
    <t xml:space="preserve">   -  pašvaldības dotācija</t>
  </si>
  <si>
    <t xml:space="preserve">  -   pašvaldību saņemtie valsts budžeta transferti noteiktam mērķim</t>
  </si>
  <si>
    <t>10.400-8</t>
  </si>
  <si>
    <t>Projekts "Pakalpojumu infrastruktūras attīstība deinstitucionalizācijas  plānu īstenošanai Rēzeknes pilsētas pašvaldībā "</t>
  </si>
  <si>
    <t>10.400-9</t>
  </si>
  <si>
    <t>10.400-10</t>
  </si>
  <si>
    <t>Projekts "Sociālo pakalpojumu atbalsta sistēmas pilnveide"</t>
  </si>
  <si>
    <t>10.700-1</t>
  </si>
  <si>
    <t>Patversme</t>
  </si>
  <si>
    <t>06.260</t>
  </si>
  <si>
    <t>Sadarbība ar nevalstiskajām organizācijām</t>
  </si>
  <si>
    <t>Ieņēmumi - kopā</t>
  </si>
  <si>
    <t xml:space="preserve"> - Dotācija</t>
  </si>
  <si>
    <t>10.700-2</t>
  </si>
  <si>
    <t>Subsīdijas un dotācijas, t.sk.:</t>
  </si>
  <si>
    <t xml:space="preserve">Latvijas Neredzīgo biedrība </t>
  </si>
  <si>
    <t xml:space="preserve">"Latvijas Nedzirdīgo  Savienība" Rēzeknes reģionālā biedrība </t>
  </si>
  <si>
    <t xml:space="preserve">Rēzeknes Invalīdu biedrība  </t>
  </si>
  <si>
    <t xml:space="preserve">Latvijas Politiski represēto apvienības Rēzeknes klubs  </t>
  </si>
  <si>
    <t xml:space="preserve">Rēzeknes diabēta biedrība </t>
  </si>
  <si>
    <t>Nodibinājums Labdarības fonds Radīšana</t>
  </si>
  <si>
    <t>10.700-3</t>
  </si>
  <si>
    <t xml:space="preserve">Projekts "Eiropas Atbalsta fonds vistrūcīgākajām personām"       </t>
  </si>
  <si>
    <t>10.700-4</t>
  </si>
  <si>
    <t xml:space="preserve"> Vardarbībā cietušo un vardarbību veikušo pilngadīgo personu  rehabilitācija  </t>
  </si>
  <si>
    <t>09.510-4</t>
  </si>
  <si>
    <t xml:space="preserve">  Projekts "PROTI un DARI"   </t>
  </si>
  <si>
    <t xml:space="preserve">     9.510</t>
  </si>
  <si>
    <t xml:space="preserve"> Pašvaldību saņemtie valsts budžeta transferti noteiktam mērķim ( dotācija no valsts budžeta)</t>
  </si>
  <si>
    <t>08.610-1</t>
  </si>
  <si>
    <t>Pašvaldību saņemtie valsts budžeta transferti noteiktam mērķim ( dotācija no valsts budžeta)</t>
  </si>
  <si>
    <t>08.610-2</t>
  </si>
  <si>
    <t xml:space="preserve">Rēzeknes Sporta pārvaldes peldbaseina  darbības nodrošinājums </t>
  </si>
  <si>
    <t>08.100</t>
  </si>
  <si>
    <t>Sporta pasākumi</t>
  </si>
  <si>
    <t>Dotācijas sporta klubu aktivitāšu un sporta pasākumu atbalstīšanai</t>
  </si>
  <si>
    <t>Subsīdijas un dotācijas, t.sk:</t>
  </si>
  <si>
    <t xml:space="preserve">Biedrība " Centrālais auto – moto klubs "Latgale "" </t>
  </si>
  <si>
    <t xml:space="preserve">  Biedrība ASILA </t>
  </si>
  <si>
    <t xml:space="preserve"> Rēzeknes pilsētas SK KUMGAN </t>
  </si>
  <si>
    <t xml:space="preserve">  Latvijas Nedzirdīgo Savienība Rēzeknes reģionālā biedrība </t>
  </si>
  <si>
    <t xml:space="preserve">Interešu un profesionālās ievirzes izglītība </t>
  </si>
  <si>
    <t xml:space="preserve">  -    pašvaldības dotācija</t>
  </si>
  <si>
    <t>Ieņēmumi no valsts un pašvaldību kustamā īpašuma un mantas realizācijas</t>
  </si>
  <si>
    <t xml:space="preserve">Pašvaldību saņemtie valsts budžeta transferti noteiktam mērķim  (mērķdotācija no valsts budžeta) </t>
  </si>
  <si>
    <t>Pašvaldību uzturēšanas izdevumu transferti valsts budžeta daļēji finansētām atvasinātajām publiskajām personām, budžeta nefinansētajām iestādēm( 7270 k.)</t>
  </si>
  <si>
    <t>Maksājumi no valsts budžeta iestādēm pašvaldībām</t>
  </si>
  <si>
    <t>08.200</t>
  </si>
  <si>
    <t>Kultūra - kopā</t>
  </si>
  <si>
    <t>08.210</t>
  </si>
  <si>
    <t>Bibliotēkas</t>
  </si>
  <si>
    <t>08.220</t>
  </si>
  <si>
    <t>08.290-8</t>
  </si>
  <si>
    <t>Radošie kolektīvi (KN)</t>
  </si>
  <si>
    <t>Pašvaldību budžeta uzturēšanas izdevumu transferti citām pašvaldībām (7210 k.)</t>
  </si>
  <si>
    <t>08.230-1</t>
  </si>
  <si>
    <t>Nacionālo biedrību kultūras nams</t>
  </si>
  <si>
    <t xml:space="preserve"> -  pašvaldības dotācija</t>
  </si>
  <si>
    <t>08.230-FWM</t>
  </si>
  <si>
    <t xml:space="preserve">Sociālie pabalsti
</t>
  </si>
  <si>
    <t>08.230_IKV</t>
  </si>
  <si>
    <t>08.230_BAC</t>
  </si>
  <si>
    <t xml:space="preserve">Projekts" Be Ambassadors of your Culture"      
</t>
  </si>
  <si>
    <t>08.290-1</t>
  </si>
  <si>
    <t>Kultūras pasākumi</t>
  </si>
  <si>
    <t>Pašvaldību uzturēšanas izdevumu transferti (izņemot atmaksas) uz valsts budžetu (7247 kods)</t>
  </si>
  <si>
    <t xml:space="preserve">Valsts budžeta mērķdotācija māksliniecisko kolektīvu vadītāju darba samaksai un valsts sociālās apdrošināšanas obligātajām iemaksām </t>
  </si>
  <si>
    <t>08.290-4-L</t>
  </si>
  <si>
    <t xml:space="preserve">  Biedrība   "Latgalieši" </t>
  </si>
  <si>
    <t>08.290-9</t>
  </si>
  <si>
    <t>Latviešu dziesmu svētki</t>
  </si>
  <si>
    <t>8.290-6</t>
  </si>
  <si>
    <t>Jāņa Ivanova Rēzeknes mūzikas vidusskola</t>
  </si>
  <si>
    <t>08.290-10</t>
  </si>
  <si>
    <t>Rēzeknes mākslas un dizaina vidusskola</t>
  </si>
  <si>
    <t>08.300</t>
  </si>
  <si>
    <t>8.400.</t>
  </si>
  <si>
    <t xml:space="preserve">Reliģija </t>
  </si>
  <si>
    <t xml:space="preserve">   Rēzeknes  Jēzus Sirds Romas katoļu katedrālei</t>
  </si>
  <si>
    <t xml:space="preserve">   Rēzeknes Vissvētās Dievmātes Piedzimšanas pareizticīgo baznīcai </t>
  </si>
  <si>
    <t xml:space="preserve">   Rēzeknes vecticībnieku kapu draudzei</t>
  </si>
  <si>
    <t xml:space="preserve">   Rēzeknes Svētās Trīsvienības evaņģēliski luteriskā draudzei</t>
  </si>
  <si>
    <t xml:space="preserve">04.730. </t>
  </si>
  <si>
    <t xml:space="preserve">Tūrisma centrs </t>
  </si>
  <si>
    <t>Pašvaldību uzturēšanas izdevumu transferti valsts budžeta daļēji finansētām atvasinātajām publiskajām personām, budžeta nefinansētajām iestādēm</t>
  </si>
  <si>
    <t>04.900.</t>
  </si>
  <si>
    <t>Pārējā citur neklasificēta ekonomiskā darbība</t>
  </si>
  <si>
    <t>09.510.</t>
  </si>
  <si>
    <t>Pašvaldību atmaksa valsts budžetam par iepriekšējos gados saņemtajiem valsts budžeta transfertiem uzturēšanas izdevumiem ES līdzfinansētajos projektos (pasākumos)(7246 k.)</t>
  </si>
  <si>
    <t>Pašvaldību uzturēšanas izdevumu transferti valsts budžeta daļēji finansētām atvasinātajām publiskajām personām, budžeta nefinansētajām iestādēm (7270 k.)</t>
  </si>
  <si>
    <t xml:space="preserve"> Biedrība "Karatē klubs SATORI "</t>
  </si>
  <si>
    <t xml:space="preserve"> Līdzekļu atlikums gada sākumā      </t>
  </si>
  <si>
    <t xml:space="preserve">Līdzekļu atlikums gada sākumā </t>
  </si>
  <si>
    <t xml:space="preserve">
Sociāla rakstura maksājumi un kompensācijas
</t>
  </si>
  <si>
    <t xml:space="preserve"> 07.490-1</t>
  </si>
  <si>
    <t>04.510-P61</t>
  </si>
  <si>
    <t>04.900-P61</t>
  </si>
  <si>
    <t xml:space="preserve">06.600-3 </t>
  </si>
  <si>
    <t xml:space="preserve"> Energopārvaldības sistēmas uzturēšana un sertificēšana</t>
  </si>
  <si>
    <r>
      <t xml:space="preserve">    </t>
    </r>
    <r>
      <rPr>
        <i/>
        <sz val="10"/>
        <rFont val="Times New Roman"/>
        <family val="1"/>
      </rPr>
      <t>budžeta izpildītāju kontos</t>
    </r>
  </si>
  <si>
    <r>
      <t>Finanšu  pārvaldes darbības nodrošinājums</t>
    </r>
    <r>
      <rPr>
        <sz val="10"/>
        <rFont val="Arial"/>
        <family val="1"/>
      </rPr>
      <t xml:space="preserve"> </t>
    </r>
  </si>
  <si>
    <r>
      <t xml:space="preserve">Pilsētas apstādījumu uzturēšana un atjaunošana  </t>
    </r>
    <r>
      <rPr>
        <sz val="10"/>
        <rFont val="Arial"/>
        <family val="1"/>
      </rPr>
      <t xml:space="preserve"> </t>
    </r>
  </si>
  <si>
    <r>
      <t>Rēzeknes Sporta pārvaldes darbības nodrošinājums</t>
    </r>
    <r>
      <rPr>
        <sz val="10"/>
        <rFont val="Arial"/>
        <family val="1"/>
      </rPr>
      <t xml:space="preserve"> </t>
    </r>
  </si>
  <si>
    <r>
      <t>Kultūrvēstures muzejs</t>
    </r>
    <r>
      <rPr>
        <sz val="10"/>
        <rFont val="Arial"/>
        <family val="1"/>
      </rPr>
      <t xml:space="preserve"> </t>
    </r>
  </si>
  <si>
    <r>
      <t>Laikraksts "Rēzeknes vēstnesis"</t>
    </r>
    <r>
      <rPr>
        <sz val="10"/>
        <rFont val="Arial"/>
        <family val="1"/>
      </rPr>
      <t xml:space="preserve">  </t>
    </r>
  </si>
  <si>
    <t>Pašvaldību  transferti (atmaksa aizdevējam aizņēmumu saņemtās atmaksas apmērā, nepārsniedzot aizņēmuma apmēru Eiropas Savienības līdzfinansējuma daļai)</t>
  </si>
  <si>
    <t xml:space="preserve"> 
Dažādi nenodokļu ieņēmumi</t>
  </si>
  <si>
    <t>10.500-P63</t>
  </si>
  <si>
    <t>08.100-P62</t>
  </si>
  <si>
    <t xml:space="preserve">atalgojums </t>
  </si>
  <si>
    <t xml:space="preserve">Sociālie pabalsti </t>
  </si>
  <si>
    <t>Daudzfunkcionālais sociālo pakalpojumu centrs</t>
  </si>
  <si>
    <t>10.120-6</t>
  </si>
  <si>
    <t>05.400</t>
  </si>
  <si>
    <t>Bioloģiskās daudzveidības un ainavas aizsardzība</t>
  </si>
  <si>
    <t xml:space="preserve">Atpūtas un sporta pasākumi </t>
  </si>
  <si>
    <t>10.120-7</t>
  </si>
  <si>
    <t>Piepūšamās futbola halles būvniecība</t>
  </si>
  <si>
    <t>9. Rēzeknes valstspilsētas pašvaldības iestāde "Austrumlatvijas radošo pakalpojumu centrs"</t>
  </si>
  <si>
    <t>07. Rēzeknes valstspilsētas pašvaldības aģentūra "Rēzeknes Kultūras un Tūrisma centrs"</t>
  </si>
  <si>
    <t>Pašvaldību uzturēšanas izdevumu transferti valsts budžeta daļēji finansētām atvasinātām publiskām personām un budžeta nefinansētām iestādēm (kods 7270)</t>
  </si>
  <si>
    <t>Pašvaldības un tās iestāžu savstarpējie transferti (atmaksa aizdevējam aizņēmumu saņemtās atmaksas apmērā, nepārsniedzot aizņēmuma apmēru Eiropas Savienības līdzfinansējuma daļai)( kods 7230-1  )</t>
  </si>
  <si>
    <t>SIA " Rēzeknes Satiksme "</t>
  </si>
  <si>
    <t xml:space="preserve">Pašvaldību atmaksa valsts budžetam par iepriekšējos gados saņemtajiem valsts budžeta transfertiem uzturēšanas izdevumiem Eiropas Savienības politiku instrumentu un pārējās ārvalstu finanšu palīdzības līdzfinansētajos projektos (pasākumos)   (7246 kods)                                 </t>
  </si>
  <si>
    <r>
      <t xml:space="preserve">4.510 - </t>
    </r>
    <r>
      <rPr>
        <i/>
        <sz val="10"/>
        <rFont val="Times New Roman"/>
        <family val="1"/>
      </rPr>
      <t xml:space="preserve">pašvaldība  </t>
    </r>
  </si>
  <si>
    <r>
      <t>04.510 -</t>
    </r>
    <r>
      <rPr>
        <i/>
        <sz val="10"/>
        <rFont val="Times New Roman"/>
        <family val="1"/>
      </rPr>
      <t xml:space="preserve"> valsts</t>
    </r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</si>
  <si>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</si>
  <si>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 xml:space="preserve"> Sociāla rakstura maksājumi un kompensācijas</t>
  </si>
  <si>
    <t xml:space="preserve"> - Sociāla rakstura maksājumi un kompensācijas</t>
  </si>
  <si>
    <t xml:space="preserve">Covid-19 vakcinācijas centra darbības nodrošināšana </t>
  </si>
  <si>
    <t>SIA " Rēzeknes ūdens "</t>
  </si>
  <si>
    <t>4.740.</t>
  </si>
  <si>
    <t>Uzturēšanas izdevumi:</t>
  </si>
  <si>
    <t>06.200.</t>
  </si>
  <si>
    <t xml:space="preserve"> 
Teritoriju attīstība</t>
  </si>
  <si>
    <t xml:space="preserve">  Līdzekļu atlikums gada sākumā</t>
  </si>
  <si>
    <t xml:space="preserve">   Dotācija</t>
  </si>
  <si>
    <t>08.100-1</t>
  </si>
  <si>
    <t>08.620-7</t>
  </si>
  <si>
    <t xml:space="preserve"> Tehniskās dokumentācijas sagatavošana sakarā ar plānojamiem projektiem </t>
  </si>
  <si>
    <t>Projekts "PII "Vinnijs Pūks" J.Tiņanova ielā 31A "</t>
  </si>
  <si>
    <t>09.110-P64</t>
  </si>
  <si>
    <t>Pašvaldības autonomo funkciju veikšanai nepieciešamā nekustamā īpašuma iegāde</t>
  </si>
  <si>
    <t>Sociāla rakstura maksājumi un kompensācijas</t>
  </si>
  <si>
    <t xml:space="preserve">Subsīdijas un dotācijas </t>
  </si>
  <si>
    <t>No valsts budžeta daļēji finansēto atvasināto publisko personu un budžeta nefinansēto iestāžu transferti</t>
  </si>
  <si>
    <t>Biedrība "SAKURATE"</t>
  </si>
  <si>
    <t>Biedrība "Sporta klubs "CRYSTAL""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</si>
  <si>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                      (7246 k.)</t>
  </si>
  <si>
    <t>2023.gada  budžets</t>
  </si>
  <si>
    <t>2023.gada budžeta grozījumi</t>
  </si>
  <si>
    <t xml:space="preserve"> Iestādes ieņēmumi</t>
  </si>
  <si>
    <t>Ieņēmumi no valsts (pašvaldību) īpašuma iznomāšanas, pārdošanas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</si>
  <si>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(pasākumos)(9263 k.)</t>
  </si>
  <si>
    <t xml:space="preserve">Pašvaldības padotības iestāžu savstarpēji transferti   ( 7230-2k.) </t>
  </si>
  <si>
    <t xml:space="preserve">Pašvaldību uzturēšanas izdevumu transferti (Atgriezts priekšfinansējums no pašvaldības līdzekļiem) (7230 - 3  kods)       </t>
  </si>
  <si>
    <t xml:space="preserve">  t.sk.   Latgaliešu kultūras biedrība</t>
  </si>
  <si>
    <t>01.600-1</t>
  </si>
  <si>
    <t xml:space="preserve"> 
Saeimas vēlēšanas</t>
  </si>
  <si>
    <t>1.600-3</t>
  </si>
  <si>
    <t>Parakstu vākšana</t>
  </si>
  <si>
    <t xml:space="preserve">atalgojums   
</t>
  </si>
  <si>
    <t>06.600-3</t>
  </si>
  <si>
    <t>Energopārvaldības sistēmas uzturēšana un sertificēšana</t>
  </si>
  <si>
    <t>Kārtējie izdevumi, t.sk.</t>
  </si>
  <si>
    <t xml:space="preserve">atalgojums   </t>
  </si>
  <si>
    <t>08.100 - halle</t>
  </si>
  <si>
    <t>Pašvaldības un tās iestāžu savstarpējie transferti (Atgriezts priekšfinansējums  no pašvaldības līdzekļiem)( 7230-3 kods )</t>
  </si>
  <si>
    <t>09.110-P65</t>
  </si>
  <si>
    <t xml:space="preserve"> Izdevumi atbalsta pasākumu Ukrainas civiliedzīvotājiem nodrošināšanai     </t>
  </si>
  <si>
    <r>
      <t>Pilsētvides un attīstības pārvaldes darbības nodrošinājums</t>
    </r>
    <r>
      <rPr>
        <sz val="10"/>
        <rFont val="Arial"/>
        <family val="1"/>
      </rPr>
      <t xml:space="preserve"> </t>
    </r>
  </si>
  <si>
    <t xml:space="preserve">Promenādes un dabas takas savienojošā posma izbūve, Kovšu ezera parkā un Pilskalna projekta aktualizēšana </t>
  </si>
  <si>
    <t>4.900-4</t>
  </si>
  <si>
    <t xml:space="preserve"> 
Pašvaldības un tās iestāžu savstarpējie transferti</t>
  </si>
  <si>
    <t>04. Rēzeknes valstspilsētas  pašvaldības   Izglītības pārvalde</t>
  </si>
  <si>
    <t xml:space="preserve"> Sociālā aizsardzība invaliditātes gadījumā (pakalpojumu apmaksa) </t>
  </si>
  <si>
    <t>10.400-4</t>
  </si>
  <si>
    <t>Valsts mērķdotācija sociālajiem darbiniekiem, kuri veic sociālo darbu ar ģimenēm ar bērniem</t>
  </si>
  <si>
    <t xml:space="preserve"> Interešu un profesionālās ievirzes izglītība     </t>
  </si>
  <si>
    <t>10.920-Energo</t>
  </si>
  <si>
    <t xml:space="preserve"> -  pašvaldību saņemtie valsts budžeta transferti noteiktam mērķim</t>
  </si>
  <si>
    <t>Pašvaldību uzturēšanas izdevumu transferti (atmaksa aizdevējam aizņēmumu saņemtās atmaksas apmērā, nepārsniedzot aizņēmuma apmēru Eiropas Savienības līdzfinansējuma daļai)(7230-1kods)</t>
  </si>
  <si>
    <t xml:space="preserve"> -    pašvaldības dotācija</t>
  </si>
  <si>
    <t>Pašvaldības padotības iestāžu savstarpēji transferti (7230-2k.)</t>
  </si>
  <si>
    <t>Pašvaldības padotības iestāžu savstarpēji transferti( 7230-2 k.)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</si>
  <si>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(7246 kods)</t>
  </si>
  <si>
    <t>9.630</t>
  </si>
  <si>
    <t xml:space="preserve">Izglītojamo izmitināšanas pakalpojumi          </t>
  </si>
  <si>
    <t>Iestādes ieņēmumi</t>
  </si>
  <si>
    <t>Pašvaldību saņemtie valsts budžeta transferti ( mērķdotācija no valsts budžeta)</t>
  </si>
  <si>
    <t>Pašvaldību no valsts budžeta iestādēm saņemtie transferti ES politiku instrumentu un pārējās ārvalstu finanšu palīdzības līdzfinansētajiem projektiem (pasākumiem)</t>
  </si>
  <si>
    <t>9.620-1</t>
  </si>
  <si>
    <t xml:space="preserve">Izglītojamo ēdināšanas pakalpojumi (skolas)    </t>
  </si>
  <si>
    <t xml:space="preserve">Izglītojamo ēdināšanas pakalpojumi   (pirmsskolas)  </t>
  </si>
  <si>
    <t xml:space="preserve"> -   pašvaldības dotācija</t>
  </si>
  <si>
    <t xml:space="preserve"> -     pašvaldības dotācija</t>
  </si>
  <si>
    <t>9.620-2</t>
  </si>
  <si>
    <t xml:space="preserve">Daugavas vanagi Latvijā </t>
  </si>
  <si>
    <t xml:space="preserve">12. Afganistānas kara un citu militāro konfliktu veterānu biedrība </t>
  </si>
  <si>
    <t xml:space="preserve">14. Labdarības fonds Radīšana </t>
  </si>
  <si>
    <t xml:space="preserve">15. Rēzeknes pilsētas un novada pensionāru apvienība </t>
  </si>
  <si>
    <t xml:space="preserve"> Rēzeknes valstspilsētas pašvaldības Vadības un  administrācijas darbības  nodrošinājums</t>
  </si>
  <si>
    <t>01.   Rēzeknes valstspilsētas  pašvaldība</t>
  </si>
  <si>
    <t xml:space="preserve">6.  Rēzeknes valstspilsētas  pašvaldības Sporta pārvalde  </t>
  </si>
  <si>
    <t xml:space="preserve">  Energoresursu cenu ārkārtēja pieauguma samazinājuma pasākumi</t>
  </si>
  <si>
    <t>03. Rēzeknes valstspilsētas pašvaldības Pilsētvides un attīstības pārvalde</t>
  </si>
  <si>
    <t>02.  Rēzeknes valstspilsētas domes Finanšu pārvalde</t>
  </si>
  <si>
    <t>Starptautiskā palīdzība   (7730-k.)</t>
  </si>
  <si>
    <t xml:space="preserve">8.  Pašvaldību kopīgā iestāde "Rēzeknes speciālās ekonomiskās zonas pārvalde"    </t>
  </si>
  <si>
    <t>Pašvaldības padotības iestāžu savstarpēji transferti (7230-2 k.)</t>
  </si>
  <si>
    <t>Projekts   "Kultūras nama ēkas pārbūve Brāļu Skrindu ielā 3, Rēzeknē"</t>
  </si>
  <si>
    <t xml:space="preserve">Pārrobežu projekts  " PROMOTER" </t>
  </si>
  <si>
    <t>06.600-1-P1</t>
  </si>
  <si>
    <t>8.230-P67</t>
  </si>
  <si>
    <t>06.200-P66</t>
  </si>
  <si>
    <t xml:space="preserve"> 
Pašvaldību uzturēšanas izdevumu transferti valsts budžeta daļēji finansētām atvasinātām publiskām personām un budžeta nefinansētām iestādēm(7270 kods)</t>
  </si>
  <si>
    <t>06.200-P68</t>
  </si>
  <si>
    <t xml:space="preserve">Projekts "Green hub - dabas resursu apsaimniekošana " </t>
  </si>
  <si>
    <t>Pašvaldību uzturēšanas izdevumu transferti valsts budžeta daļēji finansētām atvasinātām publiskām personām un budžeta nefinansētām iestādēm(7270 kods)</t>
  </si>
  <si>
    <t>06.200-P69</t>
  </si>
  <si>
    <t xml:space="preserve">Projekts "Pure Water - ūdens ekspozīcija " </t>
  </si>
  <si>
    <t xml:space="preserve">   -   pašvaldību saņemtie valsts budžeta transferti noteiktam mērķim</t>
  </si>
  <si>
    <t xml:space="preserve"> - Dotācija no vispārējiem ieņēmumiem,t.sk.</t>
  </si>
  <si>
    <t xml:space="preserve">   -  dotācija no vispārējiem ieņēmumiem (aizņēmums   budžeta un finanšu vadībai)</t>
  </si>
  <si>
    <t xml:space="preserve">  - Dotācija no vispārējiem ieņēmumiem,(aizņēmums   budžeta un finanšu vadībai)</t>
  </si>
  <si>
    <t xml:space="preserve">  - pašvaldības dotācija</t>
  </si>
  <si>
    <t xml:space="preserve">  pašvaldības dotācija(aizņēmums   budžeta un finanšu vadībai)</t>
  </si>
  <si>
    <t xml:space="preserve">  pašvaldības dotācija (aizņēmums  budžeta un finanšu vadībai)</t>
  </si>
  <si>
    <t>pašvaldības dotācija (aizņēmums  budžeta un finanšu vadībai)</t>
  </si>
  <si>
    <t xml:space="preserve">    -     pašvaldības dotācija</t>
  </si>
  <si>
    <t xml:space="preserve">Starptautiskā palīdzība </t>
  </si>
  <si>
    <t xml:space="preserve">      -  pašvaldības dotācija </t>
  </si>
  <si>
    <t xml:space="preserve">   -  dotācija no vispārējiem ieņēmumiem (aizņēmums   budžeta un finanšu vadībai)   (stabilizācijas aizdevums)</t>
  </si>
  <si>
    <t xml:space="preserve">  -  dotācija no vispārējiem ieņēmumiem (aizņēmums   budžeta un finanšu vadībai)   (stabilizācijas aizdevums)</t>
  </si>
  <si>
    <t>Pašvaldības un tās iestāžu savstarpējie transferti (atmaksa aizdevējam aizņēmumu saņemtās atmaksas apmērā, nepārsniedzot aizņēmuma apmēru Eiropas Savienības līdzfinansējuma daļai)</t>
  </si>
  <si>
    <t>10.600 .</t>
  </si>
  <si>
    <r>
      <t xml:space="preserve">   -  dotācija no vispārējiem ieņēmumiem (aizņēmums   budžeta un finanšu vadībai)  </t>
    </r>
    <r>
      <rPr>
        <b/>
        <sz val="10"/>
        <color indexed="10"/>
        <rFont val="Times New Roman"/>
        <family val="1"/>
      </rPr>
      <t xml:space="preserve"> </t>
    </r>
  </si>
  <si>
    <t>10.920. Ukrainai</t>
  </si>
  <si>
    <t>3. pielikums</t>
  </si>
  <si>
    <t xml:space="preserve">      Rēzeknes valstspilsētas domes  19.10.2023. saistošajiem noteikumiem Nr. 15</t>
  </si>
  <si>
    <t>Rēzeknes valstspilsētas  pašvaldības 2023. gada pamatbudžeta ieņēmumu un izdevumu atšifrējums pa funkcionālajām kategorijām</t>
  </si>
  <si>
    <r>
      <t>Rēzeknes valstspilsētas pašvaldības domes priekšsēdētāja vietnieks</t>
    </r>
    <r>
      <rPr>
        <i/>
        <sz val="12"/>
        <rFont val="Times New Roman"/>
        <family val="1"/>
      </rPr>
      <t xml:space="preserve"> A. Stecs</t>
    </r>
  </si>
  <si>
    <t>Pašvaldības uzturēšanas izdevumu transferti (Atgriezts priekšfinansējums) (kods 7230-3k.)</t>
  </si>
  <si>
    <t>Pašvaldības uzturēšanas izdevumu transferti (Ieņēmumi no pašvaldības  īpašuma iznomāšanas, pārdošanas novirzīti pašvaldības pamatbudžetā) (kods 7230-4k.)</t>
  </si>
  <si>
    <t>Pašvaldības padotības iestāžu savstarpēji transferti   (7230-2k.)</t>
  </si>
  <si>
    <t>Pašvaldības un tās iestāžu savstarpējie transferti (atmaksa aizdevējam aizņēmumu saņemtās atmaksas apmērā, nepārsniedzot aizņēmuma apmēru Eiropas Savienības līdzfinansējuma daļai)(7230-1 kods)</t>
  </si>
  <si>
    <t xml:space="preserve">Pašvaldības padotības iestāžu savstarpēji transferti   (7230-2k.) </t>
  </si>
  <si>
    <t>Pašvaldību uzturēšanas izdevumu transferti valsts budžeta daļēji finansētām atvasinātām publiskām personām un budžeta nefinansētām iestādēm (7270 k.)</t>
  </si>
  <si>
    <t>Pašvaldības padotības iestāžu savstarpēji transferti (kods 7230-2k.)</t>
  </si>
  <si>
    <t>Dotācija SIA "Olimpiskais centrs Rēzeknē"</t>
  </si>
  <si>
    <t xml:space="preserve">Projekts  "Pievilcīga pilsētvide - Krasta iela gar upi" </t>
  </si>
  <si>
    <t>Reliģiskie un citi sabiedriskie  pakalpojumi - Sinagogas uzturēšanas izdevumi</t>
  </si>
  <si>
    <t>Projekts "Algoti pagaidu sabiedriskie darbi" (Nr.9.1.1.1/15/I/001)</t>
  </si>
  <si>
    <t xml:space="preserve">Projekts "Rīgas iela - Biznesa klasteru attīstība Rēzeknes pilsētā un komercdarbības atbalsta infrastruktūras izveide" </t>
  </si>
  <si>
    <t xml:space="preserve">Projekts  "Rīgas iela - Biznesa klasteru attīstība Rēzeknes pilsētā un komercdarbības atbalsta infrastruktūras izveide" </t>
  </si>
  <si>
    <t xml:space="preserve">Projekts "Zaļās pilsētvides plānošana un pārvaldība ilgtspējīgai pilsētu attīstībai Latvijas – Krievijas robežpilsētās (Shaping cities)"  </t>
  </si>
  <si>
    <t>Pašvaldību uzturēšanas izdevumu transferti valsts budžeta daļēji finansētām atvasinātām publiskām personām un budžeta nefinansētām iestādēm (7270 kods)</t>
  </si>
  <si>
    <t xml:space="preserve">Projekts "Sporta centra ēkas pārbūve Atbrīvošanas aleja 166A, Rēzekne" </t>
  </si>
  <si>
    <t>Pašvaldību uzturēšanas izdevumu transferti (atmaksa aizdevējam aizņēmumu saņemtās atmaksas apmērā, nepārsniedzot aizņēmuma apmēru Eiropas Savienības līdzfinansējuma daļai)(kods 7230-1)</t>
  </si>
  <si>
    <t xml:space="preserve">     - pašvaldības dotācija</t>
  </si>
  <si>
    <t xml:space="preserve">  - pašvaldības dotācija (aizņēmums   budžeta un finanšu vadībai)</t>
  </si>
  <si>
    <t>Pašvaldību saņemtie valsts budžeta transferti (mērķdotācija no valsts budžeta)</t>
  </si>
  <si>
    <t xml:space="preserve">          biedrība Eiroreģions "Ezeru zeme"</t>
  </si>
  <si>
    <t xml:space="preserve"> SIA "Rēzeknes slimnīca"</t>
  </si>
  <si>
    <t>SIA "Olimpiskais centrs Rēzeknē".</t>
  </si>
  <si>
    <t xml:space="preserve"> Dotācija SIA "Austrumlatvijas koncertzāle"</t>
  </si>
  <si>
    <t>Projekts "Rēzeknes rekreācijas centra izveide tūrisma attīstībai"</t>
  </si>
  <si>
    <t>Projekts "Urbex - apzaļumošanas attīstības koncepcija"</t>
  </si>
  <si>
    <t xml:space="preserve">Projekts " PII "Rotaļa" V.Seiles iela 17 " </t>
  </si>
  <si>
    <t xml:space="preserve">Projekts "Veselības veicināšanas un slimību profilakses pasākumu organizēšana Rēzeknes pilsētā" </t>
  </si>
  <si>
    <t xml:space="preserve">05.   Rēzeknes valstspilsētas  pašvaldības pārvalde "Sociālais dienests"  </t>
  </si>
  <si>
    <t xml:space="preserve">Pārvaldes  "Sociālais dienests"  darbības nodrošinājums  </t>
  </si>
  <si>
    <t>Invalīdu un viņu draugu apvienība "IMPULSS"</t>
  </si>
  <si>
    <t xml:space="preserve">Biedrība "PRO LAKCA" </t>
  </si>
  <si>
    <t xml:space="preserve">Biedrība "Eņģeļi ar mums" </t>
  </si>
  <si>
    <t xml:space="preserve">Biedrība "SAULES STARS AV" </t>
  </si>
  <si>
    <t xml:space="preserve">  Sporta klubs "Dorifor" </t>
  </si>
  <si>
    <t xml:space="preserve">Biedrība Telpu Futbola klubs "Rēzekne" </t>
  </si>
  <si>
    <t xml:space="preserve">Biedrība "VIVA" </t>
  </si>
  <si>
    <t xml:space="preserve">Projekts "Four wiser monkeys" </t>
  </si>
  <si>
    <t xml:space="preserve">Projekts "Iedvesmojošie kultūras vēstneši" </t>
  </si>
  <si>
    <t>Projekts  "Deinstitucionalizācijas pasākumu īstenošana Latgales reģionā - pieaugušie"</t>
  </si>
  <si>
    <t>Projekts "Deinstitucionalizācijas pasākumu īstenošana Latgales reģionā - ģimenes ar bērniem"</t>
  </si>
  <si>
    <t>Rēzeknes latgaliešu kultūras biedrība "Latgalieši"</t>
  </si>
  <si>
    <t>Biedrība "Autisma atbalsta punkts Rēzeknē"</t>
  </si>
  <si>
    <t xml:space="preserve"> Pašvaldību saņemtie valsts budžeta transferti noteiktam mērķim (dotācija no valsts budžeta)</t>
  </si>
  <si>
    <t xml:space="preserve"> Sporta biedrība "Sporta klubs "Ezerzeme""</t>
  </si>
  <si>
    <t xml:space="preserve">Sporta biedrība "Sedna" </t>
  </si>
  <si>
    <t>Biedrība "Galda tenisa klubs Rēzekne"</t>
  </si>
  <si>
    <t xml:space="preserve"> Biedrība "ATMA"</t>
  </si>
  <si>
    <t xml:space="preserve"> Biedrība "Rēzekne   FA"</t>
  </si>
  <si>
    <t xml:space="preserve"> Biedrība "CAMK "Latgale""</t>
  </si>
  <si>
    <t>Pašvaldību saņemtie valsts budžeta transferti noteiktam mērķim (dotācija no valsts budžeta)</t>
  </si>
  <si>
    <t xml:space="preserve"> Pašvaldības aģentūras "Rēzeknes Kultūras un Tūrisma centrs" darbības nodrošinājums</t>
  </si>
  <si>
    <t>Pašvaldību transferti citām pašvaldībām (7210k.)</t>
  </si>
  <si>
    <t xml:space="preserve">Pašvaldības padotības iestāžu savstarpēji transferti  (7230-2k.)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</si>
</sst>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Jā&quot;;&quot;Jā&quot;;&quot;Nē&quot;"/>
    <numFmt numFmtId="184" formatCode="&quot;Patiess&quot;;&quot;Patiess&quot;;&quot;Aplams&quot;"/>
    <numFmt numFmtId="185" formatCode="&quot;Ieslēgts&quot;;&quot;Ieslēgts&quot;;&quot;Izslēgts&quot;"/>
    <numFmt numFmtId="186" formatCode="[$€-2]\ #\ ##,000_);[Red]\([$€-2]\ #\ ##,000\)"/>
    <numFmt numFmtId="187" formatCode="[$-426]dddd\,\ yyyy\.\ &quot;gada&quot;\ d\.\ mmmm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name val="Verdana"/>
      <family val="2"/>
    </font>
    <font>
      <b/>
      <sz val="10"/>
      <name val="Calibri"/>
      <family val="2"/>
    </font>
    <font>
      <i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/>
    </xf>
    <xf numFmtId="178" fontId="3" fillId="33" borderId="0" xfId="0" applyNumberFormat="1" applyFont="1" applyFill="1" applyAlignment="1">
      <alignment horizontal="center" wrapText="1"/>
    </xf>
    <xf numFmtId="17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178" fontId="2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178" fontId="3" fillId="33" borderId="0" xfId="0" applyNumberFormat="1" applyFont="1" applyFill="1" applyAlignment="1">
      <alignment horizontal="right" vertical="center"/>
    </xf>
    <xf numFmtId="0" fontId="4" fillId="33" borderId="11" xfId="0" applyFont="1" applyFill="1" applyBorder="1" applyAlignment="1">
      <alignment horizontal="right" wrapText="1"/>
    </xf>
    <xf numFmtId="178" fontId="3" fillId="33" borderId="0" xfId="0" applyNumberFormat="1" applyFont="1" applyFill="1" applyAlignment="1">
      <alignment horizontal="right" vertical="top"/>
    </xf>
    <xf numFmtId="0" fontId="0" fillId="33" borderId="0" xfId="0" applyFill="1" applyAlignment="1">
      <alignment/>
    </xf>
    <xf numFmtId="0" fontId="2" fillId="33" borderId="0" xfId="60" applyFont="1" applyFill="1" applyAlignment="1">
      <alignment horizontal="left" vertical="top" wrapText="1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 wrapText="1" readingOrder="1"/>
    </xf>
    <xf numFmtId="0" fontId="2" fillId="33" borderId="0" xfId="59" applyFont="1" applyFill="1" applyAlignment="1">
      <alignment horizontal="right" wrapText="1"/>
      <protection/>
    </xf>
    <xf numFmtId="0" fontId="2" fillId="33" borderId="0" xfId="59" applyFont="1" applyFill="1" applyAlignment="1">
      <alignment wrapText="1"/>
      <protection/>
    </xf>
    <xf numFmtId="0" fontId="7" fillId="33" borderId="0" xfId="0" applyFont="1" applyFill="1" applyAlignment="1">
      <alignment horizontal="right" wrapText="1"/>
    </xf>
    <xf numFmtId="0" fontId="2" fillId="33" borderId="0" xfId="60" applyFont="1" applyFill="1" applyAlignment="1">
      <alignment wrapText="1"/>
      <protection/>
    </xf>
    <xf numFmtId="0" fontId="3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vertical="center" readingOrder="1"/>
    </xf>
    <xf numFmtId="0" fontId="4" fillId="33" borderId="0" xfId="0" applyFont="1" applyFill="1" applyAlignment="1">
      <alignment horizontal="left" vertical="center" wrapText="1" readingOrder="1"/>
    </xf>
    <xf numFmtId="0" fontId="2" fillId="33" borderId="0" xfId="59" applyFont="1" applyFill="1" applyAlignment="1">
      <alignment horizontal="right" vertical="top" wrapText="1"/>
      <protection/>
    </xf>
    <xf numFmtId="0" fontId="7" fillId="33" borderId="0" xfId="0" applyFont="1" applyFill="1" applyAlignment="1">
      <alignment vertical="top" wrapText="1"/>
    </xf>
    <xf numFmtId="0" fontId="4" fillId="33" borderId="0" xfId="60" applyFont="1" applyFill="1" applyAlignment="1">
      <alignment horizontal="left" vertical="top" wrapText="1"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right" wrapText="1"/>
    </xf>
    <xf numFmtId="0" fontId="2" fillId="33" borderId="0" xfId="59" applyFont="1" applyFill="1" applyAlignment="1">
      <alignment horizontal="right" vertical="center" wrapText="1"/>
      <protection/>
    </xf>
    <xf numFmtId="178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readingOrder="1"/>
    </xf>
    <xf numFmtId="0" fontId="54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60" applyFont="1" applyFill="1" applyAlignment="1">
      <alignment wrapText="1"/>
      <protection/>
    </xf>
    <xf numFmtId="0" fontId="2" fillId="0" borderId="0" xfId="59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2" fillId="0" borderId="0" xfId="59" applyFont="1" applyFill="1" applyAlignment="1">
      <alignment horizontal="left" wrapText="1" indent="1"/>
      <protection/>
    </xf>
    <xf numFmtId="0" fontId="6" fillId="0" borderId="0" xfId="0" applyFont="1" applyFill="1" applyAlignment="1">
      <alignment wrapText="1"/>
    </xf>
    <xf numFmtId="0" fontId="4" fillId="33" borderId="0" xfId="0" applyFont="1" applyFill="1" applyAlignment="1">
      <alignment horizontal="left" wrapText="1" readingOrder="1"/>
    </xf>
    <xf numFmtId="0" fontId="4" fillId="33" borderId="0" xfId="0" applyFont="1" applyFill="1" applyAlignment="1">
      <alignment vertical="center" wrapText="1"/>
    </xf>
    <xf numFmtId="0" fontId="4" fillId="33" borderId="0" xfId="59" applyFont="1" applyFill="1" applyAlignment="1">
      <alignment wrapText="1"/>
      <protection/>
    </xf>
    <xf numFmtId="49" fontId="3" fillId="33" borderId="0" xfId="0" applyNumberFormat="1" applyFont="1" applyFill="1" applyAlignment="1">
      <alignment horizontal="right"/>
    </xf>
    <xf numFmtId="0" fontId="2" fillId="33" borderId="0" xfId="60" applyFont="1" applyFill="1" applyAlignment="1">
      <alignment horizontal="center" vertical="center" wrapText="1"/>
      <protection/>
    </xf>
    <xf numFmtId="0" fontId="12" fillId="33" borderId="0" xfId="0" applyFont="1" applyFill="1" applyAlignment="1">
      <alignment/>
    </xf>
    <xf numFmtId="0" fontId="2" fillId="33" borderId="0" xfId="60" applyFont="1" applyFill="1" applyAlignment="1">
      <alignment horizontal="left" vertical="center" wrapText="1"/>
      <protection/>
    </xf>
    <xf numFmtId="178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3"/>
  <sheetViews>
    <sheetView tabSelected="1" zoomScale="115" zoomScaleNormal="115" zoomScalePageLayoutView="0" workbookViewId="0" topLeftCell="B1">
      <selection activeCell="G1" sqref="G1"/>
    </sheetView>
  </sheetViews>
  <sheetFormatPr defaultColWidth="9.140625" defaultRowHeight="12.75"/>
  <cols>
    <col min="1" max="1" width="9.140625" style="38" customWidth="1"/>
    <col min="2" max="2" width="49.140625" style="38" customWidth="1"/>
    <col min="3" max="3" width="9.57421875" style="38" bestFit="1" customWidth="1"/>
    <col min="4" max="4" width="10.28125" style="38" customWidth="1"/>
    <col min="5" max="5" width="10.00390625" style="38" customWidth="1"/>
  </cols>
  <sheetData>
    <row r="1" spans="1:5" ht="12.75">
      <c r="A1" s="83"/>
      <c r="B1" s="83"/>
      <c r="C1" s="83"/>
      <c r="D1" s="83"/>
      <c r="E1" s="83"/>
    </row>
    <row r="2" spans="1:5" ht="12.75">
      <c r="A2" s="5"/>
      <c r="B2" s="2"/>
      <c r="C2" s="2" t="s">
        <v>475</v>
      </c>
      <c r="D2" s="2"/>
      <c r="E2" s="2"/>
    </row>
    <row r="3" spans="1:5" ht="12.75">
      <c r="A3" s="5"/>
      <c r="B3" s="88" t="s">
        <v>476</v>
      </c>
      <c r="C3" s="88"/>
      <c r="D3" s="88"/>
      <c r="E3" s="88"/>
    </row>
    <row r="4" spans="1:5" ht="12.75">
      <c r="A4" s="5"/>
      <c r="B4" s="2"/>
      <c r="C4" s="2"/>
      <c r="D4" s="2"/>
      <c r="E4" s="2"/>
    </row>
    <row r="5" spans="1:5" ht="30" customHeight="1">
      <c r="A5" s="91" t="s">
        <v>477</v>
      </c>
      <c r="B5" s="91"/>
      <c r="C5" s="91"/>
      <c r="D5" s="80"/>
      <c r="E5" s="80"/>
    </row>
    <row r="6" spans="1:5" ht="12.75">
      <c r="A6" s="6"/>
      <c r="B6" s="39"/>
      <c r="C6" s="3"/>
      <c r="D6" s="3"/>
      <c r="E6" s="3"/>
    </row>
    <row r="7" spans="1:5" ht="15">
      <c r="A7" s="5"/>
      <c r="B7" s="22"/>
      <c r="C7" s="36"/>
      <c r="D7" s="16"/>
      <c r="E7" s="75" t="s">
        <v>0</v>
      </c>
    </row>
    <row r="8" spans="1:5" ht="38.25">
      <c r="A8" s="12" t="s">
        <v>1</v>
      </c>
      <c r="B8" s="13" t="s">
        <v>2</v>
      </c>
      <c r="C8" s="10" t="s">
        <v>386</v>
      </c>
      <c r="D8" s="12" t="s">
        <v>387</v>
      </c>
      <c r="E8" s="10" t="s">
        <v>386</v>
      </c>
    </row>
    <row r="9" spans="1:5" ht="12.75">
      <c r="A9" s="15"/>
      <c r="B9" s="79"/>
      <c r="C9" s="40"/>
      <c r="D9" s="40"/>
      <c r="E9" s="40"/>
    </row>
    <row r="10" spans="1:5" ht="21" customHeight="1">
      <c r="A10" s="6"/>
      <c r="B10" s="3" t="s">
        <v>3</v>
      </c>
      <c r="C10" s="3">
        <f>C11+C17+C25+C23+C32+C29+C19+C20+C31+C30+C18+C27+C28+C16+C21+C15+C22+C24+C26</f>
        <v>53709240</v>
      </c>
      <c r="D10" s="3">
        <f>D11+D17+D25+D23+D32+D29+D19+D20+D31+D30+D18+D27+D28+D16+D21+D15+D22+D24+D26</f>
        <v>3764680</v>
      </c>
      <c r="E10" s="3">
        <f>E11+E17+E25+E23+E32+E29+E19+E20+E31+E30+E18+E27+E28+E16+E21+E15+E22+E24+E26</f>
        <v>57473920</v>
      </c>
    </row>
    <row r="11" spans="1:5" ht="43.5" customHeight="1">
      <c r="A11" s="5"/>
      <c r="B11" s="2" t="s">
        <v>4</v>
      </c>
      <c r="C11" s="2">
        <f>C65+C1099+C1352+C1785+C1905+C86+C1111+C1364+C1794+C1917+C2258+C2280+C2289+C767+C771+C832+C845</f>
        <v>26663660</v>
      </c>
      <c r="D11" s="2">
        <f>D65+D1099+D1352+D1785+D1905+D86+D1111+D1364+D1794+D1917+D2258+D2280+D2289+D767+D771+D832+D845</f>
        <v>0</v>
      </c>
      <c r="E11" s="2">
        <f>E65+E1099+E1352+E1785+E1905+E86+E1111+E1364+E1794+E1917+E2258+E2280+E2289+E767+E771+E832+E845</f>
        <v>26663660</v>
      </c>
    </row>
    <row r="12" spans="1:5" ht="46.5" customHeight="1">
      <c r="A12" s="5"/>
      <c r="B12" s="2" t="s">
        <v>5</v>
      </c>
      <c r="C12" s="58">
        <f>C11-C13-C14</f>
        <v>24087946</v>
      </c>
      <c r="D12" s="58">
        <f>D11-D13-D14</f>
        <v>0</v>
      </c>
      <c r="E12" s="2">
        <f>E11-E13-E14</f>
        <v>24087946</v>
      </c>
    </row>
    <row r="13" spans="1:5" ht="30.75" customHeight="1">
      <c r="A13" s="5"/>
      <c r="B13" s="14" t="s">
        <v>6</v>
      </c>
      <c r="C13" s="2">
        <f>C1354+C1907+C1101+C67+C834</f>
        <v>682268</v>
      </c>
      <c r="D13" s="2">
        <f>D1354+D1907+D1101+D67+D834</f>
        <v>0</v>
      </c>
      <c r="E13" s="2">
        <f>E1354+E1907+E1101+E67+E834</f>
        <v>682268</v>
      </c>
    </row>
    <row r="14" spans="1:5" ht="29.25" customHeight="1">
      <c r="A14" s="5"/>
      <c r="B14" s="14" t="s">
        <v>473</v>
      </c>
      <c r="C14" s="2">
        <f>C68+C1102+C1908+C2282</f>
        <v>1893446</v>
      </c>
      <c r="D14" s="2">
        <f>D68+D1102+D1908+D2282</f>
        <v>0</v>
      </c>
      <c r="E14" s="2">
        <f>E68+E1102+E1908+E2282</f>
        <v>1893446</v>
      </c>
    </row>
    <row r="15" spans="1:5" ht="42.75" customHeight="1" hidden="1">
      <c r="A15" s="5" t="s">
        <v>7</v>
      </c>
      <c r="B15" s="42" t="s">
        <v>8</v>
      </c>
      <c r="C15" s="2">
        <f>C74</f>
        <v>0</v>
      </c>
      <c r="D15" s="2"/>
      <c r="E15" s="7">
        <f>C15+D15</f>
        <v>0</v>
      </c>
    </row>
    <row r="16" spans="1:5" ht="26.25" customHeight="1">
      <c r="A16" s="41" t="s">
        <v>9</v>
      </c>
      <c r="B16" s="14" t="s">
        <v>10</v>
      </c>
      <c r="C16" s="2">
        <f>C1103+C1910+C1356+C1787+C75+C838+C2284</f>
        <v>10602262</v>
      </c>
      <c r="D16" s="2">
        <f>D1103+D1910+D1356+D1787+D75+D838+D2284</f>
        <v>3596010</v>
      </c>
      <c r="E16" s="2">
        <f>E1103+E1910+E1356+E1787+E75+E838+E2284</f>
        <v>14198272</v>
      </c>
    </row>
    <row r="17" spans="1:5" ht="70.5" customHeight="1">
      <c r="A17" s="41" t="s">
        <v>9</v>
      </c>
      <c r="B17" s="14" t="s">
        <v>11</v>
      </c>
      <c r="C17" s="2">
        <f>+C76+C2283</f>
        <v>61400</v>
      </c>
      <c r="D17" s="2">
        <f>+D76+D2283</f>
        <v>0</v>
      </c>
      <c r="E17" s="2">
        <f>+E76+E2283</f>
        <v>61400</v>
      </c>
    </row>
    <row r="18" spans="1:5" ht="14.25" customHeight="1">
      <c r="A18" s="5"/>
      <c r="B18" s="2" t="s">
        <v>12</v>
      </c>
      <c r="C18" s="2"/>
      <c r="D18" s="2"/>
      <c r="E18" s="2">
        <f>C18+D18</f>
        <v>0</v>
      </c>
    </row>
    <row r="19" spans="1:5" ht="47.25" customHeight="1">
      <c r="A19" s="43" t="s">
        <v>13</v>
      </c>
      <c r="B19" s="44" t="s">
        <v>14</v>
      </c>
      <c r="C19" s="2">
        <f>C77+C1358+C1788+C1104+C2285+C2260+C1911+C840</f>
        <v>3780817</v>
      </c>
      <c r="D19" s="2">
        <f>D77+D1358+D1788+D1104+D2285+D2260+D1911+D840</f>
        <v>42</v>
      </c>
      <c r="E19" s="2">
        <f>E77+E1358+E1788+E1104+E2285+E2260+E1911+E840</f>
        <v>3780859</v>
      </c>
    </row>
    <row r="20" spans="1:5" ht="52.5" customHeight="1">
      <c r="A20" s="43"/>
      <c r="B20" s="44"/>
      <c r="C20" s="2"/>
      <c r="D20" s="2"/>
      <c r="E20" s="2"/>
    </row>
    <row r="21" spans="1:5" ht="38.25" customHeight="1">
      <c r="A21" s="43" t="s">
        <v>16</v>
      </c>
      <c r="B21" s="14" t="s">
        <v>17</v>
      </c>
      <c r="C21" s="2">
        <f>C78+C1355+C839</f>
        <v>772833</v>
      </c>
      <c r="D21" s="2">
        <f>D78+D1355+D839</f>
        <v>0</v>
      </c>
      <c r="E21" s="2">
        <f>E78+E1355+E839</f>
        <v>772833</v>
      </c>
    </row>
    <row r="22" spans="1:5" ht="24.75" customHeight="1" hidden="1">
      <c r="A22" s="5" t="s">
        <v>18</v>
      </c>
      <c r="B22" s="14" t="s">
        <v>19</v>
      </c>
      <c r="C22" s="2">
        <f>C2263</f>
        <v>0</v>
      </c>
      <c r="D22" s="2">
        <f>D2263</f>
        <v>0</v>
      </c>
      <c r="E22" s="2">
        <f>E2263</f>
        <v>0</v>
      </c>
    </row>
    <row r="23" spans="1:5" ht="65.25" customHeight="1">
      <c r="A23" s="5" t="s">
        <v>20</v>
      </c>
      <c r="B23" s="2" t="s">
        <v>21</v>
      </c>
      <c r="C23" s="2">
        <f>C1106+C1357+C1912+C2262+C79+C2286</f>
        <v>1196342</v>
      </c>
      <c r="D23" s="2">
        <f>D1106+D1357+D1912+D2262+D79+D2286</f>
        <v>50000</v>
      </c>
      <c r="E23" s="2">
        <f>E1106+E1357+E1912+E2262+E79+E2286</f>
        <v>1246342</v>
      </c>
    </row>
    <row r="24" spans="1:5" ht="19.5" customHeight="1" hidden="1">
      <c r="A24" s="41" t="s">
        <v>23</v>
      </c>
      <c r="B24" s="18" t="s">
        <v>24</v>
      </c>
      <c r="C24" s="2">
        <f>C81</f>
        <v>0</v>
      </c>
      <c r="D24" s="2">
        <f>D81</f>
        <v>0</v>
      </c>
      <c r="E24" s="2">
        <f>E81</f>
        <v>0</v>
      </c>
    </row>
    <row r="25" spans="1:5" ht="18.75" customHeight="1">
      <c r="A25" s="15" t="s">
        <v>25</v>
      </c>
      <c r="B25" s="2" t="s">
        <v>388</v>
      </c>
      <c r="C25" s="2">
        <f>C82+C1107+C1361+C1789+C1915+C2259+C2288+C769+C842</f>
        <v>2490747</v>
      </c>
      <c r="D25" s="2">
        <f>D82+D1107+D1361+D1789+D1915+D2259+D2288+D769+D842</f>
        <v>11171</v>
      </c>
      <c r="E25" s="2">
        <f>E82+E1107+E1361+E1789+E1915+E2259+E2288+E769+E842</f>
        <v>2501918</v>
      </c>
    </row>
    <row r="26" spans="1:5" ht="23.25" customHeight="1">
      <c r="A26" s="15" t="s">
        <v>27</v>
      </c>
      <c r="B26" s="42" t="s">
        <v>389</v>
      </c>
      <c r="C26" s="2">
        <f>C837</f>
        <v>1725907</v>
      </c>
      <c r="D26" s="2">
        <f>D837</f>
        <v>0</v>
      </c>
      <c r="E26" s="2">
        <f>E837</f>
        <v>1725907</v>
      </c>
    </row>
    <row r="27" spans="1:5" ht="23.25" customHeight="1" hidden="1">
      <c r="A27" s="5"/>
      <c r="B27" s="2" t="s">
        <v>29</v>
      </c>
      <c r="C27" s="2">
        <f>C70+C1108+C1359+C1790+C844</f>
        <v>0</v>
      </c>
      <c r="D27" s="2">
        <f>D70+D1108+D1359+D1790+D844</f>
        <v>0</v>
      </c>
      <c r="E27" s="2">
        <f>E70+E1108+E1359+E1790+E844</f>
        <v>0</v>
      </c>
    </row>
    <row r="28" spans="1:5" ht="14.25" customHeight="1">
      <c r="A28" s="5" t="s">
        <v>30</v>
      </c>
      <c r="B28" s="2" t="s">
        <v>31</v>
      </c>
      <c r="C28" s="2">
        <f>C71+C843</f>
        <v>4000</v>
      </c>
      <c r="D28" s="2">
        <f>D71+D843</f>
        <v>5360</v>
      </c>
      <c r="E28" s="2">
        <f>E71+E843</f>
        <v>9360</v>
      </c>
    </row>
    <row r="29" spans="1:5" ht="12" customHeight="1">
      <c r="A29" s="5" t="s">
        <v>32</v>
      </c>
      <c r="B29" s="2" t="s">
        <v>33</v>
      </c>
      <c r="C29" s="2">
        <f>C72+C1360+C1914+C2261+C1105+C441+C836</f>
        <v>37368</v>
      </c>
      <c r="D29" s="2">
        <f>D72+D1360+D1914+D2261+D1105+D441+D836</f>
        <v>15084</v>
      </c>
      <c r="E29" s="2">
        <f>E72+E1360+E1914+E2261+E1105+E441+E836</f>
        <v>52452</v>
      </c>
    </row>
    <row r="30" spans="1:5" ht="0.75" customHeight="1">
      <c r="A30" s="5"/>
      <c r="B30" s="2" t="s">
        <v>34</v>
      </c>
      <c r="C30" s="2">
        <f>C1109+C73+C1909</f>
        <v>0</v>
      </c>
      <c r="D30" s="2">
        <f>D1109+D73+D1909</f>
        <v>0</v>
      </c>
      <c r="E30" s="2">
        <f>E1109+E73+E1909</f>
        <v>0</v>
      </c>
    </row>
    <row r="31" spans="1:5" ht="16.5" customHeight="1">
      <c r="A31" s="11"/>
      <c r="B31" s="7" t="s">
        <v>35</v>
      </c>
      <c r="C31" s="7">
        <f>C1112+C1791+C2287+C1913+C1362+C841+C80</f>
        <v>260268</v>
      </c>
      <c r="D31" s="7">
        <f>D1112+D1791+D2287+D1913+D1362+D841+D80</f>
        <v>87013</v>
      </c>
      <c r="E31" s="7">
        <f>E1112+E1791+E2287+E1913+E1362+E841+E80</f>
        <v>347281</v>
      </c>
    </row>
    <row r="32" spans="1:5" ht="16.5" customHeight="1">
      <c r="A32" s="5"/>
      <c r="B32" s="2" t="s">
        <v>36</v>
      </c>
      <c r="C32" s="2">
        <f>C33-C37-C38</f>
        <v>6113636</v>
      </c>
      <c r="D32" s="2">
        <f>D33-D37-D38</f>
        <v>0</v>
      </c>
      <c r="E32" s="2">
        <f>E33-E37-E38</f>
        <v>6113636</v>
      </c>
    </row>
    <row r="33" spans="1:5" ht="16.5" customHeight="1">
      <c r="A33" s="5"/>
      <c r="B33" s="2" t="s">
        <v>37</v>
      </c>
      <c r="C33" s="5">
        <f>C83+C84+C1110+C1363+C1792+C1793+C1916+C2264+C85+C2290+C846</f>
        <v>6113636</v>
      </c>
      <c r="D33" s="5">
        <f>D83+D84+D1110+D1363+D1792+D1793+D1916+D2264+D85+D2290+D846</f>
        <v>0</v>
      </c>
      <c r="E33" s="5">
        <f>E83+E84+E1110+E1363+E1792+E1793+E1916+E2264+E85+E2290+E846</f>
        <v>6113636</v>
      </c>
    </row>
    <row r="34" spans="1:5" ht="16.5" customHeight="1">
      <c r="A34" s="5"/>
      <c r="B34" s="2" t="s">
        <v>336</v>
      </c>
      <c r="C34" s="5">
        <f>C1916+C1792+C1363+C1110+C83+C2264+C2290+C770+C846</f>
        <v>6113636</v>
      </c>
      <c r="D34" s="5">
        <f>D1916+D1792+D1363+D1110+D83+D2264+D2290+D770+D846</f>
        <v>0</v>
      </c>
      <c r="E34" s="5">
        <f>E1916+E1792+E1363+E1110+E83+E2264+E2290+E770+E846</f>
        <v>6113636</v>
      </c>
    </row>
    <row r="35" spans="1:5" ht="21" customHeight="1" hidden="1">
      <c r="A35" s="5"/>
      <c r="B35" s="4" t="s">
        <v>38</v>
      </c>
      <c r="C35" s="4">
        <f>C85</f>
        <v>0</v>
      </c>
      <c r="D35" s="4"/>
      <c r="E35" s="2">
        <f>C35+D35</f>
        <v>0</v>
      </c>
    </row>
    <row r="36" spans="1:5" ht="21" customHeight="1" hidden="1">
      <c r="A36" s="5"/>
      <c r="B36" s="4" t="s">
        <v>39</v>
      </c>
      <c r="C36" s="4">
        <f>C1793+C84</f>
        <v>0</v>
      </c>
      <c r="D36" s="4"/>
      <c r="E36" s="2">
        <f>C36+D36</f>
        <v>0</v>
      </c>
    </row>
    <row r="37" spans="1:5" ht="21" customHeight="1" hidden="1">
      <c r="A37" s="5"/>
      <c r="B37" s="2" t="s">
        <v>40</v>
      </c>
      <c r="C37" s="2">
        <v>0</v>
      </c>
      <c r="D37" s="2"/>
      <c r="E37" s="2">
        <f>C37+D37</f>
        <v>0</v>
      </c>
    </row>
    <row r="38" spans="1:5" ht="21" customHeight="1" hidden="1">
      <c r="A38" s="5"/>
      <c r="B38" s="2" t="s">
        <v>41</v>
      </c>
      <c r="C38" s="4">
        <v>0</v>
      </c>
      <c r="D38" s="4"/>
      <c r="E38" s="2">
        <f>C38+D38</f>
        <v>0</v>
      </c>
    </row>
    <row r="39" spans="1:5" ht="15" customHeight="1">
      <c r="A39" s="5"/>
      <c r="B39" s="2"/>
      <c r="C39" s="4"/>
      <c r="D39" s="4"/>
      <c r="E39" s="3"/>
    </row>
    <row r="40" spans="1:5" ht="21" customHeight="1">
      <c r="A40" s="6"/>
      <c r="B40" s="3" t="s">
        <v>42</v>
      </c>
      <c r="C40" s="3">
        <f>C41+C59+C53+C61+C60</f>
        <v>53709240</v>
      </c>
      <c r="D40" s="3">
        <f>D41+D59+D53+D61+D60</f>
        <v>3764680</v>
      </c>
      <c r="E40" s="3">
        <f>E41+E59+E53+E61+E60</f>
        <v>57473920</v>
      </c>
    </row>
    <row r="41" spans="1:5" ht="16.5" customHeight="1">
      <c r="A41" s="6"/>
      <c r="B41" s="3" t="s">
        <v>43</v>
      </c>
      <c r="C41" s="3">
        <f>C42+C44+C45+C47+C46+C55+C58+C48+C50+C49+C51+C56+C52+C54+C57</f>
        <v>45370700</v>
      </c>
      <c r="D41" s="3">
        <f>D42+D44+D45+D47+D46+D55+D58+D48+D50+D49+D51+D56+D52+D54+D57</f>
        <v>3754857</v>
      </c>
      <c r="E41" s="3">
        <f>E42+E44+E45+E47+E46+E55+E58+E48+E50+E49+E51+E56+E52+E54+E57</f>
        <v>49125557</v>
      </c>
    </row>
    <row r="42" spans="1:5" ht="16.5" customHeight="1">
      <c r="A42" s="6"/>
      <c r="B42" s="2" t="s">
        <v>44</v>
      </c>
      <c r="C42" s="2">
        <f aca="true" t="shared" si="0" ref="C42:E43">C90+C1116+C1368+C1798+C1921+C2268+C2295+C775+C850</f>
        <v>33629677</v>
      </c>
      <c r="D42" s="2">
        <f t="shared" si="0"/>
        <v>3741097</v>
      </c>
      <c r="E42" s="59">
        <f t="shared" si="0"/>
        <v>37370774</v>
      </c>
    </row>
    <row r="43" spans="1:5" ht="16.5" customHeight="1">
      <c r="A43" s="5"/>
      <c r="B43" s="16" t="s">
        <v>45</v>
      </c>
      <c r="C43" s="2">
        <f>C91+C1117+C1369+C1799+C1922+C2269+C2296+C776+C851</f>
        <v>17846654</v>
      </c>
      <c r="D43" s="2">
        <f t="shared" si="0"/>
        <v>2681274</v>
      </c>
      <c r="E43" s="59">
        <f t="shared" si="0"/>
        <v>20527928</v>
      </c>
    </row>
    <row r="44" spans="1:5" ht="14.25" customHeight="1">
      <c r="A44" s="5"/>
      <c r="B44" s="2" t="s">
        <v>46</v>
      </c>
      <c r="C44" s="2">
        <f>C93+C1118+C1370+C1800+C1923+C2297+C2270+C852</f>
        <v>3902367</v>
      </c>
      <c r="D44" s="2">
        <f>D93+D1118+D1370+D1800+D1923+D2297+D2270+D852</f>
        <v>-123233</v>
      </c>
      <c r="E44" s="59">
        <f>E93+E1118+E1370+E1800+E1923+E2297+E2270+E852</f>
        <v>3779134</v>
      </c>
    </row>
    <row r="45" spans="1:5" ht="16.5" customHeight="1">
      <c r="A45" s="5"/>
      <c r="B45" s="2" t="s">
        <v>47</v>
      </c>
      <c r="C45" s="2">
        <f>C777</f>
        <v>2116954</v>
      </c>
      <c r="D45" s="2">
        <f>D777</f>
        <v>0</v>
      </c>
      <c r="E45" s="59">
        <f>E777</f>
        <v>2116954</v>
      </c>
    </row>
    <row r="46" spans="1:5" ht="15" customHeight="1">
      <c r="A46" s="5"/>
      <c r="B46" s="2" t="s">
        <v>364</v>
      </c>
      <c r="C46" s="2">
        <f>C94+C1119+C1371+C1924+C2298+C1801+C854</f>
        <v>2357257</v>
      </c>
      <c r="D46" s="2">
        <f>D94+D1119+D1371+D1924+D2298+D1801+D854</f>
        <v>-20</v>
      </c>
      <c r="E46" s="59">
        <f>E94+E1119+E1371+E1924+E2298+E1801+E854</f>
        <v>2357237</v>
      </c>
    </row>
    <row r="47" spans="1:5" ht="18" customHeight="1">
      <c r="A47" s="5"/>
      <c r="B47" s="59" t="s">
        <v>49</v>
      </c>
      <c r="C47" s="2">
        <f>C1120+C1372+C95+C1926</f>
        <v>403558</v>
      </c>
      <c r="D47" s="2">
        <f>D1120+D1372+D95+D1926</f>
        <v>50000</v>
      </c>
      <c r="E47" s="2">
        <f>E1120+E1372+E95+E1926</f>
        <v>453558</v>
      </c>
    </row>
    <row r="48" spans="1:5" ht="39" customHeight="1">
      <c r="A48" s="45"/>
      <c r="B48" s="61" t="s">
        <v>53</v>
      </c>
      <c r="C48" s="2">
        <f>C1930+C99+C1401+C1122+C2301+C1374</f>
        <v>4793</v>
      </c>
      <c r="D48" s="2">
        <f>D1930+D99+D1401+D1122+D2301+D1374</f>
        <v>0</v>
      </c>
      <c r="E48" s="2">
        <f>E1930+E99+E1401+E1122+E2301+E1374</f>
        <v>4793</v>
      </c>
    </row>
    <row r="49" spans="1:5" ht="0.75" customHeight="1">
      <c r="A49" s="45"/>
      <c r="B49" s="61" t="s">
        <v>54</v>
      </c>
      <c r="C49" s="2">
        <f>C1928+C100+C1373+C1123+C2302</f>
        <v>0</v>
      </c>
      <c r="D49" s="2">
        <f>D1928+D100+D1373+D1123+D2302</f>
        <v>0</v>
      </c>
      <c r="E49" s="2">
        <f>E1928+E100+E1373+E1123+E2302</f>
        <v>0</v>
      </c>
    </row>
    <row r="50" spans="1:5" ht="25.5" customHeight="1">
      <c r="A50" s="45"/>
      <c r="B50" s="61" t="s">
        <v>55</v>
      </c>
      <c r="C50" s="2">
        <f>C1929+C2303</f>
        <v>18000</v>
      </c>
      <c r="D50" s="2">
        <f>D1929+D2303</f>
        <v>0</v>
      </c>
      <c r="E50" s="2">
        <f>E1929+E2303</f>
        <v>18000</v>
      </c>
    </row>
    <row r="51" spans="1:5" ht="41.25" customHeight="1">
      <c r="A51" s="45"/>
      <c r="B51" s="61" t="s">
        <v>56</v>
      </c>
      <c r="C51" s="2">
        <f>C2304+C101+C1931</f>
        <v>48228</v>
      </c>
      <c r="D51" s="2">
        <f>D2304+D101+D1931</f>
        <v>0</v>
      </c>
      <c r="E51" s="2">
        <f>E2304+E101+E1931</f>
        <v>48228</v>
      </c>
    </row>
    <row r="52" spans="1:5" ht="15.75" customHeight="1">
      <c r="A52" s="45"/>
      <c r="B52" s="61" t="s">
        <v>57</v>
      </c>
      <c r="C52" s="2">
        <f>C102</f>
        <v>83708</v>
      </c>
      <c r="D52" s="2">
        <f>D102</f>
        <v>0</v>
      </c>
      <c r="E52" s="2">
        <f>E102</f>
        <v>83708</v>
      </c>
    </row>
    <row r="53" spans="1:5" ht="2.25" customHeight="1" hidden="1">
      <c r="A53" s="5"/>
      <c r="B53" s="60" t="s">
        <v>50</v>
      </c>
      <c r="C53" s="4">
        <v>0</v>
      </c>
      <c r="D53" s="4"/>
      <c r="E53" s="3">
        <f>C53+D53</f>
        <v>0</v>
      </c>
    </row>
    <row r="54" spans="1:5" ht="17.25" customHeight="1">
      <c r="A54" s="83"/>
      <c r="B54" s="59" t="s">
        <v>444</v>
      </c>
      <c r="C54" s="2">
        <f>C103</f>
        <v>8806</v>
      </c>
      <c r="D54" s="2">
        <f>D103</f>
        <v>0</v>
      </c>
      <c r="E54" s="2">
        <f>E103</f>
        <v>8806</v>
      </c>
    </row>
    <row r="55" spans="1:5" ht="49.5" customHeight="1">
      <c r="A55" s="45"/>
      <c r="B55" s="67" t="s">
        <v>52</v>
      </c>
      <c r="C55" s="4">
        <f>+C96+C1125+C1402</f>
        <v>2022110</v>
      </c>
      <c r="D55" s="4">
        <f>+D96+D1125+D1402</f>
        <v>0</v>
      </c>
      <c r="E55" s="4">
        <f>+E96+E1125+E1402</f>
        <v>2022110</v>
      </c>
    </row>
    <row r="56" spans="1:5" ht="28.5" customHeight="1">
      <c r="A56" s="45"/>
      <c r="B56" s="67" t="s">
        <v>479</v>
      </c>
      <c r="C56" s="2">
        <f>C98</f>
        <v>41264</v>
      </c>
      <c r="D56" s="2">
        <f>D98</f>
        <v>0</v>
      </c>
      <c r="E56" s="2">
        <f>E98</f>
        <v>41264</v>
      </c>
    </row>
    <row r="57" spans="1:5" ht="45" customHeight="1">
      <c r="A57" s="45"/>
      <c r="B57" s="67" t="s">
        <v>480</v>
      </c>
      <c r="C57" s="2">
        <f>C855</f>
        <v>473710</v>
      </c>
      <c r="D57" s="2">
        <f>D855</f>
        <v>0</v>
      </c>
      <c r="E57" s="2">
        <f>E855</f>
        <v>473710</v>
      </c>
    </row>
    <row r="58" spans="1:5" ht="29.25" customHeight="1">
      <c r="A58" s="45"/>
      <c r="B58" s="69" t="s">
        <v>481</v>
      </c>
      <c r="C58" s="7">
        <f>C1126+C1927+C2300+C1375+C97+C2272+C1803</f>
        <v>260268</v>
      </c>
      <c r="D58" s="7">
        <f>D1126+D1927+D2300+D1375+D97+D2272+D1803</f>
        <v>87013</v>
      </c>
      <c r="E58" s="7">
        <f>E1126+E1927+E2300+E1375+E97+E2272+E1803</f>
        <v>347281</v>
      </c>
    </row>
    <row r="59" spans="1:5" ht="13.5" customHeight="1">
      <c r="A59" s="5"/>
      <c r="B59" s="3" t="s">
        <v>58</v>
      </c>
      <c r="C59" s="3">
        <f>C104+C1121+C1377+C1802+C1925+C2271+C2299+C778+C853</f>
        <v>8338540</v>
      </c>
      <c r="D59" s="3">
        <f>D104+D1121+D1377+D1802+D1925+D2271+D2299+D778+D853</f>
        <v>9823</v>
      </c>
      <c r="E59" s="3">
        <f>E104+E1121+E1377+E1802+E1925+E2271+E2299+E778+E853</f>
        <v>8348363</v>
      </c>
    </row>
    <row r="60" spans="1:5" ht="65.25" customHeight="1" hidden="1">
      <c r="A60" s="5"/>
      <c r="B60" s="14" t="s">
        <v>390</v>
      </c>
      <c r="C60" s="4">
        <f>C105+C2273+C1124</f>
        <v>0</v>
      </c>
      <c r="D60" s="4">
        <f>D105+D2273+D1124</f>
        <v>0</v>
      </c>
      <c r="E60" s="4">
        <f>E105+E2273+E1124</f>
        <v>0</v>
      </c>
    </row>
    <row r="61" spans="1:5" ht="17.25" customHeight="1" hidden="1">
      <c r="A61" s="5"/>
      <c r="B61" s="2" t="s">
        <v>22</v>
      </c>
      <c r="C61" s="2">
        <f>C106+C779</f>
        <v>0</v>
      </c>
      <c r="D61" s="2">
        <f>D106+D779</f>
        <v>0</v>
      </c>
      <c r="E61" s="2">
        <f>E106+E779</f>
        <v>0</v>
      </c>
    </row>
    <row r="62" spans="1:5" ht="10.5" customHeight="1">
      <c r="A62" s="45"/>
      <c r="B62" s="18"/>
      <c r="C62" s="18"/>
      <c r="D62" s="18"/>
      <c r="E62" s="3"/>
    </row>
    <row r="63" spans="1:5" ht="21" customHeight="1">
      <c r="A63" s="5"/>
      <c r="B63" s="3" t="s">
        <v>439</v>
      </c>
      <c r="C63" s="3"/>
      <c r="D63" s="3"/>
      <c r="E63" s="3"/>
    </row>
    <row r="64" spans="1:5" ht="21" customHeight="1">
      <c r="A64" s="5"/>
      <c r="B64" s="3" t="s">
        <v>59</v>
      </c>
      <c r="C64" s="3">
        <f>SUM(C65:C86)-C66-C67-C68</f>
        <v>14045727</v>
      </c>
      <c r="D64" s="3">
        <f>SUM(D65:D86)-D66-D67-D68</f>
        <v>80850</v>
      </c>
      <c r="E64" s="3">
        <f>SUM(E65:E86)-E66-E67-E68</f>
        <v>14126577</v>
      </c>
    </row>
    <row r="65" spans="1:5" ht="15" customHeight="1">
      <c r="A65" s="5"/>
      <c r="B65" s="2" t="s">
        <v>4</v>
      </c>
      <c r="C65" s="2">
        <f>C110+C121+C182+C194+C171+C205+C230+C360+C695+C267+C386+C440+C242+C707+C452+C323+C480+C280+C579+C157+C414+C297+C374+C258+C665+C735+C499+C346+C400+C140+C721+C595+C313+C626+C531+C428+C514+C546+C563+C612+C681+C332+C752+C654+C641</f>
        <v>5765153</v>
      </c>
      <c r="D65" s="2">
        <f>D110+D121+D182+D194+D171+D205+D230+D360+D695+D267+D386+D440+D242+D707+D452+D323+D480+D280+D579+D157+D414+D297+D374+D258+D665+D735+D499+D346+D400+D140+D721+D595+D313+D626+D531+D428+D514+D546+D563+D612+D681+D332+D752+D654+D641</f>
        <v>0</v>
      </c>
      <c r="E65" s="2">
        <f>E110+E121+E182+E194+E171+E205+E230+E360+E695+E267+E386+E440+E242+E707+E452+E323+E480+E280+E579+E157+E414+E297+E374+E258+E665+E735+E499+E346+E400+E140+E721+E595+E313+E626+E531+E428+E514+E546+E563+E612+E681+E332+E752+E654+E641</f>
        <v>5765153</v>
      </c>
    </row>
    <row r="66" spans="1:5" ht="13.5" customHeight="1">
      <c r="A66" s="5"/>
      <c r="B66" s="2" t="s">
        <v>468</v>
      </c>
      <c r="C66" s="2">
        <f>C65-C67-C68</f>
        <v>5745153</v>
      </c>
      <c r="D66" s="2">
        <f>D65-D67-D68</f>
        <v>0</v>
      </c>
      <c r="E66" s="2">
        <f>E65-E67-E68</f>
        <v>5745153</v>
      </c>
    </row>
    <row r="67" spans="1:5" ht="12.75" customHeight="1">
      <c r="A67" s="5"/>
      <c r="B67" s="14" t="s">
        <v>6</v>
      </c>
      <c r="C67" s="2">
        <f>C196+C754</f>
        <v>20000</v>
      </c>
      <c r="D67" s="2">
        <f>D196+D754</f>
        <v>0</v>
      </c>
      <c r="E67" s="2">
        <f>E196+E754</f>
        <v>20000</v>
      </c>
    </row>
    <row r="68" spans="1:5" ht="24" customHeight="1" hidden="1">
      <c r="A68" s="5"/>
      <c r="B68" s="14" t="s">
        <v>460</v>
      </c>
      <c r="C68" s="2">
        <f>C516</f>
        <v>0</v>
      </c>
      <c r="D68" s="2">
        <f>D516</f>
        <v>0</v>
      </c>
      <c r="E68" s="2">
        <f>E516</f>
        <v>0</v>
      </c>
    </row>
    <row r="69" spans="1:5" ht="21.75" customHeight="1" hidden="1">
      <c r="A69" s="5"/>
      <c r="B69" s="2" t="s">
        <v>12</v>
      </c>
      <c r="C69" s="2">
        <f>C361+C387+C708+C481</f>
        <v>0</v>
      </c>
      <c r="D69" s="2">
        <f>D361+D387+D708+D481</f>
        <v>0</v>
      </c>
      <c r="E69" s="2">
        <f>E361+E387+E708+E481</f>
        <v>0</v>
      </c>
    </row>
    <row r="70" spans="1:5" ht="15.75" customHeight="1" hidden="1">
      <c r="A70" s="5"/>
      <c r="B70" s="2" t="s">
        <v>29</v>
      </c>
      <c r="C70" s="2">
        <f>C112</f>
        <v>0</v>
      </c>
      <c r="D70" s="2">
        <f>D112</f>
        <v>0</v>
      </c>
      <c r="E70" s="2">
        <f>E112</f>
        <v>0</v>
      </c>
    </row>
    <row r="71" spans="1:5" ht="12" customHeight="1">
      <c r="A71" s="5"/>
      <c r="B71" s="2" t="s">
        <v>60</v>
      </c>
      <c r="C71" s="2">
        <f>C111</f>
        <v>4000</v>
      </c>
      <c r="D71" s="2">
        <f>D111</f>
        <v>5360</v>
      </c>
      <c r="E71" s="2">
        <f>E111</f>
        <v>9360</v>
      </c>
    </row>
    <row r="72" spans="1:5" ht="25.5" customHeight="1">
      <c r="A72" s="5"/>
      <c r="B72" s="2" t="s">
        <v>33</v>
      </c>
      <c r="C72" s="2">
        <f>C113+C698+C244+C518+C627+C429+C172+C738</f>
        <v>0</v>
      </c>
      <c r="D72" s="2">
        <f>D113+D698+D244+D518+D627+D429+D172+D738</f>
        <v>374</v>
      </c>
      <c r="E72" s="2">
        <f>E113+E698+E244+E518+E627+E429+E172+E738</f>
        <v>374</v>
      </c>
    </row>
    <row r="73" spans="1:5" ht="20.25" customHeight="1" hidden="1">
      <c r="A73" s="5"/>
      <c r="B73" s="14" t="s">
        <v>34</v>
      </c>
      <c r="C73" s="5">
        <f>C114</f>
        <v>0</v>
      </c>
      <c r="D73" s="5">
        <f>D114</f>
        <v>0</v>
      </c>
      <c r="E73" s="5">
        <f>E114</f>
        <v>0</v>
      </c>
    </row>
    <row r="74" spans="1:5" ht="15.75" customHeight="1">
      <c r="A74" s="5" t="s">
        <v>61</v>
      </c>
      <c r="B74" s="14" t="s">
        <v>8</v>
      </c>
      <c r="C74" s="5"/>
      <c r="D74" s="5"/>
      <c r="E74" s="5"/>
    </row>
    <row r="75" spans="1:5" ht="18" customHeight="1">
      <c r="A75" s="5"/>
      <c r="B75" s="14" t="s">
        <v>62</v>
      </c>
      <c r="C75" s="5">
        <f>C348+C300+C115+C362+C141+C173+C218+C375+C282</f>
        <v>260064</v>
      </c>
      <c r="D75" s="5">
        <f>D348+D300+D115+D362+D141+D173+D218+D375+D282</f>
        <v>65400</v>
      </c>
      <c r="E75" s="5">
        <f>E348+E300+E115+E362+E141+E173+E218+E375+E282</f>
        <v>325464</v>
      </c>
    </row>
    <row r="76" spans="1:5" ht="27" customHeight="1">
      <c r="A76" s="5"/>
      <c r="B76" s="14" t="s">
        <v>63</v>
      </c>
      <c r="C76" s="2">
        <f>C736+C598+C500+C453+C643+C683</f>
        <v>61400</v>
      </c>
      <c r="D76" s="2">
        <f>D736+D598+D500+D453+D643+D683</f>
        <v>0</v>
      </c>
      <c r="E76" s="2">
        <f>E736+E598+E500+E453+E643+E683</f>
        <v>61400</v>
      </c>
    </row>
    <row r="77" spans="1:5" ht="34.5" customHeight="1">
      <c r="A77" s="43"/>
      <c r="B77" s="44" t="s">
        <v>14</v>
      </c>
      <c r="C77" s="2">
        <f>+C696+C388+C454+C709+C482+C581+C416+C668+C116+C158+C402+C142+C517+C740+C599+C722+C502+C628+C532+C642+C551+C566+C468+C613+C655</f>
        <v>3358732</v>
      </c>
      <c r="D77" s="2">
        <f>+D696+D388+D454+D709+D482+D581+D416+D668+D116+D158+D402+D142+D517+D740+D599+D722+D502+D628+D532+D642+D551+D566+D468+D613+D655</f>
        <v>0</v>
      </c>
      <c r="E77" s="2">
        <f>+E696+E388+E454+E709+E482+E581+E416+E668+E116+E158+E402+E142+E517+E740+E599+E722+E502+E628+E532+E642+E551+E566+E468+E613+E655</f>
        <v>3358732</v>
      </c>
    </row>
    <row r="78" spans="1:5" ht="14.25" customHeight="1" hidden="1">
      <c r="A78" s="43"/>
      <c r="B78" s="14" t="s">
        <v>17</v>
      </c>
      <c r="C78" s="2">
        <f>+C347</f>
        <v>0</v>
      </c>
      <c r="D78" s="2"/>
      <c r="E78" s="2">
        <f>C78+D78</f>
        <v>0</v>
      </c>
    </row>
    <row r="79" spans="1:5" ht="21.75" customHeight="1" hidden="1">
      <c r="A79" s="43"/>
      <c r="B79" s="2" t="s">
        <v>21</v>
      </c>
      <c r="C79" s="2">
        <f>C301+C117+C483</f>
        <v>0</v>
      </c>
      <c r="D79" s="2">
        <f>D301+D117+D483</f>
        <v>0</v>
      </c>
      <c r="E79" s="2">
        <f>E301+E117+E483</f>
        <v>0</v>
      </c>
    </row>
    <row r="80" spans="1:5" ht="19.5" customHeight="1" hidden="1">
      <c r="A80" s="43"/>
      <c r="B80" s="7" t="s">
        <v>35</v>
      </c>
      <c r="C80" s="2">
        <f>C119</f>
        <v>0</v>
      </c>
      <c r="D80" s="2">
        <f>D119</f>
        <v>0</v>
      </c>
      <c r="E80" s="2">
        <f>E119</f>
        <v>0</v>
      </c>
    </row>
    <row r="81" spans="1:5" ht="1.5" customHeight="1">
      <c r="A81" s="43"/>
      <c r="B81" s="14" t="s">
        <v>24</v>
      </c>
      <c r="C81" s="2"/>
      <c r="D81" s="2"/>
      <c r="E81" s="2"/>
    </row>
    <row r="82" spans="1:5" ht="13.5" customHeight="1">
      <c r="A82" s="5"/>
      <c r="B82" s="2" t="s">
        <v>26</v>
      </c>
      <c r="C82" s="2">
        <f>C118+C389+C283+C582+C484+C184+C417+C376+C667+C739+C349+C143+C269+C723+C519++C245+C207+C363+C597+C430+C298</f>
        <v>222046</v>
      </c>
      <c r="D82" s="2">
        <f>D118+D389+D283+D582+D484+D184+D417+D376+D667+D739+D349+D143+D269+D723+D519++D245+D207+D363+D597+D430+D298</f>
        <v>9716</v>
      </c>
      <c r="E82" s="2">
        <f>E118+E389+E283+E582+E484+E184+E417+E376+E667+E739+E349+E143+E269+E723+E519++E245+E207+E363+E597+E430+E298</f>
        <v>231762</v>
      </c>
    </row>
    <row r="83" spans="1:5" ht="13.5" customHeight="1">
      <c r="A83" s="5"/>
      <c r="B83" s="2" t="s">
        <v>64</v>
      </c>
      <c r="C83" s="5">
        <f>C120+C270+C364+C697+C455+C390+C710+C325+C485+C284+C583+C441+C418+C669+C600+C741+C404+C503+C160+C351+C144+C724+C520+C629+C534+C246+C219+C431+C552+C614+C567+C684+C469</f>
        <v>4365526</v>
      </c>
      <c r="D83" s="5">
        <f>D120+D270+D364+D697+D455+D390+D710+D325+D485+D284+D583+D441+D418+D669+D600+D741+D404+D503+D160+D351+D144+D724+D520+D629+D534+D246+D219+D431+D552+D614+D567+D684+D469</f>
        <v>0</v>
      </c>
      <c r="E83" s="5">
        <f>E120+E270+E364+E697+E455+E390+E710+E325+E485+E284+E583+E441+E418+E669+E600+E741+E404+E503+E160+E351+E144+E724+E520+E629+E534+E246+E219+E431+E552+E614+E567+E684+E469</f>
        <v>4365526</v>
      </c>
    </row>
    <row r="84" spans="1:5" ht="23.25" customHeight="1" hidden="1">
      <c r="A84" s="5"/>
      <c r="B84" s="2" t="s">
        <v>65</v>
      </c>
      <c r="C84" s="5">
        <f>C268</f>
        <v>0</v>
      </c>
      <c r="D84" s="5"/>
      <c r="E84" s="2">
        <f>C84+D84</f>
        <v>0</v>
      </c>
    </row>
    <row r="85" spans="1:5" ht="16.5" customHeight="1" hidden="1">
      <c r="A85" s="5"/>
      <c r="B85" s="46" t="s">
        <v>66</v>
      </c>
      <c r="C85" s="5">
        <f>C121+C197+C206+C183</f>
        <v>0</v>
      </c>
      <c r="D85" s="6"/>
      <c r="E85" s="2">
        <f>C85+D85</f>
        <v>0</v>
      </c>
    </row>
    <row r="86" spans="1:5" ht="16.5" customHeight="1">
      <c r="A86" s="5"/>
      <c r="B86" s="2" t="s">
        <v>67</v>
      </c>
      <c r="C86" s="5">
        <f>C122+C208+C231+C159+C299+C259+C145+C243+C486+C533+C324+C285+C755</f>
        <v>8806</v>
      </c>
      <c r="D86" s="5">
        <f>D122+D208+D231+D159+D299+D259+D145+D243+D486+D533+D324+D285+D755</f>
        <v>0</v>
      </c>
      <c r="E86" s="5">
        <f>E122+E208+E231+E159+E299+E259+E145+E243+E486+E533+E324+E285+E755</f>
        <v>8806</v>
      </c>
    </row>
    <row r="87" spans="1:5" ht="21" customHeight="1">
      <c r="A87" s="5"/>
      <c r="B87" s="2"/>
      <c r="C87" s="6"/>
      <c r="D87" s="6"/>
      <c r="E87" s="6"/>
    </row>
    <row r="88" spans="1:5" ht="16.5" customHeight="1">
      <c r="A88" s="5"/>
      <c r="B88" s="3" t="s">
        <v>68</v>
      </c>
      <c r="C88" s="3">
        <f>C89+C104+C106+C105</f>
        <v>14045727</v>
      </c>
      <c r="D88" s="3">
        <f>D89+D104+D106+D105</f>
        <v>80850</v>
      </c>
      <c r="E88" s="3">
        <f>E89+E104+E106+E105</f>
        <v>14126577</v>
      </c>
    </row>
    <row r="89" spans="1:5" ht="16.5" customHeight="1">
      <c r="A89" s="5"/>
      <c r="B89" s="3" t="s">
        <v>43</v>
      </c>
      <c r="C89" s="3">
        <f>C90+C92+C93+C94+C96+C95+C101+C98+C99+C97+C102+C100+C103</f>
        <v>8285312</v>
      </c>
      <c r="D89" s="3">
        <f>D90+D92+D93+D94+D96+D95+D101+D98+D99+D97+D102+D100+D103</f>
        <v>65400</v>
      </c>
      <c r="E89" s="3">
        <f>E90+E92+E93+E94+E96+E95+E101+E98+E99+E97+E102+E100+E103</f>
        <v>8350712</v>
      </c>
    </row>
    <row r="90" spans="1:5" ht="16.5" customHeight="1">
      <c r="A90" s="5"/>
      <c r="B90" s="2" t="s">
        <v>44</v>
      </c>
      <c r="C90" s="2">
        <f>+C126+C188+C202+C445+C212+C489+C274+C262+C305+C355+C459+C289+C587+C328+C422+C604+C745+C250+C701+C407+C164+C176+C149+C317+C633+C537+C714+C367+C222+C524+C434+C617+C571+C673+C507+C473+C341+C759+C688+C658+C646</f>
        <v>2644021</v>
      </c>
      <c r="D90" s="2">
        <f>+D126+D188+D202+D445+D212+D489+D274+D262+D305+D355+D459+D289+D587+D328+D422+D604+D745+D250+D701+D407+D164+D176+D149+D317+D633+D537+D714+D367+D222+D524+D434+D617+D571+D673+D507+D473+D341+D759+D688+D658+D646</f>
        <v>0</v>
      </c>
      <c r="E90" s="2">
        <f>+E126+E188+E202+E445+E212+E489+E274+E262+E305+E355+E459+E289+E587+E328+E422+E604+E745+E250+E701+E407+E164+E176+E149+E317+E633+E537+E714+E367+E222+E524+E434+E617+E571+E673+E507+E473+E341+E759+E688+E658+E646</f>
        <v>2644021</v>
      </c>
    </row>
    <row r="91" spans="1:5" ht="16.5" customHeight="1">
      <c r="A91" s="5"/>
      <c r="B91" s="4" t="s">
        <v>346</v>
      </c>
      <c r="C91" s="4">
        <f>C127+C275+C368+C702+C460+C446+C490+C290+C588+C423+C674+C165+C408+C177+C746+C605+C634+C538+C150+C435+C618+C474+C251+C318+C659+C647</f>
        <v>1140322</v>
      </c>
      <c r="D91" s="4">
        <f>D127+D275+D368+D702+D460+D446+D490+D290+D588+D423+D674+D165+D408+D177+D746+D605+D634+D538+D150+D435+D618+D474+D251+D318+D659+D647</f>
        <v>0</v>
      </c>
      <c r="E91" s="4">
        <f>E127+E275+E368+E702+E460+E446+E490+E290+E588+E423+E674+E165+E408+E177+E746+E605+E634+E538+E150+E435+E618+E474+E251+E318+E659+E647</f>
        <v>1140322</v>
      </c>
    </row>
    <row r="92" spans="1:5" ht="16.5" customHeight="1" hidden="1">
      <c r="A92" s="5"/>
      <c r="B92" s="2" t="s">
        <v>47</v>
      </c>
      <c r="C92" s="2">
        <f>C189</f>
        <v>0</v>
      </c>
      <c r="D92" s="2">
        <f>D189</f>
        <v>0</v>
      </c>
      <c r="E92" s="2">
        <f>E189</f>
        <v>0</v>
      </c>
    </row>
    <row r="93" spans="1:5" ht="16.5" customHeight="1">
      <c r="A93" s="5"/>
      <c r="B93" s="2" t="s">
        <v>381</v>
      </c>
      <c r="C93" s="2">
        <f>C128+C213+C715+C491+C381+C291+C589+C329+C252+C224+C606</f>
        <v>3291287</v>
      </c>
      <c r="D93" s="2">
        <f>D128+D213+D715+D491+D381+D291+D589+D329+D252+D224+D606</f>
        <v>65400</v>
      </c>
      <c r="E93" s="2">
        <f>E128+E213+E715+E491+E381+E291+E589+E329+E252+E224+E606</f>
        <v>3356687</v>
      </c>
    </row>
    <row r="94" spans="1:5" ht="16.5" customHeight="1">
      <c r="A94" s="5"/>
      <c r="B94" s="2" t="s">
        <v>364</v>
      </c>
      <c r="C94" s="2">
        <f>C461+C132+C306+C475</f>
        <v>245080</v>
      </c>
      <c r="D94" s="2">
        <f>D461+D132+D306+D475</f>
        <v>0</v>
      </c>
      <c r="E94" s="2">
        <f>E461+E132+E306+E475</f>
        <v>245080</v>
      </c>
    </row>
    <row r="95" spans="1:5" ht="16.5" customHeight="1">
      <c r="A95" s="45"/>
      <c r="B95" s="14" t="s">
        <v>49</v>
      </c>
      <c r="C95" s="2">
        <f>C307+C134+C493+C447</f>
        <v>2490</v>
      </c>
      <c r="D95" s="2">
        <f>D307+D134+D493+D447</f>
        <v>0</v>
      </c>
      <c r="E95" s="2">
        <f>E307+E134+E493+E447</f>
        <v>2490</v>
      </c>
    </row>
    <row r="96" spans="1:5" ht="53.25" customHeight="1">
      <c r="A96" s="45"/>
      <c r="B96" s="16" t="s">
        <v>482</v>
      </c>
      <c r="C96" s="4">
        <f>+C370+C704+C397+C293+C591+C425+C608+C410+C167+C527+C636+C731+C494+C717+C510+C648+C558+C574+C540</f>
        <v>1917162</v>
      </c>
      <c r="D96" s="4">
        <f>+D370+D704+D397+D293+D591+D425+D608+D410+D167+D527+D636+D731+D494+D717+D510+D648+D558+D574+D540</f>
        <v>0</v>
      </c>
      <c r="E96" s="4">
        <f>+E370+E704+E397+E293+E591+E425+E608+E410+E167+E527+E636+E731+E494+E717+E510+E648+E558+E574+E540</f>
        <v>1917162</v>
      </c>
    </row>
    <row r="97" spans="1:5" ht="28.5" customHeight="1">
      <c r="A97" s="45"/>
      <c r="B97" s="17" t="s">
        <v>483</v>
      </c>
      <c r="C97" s="7">
        <f>C136+C761</f>
        <v>385</v>
      </c>
      <c r="D97" s="7">
        <f>D136+D761</f>
        <v>0</v>
      </c>
      <c r="E97" s="7">
        <f>E136+E761</f>
        <v>385</v>
      </c>
    </row>
    <row r="98" spans="1:5" ht="25.5" customHeight="1">
      <c r="A98" s="45"/>
      <c r="B98" s="16" t="s">
        <v>392</v>
      </c>
      <c r="C98" s="2">
        <f>C168+C152+C677+C620+C748</f>
        <v>41264</v>
      </c>
      <c r="D98" s="2">
        <f>D168+D152+D677+D620+D748</f>
        <v>0</v>
      </c>
      <c r="E98" s="2">
        <f>E168+E152+E677+E620+E748</f>
        <v>41264</v>
      </c>
    </row>
    <row r="99" spans="1:5" ht="44.25" customHeight="1">
      <c r="A99" s="45"/>
      <c r="B99" s="14" t="s">
        <v>71</v>
      </c>
      <c r="C99" s="2">
        <f>C462</f>
        <v>2881</v>
      </c>
      <c r="D99" s="2">
        <f>D462</f>
        <v>0</v>
      </c>
      <c r="E99" s="2">
        <f>E462</f>
        <v>2881</v>
      </c>
    </row>
    <row r="100" spans="1:5" ht="0.75" customHeight="1">
      <c r="A100" s="45"/>
      <c r="B100" s="14" t="s">
        <v>54</v>
      </c>
      <c r="C100" s="2">
        <f>+C153+C575+C621+C476+C254</f>
        <v>0</v>
      </c>
      <c r="D100" s="2">
        <f>+D153+D575+D621+D476+D254</f>
        <v>0</v>
      </c>
      <c r="E100" s="2">
        <f>+E153+E575+E621+E476+E254</f>
        <v>0</v>
      </c>
    </row>
    <row r="101" spans="1:5" ht="43.5" customHeight="1">
      <c r="A101" s="45"/>
      <c r="B101" s="14" t="s">
        <v>484</v>
      </c>
      <c r="C101" s="2">
        <f>C135+C541+C559+C649+C660+C622</f>
        <v>48228</v>
      </c>
      <c r="D101" s="2">
        <f>D135+D541+D559+D649+D660+D622</f>
        <v>0</v>
      </c>
      <c r="E101" s="2">
        <f>E135+E541+E559+E649+E660+E622</f>
        <v>48228</v>
      </c>
    </row>
    <row r="102" spans="1:5" ht="19.5" customHeight="1">
      <c r="A102" s="45"/>
      <c r="B102" s="14" t="s">
        <v>72</v>
      </c>
      <c r="C102" s="2">
        <f>C637+C542+C676</f>
        <v>83708</v>
      </c>
      <c r="D102" s="2">
        <f>D637+D542+D676</f>
        <v>0</v>
      </c>
      <c r="E102" s="2">
        <f>E637+E542+E676</f>
        <v>83708</v>
      </c>
    </row>
    <row r="103" spans="1:5" ht="19.5" customHeight="1">
      <c r="A103" s="45"/>
      <c r="B103" s="14" t="s">
        <v>444</v>
      </c>
      <c r="C103" s="2">
        <f>C762</f>
        <v>8806</v>
      </c>
      <c r="D103" s="2">
        <f>D762</f>
        <v>0</v>
      </c>
      <c r="E103" s="2">
        <f>E762</f>
        <v>8806</v>
      </c>
    </row>
    <row r="104" spans="1:5" ht="15.75" customHeight="1">
      <c r="A104" s="5"/>
      <c r="B104" s="3" t="s">
        <v>58</v>
      </c>
      <c r="C104" s="3">
        <f>C133+C178+C234+C276+C356+C369+C703+C396+C448+C253+C716+C292+C590+C263+C424+C675+C607+C747+C509+C166+C409+C151+C492+C225+C526+C730+C309+C635+C539+C650+C557+C573+C619+C436+C691+C342+C760+C661</f>
        <v>5760415</v>
      </c>
      <c r="D104" s="3">
        <f>D133+D178+D234+D276+D356+D369+D703+D396+D448+D253+D716+D292+D590+D263+D424+D675+D607+D747+D509+D166+D409+D151+D492+D225+D526+D730+D309+D635+D539+D650+D557+D573+D619+D436+D691+D342+D760+D661</f>
        <v>15450</v>
      </c>
      <c r="E104" s="3">
        <f>E133+E178+E234+E276+E356+E369+E703+E396+E448+E253+E716+E292+E590+E263+E424+E675+E607+E747+E509+E166+E409+E151+E492+E225+E526+E730+E309+E635+E539+E650+E557+E573+E619+E436+E691+E342+E760+E661</f>
        <v>5775865</v>
      </c>
    </row>
    <row r="105" spans="1:5" ht="39.75" customHeight="1" hidden="1">
      <c r="A105" s="5"/>
      <c r="B105" s="14" t="s">
        <v>390</v>
      </c>
      <c r="C105" s="2">
        <f>C255</f>
        <v>0</v>
      </c>
      <c r="D105" s="2">
        <f>D255</f>
        <v>0</v>
      </c>
      <c r="E105" s="2">
        <f>E255</f>
        <v>0</v>
      </c>
    </row>
    <row r="106" spans="1:5" ht="21.75" customHeight="1" hidden="1">
      <c r="A106" s="5"/>
      <c r="B106" s="2" t="s">
        <v>22</v>
      </c>
      <c r="C106" s="2">
        <f>C235</f>
        <v>0</v>
      </c>
      <c r="D106" s="2">
        <f>D235</f>
        <v>0</v>
      </c>
      <c r="E106" s="2">
        <f>E235</f>
        <v>0</v>
      </c>
    </row>
    <row r="107" spans="1:5" ht="12" customHeight="1">
      <c r="A107" s="45"/>
      <c r="B107" s="84"/>
      <c r="C107" s="4"/>
      <c r="D107" s="4"/>
      <c r="E107" s="3"/>
    </row>
    <row r="108" spans="1:5" ht="25.5" customHeight="1">
      <c r="A108" s="6" t="s">
        <v>73</v>
      </c>
      <c r="B108" s="8" t="s">
        <v>438</v>
      </c>
      <c r="C108" s="2"/>
      <c r="D108" s="2"/>
      <c r="E108" s="3"/>
    </row>
    <row r="109" spans="1:5" ht="13.5" customHeight="1">
      <c r="A109" s="5"/>
      <c r="B109" s="3" t="s">
        <v>59</v>
      </c>
      <c r="C109" s="3">
        <f>C110+C118+C120+C113+C121+C122+C112+C111+C114+C116+C115+C117+C119</f>
        <v>2083191</v>
      </c>
      <c r="D109" s="3">
        <f>D110+D118+D120+D113+D121+D122+D112+D111+D114+D116+D115+D117+D119</f>
        <v>0</v>
      </c>
      <c r="E109" s="3">
        <f>E110+E118+E120+E113+E121+E122+E112+E111+E114+E116+E115+E117+E119</f>
        <v>2083191</v>
      </c>
    </row>
    <row r="110" spans="1:5" ht="13.5" customHeight="1">
      <c r="A110" s="5"/>
      <c r="B110" s="2" t="s">
        <v>74</v>
      </c>
      <c r="C110" s="2">
        <v>1854011</v>
      </c>
      <c r="D110" s="2">
        <v>-15450</v>
      </c>
      <c r="E110" s="2">
        <f aca="true" t="shared" si="1" ref="E110:E122">C110+D110</f>
        <v>1838561</v>
      </c>
    </row>
    <row r="111" spans="1:5" ht="13.5" customHeight="1">
      <c r="A111" s="5"/>
      <c r="B111" s="2" t="s">
        <v>60</v>
      </c>
      <c r="C111" s="2">
        <v>4000</v>
      </c>
      <c r="D111" s="2">
        <v>5360</v>
      </c>
      <c r="E111" s="2">
        <f t="shared" si="1"/>
        <v>9360</v>
      </c>
    </row>
    <row r="112" spans="1:5" ht="13.5" customHeight="1" hidden="1">
      <c r="A112" s="5"/>
      <c r="B112" s="2" t="s">
        <v>29</v>
      </c>
      <c r="C112" s="2"/>
      <c r="D112" s="2"/>
      <c r="E112" s="2">
        <f t="shared" si="1"/>
        <v>0</v>
      </c>
    </row>
    <row r="113" spans="1:5" ht="18.75" customHeight="1">
      <c r="A113" s="5"/>
      <c r="B113" s="2" t="s">
        <v>75</v>
      </c>
      <c r="C113" s="2"/>
      <c r="D113" s="2">
        <v>374</v>
      </c>
      <c r="E113" s="2">
        <f t="shared" si="1"/>
        <v>374</v>
      </c>
    </row>
    <row r="114" spans="1:5" ht="25.5" customHeight="1" hidden="1">
      <c r="A114" s="5"/>
      <c r="B114" s="14" t="s">
        <v>34</v>
      </c>
      <c r="C114" s="2"/>
      <c r="D114" s="2"/>
      <c r="E114" s="2">
        <f t="shared" si="1"/>
        <v>0</v>
      </c>
    </row>
    <row r="115" spans="1:5" ht="18.75" customHeight="1" hidden="1">
      <c r="A115" s="5"/>
      <c r="B115" s="14" t="s">
        <v>62</v>
      </c>
      <c r="C115" s="2">
        <v>0</v>
      </c>
      <c r="D115" s="2">
        <v>0</v>
      </c>
      <c r="E115" s="2">
        <f t="shared" si="1"/>
        <v>0</v>
      </c>
    </row>
    <row r="116" spans="1:5" ht="12.75" customHeight="1" hidden="1">
      <c r="A116" s="5"/>
      <c r="B116" s="44" t="s">
        <v>14</v>
      </c>
      <c r="C116" s="2"/>
      <c r="D116" s="2"/>
      <c r="E116" s="2">
        <f t="shared" si="1"/>
        <v>0</v>
      </c>
    </row>
    <row r="117" spans="1:5" ht="19.5" customHeight="1" hidden="1">
      <c r="A117" s="5"/>
      <c r="B117" s="44" t="s">
        <v>21</v>
      </c>
      <c r="C117" s="2">
        <v>0</v>
      </c>
      <c r="D117" s="2">
        <v>0</v>
      </c>
      <c r="E117" s="2">
        <f t="shared" si="1"/>
        <v>0</v>
      </c>
    </row>
    <row r="118" spans="1:5" ht="13.5" customHeight="1">
      <c r="A118" s="5"/>
      <c r="B118" s="2" t="s">
        <v>26</v>
      </c>
      <c r="C118" s="2">
        <v>190562</v>
      </c>
      <c r="D118" s="2">
        <v>9716</v>
      </c>
      <c r="E118" s="2">
        <f t="shared" si="1"/>
        <v>200278</v>
      </c>
    </row>
    <row r="119" spans="1:5" ht="1.5" customHeight="1">
      <c r="A119" s="5"/>
      <c r="B119" s="7" t="s">
        <v>35</v>
      </c>
      <c r="C119" s="2">
        <v>0</v>
      </c>
      <c r="D119" s="2">
        <v>0</v>
      </c>
      <c r="E119" s="2">
        <f t="shared" si="1"/>
        <v>0</v>
      </c>
    </row>
    <row r="120" spans="1:5" ht="12.75" customHeight="1">
      <c r="A120" s="5"/>
      <c r="B120" s="2" t="s">
        <v>64</v>
      </c>
      <c r="C120" s="2">
        <v>34618</v>
      </c>
      <c r="D120" s="4">
        <v>0</v>
      </c>
      <c r="E120" s="2">
        <f t="shared" si="1"/>
        <v>34618</v>
      </c>
    </row>
    <row r="121" spans="1:5" ht="27" customHeight="1" hidden="1">
      <c r="A121" s="5"/>
      <c r="B121" s="46" t="s">
        <v>66</v>
      </c>
      <c r="C121" s="2"/>
      <c r="D121" s="2"/>
      <c r="E121" s="3">
        <f t="shared" si="1"/>
        <v>0</v>
      </c>
    </row>
    <row r="122" spans="1:5" ht="2.25" customHeight="1" hidden="1">
      <c r="A122" s="5"/>
      <c r="B122" s="2" t="s">
        <v>67</v>
      </c>
      <c r="C122" s="2">
        <v>0</v>
      </c>
      <c r="D122" s="2">
        <v>0</v>
      </c>
      <c r="E122" s="2">
        <f t="shared" si="1"/>
        <v>0</v>
      </c>
    </row>
    <row r="123" spans="1:5" ht="13.5" customHeight="1">
      <c r="A123" s="85"/>
      <c r="B123" s="83"/>
      <c r="C123" s="83"/>
      <c r="D123" s="83"/>
      <c r="E123" s="3"/>
    </row>
    <row r="124" spans="1:5" ht="13.5" customHeight="1">
      <c r="A124" s="5"/>
      <c r="B124" s="3" t="s">
        <v>76</v>
      </c>
      <c r="C124" s="6">
        <f>C125+C133</f>
        <v>2083191</v>
      </c>
      <c r="D124" s="6">
        <f>D125+D133</f>
        <v>0</v>
      </c>
      <c r="E124" s="6">
        <f>E125+E133</f>
        <v>2083191</v>
      </c>
    </row>
    <row r="125" spans="1:5" ht="13.5" customHeight="1">
      <c r="A125" s="5"/>
      <c r="B125" s="2" t="s">
        <v>43</v>
      </c>
      <c r="C125" s="2">
        <f>C126+C128+C131+C132+C135+C134+C136</f>
        <v>2060118</v>
      </c>
      <c r="D125" s="2">
        <f>D126+D128+D131+D132+D135+D134+D136</f>
        <v>0</v>
      </c>
      <c r="E125" s="2">
        <f>E126+E128+E131+E132+E135+E134+E136</f>
        <v>2060118</v>
      </c>
    </row>
    <row r="126" spans="1:5" ht="13.5" customHeight="1">
      <c r="A126" s="5"/>
      <c r="B126" s="2" t="s">
        <v>44</v>
      </c>
      <c r="C126" s="2">
        <v>2053953</v>
      </c>
      <c r="D126" s="2">
        <v>0</v>
      </c>
      <c r="E126" s="2">
        <f aca="true" t="shared" si="2" ref="E126:E136">C126+D126</f>
        <v>2053953</v>
      </c>
    </row>
    <row r="127" spans="1:5" ht="13.5" customHeight="1">
      <c r="A127" s="9"/>
      <c r="B127" s="4" t="s">
        <v>45</v>
      </c>
      <c r="C127" s="4">
        <v>1041817</v>
      </c>
      <c r="D127" s="4">
        <v>0</v>
      </c>
      <c r="E127" s="2">
        <f t="shared" si="2"/>
        <v>1041817</v>
      </c>
    </row>
    <row r="128" spans="1:5" ht="12.75" customHeight="1" hidden="1">
      <c r="A128" s="5"/>
      <c r="B128" s="2" t="s">
        <v>46</v>
      </c>
      <c r="C128" s="2">
        <v>0</v>
      </c>
      <c r="D128" s="2">
        <v>0</v>
      </c>
      <c r="E128" s="2">
        <f t="shared" si="2"/>
        <v>0</v>
      </c>
    </row>
    <row r="129" spans="1:5" ht="11.25" customHeight="1" hidden="1">
      <c r="A129" s="5"/>
      <c r="B129" s="4" t="s">
        <v>393</v>
      </c>
      <c r="C129" s="4">
        <v>0</v>
      </c>
      <c r="D129" s="4">
        <v>0</v>
      </c>
      <c r="E129" s="4">
        <f t="shared" si="2"/>
        <v>0</v>
      </c>
    </row>
    <row r="130" spans="1:5" ht="12.75" customHeight="1" hidden="1">
      <c r="A130" s="5"/>
      <c r="B130" s="4" t="s">
        <v>499</v>
      </c>
      <c r="C130" s="4">
        <v>0</v>
      </c>
      <c r="D130" s="4">
        <v>0</v>
      </c>
      <c r="E130" s="2">
        <f t="shared" si="2"/>
        <v>0</v>
      </c>
    </row>
    <row r="131" spans="1:5" ht="0.75" customHeight="1">
      <c r="A131" s="5"/>
      <c r="B131" s="2" t="s">
        <v>51</v>
      </c>
      <c r="C131" s="2">
        <v>0</v>
      </c>
      <c r="D131" s="2"/>
      <c r="E131" s="2">
        <f t="shared" si="2"/>
        <v>0</v>
      </c>
    </row>
    <row r="132" spans="1:5" ht="13.5" customHeight="1">
      <c r="A132" s="5"/>
      <c r="B132" s="2" t="s">
        <v>364</v>
      </c>
      <c r="C132" s="4">
        <v>2800</v>
      </c>
      <c r="D132" s="4">
        <v>0</v>
      </c>
      <c r="E132" s="2">
        <f t="shared" si="2"/>
        <v>2800</v>
      </c>
    </row>
    <row r="133" spans="1:5" ht="12" customHeight="1">
      <c r="A133" s="5"/>
      <c r="B133" s="2" t="s">
        <v>58</v>
      </c>
      <c r="C133" s="2">
        <v>23073</v>
      </c>
      <c r="D133" s="2">
        <v>0</v>
      </c>
      <c r="E133" s="2">
        <f t="shared" si="2"/>
        <v>23073</v>
      </c>
    </row>
    <row r="134" spans="1:5" ht="1.5" customHeight="1">
      <c r="A134" s="5"/>
      <c r="B134" s="2" t="s">
        <v>77</v>
      </c>
      <c r="C134" s="2">
        <v>0</v>
      </c>
      <c r="D134" s="2"/>
      <c r="E134" s="2">
        <f t="shared" si="2"/>
        <v>0</v>
      </c>
    </row>
    <row r="135" spans="1:5" ht="39" customHeight="1">
      <c r="A135" s="5"/>
      <c r="B135" s="14" t="s">
        <v>484</v>
      </c>
      <c r="C135" s="2">
        <v>2980</v>
      </c>
      <c r="D135" s="2"/>
      <c r="E135" s="2">
        <f t="shared" si="2"/>
        <v>2980</v>
      </c>
    </row>
    <row r="136" spans="1:5" ht="27.75" customHeight="1">
      <c r="A136" s="5"/>
      <c r="B136" s="16" t="s">
        <v>485</v>
      </c>
      <c r="C136" s="2">
        <v>385</v>
      </c>
      <c r="D136" s="2">
        <v>0</v>
      </c>
      <c r="E136" s="2">
        <f t="shared" si="2"/>
        <v>385</v>
      </c>
    </row>
    <row r="137" spans="1:5" ht="0.75" customHeight="1">
      <c r="A137" s="5"/>
      <c r="B137" s="2"/>
      <c r="C137" s="2"/>
      <c r="D137" s="2"/>
      <c r="E137" s="3"/>
    </row>
    <row r="138" spans="1:5" ht="13.5" customHeight="1" hidden="1">
      <c r="A138" s="6" t="s">
        <v>394</v>
      </c>
      <c r="B138" s="8" t="s">
        <v>395</v>
      </c>
      <c r="C138" s="2"/>
      <c r="D138" s="2"/>
      <c r="E138" s="3"/>
    </row>
    <row r="139" spans="1:5" ht="13.5" customHeight="1" hidden="1">
      <c r="A139" s="5"/>
      <c r="B139" s="3" t="s">
        <v>59</v>
      </c>
      <c r="C139" s="3">
        <f>C140+C143+C144+C145+C142+C141</f>
        <v>0</v>
      </c>
      <c r="D139" s="3">
        <f>D140+D143+D144+D145+D142+D141</f>
        <v>0</v>
      </c>
      <c r="E139" s="3">
        <f>E140+E143+E144+E145+E142+E141</f>
        <v>0</v>
      </c>
    </row>
    <row r="140" spans="1:5" ht="13.5" customHeight="1" hidden="1">
      <c r="A140" s="5"/>
      <c r="B140" s="2" t="s">
        <v>74</v>
      </c>
      <c r="C140" s="2">
        <v>0</v>
      </c>
      <c r="D140" s="2">
        <v>0</v>
      </c>
      <c r="E140" s="2">
        <f aca="true" t="shared" si="3" ref="E140:E145">C140+D140</f>
        <v>0</v>
      </c>
    </row>
    <row r="141" spans="1:5" ht="24" customHeight="1" hidden="1">
      <c r="A141" s="5"/>
      <c r="B141" s="14" t="s">
        <v>62</v>
      </c>
      <c r="C141" s="2">
        <v>0</v>
      </c>
      <c r="D141" s="2">
        <v>0</v>
      </c>
      <c r="E141" s="2">
        <f t="shared" si="3"/>
        <v>0</v>
      </c>
    </row>
    <row r="142" spans="1:5" ht="13.5" customHeight="1" hidden="1">
      <c r="A142" s="5"/>
      <c r="B142" s="44" t="s">
        <v>14</v>
      </c>
      <c r="C142" s="2">
        <v>0</v>
      </c>
      <c r="D142" s="2">
        <v>0</v>
      </c>
      <c r="E142" s="2">
        <f t="shared" si="3"/>
        <v>0</v>
      </c>
    </row>
    <row r="143" spans="1:5" ht="13.5" customHeight="1" hidden="1">
      <c r="A143" s="5"/>
      <c r="B143" s="2" t="s">
        <v>78</v>
      </c>
      <c r="C143" s="2">
        <v>0</v>
      </c>
      <c r="D143" s="2"/>
      <c r="E143" s="2">
        <f t="shared" si="3"/>
        <v>0</v>
      </c>
    </row>
    <row r="144" spans="1:5" ht="13.5" customHeight="1" hidden="1">
      <c r="A144" s="5"/>
      <c r="B144" s="2" t="s">
        <v>64</v>
      </c>
      <c r="C144" s="2">
        <v>0</v>
      </c>
      <c r="D144" s="2"/>
      <c r="E144" s="2">
        <f t="shared" si="3"/>
        <v>0</v>
      </c>
    </row>
    <row r="145" spans="1:5" ht="13.5" customHeight="1" hidden="1">
      <c r="A145" s="5"/>
      <c r="B145" s="2" t="s">
        <v>67</v>
      </c>
      <c r="C145" s="2">
        <v>0</v>
      </c>
      <c r="D145" s="2"/>
      <c r="E145" s="2">
        <f t="shared" si="3"/>
        <v>0</v>
      </c>
    </row>
    <row r="146" spans="1:5" ht="9.75" customHeight="1" hidden="1">
      <c r="A146" s="85"/>
      <c r="B146" s="83"/>
      <c r="C146" s="83"/>
      <c r="D146" s="83"/>
      <c r="E146" s="3"/>
    </row>
    <row r="147" spans="1:5" ht="13.5" customHeight="1" hidden="1">
      <c r="A147" s="5"/>
      <c r="B147" s="3" t="s">
        <v>76</v>
      </c>
      <c r="C147" s="6">
        <f>C148+C151</f>
        <v>0</v>
      </c>
      <c r="D147" s="6">
        <f>D148+D151</f>
        <v>0</v>
      </c>
      <c r="E147" s="6">
        <f>E148+E151</f>
        <v>0</v>
      </c>
    </row>
    <row r="148" spans="1:5" ht="13.5" customHeight="1" hidden="1">
      <c r="A148" s="5"/>
      <c r="B148" s="2" t="s">
        <v>43</v>
      </c>
      <c r="C148" s="2">
        <f>C149+C152+C153</f>
        <v>0</v>
      </c>
      <c r="D148" s="2">
        <f>D149+D152+D153</f>
        <v>0</v>
      </c>
      <c r="E148" s="2">
        <f>E149+E152+E153</f>
        <v>0</v>
      </c>
    </row>
    <row r="149" spans="1:5" ht="13.5" customHeight="1" hidden="1">
      <c r="A149" s="5"/>
      <c r="B149" s="2" t="s">
        <v>44</v>
      </c>
      <c r="C149" s="2">
        <v>0</v>
      </c>
      <c r="D149" s="2">
        <v>0</v>
      </c>
      <c r="E149" s="2">
        <f>C149+D149</f>
        <v>0</v>
      </c>
    </row>
    <row r="150" spans="1:5" ht="13.5" customHeight="1" hidden="1">
      <c r="A150" s="5"/>
      <c r="B150" s="2" t="s">
        <v>45</v>
      </c>
      <c r="C150" s="4">
        <v>0</v>
      </c>
      <c r="D150" s="4">
        <v>0</v>
      </c>
      <c r="E150" s="4">
        <f>C150+D150</f>
        <v>0</v>
      </c>
    </row>
    <row r="151" spans="1:5" ht="13.5" customHeight="1" hidden="1">
      <c r="A151" s="5"/>
      <c r="B151" s="2" t="s">
        <v>58</v>
      </c>
      <c r="C151" s="2">
        <v>0</v>
      </c>
      <c r="D151" s="2"/>
      <c r="E151" s="2">
        <f>C151+D151</f>
        <v>0</v>
      </c>
    </row>
    <row r="152" spans="1:5" ht="13.5" customHeight="1" hidden="1">
      <c r="A152" s="5"/>
      <c r="B152" s="16" t="s">
        <v>70</v>
      </c>
      <c r="C152" s="4">
        <v>0</v>
      </c>
      <c r="D152" s="4">
        <v>0</v>
      </c>
      <c r="E152" s="4">
        <f>C152+D152</f>
        <v>0</v>
      </c>
    </row>
    <row r="153" spans="1:5" ht="13.5" customHeight="1" hidden="1">
      <c r="A153" s="5"/>
      <c r="B153" s="14" t="s">
        <v>54</v>
      </c>
      <c r="C153" s="4">
        <v>0</v>
      </c>
      <c r="D153" s="2">
        <v>0</v>
      </c>
      <c r="E153" s="2">
        <f>C153+D153</f>
        <v>0</v>
      </c>
    </row>
    <row r="154" spans="1:5" ht="13.5" customHeight="1" hidden="1">
      <c r="A154" s="5"/>
      <c r="B154" s="2"/>
      <c r="C154" s="2"/>
      <c r="D154" s="2"/>
      <c r="E154" s="3"/>
    </row>
    <row r="155" spans="1:5" ht="13.5" customHeight="1" hidden="1">
      <c r="A155" s="37" t="s">
        <v>79</v>
      </c>
      <c r="B155" s="92" t="s">
        <v>80</v>
      </c>
      <c r="C155" s="92"/>
      <c r="D155" s="81"/>
      <c r="E155" s="3"/>
    </row>
    <row r="156" spans="1:5" ht="13.5" customHeight="1" hidden="1">
      <c r="A156" s="5"/>
      <c r="B156" s="3" t="s">
        <v>59</v>
      </c>
      <c r="C156" s="3">
        <f>C157+C159+C158+C160</f>
        <v>0</v>
      </c>
      <c r="D156" s="3">
        <f>D157+D159+D158+D160</f>
        <v>0</v>
      </c>
      <c r="E156" s="3">
        <f>E157+E159+E158+E160</f>
        <v>0</v>
      </c>
    </row>
    <row r="157" spans="1:5" ht="13.5" customHeight="1" hidden="1">
      <c r="A157" s="5"/>
      <c r="B157" s="2" t="s">
        <v>81</v>
      </c>
      <c r="C157" s="2"/>
      <c r="D157" s="2"/>
      <c r="E157" s="2">
        <f>C157+D157</f>
        <v>0</v>
      </c>
    </row>
    <row r="158" spans="1:5" ht="13.5" customHeight="1" hidden="1">
      <c r="A158" s="5"/>
      <c r="B158" s="44" t="s">
        <v>14</v>
      </c>
      <c r="C158" s="2">
        <v>0</v>
      </c>
      <c r="D158" s="2"/>
      <c r="E158" s="2">
        <f>C158+D158</f>
        <v>0</v>
      </c>
    </row>
    <row r="159" spans="1:5" ht="13.5" customHeight="1" hidden="1">
      <c r="A159" s="5"/>
      <c r="B159" s="2" t="s">
        <v>67</v>
      </c>
      <c r="C159" s="2">
        <v>0</v>
      </c>
      <c r="D159" s="2"/>
      <c r="E159" s="2">
        <f>C159+D159</f>
        <v>0</v>
      </c>
    </row>
    <row r="160" spans="1:5" ht="13.5" customHeight="1" hidden="1">
      <c r="A160" s="5"/>
      <c r="B160" s="2" t="s">
        <v>64</v>
      </c>
      <c r="C160" s="2">
        <v>0</v>
      </c>
      <c r="D160" s="2"/>
      <c r="E160" s="2">
        <f>C160+D160</f>
        <v>0</v>
      </c>
    </row>
    <row r="161" spans="1:5" ht="13.5" customHeight="1" hidden="1">
      <c r="A161" s="5"/>
      <c r="B161" s="2"/>
      <c r="C161" s="2"/>
      <c r="D161" s="2"/>
      <c r="E161" s="2"/>
    </row>
    <row r="162" spans="1:5" ht="13.5" customHeight="1" hidden="1">
      <c r="A162" s="5"/>
      <c r="B162" s="3" t="s">
        <v>76</v>
      </c>
      <c r="C162" s="3">
        <f>C163+C166+C167+C168</f>
        <v>0</v>
      </c>
      <c r="D162" s="3">
        <f>D163+D166+D167+D168</f>
        <v>0</v>
      </c>
      <c r="E162" s="3">
        <f>E163+E166+E167+E168</f>
        <v>0</v>
      </c>
    </row>
    <row r="163" spans="1:5" ht="13.5" customHeight="1" hidden="1">
      <c r="A163" s="5"/>
      <c r="B163" s="2" t="s">
        <v>43</v>
      </c>
      <c r="C163" s="2">
        <f>C164</f>
        <v>0</v>
      </c>
      <c r="D163" s="2">
        <f>D164</f>
        <v>0</v>
      </c>
      <c r="E163" s="2">
        <f>E164</f>
        <v>0</v>
      </c>
    </row>
    <row r="164" spans="1:5" ht="13.5" customHeight="1" hidden="1">
      <c r="A164" s="5"/>
      <c r="B164" s="2" t="s">
        <v>82</v>
      </c>
      <c r="C164" s="2">
        <v>0</v>
      </c>
      <c r="D164" s="2"/>
      <c r="E164" s="2">
        <f>C164+D164</f>
        <v>0</v>
      </c>
    </row>
    <row r="165" spans="1:5" ht="13.5" customHeight="1" hidden="1">
      <c r="A165" s="5"/>
      <c r="B165" s="4" t="s">
        <v>45</v>
      </c>
      <c r="C165" s="2">
        <v>0</v>
      </c>
      <c r="D165" s="2"/>
      <c r="E165" s="2">
        <f>C165+D165</f>
        <v>0</v>
      </c>
    </row>
    <row r="166" spans="1:5" ht="13.5" customHeight="1" hidden="1">
      <c r="A166" s="5"/>
      <c r="B166" s="2" t="s">
        <v>58</v>
      </c>
      <c r="C166" s="2">
        <v>0</v>
      </c>
      <c r="D166" s="2"/>
      <c r="E166" s="2">
        <f>C166+D166</f>
        <v>0</v>
      </c>
    </row>
    <row r="167" spans="1:5" ht="13.5" customHeight="1" hidden="1">
      <c r="A167" s="5"/>
      <c r="B167" s="16" t="s">
        <v>83</v>
      </c>
      <c r="C167" s="2"/>
      <c r="D167" s="2"/>
      <c r="E167" s="3">
        <f>C167+D167</f>
        <v>0</v>
      </c>
    </row>
    <row r="168" spans="1:5" ht="13.5" customHeight="1" hidden="1">
      <c r="A168" s="5"/>
      <c r="B168" s="16" t="s">
        <v>70</v>
      </c>
      <c r="C168" s="2">
        <v>0</v>
      </c>
      <c r="D168" s="2"/>
      <c r="E168" s="3">
        <f>C168+D168</f>
        <v>0</v>
      </c>
    </row>
    <row r="169" spans="1:5" ht="13.5" customHeight="1" hidden="1">
      <c r="A169" s="21" t="s">
        <v>396</v>
      </c>
      <c r="B169" s="3" t="s">
        <v>397</v>
      </c>
      <c r="C169" s="3"/>
      <c r="D169" s="3"/>
      <c r="E169" s="3"/>
    </row>
    <row r="170" spans="1:5" ht="13.5" customHeight="1" hidden="1">
      <c r="A170" s="5"/>
      <c r="B170" s="3" t="s">
        <v>59</v>
      </c>
      <c r="C170" s="3">
        <f>SUM(C171:C173)</f>
        <v>0</v>
      </c>
      <c r="D170" s="3">
        <f>SUM(D171:D173)</f>
        <v>0</v>
      </c>
      <c r="E170" s="3">
        <f>SUM(E171:E173)</f>
        <v>0</v>
      </c>
    </row>
    <row r="171" spans="1:5" ht="13.5" customHeight="1" hidden="1">
      <c r="A171" s="5"/>
      <c r="B171" s="2" t="s">
        <v>74</v>
      </c>
      <c r="C171" s="2">
        <v>0</v>
      </c>
      <c r="D171" s="2">
        <v>0</v>
      </c>
      <c r="E171" s="2">
        <f>C171+D171</f>
        <v>0</v>
      </c>
    </row>
    <row r="172" spans="1:5" ht="13.5" customHeight="1" hidden="1">
      <c r="A172" s="5"/>
      <c r="B172" s="2" t="s">
        <v>126</v>
      </c>
      <c r="C172" s="2">
        <v>0</v>
      </c>
      <c r="D172" s="2">
        <v>0</v>
      </c>
      <c r="E172" s="2">
        <f>C172+D172</f>
        <v>0</v>
      </c>
    </row>
    <row r="173" spans="1:5" ht="13.5" customHeight="1" hidden="1">
      <c r="A173" s="5"/>
      <c r="B173" s="14" t="s">
        <v>84</v>
      </c>
      <c r="C173" s="2">
        <v>0</v>
      </c>
      <c r="D173" s="2">
        <v>0</v>
      </c>
      <c r="E173" s="2">
        <f>C173+D173</f>
        <v>0</v>
      </c>
    </row>
    <row r="174" spans="1:5" ht="13.5" customHeight="1" hidden="1">
      <c r="A174" s="5"/>
      <c r="B174" s="3" t="s">
        <v>76</v>
      </c>
      <c r="C174" s="3">
        <f>C175+C178</f>
        <v>0</v>
      </c>
      <c r="D174" s="3">
        <f>D175+D178</f>
        <v>0</v>
      </c>
      <c r="E174" s="3">
        <f>E175+E178</f>
        <v>0</v>
      </c>
    </row>
    <row r="175" spans="1:5" ht="13.5" customHeight="1" hidden="1">
      <c r="A175" s="5"/>
      <c r="B175" s="2" t="s">
        <v>43</v>
      </c>
      <c r="C175" s="2">
        <f>C176</f>
        <v>0</v>
      </c>
      <c r="D175" s="2">
        <f>D176</f>
        <v>0</v>
      </c>
      <c r="E175" s="2">
        <f>E176</f>
        <v>0</v>
      </c>
    </row>
    <row r="176" spans="1:5" ht="13.5" customHeight="1" hidden="1">
      <c r="A176" s="5"/>
      <c r="B176" s="2" t="s">
        <v>44</v>
      </c>
      <c r="C176" s="2">
        <v>0</v>
      </c>
      <c r="D176" s="2">
        <v>0</v>
      </c>
      <c r="E176" s="2">
        <f>C176+D176</f>
        <v>0</v>
      </c>
    </row>
    <row r="177" spans="1:5" ht="13.5" customHeight="1" hidden="1">
      <c r="A177" s="5"/>
      <c r="B177" s="4" t="s">
        <v>45</v>
      </c>
      <c r="C177" s="4">
        <v>0</v>
      </c>
      <c r="D177" s="4">
        <v>0</v>
      </c>
      <c r="E177" s="2">
        <f>C177+D177</f>
        <v>0</v>
      </c>
    </row>
    <row r="178" spans="1:5" ht="17.25" customHeight="1" hidden="1">
      <c r="A178" s="5"/>
      <c r="B178" s="2" t="s">
        <v>58</v>
      </c>
      <c r="C178" s="2">
        <v>0</v>
      </c>
      <c r="D178" s="2"/>
      <c r="E178" s="3">
        <f>C178+D178</f>
        <v>0</v>
      </c>
    </row>
    <row r="179" spans="1:5" ht="15" customHeight="1" hidden="1">
      <c r="A179" s="5"/>
      <c r="B179" s="2"/>
      <c r="C179" s="2"/>
      <c r="D179" s="2"/>
      <c r="E179" s="3"/>
    </row>
    <row r="180" spans="1:5" ht="21" customHeight="1" hidden="1">
      <c r="A180" s="6" t="s">
        <v>85</v>
      </c>
      <c r="B180" s="8"/>
      <c r="C180" s="2"/>
      <c r="D180" s="2"/>
      <c r="E180" s="3"/>
    </row>
    <row r="181" spans="1:5" ht="21" customHeight="1" hidden="1">
      <c r="A181" s="5"/>
      <c r="B181" s="3" t="s">
        <v>59</v>
      </c>
      <c r="C181" s="3">
        <f>C182+C183+C184</f>
        <v>0</v>
      </c>
      <c r="D181" s="3">
        <f>D182+D183+D184</f>
        <v>0</v>
      </c>
      <c r="E181" s="3">
        <f>E182+E183+E184</f>
        <v>0</v>
      </c>
    </row>
    <row r="182" spans="1:5" ht="21" customHeight="1" hidden="1">
      <c r="A182" s="5"/>
      <c r="B182" s="19" t="s">
        <v>81</v>
      </c>
      <c r="C182" s="2">
        <v>0</v>
      </c>
      <c r="D182" s="2">
        <v>0</v>
      </c>
      <c r="E182" s="2">
        <f>C182+D182</f>
        <v>0</v>
      </c>
    </row>
    <row r="183" spans="1:5" ht="21" customHeight="1" hidden="1">
      <c r="A183" s="5"/>
      <c r="B183" s="46" t="s">
        <v>66</v>
      </c>
      <c r="C183" s="2"/>
      <c r="D183" s="2"/>
      <c r="E183" s="3">
        <f>C183+D183</f>
        <v>0</v>
      </c>
    </row>
    <row r="184" spans="1:5" ht="21" customHeight="1" hidden="1">
      <c r="A184" s="5"/>
      <c r="B184" s="46" t="s">
        <v>86</v>
      </c>
      <c r="C184" s="2"/>
      <c r="D184" s="2"/>
      <c r="E184" s="3">
        <f>C184+D184</f>
        <v>0</v>
      </c>
    </row>
    <row r="185" spans="1:5" ht="21" customHeight="1" hidden="1">
      <c r="A185" s="5"/>
      <c r="B185" s="46"/>
      <c r="C185" s="2"/>
      <c r="D185" s="2"/>
      <c r="E185" s="3"/>
    </row>
    <row r="186" spans="1:5" ht="21" customHeight="1" hidden="1">
      <c r="A186" s="5"/>
      <c r="B186" s="3" t="s">
        <v>76</v>
      </c>
      <c r="C186" s="3">
        <f>C187</f>
        <v>0</v>
      </c>
      <c r="D186" s="3">
        <f>D187</f>
        <v>0</v>
      </c>
      <c r="E186" s="3">
        <f>E187</f>
        <v>0</v>
      </c>
    </row>
    <row r="187" spans="1:5" ht="21" customHeight="1" hidden="1">
      <c r="A187" s="5"/>
      <c r="B187" s="2" t="s">
        <v>43</v>
      </c>
      <c r="C187" s="2">
        <f>C189+C190+C188</f>
        <v>0</v>
      </c>
      <c r="D187" s="2">
        <f>D189+D190+D188</f>
        <v>0</v>
      </c>
      <c r="E187" s="2">
        <f>E189+E190+E188</f>
        <v>0</v>
      </c>
    </row>
    <row r="188" spans="1:5" ht="21" customHeight="1" hidden="1">
      <c r="A188" s="5"/>
      <c r="B188" s="2" t="s">
        <v>87</v>
      </c>
      <c r="C188" s="2">
        <v>0</v>
      </c>
      <c r="D188" s="2">
        <v>0</v>
      </c>
      <c r="E188" s="2">
        <f>C188+D188</f>
        <v>0</v>
      </c>
    </row>
    <row r="189" spans="1:5" ht="21" customHeight="1" hidden="1">
      <c r="A189" s="5"/>
      <c r="B189" s="2" t="s">
        <v>47</v>
      </c>
      <c r="C189" s="2">
        <v>0</v>
      </c>
      <c r="D189" s="2"/>
      <c r="E189" s="2">
        <f>C189+D189</f>
        <v>0</v>
      </c>
    </row>
    <row r="190" spans="1:5" ht="21" customHeight="1" hidden="1">
      <c r="A190" s="5"/>
      <c r="B190" s="2" t="s">
        <v>51</v>
      </c>
      <c r="C190" s="2">
        <v>0</v>
      </c>
      <c r="D190" s="2"/>
      <c r="E190" s="3">
        <f>C190+D190</f>
        <v>0</v>
      </c>
    </row>
    <row r="191" spans="1:5" ht="21" customHeight="1" hidden="1">
      <c r="A191" s="5"/>
      <c r="B191" s="2"/>
      <c r="C191" s="2"/>
      <c r="D191" s="2"/>
      <c r="E191" s="3"/>
    </row>
    <row r="192" spans="1:5" ht="21" customHeight="1" hidden="1">
      <c r="A192" s="21" t="s">
        <v>88</v>
      </c>
      <c r="B192" s="3"/>
      <c r="C192" s="2"/>
      <c r="D192" s="2"/>
      <c r="E192" s="3"/>
    </row>
    <row r="193" spans="1:5" ht="21" customHeight="1" hidden="1">
      <c r="A193" s="5"/>
      <c r="B193" s="3" t="s">
        <v>59</v>
      </c>
      <c r="C193" s="3">
        <f>C194+C197</f>
        <v>0</v>
      </c>
      <c r="D193" s="3">
        <f>D194+D197</f>
        <v>0</v>
      </c>
      <c r="E193" s="3">
        <f>E194+E197</f>
        <v>0</v>
      </c>
    </row>
    <row r="194" spans="1:5" ht="21" customHeight="1" hidden="1">
      <c r="A194" s="5"/>
      <c r="B194" s="2" t="s">
        <v>4</v>
      </c>
      <c r="C194" s="2">
        <f>C195</f>
        <v>0</v>
      </c>
      <c r="D194" s="2">
        <f>D195</f>
        <v>0</v>
      </c>
      <c r="E194" s="2">
        <f>C194+D194</f>
        <v>0</v>
      </c>
    </row>
    <row r="195" spans="1:5" ht="21" customHeight="1" hidden="1">
      <c r="A195" s="5"/>
      <c r="B195" s="2" t="s">
        <v>5</v>
      </c>
      <c r="C195" s="2">
        <v>0</v>
      </c>
      <c r="D195" s="2">
        <v>0</v>
      </c>
      <c r="E195" s="2">
        <f>C195+D195</f>
        <v>0</v>
      </c>
    </row>
    <row r="196" spans="1:5" ht="21" customHeight="1" hidden="1">
      <c r="A196" s="5"/>
      <c r="B196" s="14" t="s">
        <v>6</v>
      </c>
      <c r="C196" s="2">
        <v>0</v>
      </c>
      <c r="D196" s="2"/>
      <c r="E196" s="3">
        <f>C196+D196</f>
        <v>0</v>
      </c>
    </row>
    <row r="197" spans="1:5" ht="21" customHeight="1" hidden="1">
      <c r="A197" s="5"/>
      <c r="B197" s="46" t="s">
        <v>66</v>
      </c>
      <c r="C197" s="2">
        <v>0</v>
      </c>
      <c r="D197" s="2"/>
      <c r="E197" s="3">
        <f>C197+D197</f>
        <v>0</v>
      </c>
    </row>
    <row r="198" spans="1:5" ht="21" customHeight="1" hidden="1">
      <c r="A198" s="5"/>
      <c r="B198" s="2"/>
      <c r="C198" s="2"/>
      <c r="D198" s="2"/>
      <c r="E198" s="3"/>
    </row>
    <row r="199" spans="1:5" ht="21" customHeight="1" hidden="1">
      <c r="A199" s="5"/>
      <c r="B199" s="2"/>
      <c r="C199" s="2"/>
      <c r="D199" s="2"/>
      <c r="E199" s="3"/>
    </row>
    <row r="200" spans="1:5" ht="21" customHeight="1" hidden="1">
      <c r="A200" s="5"/>
      <c r="B200" s="3" t="s">
        <v>76</v>
      </c>
      <c r="C200" s="3">
        <f aca="true" t="shared" si="4" ref="C200:E201">C201</f>
        <v>0</v>
      </c>
      <c r="D200" s="3">
        <f t="shared" si="4"/>
        <v>0</v>
      </c>
      <c r="E200" s="3">
        <f t="shared" si="4"/>
        <v>0</v>
      </c>
    </row>
    <row r="201" spans="1:5" ht="21" customHeight="1" hidden="1">
      <c r="A201" s="5"/>
      <c r="B201" s="2" t="s">
        <v>43</v>
      </c>
      <c r="C201" s="2">
        <f t="shared" si="4"/>
        <v>0</v>
      </c>
      <c r="D201" s="2">
        <f t="shared" si="4"/>
        <v>0</v>
      </c>
      <c r="E201" s="2">
        <f t="shared" si="4"/>
        <v>0</v>
      </c>
    </row>
    <row r="202" spans="1:5" ht="0.75" customHeight="1">
      <c r="A202" s="5"/>
      <c r="B202" s="2" t="s">
        <v>89</v>
      </c>
      <c r="C202" s="2">
        <v>0</v>
      </c>
      <c r="D202" s="2">
        <v>0</v>
      </c>
      <c r="E202" s="2">
        <f>C202+D202</f>
        <v>0</v>
      </c>
    </row>
    <row r="203" spans="1:5" ht="45.75" customHeight="1">
      <c r="A203" s="20" t="s">
        <v>361</v>
      </c>
      <c r="B203" s="8" t="s">
        <v>90</v>
      </c>
      <c r="C203" s="2"/>
      <c r="D203" s="2"/>
      <c r="E203" s="3"/>
    </row>
    <row r="204" spans="1:5" ht="13.5" customHeight="1">
      <c r="A204" s="5"/>
      <c r="B204" s="3" t="s">
        <v>59</v>
      </c>
      <c r="C204" s="3">
        <f>C205+C206+C208+C207</f>
        <v>1629819</v>
      </c>
      <c r="D204" s="3">
        <f>D205+D206+D208+D207</f>
        <v>0</v>
      </c>
      <c r="E204" s="3">
        <f>E205+E206+E208+E207</f>
        <v>1629819</v>
      </c>
    </row>
    <row r="205" spans="1:5" ht="13.5" customHeight="1">
      <c r="A205" s="5"/>
      <c r="B205" s="2" t="s">
        <v>91</v>
      </c>
      <c r="C205" s="2">
        <v>1602335</v>
      </c>
      <c r="D205" s="2">
        <v>0</v>
      </c>
      <c r="E205" s="2">
        <f>C205+D205</f>
        <v>1602335</v>
      </c>
    </row>
    <row r="206" spans="1:5" ht="2.25" customHeight="1">
      <c r="A206" s="5"/>
      <c r="B206" s="46" t="s">
        <v>66</v>
      </c>
      <c r="C206" s="2"/>
      <c r="D206" s="2"/>
      <c r="E206" s="3">
        <f>C206+D206</f>
        <v>0</v>
      </c>
    </row>
    <row r="207" spans="1:5" ht="13.5" customHeight="1">
      <c r="A207" s="5"/>
      <c r="B207" s="46" t="s">
        <v>26</v>
      </c>
      <c r="C207" s="2">
        <v>27484</v>
      </c>
      <c r="D207" s="2">
        <v>0</v>
      </c>
      <c r="E207" s="2">
        <f>C207+D207</f>
        <v>27484</v>
      </c>
    </row>
    <row r="208" spans="1:5" ht="5.25" customHeight="1" hidden="1">
      <c r="A208" s="5"/>
      <c r="B208" s="2" t="s">
        <v>67</v>
      </c>
      <c r="C208" s="2"/>
      <c r="D208" s="2"/>
      <c r="E208" s="3">
        <f>C208+D208</f>
        <v>0</v>
      </c>
    </row>
    <row r="209" spans="1:5" ht="13.5" customHeight="1">
      <c r="A209" s="5"/>
      <c r="B209" s="2"/>
      <c r="C209" s="2"/>
      <c r="D209" s="2"/>
      <c r="E209" s="3"/>
    </row>
    <row r="210" spans="1:5" ht="13.5" customHeight="1">
      <c r="A210" s="5"/>
      <c r="B210" s="3" t="s">
        <v>76</v>
      </c>
      <c r="C210" s="6">
        <f>C211</f>
        <v>1629819</v>
      </c>
      <c r="D210" s="6">
        <f>D211</f>
        <v>0</v>
      </c>
      <c r="E210" s="6">
        <f>E211</f>
        <v>1629819</v>
      </c>
    </row>
    <row r="211" spans="1:5" ht="13.5" customHeight="1">
      <c r="A211" s="5"/>
      <c r="B211" s="2" t="s">
        <v>43</v>
      </c>
      <c r="C211" s="2">
        <f>C212+C213</f>
        <v>1629819</v>
      </c>
      <c r="D211" s="2">
        <f>D213+D212</f>
        <v>0</v>
      </c>
      <c r="E211" s="2">
        <f>E213+E212</f>
        <v>1629819</v>
      </c>
    </row>
    <row r="212" spans="1:5" ht="13.5" customHeight="1">
      <c r="A212" s="5"/>
      <c r="B212" s="2" t="s">
        <v>89</v>
      </c>
      <c r="C212" s="2">
        <v>4770</v>
      </c>
      <c r="D212" s="2">
        <v>0</v>
      </c>
      <c r="E212" s="2">
        <f>C212+D212</f>
        <v>4770</v>
      </c>
    </row>
    <row r="213" spans="1:5" ht="13.5" customHeight="1">
      <c r="A213" s="5"/>
      <c r="B213" s="2" t="s">
        <v>46</v>
      </c>
      <c r="C213" s="2">
        <v>1625049</v>
      </c>
      <c r="D213" s="2">
        <v>0</v>
      </c>
      <c r="E213" s="2">
        <f>C213+D213</f>
        <v>1625049</v>
      </c>
    </row>
    <row r="214" spans="1:5" ht="13.5" customHeight="1">
      <c r="A214" s="5"/>
      <c r="B214" s="2"/>
      <c r="C214" s="2"/>
      <c r="D214" s="2"/>
      <c r="E214" s="2"/>
    </row>
    <row r="215" spans="1:5" ht="33" customHeight="1">
      <c r="A215" s="47" t="s">
        <v>362</v>
      </c>
      <c r="B215" s="82" t="s">
        <v>92</v>
      </c>
      <c r="C215" s="3"/>
      <c r="D215" s="3"/>
      <c r="E215" s="3"/>
    </row>
    <row r="216" spans="1:5" ht="16.5" customHeight="1">
      <c r="A216" s="6"/>
      <c r="B216" s="82" t="s">
        <v>59</v>
      </c>
      <c r="C216" s="3">
        <f>C217+C218+C219</f>
        <v>333980</v>
      </c>
      <c r="D216" s="3">
        <f>D217+D218+D219</f>
        <v>65400</v>
      </c>
      <c r="E216" s="3">
        <f>E217+E218+E219</f>
        <v>399380</v>
      </c>
    </row>
    <row r="217" spans="1:5" ht="16.5" customHeight="1" hidden="1">
      <c r="A217" s="6"/>
      <c r="B217" s="2" t="s">
        <v>93</v>
      </c>
      <c r="C217" s="2">
        <v>0</v>
      </c>
      <c r="D217" s="2"/>
      <c r="E217" s="2">
        <f>C217+D217</f>
        <v>0</v>
      </c>
    </row>
    <row r="218" spans="1:5" ht="16.5" customHeight="1">
      <c r="A218" s="6"/>
      <c r="B218" s="2" t="s">
        <v>84</v>
      </c>
      <c r="C218" s="2">
        <v>260064</v>
      </c>
      <c r="D218" s="2">
        <v>65400</v>
      </c>
      <c r="E218" s="2">
        <f>C218+D218</f>
        <v>325464</v>
      </c>
    </row>
    <row r="219" spans="1:5" ht="16.5" customHeight="1">
      <c r="A219" s="6"/>
      <c r="B219" s="2" t="s">
        <v>64</v>
      </c>
      <c r="C219" s="2">
        <v>73916</v>
      </c>
      <c r="D219" s="2"/>
      <c r="E219" s="2">
        <f>C219+D219</f>
        <v>73916</v>
      </c>
    </row>
    <row r="220" spans="1:5" ht="16.5" customHeight="1">
      <c r="A220" s="6"/>
      <c r="B220" s="3" t="s">
        <v>76</v>
      </c>
      <c r="C220" s="3">
        <f>C221+C225</f>
        <v>333980</v>
      </c>
      <c r="D220" s="3">
        <f>D221+D225</f>
        <v>65400</v>
      </c>
      <c r="E220" s="3">
        <f>E221+E225</f>
        <v>399380</v>
      </c>
    </row>
    <row r="221" spans="1:5" ht="16.5" customHeight="1">
      <c r="A221" s="6"/>
      <c r="B221" s="2" t="s">
        <v>43</v>
      </c>
      <c r="C221" s="2">
        <f>C222+C224</f>
        <v>333980</v>
      </c>
      <c r="D221" s="2">
        <f>D222+D224</f>
        <v>65400</v>
      </c>
      <c r="E221" s="2">
        <f>E222+E224</f>
        <v>399380</v>
      </c>
    </row>
    <row r="222" spans="1:5" ht="16.5" customHeight="1" hidden="1">
      <c r="A222" s="6"/>
      <c r="B222" s="2" t="s">
        <v>44</v>
      </c>
      <c r="C222" s="2">
        <v>0</v>
      </c>
      <c r="D222" s="2">
        <v>0</v>
      </c>
      <c r="E222" s="2">
        <f>C222+D222</f>
        <v>0</v>
      </c>
    </row>
    <row r="223" spans="1:5" ht="16.5" customHeight="1" hidden="1">
      <c r="A223" s="6"/>
      <c r="B223" s="4" t="s">
        <v>94</v>
      </c>
      <c r="C223" s="2">
        <v>0</v>
      </c>
      <c r="D223" s="2"/>
      <c r="E223" s="2">
        <f>C223+D223</f>
        <v>0</v>
      </c>
    </row>
    <row r="224" spans="1:5" ht="16.5" customHeight="1">
      <c r="A224" s="5"/>
      <c r="B224" s="2" t="s">
        <v>46</v>
      </c>
      <c r="C224" s="2">
        <v>333980</v>
      </c>
      <c r="D224" s="2">
        <v>65400</v>
      </c>
      <c r="E224" s="2">
        <f>C224+D224</f>
        <v>399380</v>
      </c>
    </row>
    <row r="225" spans="1:5" ht="0.75" customHeight="1">
      <c r="A225" s="6"/>
      <c r="B225" s="2" t="s">
        <v>58</v>
      </c>
      <c r="C225" s="2">
        <v>0</v>
      </c>
      <c r="D225" s="2">
        <v>0</v>
      </c>
      <c r="E225" s="2">
        <f>C225+D225</f>
        <v>0</v>
      </c>
    </row>
    <row r="226" spans="1:5" ht="4.5" customHeight="1">
      <c r="A226" s="83"/>
      <c r="B226" s="83"/>
      <c r="C226" s="83"/>
      <c r="D226" s="83"/>
      <c r="E226" s="83"/>
    </row>
    <row r="227" spans="1:5" ht="21" customHeight="1" hidden="1">
      <c r="A227" s="5"/>
      <c r="B227" s="2"/>
      <c r="C227" s="2"/>
      <c r="D227" s="2"/>
      <c r="E227" s="2"/>
    </row>
    <row r="228" spans="1:5" ht="21" customHeight="1" hidden="1">
      <c r="A228" s="21" t="s">
        <v>95</v>
      </c>
      <c r="B228" s="8" t="s">
        <v>96</v>
      </c>
      <c r="C228" s="2"/>
      <c r="D228" s="2"/>
      <c r="E228" s="3"/>
    </row>
    <row r="229" spans="1:5" ht="21" customHeight="1" hidden="1">
      <c r="A229" s="5"/>
      <c r="B229" s="3" t="s">
        <v>59</v>
      </c>
      <c r="C229" s="3">
        <f>C230+C231</f>
        <v>0</v>
      </c>
      <c r="D229" s="3">
        <f>D230+D231</f>
        <v>0</v>
      </c>
      <c r="E229" s="3">
        <f>E230+E231</f>
        <v>0</v>
      </c>
    </row>
    <row r="230" spans="1:5" ht="21" customHeight="1" hidden="1">
      <c r="A230" s="5"/>
      <c r="B230" s="2" t="s">
        <v>74</v>
      </c>
      <c r="C230" s="2">
        <v>0</v>
      </c>
      <c r="D230" s="2">
        <v>0</v>
      </c>
      <c r="E230" s="2">
        <f>C230+D230</f>
        <v>0</v>
      </c>
    </row>
    <row r="231" spans="1:5" ht="21" customHeight="1" hidden="1">
      <c r="A231" s="5"/>
      <c r="B231" s="2" t="s">
        <v>67</v>
      </c>
      <c r="C231" s="2"/>
      <c r="D231" s="2"/>
      <c r="E231" s="3">
        <f>C231+D231</f>
        <v>0</v>
      </c>
    </row>
    <row r="232" spans="1:5" ht="21" customHeight="1" hidden="1">
      <c r="A232" s="5"/>
      <c r="B232" s="2"/>
      <c r="C232" s="2"/>
      <c r="D232" s="2"/>
      <c r="E232" s="3"/>
    </row>
    <row r="233" spans="1:5" ht="21" customHeight="1" hidden="1">
      <c r="A233" s="5"/>
      <c r="B233" s="3" t="s">
        <v>76</v>
      </c>
      <c r="C233" s="3">
        <f>C234+C235</f>
        <v>0</v>
      </c>
      <c r="D233" s="3">
        <f>D234+D235</f>
        <v>0</v>
      </c>
      <c r="E233" s="3">
        <f>E234+E235</f>
        <v>0</v>
      </c>
    </row>
    <row r="234" spans="1:5" ht="21" customHeight="1" hidden="1">
      <c r="A234" s="5"/>
      <c r="B234" s="2" t="s">
        <v>58</v>
      </c>
      <c r="C234" s="2">
        <v>0</v>
      </c>
      <c r="D234" s="2"/>
      <c r="E234" s="3">
        <f>C234+D234</f>
        <v>0</v>
      </c>
    </row>
    <row r="235" spans="1:5" ht="21" customHeight="1" hidden="1">
      <c r="A235" s="5"/>
      <c r="B235" s="2" t="s">
        <v>97</v>
      </c>
      <c r="C235" s="2">
        <f>C237+C238+C236</f>
        <v>0</v>
      </c>
      <c r="D235" s="2">
        <f>D237+D238+D236</f>
        <v>0</v>
      </c>
      <c r="E235" s="2">
        <f>E237+E238+E236</f>
        <v>0</v>
      </c>
    </row>
    <row r="236" spans="1:5" ht="21" customHeight="1" hidden="1">
      <c r="A236" s="5"/>
      <c r="B236" s="2" t="s">
        <v>98</v>
      </c>
      <c r="C236" s="2">
        <v>0</v>
      </c>
      <c r="D236" s="2">
        <v>0</v>
      </c>
      <c r="E236" s="2">
        <f>C236+D236</f>
        <v>0</v>
      </c>
    </row>
    <row r="237" spans="1:5" ht="6.75" customHeight="1" hidden="1">
      <c r="A237" s="5"/>
      <c r="B237" s="2" t="s">
        <v>500</v>
      </c>
      <c r="C237" s="2"/>
      <c r="D237" s="2"/>
      <c r="E237" s="3">
        <f>C237+D237</f>
        <v>0</v>
      </c>
    </row>
    <row r="238" spans="1:5" ht="20.25" customHeight="1" hidden="1">
      <c r="A238" s="5"/>
      <c r="B238" s="2" t="s">
        <v>501</v>
      </c>
      <c r="C238" s="2"/>
      <c r="D238" s="2"/>
      <c r="E238" s="3">
        <f>C238+D238</f>
        <v>0</v>
      </c>
    </row>
    <row r="239" spans="1:5" ht="10.5" customHeight="1" hidden="1">
      <c r="A239" s="5"/>
      <c r="B239" s="2"/>
      <c r="C239" s="2"/>
      <c r="D239" s="2"/>
      <c r="E239" s="3"/>
    </row>
    <row r="240" spans="1:5" ht="40.5" customHeight="1">
      <c r="A240" s="35" t="s">
        <v>99</v>
      </c>
      <c r="B240" s="82" t="s">
        <v>100</v>
      </c>
      <c r="C240" s="2"/>
      <c r="D240" s="2"/>
      <c r="E240" s="2"/>
    </row>
    <row r="241" spans="1:5" ht="21.75" customHeight="1">
      <c r="A241" s="21"/>
      <c r="B241" s="3" t="s">
        <v>59</v>
      </c>
      <c r="C241" s="3">
        <f>C242+C243+C244+C245+C246</f>
        <v>68050</v>
      </c>
      <c r="D241" s="3">
        <f>D242+D243+D244+D245+D246</f>
        <v>0</v>
      </c>
      <c r="E241" s="3">
        <f>E242+E243+E244+E245+E246</f>
        <v>68050</v>
      </c>
    </row>
    <row r="242" spans="1:5" ht="15.75" customHeight="1">
      <c r="A242" s="21"/>
      <c r="B242" s="2" t="s">
        <v>74</v>
      </c>
      <c r="C242" s="2">
        <v>50207</v>
      </c>
      <c r="D242" s="2">
        <v>0</v>
      </c>
      <c r="E242" s="2">
        <f>C242+D242</f>
        <v>50207</v>
      </c>
    </row>
    <row r="243" spans="1:5" ht="18" customHeight="1" hidden="1">
      <c r="A243" s="21"/>
      <c r="B243" s="2" t="s">
        <v>67</v>
      </c>
      <c r="C243" s="2"/>
      <c r="D243" s="2"/>
      <c r="E243" s="2">
        <f>C243+D243</f>
        <v>0</v>
      </c>
    </row>
    <row r="244" spans="1:5" ht="19.5" customHeight="1" hidden="1">
      <c r="A244" s="21"/>
      <c r="B244" s="2" t="s">
        <v>101</v>
      </c>
      <c r="C244" s="2">
        <v>0</v>
      </c>
      <c r="D244" s="2">
        <v>0</v>
      </c>
      <c r="E244" s="2">
        <f>C244+D244</f>
        <v>0</v>
      </c>
    </row>
    <row r="245" spans="1:5" ht="11.25" customHeight="1" hidden="1">
      <c r="A245" s="21"/>
      <c r="B245" s="2" t="s">
        <v>102</v>
      </c>
      <c r="C245" s="2">
        <v>0</v>
      </c>
      <c r="D245" s="2">
        <v>0</v>
      </c>
      <c r="E245" s="2">
        <f>C245+D245</f>
        <v>0</v>
      </c>
    </row>
    <row r="246" spans="1:5" ht="15.75" customHeight="1">
      <c r="A246" s="21"/>
      <c r="B246" s="2" t="s">
        <v>103</v>
      </c>
      <c r="C246" s="2">
        <v>17843</v>
      </c>
      <c r="D246" s="2"/>
      <c r="E246" s="2">
        <f>C246+D246</f>
        <v>17843</v>
      </c>
    </row>
    <row r="247" spans="1:5" ht="9.75" customHeight="1">
      <c r="A247" s="21"/>
      <c r="B247" s="2"/>
      <c r="C247" s="2"/>
      <c r="D247" s="2"/>
      <c r="E247" s="3"/>
    </row>
    <row r="248" spans="1:5" ht="16.5" customHeight="1">
      <c r="A248" s="21"/>
      <c r="B248" s="3" t="s">
        <v>76</v>
      </c>
      <c r="C248" s="3">
        <f>C253+C249+C255</f>
        <v>68050</v>
      </c>
      <c r="D248" s="3">
        <f>D253+D249+D255</f>
        <v>0</v>
      </c>
      <c r="E248" s="3">
        <f>E253+E249+E255</f>
        <v>68050</v>
      </c>
    </row>
    <row r="249" spans="1:5" ht="16.5" customHeight="1">
      <c r="A249" s="21"/>
      <c r="B249" s="2" t="s">
        <v>43</v>
      </c>
      <c r="C249" s="2">
        <f>C250+C252+C254</f>
        <v>23047</v>
      </c>
      <c r="D249" s="2">
        <f>D250+D252+D254</f>
        <v>0</v>
      </c>
      <c r="E249" s="2">
        <f>E250+E252+E254</f>
        <v>23047</v>
      </c>
    </row>
    <row r="250" spans="1:5" ht="16.5" customHeight="1">
      <c r="A250" s="21"/>
      <c r="B250" s="2" t="s">
        <v>89</v>
      </c>
      <c r="C250" s="2">
        <v>23047</v>
      </c>
      <c r="D250" s="2">
        <v>0</v>
      </c>
      <c r="E250" s="2">
        <f aca="true" t="shared" si="5" ref="E250:E255">C250+D250</f>
        <v>23047</v>
      </c>
    </row>
    <row r="251" spans="1:5" ht="16.5" customHeight="1" hidden="1">
      <c r="A251" s="21"/>
      <c r="B251" s="27" t="s">
        <v>398</v>
      </c>
      <c r="C251" s="2">
        <v>0</v>
      </c>
      <c r="D251" s="2">
        <v>0</v>
      </c>
      <c r="E251" s="2">
        <f t="shared" si="5"/>
        <v>0</v>
      </c>
    </row>
    <row r="252" spans="1:5" ht="1.5" customHeight="1">
      <c r="A252" s="21"/>
      <c r="B252" s="2" t="s">
        <v>46</v>
      </c>
      <c r="C252" s="2">
        <v>0</v>
      </c>
      <c r="D252" s="2">
        <v>0</v>
      </c>
      <c r="E252" s="2">
        <f t="shared" si="5"/>
        <v>0</v>
      </c>
    </row>
    <row r="253" spans="1:5" ht="16.5" customHeight="1">
      <c r="A253" s="21"/>
      <c r="B253" s="2" t="s">
        <v>58</v>
      </c>
      <c r="C253" s="2">
        <v>45003</v>
      </c>
      <c r="D253" s="2">
        <v>0</v>
      </c>
      <c r="E253" s="2">
        <f t="shared" si="5"/>
        <v>45003</v>
      </c>
    </row>
    <row r="254" spans="1:5" ht="51.75" customHeight="1" hidden="1">
      <c r="A254" s="21"/>
      <c r="B254" s="14" t="s">
        <v>54</v>
      </c>
      <c r="C254" s="2">
        <v>0</v>
      </c>
      <c r="D254" s="2">
        <v>0</v>
      </c>
      <c r="E254" s="2">
        <f t="shared" si="5"/>
        <v>0</v>
      </c>
    </row>
    <row r="255" spans="1:5" ht="24" customHeight="1">
      <c r="A255" s="5"/>
      <c r="B255" s="14" t="s">
        <v>390</v>
      </c>
      <c r="C255" s="2">
        <v>0</v>
      </c>
      <c r="D255" s="2">
        <v>0</v>
      </c>
      <c r="E255" s="2">
        <f t="shared" si="5"/>
        <v>0</v>
      </c>
    </row>
    <row r="256" spans="1:5" ht="46.5" customHeight="1">
      <c r="A256" s="21" t="s">
        <v>104</v>
      </c>
      <c r="B256" s="8" t="s">
        <v>379</v>
      </c>
      <c r="C256" s="2"/>
      <c r="D256" s="2"/>
      <c r="E256" s="3"/>
    </row>
    <row r="257" spans="1:5" ht="16.5" customHeight="1">
      <c r="A257" s="21"/>
      <c r="B257" s="3" t="s">
        <v>59</v>
      </c>
      <c r="C257" s="3">
        <f>C258+C259</f>
        <v>45800</v>
      </c>
      <c r="D257" s="3">
        <f>D258+D259</f>
        <v>0</v>
      </c>
      <c r="E257" s="3">
        <f>C257+D257</f>
        <v>45800</v>
      </c>
    </row>
    <row r="258" spans="1:5" ht="15" customHeight="1">
      <c r="A258" s="21"/>
      <c r="B258" s="2" t="s">
        <v>74</v>
      </c>
      <c r="C258" s="2">
        <v>45800</v>
      </c>
      <c r="D258" s="2">
        <v>0</v>
      </c>
      <c r="E258" s="2">
        <f>C258+D258</f>
        <v>45800</v>
      </c>
    </row>
    <row r="259" spans="1:5" ht="3" customHeight="1">
      <c r="A259" s="21"/>
      <c r="B259" s="2" t="s">
        <v>67</v>
      </c>
      <c r="C259" s="2"/>
      <c r="D259" s="2"/>
      <c r="E259" s="2">
        <f>C259+D259</f>
        <v>0</v>
      </c>
    </row>
    <row r="260" spans="1:5" ht="26.25" customHeight="1">
      <c r="A260" s="21"/>
      <c r="B260" s="3" t="s">
        <v>76</v>
      </c>
      <c r="C260" s="3">
        <f>C263+C261</f>
        <v>45800</v>
      </c>
      <c r="D260" s="3">
        <f>D263+D261</f>
        <v>0</v>
      </c>
      <c r="E260" s="3">
        <f>E263+E261</f>
        <v>45800</v>
      </c>
    </row>
    <row r="261" spans="1:5" ht="16.5" customHeight="1">
      <c r="A261" s="21"/>
      <c r="B261" s="2" t="s">
        <v>43</v>
      </c>
      <c r="C261" s="2">
        <f>C262</f>
        <v>1100</v>
      </c>
      <c r="D261" s="2">
        <f>D262</f>
        <v>0</v>
      </c>
      <c r="E261" s="2">
        <f>E262</f>
        <v>1100</v>
      </c>
    </row>
    <row r="262" spans="1:5" ht="16.5" customHeight="1">
      <c r="A262" s="21"/>
      <c r="B262" s="2" t="s">
        <v>89</v>
      </c>
      <c r="C262" s="2">
        <v>1100</v>
      </c>
      <c r="D262" s="2">
        <v>0</v>
      </c>
      <c r="E262" s="2">
        <f>C262+D262</f>
        <v>1100</v>
      </c>
    </row>
    <row r="263" spans="1:5" ht="16.5" customHeight="1">
      <c r="A263" s="21"/>
      <c r="B263" s="2" t="s">
        <v>58</v>
      </c>
      <c r="C263" s="2">
        <v>44700</v>
      </c>
      <c r="D263" s="2">
        <v>0</v>
      </c>
      <c r="E263" s="2">
        <f>C263+D263</f>
        <v>44700</v>
      </c>
    </row>
    <row r="264" spans="1:5" ht="16.5" customHeight="1">
      <c r="A264" s="85"/>
      <c r="B264" s="83"/>
      <c r="C264" s="83"/>
      <c r="D264" s="83"/>
      <c r="E264" s="83"/>
    </row>
    <row r="265" spans="1:5" ht="16.5" customHeight="1">
      <c r="A265" s="22" t="s">
        <v>105</v>
      </c>
      <c r="B265" s="8" t="s">
        <v>106</v>
      </c>
      <c r="C265" s="3"/>
      <c r="D265" s="3"/>
      <c r="E265" s="3"/>
    </row>
    <row r="266" spans="1:5" ht="16.5" customHeight="1">
      <c r="A266" s="5"/>
      <c r="B266" s="3" t="s">
        <v>59</v>
      </c>
      <c r="C266" s="3">
        <f>SUM(C267:C270)</f>
        <v>14960</v>
      </c>
      <c r="D266" s="3">
        <f>SUM(D267:D270)</f>
        <v>0</v>
      </c>
      <c r="E266" s="3">
        <f>SUM(E267:E270)</f>
        <v>14960</v>
      </c>
    </row>
    <row r="267" spans="1:5" ht="16.5" customHeight="1">
      <c r="A267" s="5"/>
      <c r="B267" s="2" t="s">
        <v>93</v>
      </c>
      <c r="C267" s="2">
        <v>10960</v>
      </c>
      <c r="D267" s="2"/>
      <c r="E267" s="2">
        <f>C267+D267</f>
        <v>10960</v>
      </c>
    </row>
    <row r="268" spans="1:5" ht="16.5" customHeight="1" hidden="1">
      <c r="A268" s="5"/>
      <c r="B268" s="46" t="s">
        <v>107</v>
      </c>
      <c r="C268" s="2"/>
      <c r="D268" s="2"/>
      <c r="E268" s="2">
        <f>C268+D268</f>
        <v>0</v>
      </c>
    </row>
    <row r="269" spans="1:5" ht="15.75" customHeight="1">
      <c r="A269" s="5"/>
      <c r="B269" s="46" t="s">
        <v>78</v>
      </c>
      <c r="C269" s="2">
        <v>4000</v>
      </c>
      <c r="D269" s="2">
        <v>0</v>
      </c>
      <c r="E269" s="2">
        <f>C269+D269</f>
        <v>4000</v>
      </c>
    </row>
    <row r="270" spans="1:5" ht="16.5" customHeight="1" hidden="1">
      <c r="A270" s="5"/>
      <c r="B270" s="2" t="s">
        <v>103</v>
      </c>
      <c r="C270" s="2"/>
      <c r="D270" s="2"/>
      <c r="E270" s="3">
        <f>C270+D270</f>
        <v>0</v>
      </c>
    </row>
    <row r="271" spans="1:5" ht="16.5" customHeight="1">
      <c r="A271" s="5"/>
      <c r="B271" s="2"/>
      <c r="C271" s="2"/>
      <c r="D271" s="2"/>
      <c r="E271" s="3"/>
    </row>
    <row r="272" spans="1:5" ht="16.5" customHeight="1">
      <c r="A272" s="5"/>
      <c r="B272" s="3" t="s">
        <v>76</v>
      </c>
      <c r="C272" s="3">
        <f>C273+C276</f>
        <v>14960</v>
      </c>
      <c r="D272" s="3">
        <f>D273+D276</f>
        <v>0</v>
      </c>
      <c r="E272" s="3">
        <f>E273+E276</f>
        <v>14960</v>
      </c>
    </row>
    <row r="273" spans="1:5" ht="16.5" customHeight="1">
      <c r="A273" s="5"/>
      <c r="B273" s="2" t="s">
        <v>43</v>
      </c>
      <c r="C273" s="2">
        <f>C274</f>
        <v>14960</v>
      </c>
      <c r="D273" s="2">
        <f>D274</f>
        <v>0</v>
      </c>
      <c r="E273" s="2">
        <f>E274</f>
        <v>14960</v>
      </c>
    </row>
    <row r="274" spans="1:5" ht="16.5" customHeight="1">
      <c r="A274" s="5"/>
      <c r="B274" s="2" t="s">
        <v>44</v>
      </c>
      <c r="C274" s="2">
        <v>14960</v>
      </c>
      <c r="D274" s="2">
        <v>0</v>
      </c>
      <c r="E274" s="2">
        <f>C274+D274</f>
        <v>14960</v>
      </c>
    </row>
    <row r="275" spans="1:5" ht="2.25" customHeight="1">
      <c r="A275" s="5"/>
      <c r="B275" s="4" t="s">
        <v>94</v>
      </c>
      <c r="C275" s="4">
        <v>0</v>
      </c>
      <c r="D275" s="4"/>
      <c r="E275" s="3">
        <f>C275+D275</f>
        <v>0</v>
      </c>
    </row>
    <row r="276" spans="1:5" ht="16.5" customHeight="1" hidden="1">
      <c r="A276" s="5"/>
      <c r="B276" s="2" t="s">
        <v>58</v>
      </c>
      <c r="C276" s="2"/>
      <c r="D276" s="2"/>
      <c r="E276" s="3"/>
    </row>
    <row r="277" spans="1:5" ht="16.5" customHeight="1">
      <c r="A277" s="5"/>
      <c r="B277" s="2"/>
      <c r="C277" s="2"/>
      <c r="D277" s="2"/>
      <c r="E277" s="3"/>
    </row>
    <row r="278" spans="1:5" ht="16.5" customHeight="1" hidden="1">
      <c r="A278" s="23" t="s">
        <v>331</v>
      </c>
      <c r="B278" s="8" t="s">
        <v>366</v>
      </c>
      <c r="C278" s="3"/>
      <c r="D278" s="3"/>
      <c r="E278" s="3"/>
    </row>
    <row r="279" spans="1:5" ht="16.5" customHeight="1" hidden="1">
      <c r="A279" s="6"/>
      <c r="B279" s="3" t="s">
        <v>59</v>
      </c>
      <c r="C279" s="3">
        <f>C280+C281+C282+C284+C283+C285</f>
        <v>0</v>
      </c>
      <c r="D279" s="3">
        <f>D280+D281+D282+D284+D283+D285</f>
        <v>0</v>
      </c>
      <c r="E279" s="3">
        <f>E280+E281+E282+E284+E283+E285</f>
        <v>0</v>
      </c>
    </row>
    <row r="280" spans="1:5" ht="9" customHeight="1" hidden="1">
      <c r="A280" s="6"/>
      <c r="B280" s="2" t="s">
        <v>93</v>
      </c>
      <c r="C280" s="2"/>
      <c r="D280" s="2"/>
      <c r="E280" s="2">
        <f aca="true" t="shared" si="6" ref="E280:E285">C280+D280</f>
        <v>0</v>
      </c>
    </row>
    <row r="281" spans="1:5" ht="13.5" customHeight="1" hidden="1">
      <c r="A281" s="6"/>
      <c r="B281" s="14" t="s">
        <v>12</v>
      </c>
      <c r="C281" s="2">
        <v>0</v>
      </c>
      <c r="D281" s="2"/>
      <c r="E281" s="3">
        <f t="shared" si="6"/>
        <v>0</v>
      </c>
    </row>
    <row r="282" spans="1:5" ht="12" customHeight="1" hidden="1">
      <c r="A282" s="6"/>
      <c r="B282" s="44" t="s">
        <v>62</v>
      </c>
      <c r="C282" s="2">
        <v>0</v>
      </c>
      <c r="D282" s="2">
        <v>0</v>
      </c>
      <c r="E282" s="2">
        <f t="shared" si="6"/>
        <v>0</v>
      </c>
    </row>
    <row r="283" spans="1:5" ht="16.5" customHeight="1" hidden="1">
      <c r="A283" s="6"/>
      <c r="B283" s="2" t="s">
        <v>102</v>
      </c>
      <c r="C283" s="2"/>
      <c r="D283" s="2"/>
      <c r="E283" s="3">
        <f t="shared" si="6"/>
        <v>0</v>
      </c>
    </row>
    <row r="284" spans="1:5" ht="16.5" customHeight="1" hidden="1">
      <c r="A284" s="6"/>
      <c r="B284" s="2" t="s">
        <v>103</v>
      </c>
      <c r="C284" s="2">
        <v>0</v>
      </c>
      <c r="D284" s="2"/>
      <c r="E284" s="2">
        <f t="shared" si="6"/>
        <v>0</v>
      </c>
    </row>
    <row r="285" spans="1:5" ht="16.5" customHeight="1" hidden="1">
      <c r="A285" s="6"/>
      <c r="B285" s="2" t="s">
        <v>67</v>
      </c>
      <c r="C285" s="2">
        <v>0</v>
      </c>
      <c r="D285" s="2">
        <v>0</v>
      </c>
      <c r="E285" s="2">
        <f t="shared" si="6"/>
        <v>0</v>
      </c>
    </row>
    <row r="286" spans="1:5" ht="13.5" customHeight="1" hidden="1">
      <c r="A286" s="6"/>
      <c r="B286" s="2"/>
      <c r="C286" s="2"/>
      <c r="D286" s="2"/>
      <c r="E286" s="2"/>
    </row>
    <row r="287" spans="1:5" ht="16.5" customHeight="1" hidden="1">
      <c r="A287" s="6"/>
      <c r="B287" s="3" t="s">
        <v>76</v>
      </c>
      <c r="C287" s="3">
        <f>C288+C292+C293</f>
        <v>0</v>
      </c>
      <c r="D287" s="3">
        <f>D288+D292+D293</f>
        <v>0</v>
      </c>
      <c r="E287" s="3">
        <f>E288+E292+E293</f>
        <v>0</v>
      </c>
    </row>
    <row r="288" spans="1:5" ht="16.5" customHeight="1" hidden="1">
      <c r="A288" s="6"/>
      <c r="B288" s="2" t="s">
        <v>43</v>
      </c>
      <c r="C288" s="2">
        <f>C291+C289</f>
        <v>0</v>
      </c>
      <c r="D288" s="2">
        <f>D291+D289</f>
        <v>0</v>
      </c>
      <c r="E288" s="2">
        <f>E291+E289</f>
        <v>0</v>
      </c>
    </row>
    <row r="289" spans="1:5" ht="15.75" customHeight="1" hidden="1">
      <c r="A289" s="6"/>
      <c r="B289" s="2" t="s">
        <v>44</v>
      </c>
      <c r="C289" s="2">
        <v>0</v>
      </c>
      <c r="D289" s="2">
        <v>0</v>
      </c>
      <c r="E289" s="2">
        <f>C289+D289</f>
        <v>0</v>
      </c>
    </row>
    <row r="290" spans="1:5" ht="18" customHeight="1" hidden="1">
      <c r="A290" s="6"/>
      <c r="B290" s="4" t="s">
        <v>94</v>
      </c>
      <c r="C290" s="2">
        <v>0</v>
      </c>
      <c r="D290" s="2"/>
      <c r="E290" s="3">
        <f>C290+D290</f>
        <v>0</v>
      </c>
    </row>
    <row r="291" spans="1:5" ht="16.5" customHeight="1" hidden="1">
      <c r="A291" s="6"/>
      <c r="B291" s="2" t="s">
        <v>46</v>
      </c>
      <c r="C291" s="2">
        <v>0</v>
      </c>
      <c r="D291" s="2"/>
      <c r="E291" s="2">
        <f>C291+D291</f>
        <v>0</v>
      </c>
    </row>
    <row r="292" spans="1:5" ht="24" customHeight="1" hidden="1">
      <c r="A292" s="6"/>
      <c r="B292" s="14" t="s">
        <v>58</v>
      </c>
      <c r="C292" s="2"/>
      <c r="D292" s="2"/>
      <c r="E292" s="2">
        <f>C292+D292</f>
        <v>0</v>
      </c>
    </row>
    <row r="293" spans="1:5" ht="21.75" customHeight="1" hidden="1">
      <c r="A293" s="5"/>
      <c r="B293" s="16" t="s">
        <v>83</v>
      </c>
      <c r="C293" s="4"/>
      <c r="D293" s="4"/>
      <c r="E293" s="3">
        <f>C293+D293</f>
        <v>0</v>
      </c>
    </row>
    <row r="294" spans="1:5" ht="0.75" customHeight="1">
      <c r="A294" s="5"/>
      <c r="B294" s="2"/>
      <c r="C294" s="2"/>
      <c r="D294" s="2"/>
      <c r="E294" s="3"/>
    </row>
    <row r="295" spans="1:5" ht="27.75" customHeight="1">
      <c r="A295" s="6" t="s">
        <v>109</v>
      </c>
      <c r="B295" s="8" t="s">
        <v>110</v>
      </c>
      <c r="C295" s="2"/>
      <c r="D295" s="2"/>
      <c r="E295" s="3"/>
    </row>
    <row r="296" spans="1:5" ht="10.5" customHeight="1">
      <c r="A296" s="6"/>
      <c r="B296" s="3" t="s">
        <v>59</v>
      </c>
      <c r="C296" s="3">
        <f>C297+C299+C300+C301+C298</f>
        <v>55615</v>
      </c>
      <c r="D296" s="3">
        <f>D297+D299+D300+D301+D298</f>
        <v>0</v>
      </c>
      <c r="E296" s="3">
        <f>E297+E299+E300+E301+E298</f>
        <v>55615</v>
      </c>
    </row>
    <row r="297" spans="1:5" ht="12" customHeight="1">
      <c r="A297" s="6"/>
      <c r="B297" s="2" t="s">
        <v>91</v>
      </c>
      <c r="C297" s="2">
        <v>55615</v>
      </c>
      <c r="D297" s="2">
        <v>0</v>
      </c>
      <c r="E297" s="2">
        <f>C297+D297</f>
        <v>55615</v>
      </c>
    </row>
    <row r="298" spans="1:5" ht="16.5" customHeight="1" hidden="1">
      <c r="A298" s="6"/>
      <c r="B298" s="2" t="s">
        <v>26</v>
      </c>
      <c r="C298" s="2">
        <v>0</v>
      </c>
      <c r="D298" s="2">
        <v>0</v>
      </c>
      <c r="E298" s="2">
        <f>C298+D298</f>
        <v>0</v>
      </c>
    </row>
    <row r="299" spans="1:5" ht="16.5" customHeight="1" hidden="1">
      <c r="A299" s="6"/>
      <c r="B299" s="2" t="s">
        <v>67</v>
      </c>
      <c r="C299" s="2"/>
      <c r="D299" s="2"/>
      <c r="E299" s="2">
        <f>C299+D299</f>
        <v>0</v>
      </c>
    </row>
    <row r="300" spans="1:5" ht="16.5" customHeight="1" hidden="1">
      <c r="A300" s="6"/>
      <c r="B300" s="2" t="s">
        <v>111</v>
      </c>
      <c r="C300" s="2"/>
      <c r="D300" s="2"/>
      <c r="E300" s="2">
        <f>C300+D300</f>
        <v>0</v>
      </c>
    </row>
    <row r="301" spans="1:5" ht="16.5" customHeight="1" hidden="1">
      <c r="A301" s="6"/>
      <c r="B301" s="2" t="s">
        <v>21</v>
      </c>
      <c r="C301" s="2"/>
      <c r="D301" s="2"/>
      <c r="E301" s="2">
        <f>C301+D301</f>
        <v>0</v>
      </c>
    </row>
    <row r="302" spans="1:5" ht="11.25" customHeight="1">
      <c r="A302" s="6"/>
      <c r="B302" s="2"/>
      <c r="C302" s="2"/>
      <c r="D302" s="2"/>
      <c r="E302" s="3"/>
    </row>
    <row r="303" spans="1:5" ht="16.5" customHeight="1">
      <c r="A303" s="6"/>
      <c r="B303" s="3" t="s">
        <v>76</v>
      </c>
      <c r="C303" s="3">
        <f>C304</f>
        <v>55615</v>
      </c>
      <c r="D303" s="3">
        <f>D304</f>
        <v>0</v>
      </c>
      <c r="E303" s="3">
        <f>E304</f>
        <v>55615</v>
      </c>
    </row>
    <row r="304" spans="1:5" ht="16.5" customHeight="1">
      <c r="A304" s="6"/>
      <c r="B304" s="2" t="s">
        <v>43</v>
      </c>
      <c r="C304" s="2">
        <f>C305+C307+C306</f>
        <v>55615</v>
      </c>
      <c r="D304" s="2">
        <f>D305+D307+D306</f>
        <v>0</v>
      </c>
      <c r="E304" s="2">
        <f>E305+E307+E306</f>
        <v>55615</v>
      </c>
    </row>
    <row r="305" spans="1:5" ht="16.5" customHeight="1">
      <c r="A305" s="6"/>
      <c r="B305" s="2" t="s">
        <v>89</v>
      </c>
      <c r="C305" s="2">
        <v>6154</v>
      </c>
      <c r="D305" s="2">
        <v>0</v>
      </c>
      <c r="E305" s="2">
        <f>C305+D305</f>
        <v>6154</v>
      </c>
    </row>
    <row r="306" spans="1:5" ht="16.5" customHeight="1">
      <c r="A306" s="6"/>
      <c r="B306" s="2" t="s">
        <v>365</v>
      </c>
      <c r="C306" s="2">
        <v>49461</v>
      </c>
      <c r="D306" s="2">
        <v>0</v>
      </c>
      <c r="E306" s="2">
        <f>C306+D306</f>
        <v>49461</v>
      </c>
    </row>
    <row r="307" spans="1:5" ht="16.5" customHeight="1">
      <c r="A307" s="6"/>
      <c r="B307" s="2" t="s">
        <v>112</v>
      </c>
      <c r="C307" s="2"/>
      <c r="D307" s="2"/>
      <c r="E307" s="3"/>
    </row>
    <row r="308" spans="1:5" ht="3.75" customHeight="1">
      <c r="A308" s="6"/>
      <c r="B308" s="2"/>
      <c r="C308" s="2"/>
      <c r="D308" s="2"/>
      <c r="E308" s="3"/>
    </row>
    <row r="309" spans="1:5" ht="16.5" customHeight="1" hidden="1">
      <c r="A309" s="5"/>
      <c r="B309" s="2" t="s">
        <v>58</v>
      </c>
      <c r="C309" s="2">
        <v>0</v>
      </c>
      <c r="D309" s="2">
        <v>0</v>
      </c>
      <c r="E309" s="2">
        <f>C309+D309</f>
        <v>0</v>
      </c>
    </row>
    <row r="310" spans="1:5" ht="8.25" customHeight="1">
      <c r="A310" s="6"/>
      <c r="B310" s="2"/>
      <c r="C310" s="2"/>
      <c r="D310" s="2"/>
      <c r="E310" s="3"/>
    </row>
    <row r="311" spans="1:5" ht="19.5" customHeight="1">
      <c r="A311" s="6" t="s">
        <v>399</v>
      </c>
      <c r="B311" s="82" t="s">
        <v>400</v>
      </c>
      <c r="C311" s="2"/>
      <c r="D311" s="2"/>
      <c r="E311" s="2"/>
    </row>
    <row r="312" spans="1:5" ht="16.5" customHeight="1">
      <c r="A312" s="6"/>
      <c r="B312" s="3" t="s">
        <v>59</v>
      </c>
      <c r="C312" s="3">
        <f>C313</f>
        <v>26705</v>
      </c>
      <c r="D312" s="3">
        <f>D313</f>
        <v>0</v>
      </c>
      <c r="E312" s="3">
        <f>E313</f>
        <v>26705</v>
      </c>
    </row>
    <row r="313" spans="1:5" ht="16.5" customHeight="1">
      <c r="A313" s="5"/>
      <c r="B313" s="2" t="s">
        <v>74</v>
      </c>
      <c r="C313" s="2">
        <v>26705</v>
      </c>
      <c r="D313" s="2">
        <v>0</v>
      </c>
      <c r="E313" s="2">
        <f>C313+D313</f>
        <v>26705</v>
      </c>
    </row>
    <row r="314" spans="1:5" ht="14.25" customHeight="1">
      <c r="A314" s="5"/>
      <c r="B314" s="2"/>
      <c r="C314" s="2"/>
      <c r="D314" s="2"/>
      <c r="E314" s="3"/>
    </row>
    <row r="315" spans="1:5" ht="16.5" customHeight="1">
      <c r="A315" s="5"/>
      <c r="B315" s="3" t="s">
        <v>76</v>
      </c>
      <c r="C315" s="3">
        <f>C309+C316</f>
        <v>26705</v>
      </c>
      <c r="D315" s="3">
        <f>D309+D316</f>
        <v>0</v>
      </c>
      <c r="E315" s="3">
        <f>E309+E316</f>
        <v>26705</v>
      </c>
    </row>
    <row r="316" spans="1:5" ht="16.5" customHeight="1">
      <c r="A316" s="5"/>
      <c r="B316" s="2" t="s">
        <v>43</v>
      </c>
      <c r="C316" s="2">
        <f>C317</f>
        <v>26705</v>
      </c>
      <c r="D316" s="2">
        <f>D317</f>
        <v>0</v>
      </c>
      <c r="E316" s="2">
        <f>E317</f>
        <v>26705</v>
      </c>
    </row>
    <row r="317" spans="1:5" ht="16.5" customHeight="1">
      <c r="A317" s="5"/>
      <c r="B317" s="2" t="s">
        <v>401</v>
      </c>
      <c r="C317" s="2">
        <v>26705</v>
      </c>
      <c r="D317" s="2">
        <v>0</v>
      </c>
      <c r="E317" s="2">
        <f>C317+D317</f>
        <v>26705</v>
      </c>
    </row>
    <row r="318" spans="1:5" ht="16.5" customHeight="1" hidden="1">
      <c r="A318" s="5"/>
      <c r="B318" s="2" t="s">
        <v>402</v>
      </c>
      <c r="C318" s="2">
        <v>0</v>
      </c>
      <c r="D318" s="2">
        <v>0</v>
      </c>
      <c r="E318" s="2">
        <f>C318+D318</f>
        <v>0</v>
      </c>
    </row>
    <row r="319" spans="1:5" ht="0.75" customHeight="1">
      <c r="A319" s="6"/>
      <c r="B319" s="2"/>
      <c r="C319" s="2"/>
      <c r="D319" s="2"/>
      <c r="E319" s="3"/>
    </row>
    <row r="320" spans="1:5" ht="16.5" customHeight="1">
      <c r="A320" s="6"/>
      <c r="B320" s="2"/>
      <c r="C320" s="2"/>
      <c r="D320" s="2"/>
      <c r="E320" s="3"/>
    </row>
    <row r="321" spans="1:5" ht="16.5" customHeight="1">
      <c r="A321" s="6" t="s">
        <v>374</v>
      </c>
      <c r="B321" s="8" t="s">
        <v>486</v>
      </c>
      <c r="C321" s="3"/>
      <c r="D321" s="3"/>
      <c r="E321" s="3"/>
    </row>
    <row r="322" spans="1:5" ht="16.5" customHeight="1">
      <c r="A322" s="6"/>
      <c r="B322" s="3" t="s">
        <v>59</v>
      </c>
      <c r="C322" s="3">
        <f>C323+C324+C325</f>
        <v>606026</v>
      </c>
      <c r="D322" s="3">
        <f>D323+D324+D325</f>
        <v>0</v>
      </c>
      <c r="E322" s="3">
        <f>E323+E324+E325</f>
        <v>606026</v>
      </c>
    </row>
    <row r="323" spans="1:5" ht="16.5" customHeight="1">
      <c r="A323" s="6"/>
      <c r="B323" s="2" t="s">
        <v>74</v>
      </c>
      <c r="C323" s="2">
        <v>606026</v>
      </c>
      <c r="D323" s="2">
        <v>0</v>
      </c>
      <c r="E323" s="2">
        <f>C323+D323</f>
        <v>606026</v>
      </c>
    </row>
    <row r="324" spans="1:5" ht="16.5" customHeight="1" hidden="1">
      <c r="A324" s="6"/>
      <c r="B324" s="2" t="s">
        <v>67</v>
      </c>
      <c r="C324" s="2">
        <v>0</v>
      </c>
      <c r="D324" s="2">
        <v>0</v>
      </c>
      <c r="E324" s="2">
        <f>C324+D324</f>
        <v>0</v>
      </c>
    </row>
    <row r="325" spans="1:5" ht="16.5" customHeight="1" hidden="1">
      <c r="A325" s="5"/>
      <c r="B325" s="2" t="s">
        <v>103</v>
      </c>
      <c r="C325" s="2"/>
      <c r="D325" s="2"/>
      <c r="E325" s="3">
        <f>C325+D325</f>
        <v>0</v>
      </c>
    </row>
    <row r="326" spans="1:5" ht="27.75" customHeight="1">
      <c r="A326" s="6"/>
      <c r="B326" s="3" t="s">
        <v>76</v>
      </c>
      <c r="C326" s="3">
        <f>C327</f>
        <v>606026</v>
      </c>
      <c r="D326" s="3">
        <f>D327</f>
        <v>0</v>
      </c>
      <c r="E326" s="3">
        <f>E327</f>
        <v>606026</v>
      </c>
    </row>
    <row r="327" spans="1:5" ht="16.5" customHeight="1">
      <c r="A327" s="6"/>
      <c r="B327" s="2" t="s">
        <v>43</v>
      </c>
      <c r="C327" s="2">
        <f>C328+C329</f>
        <v>606026</v>
      </c>
      <c r="D327" s="2">
        <f>D328+D329</f>
        <v>0</v>
      </c>
      <c r="E327" s="2">
        <f>E328+E329</f>
        <v>606026</v>
      </c>
    </row>
    <row r="328" spans="1:5" ht="1.5" customHeight="1">
      <c r="A328" s="6"/>
      <c r="B328" s="2" t="s">
        <v>44</v>
      </c>
      <c r="C328" s="2">
        <v>0</v>
      </c>
      <c r="D328" s="2"/>
      <c r="E328" s="2">
        <f>C328+D328</f>
        <v>0</v>
      </c>
    </row>
    <row r="329" spans="1:5" ht="16.5" customHeight="1">
      <c r="A329" s="6"/>
      <c r="B329" s="2" t="s">
        <v>373</v>
      </c>
      <c r="C329" s="2">
        <v>606026</v>
      </c>
      <c r="D329" s="2">
        <v>0</v>
      </c>
      <c r="E329" s="2">
        <f>C329+D329</f>
        <v>606026</v>
      </c>
    </row>
    <row r="330" spans="1:5" ht="35.25" customHeight="1" hidden="1">
      <c r="A330" s="47" t="s">
        <v>403</v>
      </c>
      <c r="B330" s="3" t="s">
        <v>354</v>
      </c>
      <c r="C330" s="2"/>
      <c r="D330" s="2"/>
      <c r="E330" s="2"/>
    </row>
    <row r="331" spans="1:5" ht="16.5" customHeight="1" hidden="1">
      <c r="A331" s="6"/>
      <c r="B331" s="3" t="s">
        <v>59</v>
      </c>
      <c r="C331" s="3">
        <f>C332+C336+C333+C334+C337+C335</f>
        <v>0</v>
      </c>
      <c r="D331" s="3">
        <f>D332+D336+D333+D334+D337+D335</f>
        <v>0</v>
      </c>
      <c r="E331" s="3">
        <f>E332+E336+E333+E334+E337+E335</f>
        <v>0</v>
      </c>
    </row>
    <row r="332" spans="1:5" ht="16.5" customHeight="1" hidden="1">
      <c r="A332" s="6"/>
      <c r="B332" s="2" t="s">
        <v>81</v>
      </c>
      <c r="C332" s="2">
        <v>0</v>
      </c>
      <c r="D332" s="2">
        <v>0</v>
      </c>
      <c r="E332" s="2">
        <f aca="true" t="shared" si="7" ref="E332:E337">C332+D332</f>
        <v>0</v>
      </c>
    </row>
    <row r="333" spans="1:5" ht="16.5" customHeight="1" hidden="1">
      <c r="A333" s="6"/>
      <c r="B333" s="14" t="s">
        <v>17</v>
      </c>
      <c r="C333" s="2">
        <v>0</v>
      </c>
      <c r="D333" s="2"/>
      <c r="E333" s="2">
        <f t="shared" si="7"/>
        <v>0</v>
      </c>
    </row>
    <row r="334" spans="1:5" ht="22.5" customHeight="1" hidden="1">
      <c r="A334" s="6"/>
      <c r="B334" s="14" t="s">
        <v>111</v>
      </c>
      <c r="C334" s="2">
        <v>0</v>
      </c>
      <c r="D334" s="2"/>
      <c r="E334" s="2">
        <f t="shared" si="7"/>
        <v>0</v>
      </c>
    </row>
    <row r="335" spans="1:5" ht="24.75" customHeight="1" hidden="1">
      <c r="A335" s="6"/>
      <c r="B335" s="14" t="s">
        <v>78</v>
      </c>
      <c r="C335" s="2"/>
      <c r="D335" s="2"/>
      <c r="E335" s="2">
        <f t="shared" si="7"/>
        <v>0</v>
      </c>
    </row>
    <row r="336" spans="1:5" ht="31.5" customHeight="1" hidden="1">
      <c r="A336" s="6"/>
      <c r="B336" s="2" t="s">
        <v>67</v>
      </c>
      <c r="C336" s="2"/>
      <c r="D336" s="2"/>
      <c r="E336" s="2">
        <f t="shared" si="7"/>
        <v>0</v>
      </c>
    </row>
    <row r="337" spans="1:5" ht="23.25" customHeight="1" hidden="1">
      <c r="A337" s="6"/>
      <c r="B337" s="2" t="s">
        <v>103</v>
      </c>
      <c r="C337" s="2"/>
      <c r="D337" s="2"/>
      <c r="E337" s="2">
        <f t="shared" si="7"/>
        <v>0</v>
      </c>
    </row>
    <row r="338" spans="1:5" ht="16.5" customHeight="1" hidden="1">
      <c r="A338" s="6"/>
      <c r="B338" s="2"/>
      <c r="C338" s="2"/>
      <c r="D338" s="2"/>
      <c r="E338" s="3"/>
    </row>
    <row r="339" spans="1:5" ht="16.5" customHeight="1" hidden="1">
      <c r="A339" s="6"/>
      <c r="B339" s="3" t="s">
        <v>76</v>
      </c>
      <c r="C339" s="3">
        <f>C342+C340</f>
        <v>0</v>
      </c>
      <c r="D339" s="3">
        <f>D342+D340</f>
        <v>0</v>
      </c>
      <c r="E339" s="3">
        <f>E342+E340</f>
        <v>0</v>
      </c>
    </row>
    <row r="340" spans="1:5" ht="16.5" customHeight="1" hidden="1">
      <c r="A340" s="6"/>
      <c r="B340" s="2" t="s">
        <v>43</v>
      </c>
      <c r="C340" s="2">
        <f>C341</f>
        <v>0</v>
      </c>
      <c r="D340" s="2">
        <f>D341</f>
        <v>0</v>
      </c>
      <c r="E340" s="2">
        <f>E341</f>
        <v>0</v>
      </c>
    </row>
    <row r="341" spans="1:5" ht="16.5" customHeight="1" hidden="1">
      <c r="A341" s="6"/>
      <c r="B341" s="2" t="s">
        <v>89</v>
      </c>
      <c r="C341" s="2">
        <v>0</v>
      </c>
      <c r="D341" s="2">
        <v>0</v>
      </c>
      <c r="E341" s="2">
        <f>C341+D341</f>
        <v>0</v>
      </c>
    </row>
    <row r="342" spans="1:5" ht="16.5" customHeight="1" hidden="1">
      <c r="A342" s="5"/>
      <c r="B342" s="2" t="s">
        <v>58</v>
      </c>
      <c r="C342" s="2">
        <v>0</v>
      </c>
      <c r="D342" s="2">
        <v>0</v>
      </c>
      <c r="E342" s="2">
        <f>C342+D342</f>
        <v>0</v>
      </c>
    </row>
    <row r="343" spans="1:5" ht="16.5" customHeight="1">
      <c r="A343" s="5"/>
      <c r="B343" s="2"/>
      <c r="C343" s="2"/>
      <c r="D343" s="2"/>
      <c r="E343" s="2"/>
    </row>
    <row r="344" spans="1:5" ht="16.5" customHeight="1">
      <c r="A344" s="21" t="s">
        <v>375</v>
      </c>
      <c r="B344" s="8" t="s">
        <v>113</v>
      </c>
      <c r="C344" s="2"/>
      <c r="D344" s="2"/>
      <c r="E344" s="3"/>
    </row>
    <row r="345" spans="1:5" ht="16.5" customHeight="1">
      <c r="A345" s="21"/>
      <c r="B345" s="3" t="s">
        <v>59</v>
      </c>
      <c r="C345" s="3">
        <f>C346+C350+C347+C348+C351+C349</f>
        <v>3025</v>
      </c>
      <c r="D345" s="3">
        <f>D346+D350+D347+D348+D351+D349</f>
        <v>0</v>
      </c>
      <c r="E345" s="3">
        <f>E346+E350+E347+E348+E351+E349</f>
        <v>3025</v>
      </c>
    </row>
    <row r="346" spans="1:5" ht="16.5" customHeight="1">
      <c r="A346" s="21"/>
      <c r="B346" s="2" t="s">
        <v>74</v>
      </c>
      <c r="C346" s="2">
        <v>3025</v>
      </c>
      <c r="D346" s="2">
        <v>0</v>
      </c>
      <c r="E346" s="2">
        <f aca="true" t="shared" si="8" ref="E346:E351">C346+D346</f>
        <v>3025</v>
      </c>
    </row>
    <row r="347" spans="1:5" ht="16.5" customHeight="1" hidden="1">
      <c r="A347" s="24" t="s">
        <v>16</v>
      </c>
      <c r="B347" s="14" t="s">
        <v>17</v>
      </c>
      <c r="C347" s="2">
        <v>0</v>
      </c>
      <c r="D347" s="2"/>
      <c r="E347" s="2">
        <f t="shared" si="8"/>
        <v>0</v>
      </c>
    </row>
    <row r="348" spans="1:5" ht="16.5" customHeight="1" hidden="1">
      <c r="A348" s="24" t="s">
        <v>9</v>
      </c>
      <c r="B348" s="14" t="s">
        <v>111</v>
      </c>
      <c r="C348" s="2">
        <v>0</v>
      </c>
      <c r="D348" s="2"/>
      <c r="E348" s="2">
        <f t="shared" si="8"/>
        <v>0</v>
      </c>
    </row>
    <row r="349" spans="1:5" ht="16.5" customHeight="1" hidden="1">
      <c r="A349" s="24"/>
      <c r="B349" s="14" t="s">
        <v>78</v>
      </c>
      <c r="C349" s="2"/>
      <c r="D349" s="2"/>
      <c r="E349" s="2">
        <f t="shared" si="8"/>
        <v>0</v>
      </c>
    </row>
    <row r="350" spans="1:5" ht="16.5" customHeight="1" hidden="1">
      <c r="A350" s="21"/>
      <c r="B350" s="2" t="s">
        <v>67</v>
      </c>
      <c r="C350" s="2"/>
      <c r="D350" s="2"/>
      <c r="E350" s="2">
        <f t="shared" si="8"/>
        <v>0</v>
      </c>
    </row>
    <row r="351" spans="1:5" ht="16.5" customHeight="1" hidden="1">
      <c r="A351" s="21"/>
      <c r="B351" s="2" t="s">
        <v>103</v>
      </c>
      <c r="C351" s="2"/>
      <c r="D351" s="2"/>
      <c r="E351" s="2">
        <f t="shared" si="8"/>
        <v>0</v>
      </c>
    </row>
    <row r="352" spans="1:5" ht="11.25" customHeight="1">
      <c r="A352" s="21"/>
      <c r="B352" s="2"/>
      <c r="C352" s="2"/>
      <c r="D352" s="2"/>
      <c r="E352" s="3"/>
    </row>
    <row r="353" spans="1:5" ht="16.5" customHeight="1">
      <c r="A353" s="21"/>
      <c r="B353" s="3" t="s">
        <v>76</v>
      </c>
      <c r="C353" s="3">
        <f>C356+C354</f>
        <v>3025</v>
      </c>
      <c r="D353" s="3">
        <f>D356+D354</f>
        <v>0</v>
      </c>
      <c r="E353" s="3">
        <f>E356+E354</f>
        <v>3025</v>
      </c>
    </row>
    <row r="354" spans="1:5" ht="16.5" customHeight="1" hidden="1">
      <c r="A354" s="21"/>
      <c r="B354" s="2" t="s">
        <v>43</v>
      </c>
      <c r="C354" s="2">
        <f>C355</f>
        <v>0</v>
      </c>
      <c r="D354" s="2">
        <f>D355</f>
        <v>0</v>
      </c>
      <c r="E354" s="2">
        <f>E355</f>
        <v>0</v>
      </c>
    </row>
    <row r="355" spans="1:5" ht="16.5" customHeight="1" hidden="1">
      <c r="A355" s="21"/>
      <c r="B355" s="2" t="s">
        <v>89</v>
      </c>
      <c r="C355" s="2">
        <v>0</v>
      </c>
      <c r="D355" s="2">
        <v>0</v>
      </c>
      <c r="E355" s="3">
        <f>C355+D355</f>
        <v>0</v>
      </c>
    </row>
    <row r="356" spans="1:5" ht="16.5" customHeight="1">
      <c r="A356" s="21"/>
      <c r="B356" s="2" t="s">
        <v>58</v>
      </c>
      <c r="C356" s="2">
        <v>3025</v>
      </c>
      <c r="D356" s="2">
        <v>0</v>
      </c>
      <c r="E356" s="2">
        <f>C356+D356</f>
        <v>3025</v>
      </c>
    </row>
    <row r="357" spans="1:5" ht="16.5" customHeight="1">
      <c r="A357" s="5"/>
      <c r="B357" s="2"/>
      <c r="C357" s="2"/>
      <c r="D357" s="2"/>
      <c r="E357" s="3"/>
    </row>
    <row r="358" spans="1:5" ht="37.5" customHeight="1" hidden="1">
      <c r="A358" s="21" t="s">
        <v>114</v>
      </c>
      <c r="B358" s="78" t="s">
        <v>115</v>
      </c>
      <c r="C358" s="4"/>
      <c r="D358" s="4"/>
      <c r="E358" s="4"/>
    </row>
    <row r="359" spans="1:5" ht="16.5" customHeight="1" hidden="1">
      <c r="A359" s="5"/>
      <c r="B359" s="3" t="s">
        <v>59</v>
      </c>
      <c r="C359" s="3">
        <f>C360+C362+C364+C361+C363</f>
        <v>0</v>
      </c>
      <c r="D359" s="3">
        <f>D360+D362+D364+D361+D363</f>
        <v>0</v>
      </c>
      <c r="E359" s="3">
        <f>E360+E362+E364+E361+E363</f>
        <v>0</v>
      </c>
    </row>
    <row r="360" spans="1:5" ht="16.5" customHeight="1" hidden="1">
      <c r="A360" s="5"/>
      <c r="B360" s="2" t="s">
        <v>91</v>
      </c>
      <c r="C360" s="2">
        <v>0</v>
      </c>
      <c r="D360" s="4">
        <v>0</v>
      </c>
      <c r="E360" s="2">
        <f>C360+D360</f>
        <v>0</v>
      </c>
    </row>
    <row r="361" spans="1:5" ht="16.5" customHeight="1" hidden="1">
      <c r="A361" s="5"/>
      <c r="B361" s="2" t="s">
        <v>12</v>
      </c>
      <c r="C361" s="4"/>
      <c r="D361" s="4"/>
      <c r="E361" s="2">
        <f>C361+D361</f>
        <v>0</v>
      </c>
    </row>
    <row r="362" spans="1:5" ht="16.5" customHeight="1" hidden="1">
      <c r="A362" s="43"/>
      <c r="B362" s="44" t="s">
        <v>84</v>
      </c>
      <c r="C362" s="2">
        <v>0</v>
      </c>
      <c r="D362" s="2">
        <v>0</v>
      </c>
      <c r="E362" s="2">
        <f>C362+D362</f>
        <v>0</v>
      </c>
    </row>
    <row r="363" spans="1:5" ht="16.5" customHeight="1" hidden="1">
      <c r="A363" s="43"/>
      <c r="B363" s="44" t="s">
        <v>26</v>
      </c>
      <c r="C363" s="2">
        <v>0</v>
      </c>
      <c r="D363" s="2">
        <v>0</v>
      </c>
      <c r="E363" s="2">
        <f>C363+D363</f>
        <v>0</v>
      </c>
    </row>
    <row r="364" spans="1:5" ht="16.5" customHeight="1" hidden="1">
      <c r="A364" s="5"/>
      <c r="B364" s="2" t="s">
        <v>103</v>
      </c>
      <c r="C364" s="2">
        <v>0</v>
      </c>
      <c r="D364" s="2"/>
      <c r="E364" s="2">
        <f>C364+D364</f>
        <v>0</v>
      </c>
    </row>
    <row r="365" spans="1:5" ht="16.5" customHeight="1" hidden="1">
      <c r="A365" s="5"/>
      <c r="B365" s="3" t="s">
        <v>76</v>
      </c>
      <c r="C365" s="3">
        <f>C366+C369+C370</f>
        <v>0</v>
      </c>
      <c r="D365" s="3">
        <f>D366+D369+D370</f>
        <v>0</v>
      </c>
      <c r="E365" s="3">
        <f>E366+E369+E370</f>
        <v>0</v>
      </c>
    </row>
    <row r="366" spans="1:5" ht="16.5" customHeight="1" hidden="1">
      <c r="A366" s="5"/>
      <c r="B366" s="2" t="s">
        <v>43</v>
      </c>
      <c r="C366" s="2">
        <f>C367</f>
        <v>0</v>
      </c>
      <c r="D366" s="2">
        <f>D367</f>
        <v>0</v>
      </c>
      <c r="E366" s="2">
        <f>C366+D366</f>
        <v>0</v>
      </c>
    </row>
    <row r="367" spans="1:5" ht="16.5" customHeight="1" hidden="1">
      <c r="A367" s="5"/>
      <c r="B367" s="2" t="s">
        <v>44</v>
      </c>
      <c r="C367" s="2">
        <v>0</v>
      </c>
      <c r="D367" s="2">
        <v>0</v>
      </c>
      <c r="E367" s="2">
        <f>C367+D367</f>
        <v>0</v>
      </c>
    </row>
    <row r="368" spans="1:5" ht="14.25" customHeight="1" hidden="1">
      <c r="A368" s="5"/>
      <c r="B368" s="4" t="s">
        <v>94</v>
      </c>
      <c r="C368" s="4">
        <v>0</v>
      </c>
      <c r="D368" s="4"/>
      <c r="E368" s="3">
        <f>C368+D368</f>
        <v>0</v>
      </c>
    </row>
    <row r="369" spans="1:5" ht="21.75" customHeight="1" hidden="1">
      <c r="A369" s="5"/>
      <c r="B369" s="2" t="s">
        <v>58</v>
      </c>
      <c r="C369" s="2">
        <v>0</v>
      </c>
      <c r="D369" s="2">
        <v>0</v>
      </c>
      <c r="E369" s="2">
        <f>C369+D369</f>
        <v>0</v>
      </c>
    </row>
    <row r="370" spans="1:5" ht="39" customHeight="1" hidden="1">
      <c r="A370" s="45"/>
      <c r="B370" s="16" t="s">
        <v>83</v>
      </c>
      <c r="C370" s="2">
        <v>0</v>
      </c>
      <c r="D370" s="2"/>
      <c r="E370" s="3">
        <f>C370+D370</f>
        <v>0</v>
      </c>
    </row>
    <row r="371" spans="1:5" ht="0.75" customHeight="1">
      <c r="A371" s="5"/>
      <c r="B371" s="2"/>
      <c r="C371" s="2"/>
      <c r="D371" s="2"/>
      <c r="E371" s="3"/>
    </row>
    <row r="372" spans="1:5" ht="16.5" customHeight="1">
      <c r="A372" s="25" t="s">
        <v>116</v>
      </c>
      <c r="B372" s="3" t="s">
        <v>502</v>
      </c>
      <c r="C372" s="2"/>
      <c r="D372" s="2"/>
      <c r="E372" s="3"/>
    </row>
    <row r="373" spans="1:5" ht="16.5" customHeight="1">
      <c r="A373" s="6"/>
      <c r="B373" s="3" t="s">
        <v>59</v>
      </c>
      <c r="C373" s="3">
        <f>C374+C376+C375</f>
        <v>696232</v>
      </c>
      <c r="D373" s="3">
        <f>D374+D376+D375</f>
        <v>0</v>
      </c>
      <c r="E373" s="3">
        <f>E374+E376+E375</f>
        <v>696232</v>
      </c>
    </row>
    <row r="374" spans="1:5" ht="16.5" customHeight="1">
      <c r="A374" s="6"/>
      <c r="B374" s="2" t="s">
        <v>81</v>
      </c>
      <c r="C374" s="2">
        <v>696232</v>
      </c>
      <c r="D374" s="2">
        <v>0</v>
      </c>
      <c r="E374" s="2">
        <f>C374+D374</f>
        <v>696232</v>
      </c>
    </row>
    <row r="375" spans="1:5" ht="16.5" customHeight="1" hidden="1">
      <c r="A375" s="6"/>
      <c r="B375" s="2" t="s">
        <v>84</v>
      </c>
      <c r="C375" s="2">
        <v>0</v>
      </c>
      <c r="D375" s="2">
        <v>0</v>
      </c>
      <c r="E375" s="2">
        <f>C375+D375</f>
        <v>0</v>
      </c>
    </row>
    <row r="376" spans="1:5" ht="16.5" customHeight="1" hidden="1">
      <c r="A376" s="6"/>
      <c r="B376" s="2" t="s">
        <v>78</v>
      </c>
      <c r="C376" s="2">
        <v>0</v>
      </c>
      <c r="D376" s="2"/>
      <c r="E376" s="2">
        <f>C376+D376</f>
        <v>0</v>
      </c>
    </row>
    <row r="377" spans="1:5" ht="10.5" customHeight="1">
      <c r="A377" s="6"/>
      <c r="B377" s="2"/>
      <c r="C377" s="2"/>
      <c r="D377" s="2"/>
      <c r="E377" s="3"/>
    </row>
    <row r="378" spans="1:5" ht="16.5" customHeight="1">
      <c r="A378" s="6"/>
      <c r="B378" s="3" t="s">
        <v>76</v>
      </c>
      <c r="C378" s="3">
        <f>C379</f>
        <v>696232</v>
      </c>
      <c r="D378" s="3">
        <f>D379</f>
        <v>0</v>
      </c>
      <c r="E378" s="3">
        <f>E379</f>
        <v>696232</v>
      </c>
    </row>
    <row r="379" spans="1:5" ht="16.5" customHeight="1">
      <c r="A379" s="6"/>
      <c r="B379" s="2" t="s">
        <v>43</v>
      </c>
      <c r="C379" s="2">
        <f>C381</f>
        <v>696232</v>
      </c>
      <c r="D379" s="2">
        <f>D381</f>
        <v>0</v>
      </c>
      <c r="E379" s="2">
        <f>E381</f>
        <v>696232</v>
      </c>
    </row>
    <row r="380" spans="1:5" ht="3" customHeight="1" hidden="1">
      <c r="A380" s="6"/>
      <c r="B380" s="2" t="s">
        <v>44</v>
      </c>
      <c r="C380" s="2">
        <v>0</v>
      </c>
      <c r="D380" s="2"/>
      <c r="E380" s="2">
        <f>C380+D380</f>
        <v>0</v>
      </c>
    </row>
    <row r="381" spans="1:5" ht="16.5" customHeight="1">
      <c r="A381" s="11"/>
      <c r="B381" s="2" t="s">
        <v>46</v>
      </c>
      <c r="C381" s="2">
        <v>696232</v>
      </c>
      <c r="D381" s="2">
        <v>0</v>
      </c>
      <c r="E381" s="2">
        <f>C381+D381</f>
        <v>696232</v>
      </c>
    </row>
    <row r="382" spans="1:5" ht="16.5" customHeight="1" hidden="1">
      <c r="A382" s="11"/>
      <c r="B382" s="11"/>
      <c r="C382" s="11"/>
      <c r="D382" s="11"/>
      <c r="E382" s="11"/>
    </row>
    <row r="383" spans="1:5" ht="16.5" customHeight="1">
      <c r="A383" s="11"/>
      <c r="B383" s="2"/>
      <c r="C383" s="2"/>
      <c r="D383" s="2"/>
      <c r="E383" s="2"/>
    </row>
    <row r="384" spans="1:5" ht="16.5" customHeight="1" hidden="1">
      <c r="A384" s="6" t="s">
        <v>117</v>
      </c>
      <c r="B384" s="8" t="s">
        <v>118</v>
      </c>
      <c r="C384" s="4"/>
      <c r="D384" s="4"/>
      <c r="E384" s="3"/>
    </row>
    <row r="385" spans="1:5" ht="16.5" customHeight="1" hidden="1">
      <c r="A385" s="5"/>
      <c r="B385" s="3" t="s">
        <v>59</v>
      </c>
      <c r="C385" s="3">
        <f>C386+C388+C390+C387+C389</f>
        <v>0</v>
      </c>
      <c r="D385" s="3">
        <f>D386+D388+D390+D387+D389</f>
        <v>0</v>
      </c>
      <c r="E385" s="3">
        <f>E386+E388+E390+E387+E389</f>
        <v>0</v>
      </c>
    </row>
    <row r="386" spans="1:5" ht="16.5" customHeight="1" hidden="1">
      <c r="A386" s="5"/>
      <c r="B386" s="2" t="s">
        <v>91</v>
      </c>
      <c r="C386" s="2">
        <v>0</v>
      </c>
      <c r="D386" s="2">
        <v>0</v>
      </c>
      <c r="E386" s="2">
        <f>C386+D386</f>
        <v>0</v>
      </c>
    </row>
    <row r="387" spans="1:5" ht="16.5" customHeight="1" hidden="1">
      <c r="A387" s="5"/>
      <c r="B387" s="2" t="s">
        <v>12</v>
      </c>
      <c r="C387" s="4">
        <v>0</v>
      </c>
      <c r="D387" s="4"/>
      <c r="E387" s="3">
        <f>C387+D387</f>
        <v>0</v>
      </c>
    </row>
    <row r="388" spans="1:5" ht="16.5" customHeight="1" hidden="1">
      <c r="A388" s="43"/>
      <c r="B388" s="44" t="s">
        <v>119</v>
      </c>
      <c r="C388" s="2"/>
      <c r="D388" s="2"/>
      <c r="E388" s="3">
        <f>C388+D388</f>
        <v>0</v>
      </c>
    </row>
    <row r="389" spans="1:5" ht="16.5" customHeight="1" hidden="1">
      <c r="A389" s="43"/>
      <c r="B389" s="44" t="s">
        <v>102</v>
      </c>
      <c r="C389" s="2"/>
      <c r="D389" s="2"/>
      <c r="E389" s="3">
        <f>C389+D389</f>
        <v>0</v>
      </c>
    </row>
    <row r="390" spans="1:5" ht="16.5" customHeight="1" hidden="1">
      <c r="A390" s="5"/>
      <c r="B390" s="2" t="s">
        <v>103</v>
      </c>
      <c r="C390" s="2"/>
      <c r="D390" s="2"/>
      <c r="E390" s="3">
        <f>C390+D390</f>
        <v>0</v>
      </c>
    </row>
    <row r="391" spans="1:5" ht="16.5" customHeight="1" hidden="1">
      <c r="A391" s="5"/>
      <c r="B391" s="2"/>
      <c r="C391" s="5"/>
      <c r="D391" s="5"/>
      <c r="E391" s="3"/>
    </row>
    <row r="392" spans="1:5" ht="16.5" customHeight="1" hidden="1">
      <c r="A392" s="5"/>
      <c r="B392" s="3" t="s">
        <v>76</v>
      </c>
      <c r="C392" s="3">
        <f>C393+C396+C397</f>
        <v>0</v>
      </c>
      <c r="D392" s="3">
        <f>D393+D396+D397</f>
        <v>0</v>
      </c>
      <c r="E392" s="3">
        <f>E393+E396+E397</f>
        <v>0</v>
      </c>
    </row>
    <row r="393" spans="1:5" ht="16.5" customHeight="1" hidden="1">
      <c r="A393" s="5"/>
      <c r="B393" s="2" t="s">
        <v>43</v>
      </c>
      <c r="C393" s="2">
        <f>C394</f>
        <v>0</v>
      </c>
      <c r="D393" s="2"/>
      <c r="E393" s="3">
        <f>C393+D393</f>
        <v>0</v>
      </c>
    </row>
    <row r="394" spans="1:5" ht="16.5" customHeight="1" hidden="1">
      <c r="A394" s="5"/>
      <c r="B394" s="2" t="s">
        <v>44</v>
      </c>
      <c r="C394" s="2">
        <v>0</v>
      </c>
      <c r="D394" s="2"/>
      <c r="E394" s="3">
        <f>C394+D394</f>
        <v>0</v>
      </c>
    </row>
    <row r="395" spans="1:5" ht="16.5" customHeight="1" hidden="1">
      <c r="A395" s="5"/>
      <c r="B395" s="4" t="s">
        <v>94</v>
      </c>
      <c r="C395" s="4">
        <v>0</v>
      </c>
      <c r="D395" s="4"/>
      <c r="E395" s="3">
        <f>C395+D395</f>
        <v>0</v>
      </c>
    </row>
    <row r="396" spans="1:5" ht="16.5" customHeight="1" hidden="1">
      <c r="A396" s="5"/>
      <c r="B396" s="2" t="s">
        <v>58</v>
      </c>
      <c r="C396" s="2">
        <v>0</v>
      </c>
      <c r="D396" s="2">
        <v>0</v>
      </c>
      <c r="E396" s="2">
        <f>C396+D396</f>
        <v>0</v>
      </c>
    </row>
    <row r="397" spans="1:5" ht="16.5" customHeight="1" hidden="1">
      <c r="A397" s="45"/>
      <c r="B397" s="16" t="s">
        <v>83</v>
      </c>
      <c r="C397" s="2"/>
      <c r="D397" s="2"/>
      <c r="E397" s="3">
        <f>C397+D397</f>
        <v>0</v>
      </c>
    </row>
    <row r="398" spans="1:5" ht="16.5" customHeight="1" hidden="1">
      <c r="A398" s="22" t="s">
        <v>120</v>
      </c>
      <c r="B398" s="8" t="s">
        <v>121</v>
      </c>
      <c r="C398" s="3"/>
      <c r="D398" s="3"/>
      <c r="E398" s="3"/>
    </row>
    <row r="399" spans="1:5" ht="16.5" customHeight="1" hidden="1">
      <c r="A399" s="6"/>
      <c r="B399" s="3" t="s">
        <v>59</v>
      </c>
      <c r="C399" s="3">
        <f>C400+C401+C402+C404+C403</f>
        <v>0</v>
      </c>
      <c r="D399" s="3">
        <f>D400+D401+D402+D404+D403</f>
        <v>0</v>
      </c>
      <c r="E399" s="3">
        <f>E400+E401+E402+E404+E403</f>
        <v>0</v>
      </c>
    </row>
    <row r="400" spans="1:5" ht="16.5" customHeight="1" hidden="1">
      <c r="A400" s="6"/>
      <c r="B400" s="2" t="s">
        <v>74</v>
      </c>
      <c r="C400" s="2">
        <v>0</v>
      </c>
      <c r="D400" s="2">
        <v>0</v>
      </c>
      <c r="E400" s="2">
        <f>C400+D400</f>
        <v>0</v>
      </c>
    </row>
    <row r="401" spans="1:5" ht="16.5" customHeight="1" hidden="1">
      <c r="A401" s="6"/>
      <c r="B401" s="14" t="s">
        <v>12</v>
      </c>
      <c r="C401" s="2">
        <v>0</v>
      </c>
      <c r="D401" s="2"/>
      <c r="E401" s="3">
        <f>C401+D401</f>
        <v>0</v>
      </c>
    </row>
    <row r="402" spans="1:5" ht="16.5" customHeight="1" hidden="1">
      <c r="A402" s="43"/>
      <c r="B402" s="44" t="s">
        <v>119</v>
      </c>
      <c r="C402" s="2"/>
      <c r="D402" s="2"/>
      <c r="E402" s="3">
        <f>C402+D402</f>
        <v>0</v>
      </c>
    </row>
    <row r="403" spans="1:5" ht="16.5" customHeight="1" hidden="1">
      <c r="A403" s="43"/>
      <c r="B403" s="44" t="s">
        <v>102</v>
      </c>
      <c r="C403" s="2"/>
      <c r="D403" s="2"/>
      <c r="E403" s="3">
        <f>C403+D403</f>
        <v>0</v>
      </c>
    </row>
    <row r="404" spans="1:5" ht="16.5" customHeight="1" hidden="1">
      <c r="A404" s="5"/>
      <c r="B404" s="2" t="s">
        <v>103</v>
      </c>
      <c r="C404" s="2"/>
      <c r="D404" s="2"/>
      <c r="E404" s="3">
        <f>C404+D404</f>
        <v>0</v>
      </c>
    </row>
    <row r="405" spans="1:5" ht="16.5" customHeight="1" hidden="1">
      <c r="A405" s="6"/>
      <c r="B405" s="3" t="s">
        <v>76</v>
      </c>
      <c r="C405" s="3">
        <f>C406+C409+C410</f>
        <v>0</v>
      </c>
      <c r="D405" s="3">
        <f>D406+D409+D410</f>
        <v>0</v>
      </c>
      <c r="E405" s="3">
        <f>E406+E409+E410</f>
        <v>0</v>
      </c>
    </row>
    <row r="406" spans="1:5" ht="16.5" customHeight="1" hidden="1">
      <c r="A406" s="6"/>
      <c r="B406" s="2" t="s">
        <v>43</v>
      </c>
      <c r="C406" s="2">
        <f>C407</f>
        <v>0</v>
      </c>
      <c r="D406" s="2">
        <f>D407</f>
        <v>0</v>
      </c>
      <c r="E406" s="2">
        <f>E407</f>
        <v>0</v>
      </c>
    </row>
    <row r="407" spans="1:5" ht="16.5" customHeight="1" hidden="1">
      <c r="A407" s="6"/>
      <c r="B407" s="2" t="s">
        <v>44</v>
      </c>
      <c r="C407" s="2">
        <v>0</v>
      </c>
      <c r="D407" s="2">
        <v>0</v>
      </c>
      <c r="E407" s="2">
        <f>C407+D407</f>
        <v>0</v>
      </c>
    </row>
    <row r="408" spans="1:5" ht="16.5" customHeight="1" hidden="1">
      <c r="A408" s="6"/>
      <c r="B408" s="4" t="s">
        <v>94</v>
      </c>
      <c r="C408" s="2"/>
      <c r="D408" s="2"/>
      <c r="E408" s="3">
        <f>C408+D408</f>
        <v>0</v>
      </c>
    </row>
    <row r="409" spans="1:5" ht="16.5" customHeight="1" hidden="1">
      <c r="A409" s="6"/>
      <c r="B409" s="14" t="s">
        <v>58</v>
      </c>
      <c r="C409" s="2"/>
      <c r="D409" s="2"/>
      <c r="E409" s="3">
        <f>C409+D409</f>
        <v>0</v>
      </c>
    </row>
    <row r="410" spans="1:5" ht="16.5" customHeight="1" hidden="1">
      <c r="A410" s="6"/>
      <c r="B410" s="16" t="s">
        <v>83</v>
      </c>
      <c r="C410" s="2"/>
      <c r="D410" s="2"/>
      <c r="E410" s="3">
        <f>C410+D410</f>
        <v>0</v>
      </c>
    </row>
    <row r="411" spans="1:5" ht="13.5" customHeight="1">
      <c r="A411" s="6"/>
      <c r="B411" s="16"/>
      <c r="C411" s="2"/>
      <c r="D411" s="2"/>
      <c r="E411" s="3"/>
    </row>
    <row r="412" spans="1:5" ht="27.75" customHeight="1">
      <c r="A412" s="6" t="s">
        <v>122</v>
      </c>
      <c r="B412" s="8" t="s">
        <v>488</v>
      </c>
      <c r="C412" s="3"/>
      <c r="D412" s="3"/>
      <c r="E412" s="3"/>
    </row>
    <row r="413" spans="1:5" ht="16.5" customHeight="1">
      <c r="A413" s="6"/>
      <c r="B413" s="3" t="s">
        <v>59</v>
      </c>
      <c r="C413" s="3">
        <f>C414+C415+C416+C418+C417</f>
        <v>8938</v>
      </c>
      <c r="D413" s="3">
        <f>D414+D415+D416+D418+D417</f>
        <v>0</v>
      </c>
      <c r="E413" s="3">
        <f>E414+E415+E416+E418+E417</f>
        <v>8938</v>
      </c>
    </row>
    <row r="414" spans="1:5" ht="16.5" customHeight="1">
      <c r="A414" s="6"/>
      <c r="B414" s="2" t="s">
        <v>74</v>
      </c>
      <c r="C414" s="2">
        <v>8938</v>
      </c>
      <c r="D414" s="2">
        <v>0</v>
      </c>
      <c r="E414" s="2">
        <f>C414+D414</f>
        <v>8938</v>
      </c>
    </row>
    <row r="415" spans="1:5" ht="26.25" customHeight="1" hidden="1">
      <c r="A415" s="6"/>
      <c r="B415" s="14" t="s">
        <v>12</v>
      </c>
      <c r="C415" s="2">
        <v>0</v>
      </c>
      <c r="D415" s="2"/>
      <c r="E415" s="3">
        <f>C415+D415</f>
        <v>0</v>
      </c>
    </row>
    <row r="416" spans="1:5" ht="54" customHeight="1" hidden="1">
      <c r="A416" s="43"/>
      <c r="B416" s="44" t="s">
        <v>119</v>
      </c>
      <c r="C416" s="2">
        <v>0</v>
      </c>
      <c r="D416" s="2"/>
      <c r="E416" s="3">
        <f>C416+D416</f>
        <v>0</v>
      </c>
    </row>
    <row r="417" spans="1:5" ht="16.5" customHeight="1" hidden="1">
      <c r="A417" s="43"/>
      <c r="B417" s="44" t="s">
        <v>102</v>
      </c>
      <c r="C417" s="2"/>
      <c r="D417" s="2"/>
      <c r="E417" s="3">
        <f>C417+D417</f>
        <v>0</v>
      </c>
    </row>
    <row r="418" spans="1:5" ht="16.5" customHeight="1" hidden="1">
      <c r="A418" s="5"/>
      <c r="B418" s="2" t="s">
        <v>103</v>
      </c>
      <c r="C418" s="2">
        <v>0</v>
      </c>
      <c r="D418" s="2"/>
      <c r="E418" s="3">
        <f>C418+D418</f>
        <v>0</v>
      </c>
    </row>
    <row r="419" spans="1:5" ht="16.5" customHeight="1">
      <c r="A419" s="6"/>
      <c r="B419" s="2"/>
      <c r="C419" s="2"/>
      <c r="D419" s="2"/>
      <c r="E419" s="3"/>
    </row>
    <row r="420" spans="1:5" ht="16.5" customHeight="1">
      <c r="A420" s="6"/>
      <c r="B420" s="3" t="s">
        <v>76</v>
      </c>
      <c r="C420" s="3">
        <f>C421+C424+C425</f>
        <v>8938</v>
      </c>
      <c r="D420" s="3">
        <f>D421+D424+D425</f>
        <v>0</v>
      </c>
      <c r="E420" s="3">
        <f>E421+E424+E425</f>
        <v>8938</v>
      </c>
    </row>
    <row r="421" spans="1:5" ht="16.5" customHeight="1">
      <c r="A421" s="6"/>
      <c r="B421" s="2" t="s">
        <v>43</v>
      </c>
      <c r="C421" s="2">
        <f>C422</f>
        <v>8938</v>
      </c>
      <c r="D421" s="2">
        <f>D422</f>
        <v>0</v>
      </c>
      <c r="E421" s="2">
        <f>E422</f>
        <v>8938</v>
      </c>
    </row>
    <row r="422" spans="1:5" ht="16.5" customHeight="1">
      <c r="A422" s="6"/>
      <c r="B422" s="2" t="s">
        <v>44</v>
      </c>
      <c r="C422" s="2">
        <v>8938</v>
      </c>
      <c r="D422" s="2">
        <v>0</v>
      </c>
      <c r="E422" s="2">
        <f>C422+D422</f>
        <v>8938</v>
      </c>
    </row>
    <row r="423" spans="1:5" ht="16.5" customHeight="1" hidden="1">
      <c r="A423" s="6"/>
      <c r="B423" s="4" t="s">
        <v>94</v>
      </c>
      <c r="C423" s="2"/>
      <c r="D423" s="2"/>
      <c r="E423" s="2">
        <f>C423+D423</f>
        <v>0</v>
      </c>
    </row>
    <row r="424" spans="1:5" ht="1.5" customHeight="1">
      <c r="A424" s="6"/>
      <c r="B424" s="14" t="s">
        <v>58</v>
      </c>
      <c r="C424" s="2">
        <v>0</v>
      </c>
      <c r="D424" s="2"/>
      <c r="E424" s="2">
        <f>C424+D424</f>
        <v>0</v>
      </c>
    </row>
    <row r="425" spans="1:5" ht="16.5" customHeight="1" hidden="1">
      <c r="A425" s="6"/>
      <c r="B425" s="16" t="s">
        <v>83</v>
      </c>
      <c r="C425" s="4">
        <v>0</v>
      </c>
      <c r="D425" s="4"/>
      <c r="E425" s="3">
        <f>C425+D425</f>
        <v>0</v>
      </c>
    </row>
    <row r="426" spans="1:5" ht="16.5" customHeight="1" hidden="1">
      <c r="A426" s="21" t="s">
        <v>123</v>
      </c>
      <c r="B426" s="3" t="s">
        <v>124</v>
      </c>
      <c r="C426" s="3"/>
      <c r="D426" s="3"/>
      <c r="E426" s="3"/>
    </row>
    <row r="427" spans="1:5" ht="16.5" customHeight="1" hidden="1">
      <c r="A427" s="5"/>
      <c r="B427" s="3" t="s">
        <v>59</v>
      </c>
      <c r="C427" s="3">
        <f>C428+C429+C431+C430</f>
        <v>0</v>
      </c>
      <c r="D427" s="3">
        <f>D428+D429+D431+D430</f>
        <v>0</v>
      </c>
      <c r="E427" s="3">
        <f>E428+E429+E431+E430</f>
        <v>0</v>
      </c>
    </row>
    <row r="428" spans="1:5" ht="16.5" customHeight="1" hidden="1">
      <c r="A428" s="5"/>
      <c r="B428" s="2" t="s">
        <v>74</v>
      </c>
      <c r="C428" s="2">
        <v>0</v>
      </c>
      <c r="D428" s="2">
        <v>0</v>
      </c>
      <c r="E428" s="2">
        <f>C428+D428</f>
        <v>0</v>
      </c>
    </row>
    <row r="429" spans="1:5" ht="16.5" customHeight="1" hidden="1">
      <c r="A429" s="5" t="s">
        <v>125</v>
      </c>
      <c r="B429" s="14" t="s">
        <v>126</v>
      </c>
      <c r="C429" s="2">
        <v>0</v>
      </c>
      <c r="D429" s="2">
        <v>0</v>
      </c>
      <c r="E429" s="2">
        <f>C429+D429</f>
        <v>0</v>
      </c>
    </row>
    <row r="430" spans="1:5" ht="16.5" customHeight="1" hidden="1">
      <c r="A430" s="5"/>
      <c r="B430" s="14" t="s">
        <v>26</v>
      </c>
      <c r="C430" s="2"/>
      <c r="D430" s="2">
        <v>0</v>
      </c>
      <c r="E430" s="2">
        <f>C430+D430</f>
        <v>0</v>
      </c>
    </row>
    <row r="431" spans="1:5" ht="16.5" customHeight="1" hidden="1">
      <c r="A431" s="5"/>
      <c r="B431" s="2" t="s">
        <v>103</v>
      </c>
      <c r="C431" s="2">
        <v>0</v>
      </c>
      <c r="D431" s="2">
        <v>0</v>
      </c>
      <c r="E431" s="2">
        <f>C431+D431</f>
        <v>0</v>
      </c>
    </row>
    <row r="432" spans="1:5" ht="16.5" customHeight="1" hidden="1">
      <c r="A432" s="5"/>
      <c r="B432" s="3" t="s">
        <v>76</v>
      </c>
      <c r="C432" s="3">
        <f>C433+C436</f>
        <v>0</v>
      </c>
      <c r="D432" s="3">
        <f>D433+D436</f>
        <v>0</v>
      </c>
      <c r="E432" s="3">
        <f>E433+E436</f>
        <v>0</v>
      </c>
    </row>
    <row r="433" spans="1:5" ht="16.5" customHeight="1" hidden="1">
      <c r="A433" s="5"/>
      <c r="B433" s="2" t="s">
        <v>43</v>
      </c>
      <c r="C433" s="2">
        <f>C434</f>
        <v>0</v>
      </c>
      <c r="D433" s="2">
        <f>D434</f>
        <v>0</v>
      </c>
      <c r="E433" s="2">
        <f>E434</f>
        <v>0</v>
      </c>
    </row>
    <row r="434" spans="1:5" ht="16.5" customHeight="1" hidden="1">
      <c r="A434" s="5"/>
      <c r="B434" s="2" t="s">
        <v>44</v>
      </c>
      <c r="C434" s="2">
        <v>0</v>
      </c>
      <c r="D434" s="2">
        <v>0</v>
      </c>
      <c r="E434" s="2">
        <f>C434+D434</f>
        <v>0</v>
      </c>
    </row>
    <row r="435" spans="1:5" ht="16.5" customHeight="1" hidden="1">
      <c r="A435" s="5"/>
      <c r="B435" s="4" t="s">
        <v>45</v>
      </c>
      <c r="C435" s="4">
        <v>0</v>
      </c>
      <c r="D435" s="4">
        <v>0</v>
      </c>
      <c r="E435" s="2">
        <f>C435+D435</f>
        <v>0</v>
      </c>
    </row>
    <row r="436" spans="1:5" ht="16.5" customHeight="1" hidden="1">
      <c r="A436" s="6"/>
      <c r="B436" s="2" t="s">
        <v>58</v>
      </c>
      <c r="C436" s="2">
        <v>0</v>
      </c>
      <c r="D436" s="2">
        <v>0</v>
      </c>
      <c r="E436" s="2">
        <f>C436+D436</f>
        <v>0</v>
      </c>
    </row>
    <row r="437" spans="1:5" ht="16.5" customHeight="1">
      <c r="A437" s="6"/>
      <c r="B437" s="4"/>
      <c r="C437" s="4"/>
      <c r="D437" s="4"/>
      <c r="E437" s="3"/>
    </row>
    <row r="438" spans="1:5" ht="16.5" customHeight="1">
      <c r="A438" s="21" t="s">
        <v>127</v>
      </c>
      <c r="B438" s="3" t="s">
        <v>128</v>
      </c>
      <c r="C438" s="3"/>
      <c r="D438" s="3"/>
      <c r="E438" s="3"/>
    </row>
    <row r="439" spans="1:5" ht="16.5" customHeight="1">
      <c r="A439" s="5"/>
      <c r="B439" s="3" t="s">
        <v>59</v>
      </c>
      <c r="C439" s="3">
        <f>C440</f>
        <v>106136</v>
      </c>
      <c r="D439" s="3">
        <f>D440</f>
        <v>0</v>
      </c>
      <c r="E439" s="3">
        <f>E440</f>
        <v>106136</v>
      </c>
    </row>
    <row r="440" spans="1:5" ht="16.5" customHeight="1">
      <c r="A440" s="5"/>
      <c r="B440" s="2" t="s">
        <v>74</v>
      </c>
      <c r="C440" s="2">
        <v>106136</v>
      </c>
      <c r="D440" s="2">
        <v>0</v>
      </c>
      <c r="E440" s="2">
        <f>C440+D440</f>
        <v>106136</v>
      </c>
    </row>
    <row r="441" spans="1:5" ht="1.5" customHeight="1">
      <c r="A441" s="5"/>
      <c r="B441" s="2" t="s">
        <v>103</v>
      </c>
      <c r="C441" s="2">
        <v>0</v>
      </c>
      <c r="D441" s="2"/>
      <c r="E441" s="3">
        <f>C441+D441</f>
        <v>0</v>
      </c>
    </row>
    <row r="442" spans="1:5" ht="13.5" customHeight="1">
      <c r="A442" s="5"/>
      <c r="B442" s="2"/>
      <c r="C442" s="2"/>
      <c r="D442" s="2"/>
      <c r="E442" s="3"/>
    </row>
    <row r="443" spans="1:5" ht="14.25" customHeight="1">
      <c r="A443" s="5"/>
      <c r="B443" s="3" t="s">
        <v>76</v>
      </c>
      <c r="C443" s="3">
        <f>C444+C448</f>
        <v>106136</v>
      </c>
      <c r="D443" s="3">
        <f>D444+D448</f>
        <v>0</v>
      </c>
      <c r="E443" s="3">
        <f>E444+E448</f>
        <v>106136</v>
      </c>
    </row>
    <row r="444" spans="1:5" ht="16.5" customHeight="1">
      <c r="A444" s="5"/>
      <c r="B444" s="2" t="s">
        <v>43</v>
      </c>
      <c r="C444" s="2">
        <f>C445+C447</f>
        <v>106136</v>
      </c>
      <c r="D444" s="2">
        <f>D445+D447</f>
        <v>0</v>
      </c>
      <c r="E444" s="2">
        <f>E445+E447</f>
        <v>106136</v>
      </c>
    </row>
    <row r="445" spans="1:5" ht="16.5" customHeight="1">
      <c r="A445" s="5"/>
      <c r="B445" s="2" t="s">
        <v>44</v>
      </c>
      <c r="C445" s="2">
        <f>99103+4543</f>
        <v>103646</v>
      </c>
      <c r="D445" s="2">
        <v>0</v>
      </c>
      <c r="E445" s="2">
        <f>C445+D445</f>
        <v>103646</v>
      </c>
    </row>
    <row r="446" spans="1:5" ht="16.5" customHeight="1">
      <c r="A446" s="5"/>
      <c r="B446" s="4" t="s">
        <v>45</v>
      </c>
      <c r="C446" s="4">
        <v>75950</v>
      </c>
      <c r="D446" s="4">
        <v>0</v>
      </c>
      <c r="E446" s="2">
        <f>C446+D446</f>
        <v>75950</v>
      </c>
    </row>
    <row r="447" spans="1:5" ht="16.5" customHeight="1">
      <c r="A447" s="5"/>
      <c r="B447" s="2" t="s">
        <v>49</v>
      </c>
      <c r="C447" s="4">
        <v>2490</v>
      </c>
      <c r="D447" s="4"/>
      <c r="E447" s="2">
        <f>C447+D447</f>
        <v>2490</v>
      </c>
    </row>
    <row r="448" spans="1:5" ht="2.25" customHeight="1" hidden="1">
      <c r="A448" s="5"/>
      <c r="B448" s="2" t="s">
        <v>58</v>
      </c>
      <c r="C448" s="2">
        <v>0</v>
      </c>
      <c r="D448" s="2"/>
      <c r="E448" s="2">
        <f>C448+D448</f>
        <v>0</v>
      </c>
    </row>
    <row r="449" spans="1:5" ht="12.75" customHeight="1">
      <c r="A449" s="5"/>
      <c r="B449" s="4"/>
      <c r="C449" s="2"/>
      <c r="D449" s="2"/>
      <c r="E449" s="2"/>
    </row>
    <row r="450" spans="1:5" ht="22.5" customHeight="1">
      <c r="A450" s="21">
        <v>10.5</v>
      </c>
      <c r="B450" s="93" t="s">
        <v>129</v>
      </c>
      <c r="C450" s="93"/>
      <c r="D450" s="82"/>
      <c r="E450" s="3"/>
    </row>
    <row r="451" spans="1:5" ht="16.5" customHeight="1">
      <c r="A451" s="5"/>
      <c r="B451" s="3" t="s">
        <v>59</v>
      </c>
      <c r="C451" s="3">
        <f>C454+C455+C452+C453</f>
        <v>86550</v>
      </c>
      <c r="D451" s="3">
        <f>D454+D455+D452+D453</f>
        <v>0</v>
      </c>
      <c r="E451" s="3">
        <f>E454+E455+E452+E453</f>
        <v>86550</v>
      </c>
    </row>
    <row r="452" spans="1:5" ht="1.5" customHeight="1">
      <c r="A452" s="5"/>
      <c r="B452" s="2" t="s">
        <v>74</v>
      </c>
      <c r="C452" s="3"/>
      <c r="D452" s="3"/>
      <c r="E452" s="3">
        <f>C452+D452</f>
        <v>0</v>
      </c>
    </row>
    <row r="453" spans="1:5" ht="27.75" customHeight="1">
      <c r="A453" s="5"/>
      <c r="B453" s="14" t="s">
        <v>11</v>
      </c>
      <c r="C453" s="2">
        <v>61400</v>
      </c>
      <c r="D453" s="2">
        <v>0</v>
      </c>
      <c r="E453" s="2">
        <f>C453+D453</f>
        <v>61400</v>
      </c>
    </row>
    <row r="454" spans="1:5" ht="2.25" customHeight="1">
      <c r="A454" s="43"/>
      <c r="B454" s="44" t="s">
        <v>108</v>
      </c>
      <c r="C454" s="2"/>
      <c r="D454" s="2">
        <v>0</v>
      </c>
      <c r="E454" s="2">
        <f>C454+D454</f>
        <v>0</v>
      </c>
    </row>
    <row r="455" spans="1:5" ht="15" customHeight="1">
      <c r="A455" s="5"/>
      <c r="B455" s="2" t="s">
        <v>103</v>
      </c>
      <c r="C455" s="2">
        <v>25150</v>
      </c>
      <c r="D455" s="2"/>
      <c r="E455" s="2">
        <f>C455+D455</f>
        <v>25150</v>
      </c>
    </row>
    <row r="456" spans="1:5" ht="16.5" customHeight="1">
      <c r="A456" s="5"/>
      <c r="B456" s="2"/>
      <c r="C456" s="2"/>
      <c r="D456" s="2"/>
      <c r="E456" s="3"/>
    </row>
    <row r="457" spans="1:5" ht="16.5" customHeight="1">
      <c r="A457" s="5"/>
      <c r="B457" s="3" t="s">
        <v>68</v>
      </c>
      <c r="C457" s="3">
        <f>C458</f>
        <v>86550</v>
      </c>
      <c r="D457" s="3">
        <f>D458</f>
        <v>0</v>
      </c>
      <c r="E457" s="3">
        <f>E458</f>
        <v>86550</v>
      </c>
    </row>
    <row r="458" spans="1:5" ht="16.5" customHeight="1">
      <c r="A458" s="5"/>
      <c r="B458" s="2" t="s">
        <v>43</v>
      </c>
      <c r="C458" s="2">
        <f>C459+C461+C462</f>
        <v>86550</v>
      </c>
      <c r="D458" s="2">
        <f>D459+D461+D462</f>
        <v>0</v>
      </c>
      <c r="E458" s="2">
        <f>E459+E461+E462</f>
        <v>86550</v>
      </c>
    </row>
    <row r="459" spans="1:5" ht="16.5" customHeight="1">
      <c r="A459" s="5"/>
      <c r="B459" s="2" t="s">
        <v>44</v>
      </c>
      <c r="C459" s="2">
        <v>1550</v>
      </c>
      <c r="D459" s="2">
        <v>0</v>
      </c>
      <c r="E459" s="2">
        <f>C459+D459</f>
        <v>1550</v>
      </c>
    </row>
    <row r="460" spans="1:5" ht="12.75" customHeight="1">
      <c r="A460" s="5"/>
      <c r="B460" s="4" t="s">
        <v>45</v>
      </c>
      <c r="C460" s="2">
        <v>750</v>
      </c>
      <c r="D460" s="2">
        <v>0</v>
      </c>
      <c r="E460" s="2">
        <f>C460+D460</f>
        <v>750</v>
      </c>
    </row>
    <row r="461" spans="1:5" ht="16.5" customHeight="1">
      <c r="A461" s="5"/>
      <c r="B461" s="2" t="s">
        <v>364</v>
      </c>
      <c r="C461" s="2">
        <v>82119</v>
      </c>
      <c r="D461" s="2">
        <v>0</v>
      </c>
      <c r="E461" s="2">
        <f>C461+D461</f>
        <v>82119</v>
      </c>
    </row>
    <row r="462" spans="1:5" ht="24.75" customHeight="1">
      <c r="A462" s="5"/>
      <c r="B462" s="14" t="s">
        <v>53</v>
      </c>
      <c r="C462" s="2">
        <v>2881</v>
      </c>
      <c r="D462" s="2"/>
      <c r="E462" s="2">
        <f>C462+D462</f>
        <v>2881</v>
      </c>
    </row>
    <row r="463" spans="1:5" ht="16.5" customHeight="1">
      <c r="A463" s="5"/>
      <c r="B463" s="14"/>
      <c r="C463" s="2"/>
      <c r="D463" s="2"/>
      <c r="E463" s="2"/>
    </row>
    <row r="464" spans="1:5" ht="16.5" customHeight="1">
      <c r="A464" s="21" t="s">
        <v>344</v>
      </c>
      <c r="B464" s="93" t="s">
        <v>489</v>
      </c>
      <c r="C464" s="93"/>
      <c r="D464" s="82"/>
      <c r="E464" s="3"/>
    </row>
    <row r="465" spans="1:5" ht="16.5" customHeight="1">
      <c r="A465" s="5"/>
      <c r="B465" s="3" t="s">
        <v>59</v>
      </c>
      <c r="C465" s="3">
        <f>C468+C469+C466+C467</f>
        <v>113900</v>
      </c>
      <c r="D465" s="3">
        <f>D468+D469+D466+D467</f>
        <v>0</v>
      </c>
      <c r="E465" s="3">
        <f>E468+E469+E466+E467</f>
        <v>113900</v>
      </c>
    </row>
    <row r="466" spans="1:5" ht="16.5" customHeight="1" hidden="1">
      <c r="A466" s="5"/>
      <c r="B466" s="2" t="s">
        <v>74</v>
      </c>
      <c r="C466" s="3"/>
      <c r="D466" s="3"/>
      <c r="E466" s="3">
        <f>C466+D466</f>
        <v>0</v>
      </c>
    </row>
    <row r="467" spans="1:5" ht="44.25" customHeight="1" hidden="1">
      <c r="A467" s="5"/>
      <c r="B467" s="14" t="s">
        <v>11</v>
      </c>
      <c r="C467" s="2">
        <v>0</v>
      </c>
      <c r="D467" s="2"/>
      <c r="E467" s="2">
        <f>C467+D467</f>
        <v>0</v>
      </c>
    </row>
    <row r="468" spans="1:5" ht="39.75" customHeight="1">
      <c r="A468" s="43"/>
      <c r="B468" s="44" t="s">
        <v>108</v>
      </c>
      <c r="C468" s="2">
        <v>113900</v>
      </c>
      <c r="D468" s="2">
        <v>0</v>
      </c>
      <c r="E468" s="2">
        <f>C468+D468</f>
        <v>113900</v>
      </c>
    </row>
    <row r="469" spans="1:5" ht="16.5" customHeight="1" hidden="1">
      <c r="A469" s="5"/>
      <c r="B469" s="2" t="s">
        <v>103</v>
      </c>
      <c r="C469" s="2">
        <v>0</v>
      </c>
      <c r="D469" s="2"/>
      <c r="E469" s="2">
        <f>C469+D469</f>
        <v>0</v>
      </c>
    </row>
    <row r="470" spans="1:5" ht="16.5" customHeight="1">
      <c r="A470" s="5"/>
      <c r="B470" s="2"/>
      <c r="C470" s="2"/>
      <c r="D470" s="2"/>
      <c r="E470" s="3"/>
    </row>
    <row r="471" spans="1:5" ht="16.5" customHeight="1">
      <c r="A471" s="5"/>
      <c r="B471" s="3" t="s">
        <v>68</v>
      </c>
      <c r="C471" s="3">
        <f>C472</f>
        <v>113900</v>
      </c>
      <c r="D471" s="3">
        <f>D472</f>
        <v>0</v>
      </c>
      <c r="E471" s="3">
        <f>E472</f>
        <v>113900</v>
      </c>
    </row>
    <row r="472" spans="1:5" ht="16.5" customHeight="1">
      <c r="A472" s="5"/>
      <c r="B472" s="2" t="s">
        <v>43</v>
      </c>
      <c r="C472" s="2">
        <f>C473+C475+C476</f>
        <v>113900</v>
      </c>
      <c r="D472" s="2">
        <f>D473+D475+D476</f>
        <v>0</v>
      </c>
      <c r="E472" s="2">
        <f>E473+E475+E476</f>
        <v>113900</v>
      </c>
    </row>
    <row r="473" spans="1:5" ht="16.5" customHeight="1">
      <c r="A473" s="5"/>
      <c r="B473" s="2" t="s">
        <v>44</v>
      </c>
      <c r="C473" s="2">
        <v>3200</v>
      </c>
      <c r="D473" s="2">
        <v>0</v>
      </c>
      <c r="E473" s="2">
        <f>C473+D473</f>
        <v>3200</v>
      </c>
    </row>
    <row r="474" spans="1:5" ht="16.5" customHeight="1">
      <c r="A474" s="5"/>
      <c r="B474" s="4" t="s">
        <v>45</v>
      </c>
      <c r="C474" s="2">
        <v>1200</v>
      </c>
      <c r="D474" s="2">
        <v>0</v>
      </c>
      <c r="E474" s="2">
        <f>C474+D474</f>
        <v>1200</v>
      </c>
    </row>
    <row r="475" spans="1:5" ht="15.75" customHeight="1">
      <c r="A475" s="5"/>
      <c r="B475" s="2" t="s">
        <v>364</v>
      </c>
      <c r="C475" s="2">
        <v>110700</v>
      </c>
      <c r="D475" s="2">
        <v>0</v>
      </c>
      <c r="E475" s="2">
        <f>C475+D475</f>
        <v>110700</v>
      </c>
    </row>
    <row r="476" spans="1:5" ht="1.5" customHeight="1">
      <c r="A476" s="5"/>
      <c r="B476" s="14" t="s">
        <v>385</v>
      </c>
      <c r="C476" s="2">
        <v>0</v>
      </c>
      <c r="D476" s="2"/>
      <c r="E476" s="2">
        <f>C476+D476</f>
        <v>0</v>
      </c>
    </row>
    <row r="477" spans="1:5" ht="12" customHeight="1">
      <c r="A477" s="5"/>
      <c r="B477" s="14"/>
      <c r="C477" s="2"/>
      <c r="D477" s="2"/>
      <c r="E477" s="2"/>
    </row>
    <row r="478" spans="1:5" ht="41.25" customHeight="1" hidden="1">
      <c r="A478" s="6" t="s">
        <v>130</v>
      </c>
      <c r="B478" s="82" t="s">
        <v>131</v>
      </c>
      <c r="C478" s="3"/>
      <c r="D478" s="3"/>
      <c r="E478" s="3"/>
    </row>
    <row r="479" spans="1:5" ht="16.5" customHeight="1" hidden="1">
      <c r="A479" s="6"/>
      <c r="B479" s="3" t="s">
        <v>59</v>
      </c>
      <c r="C479" s="3">
        <f>C480+C481+C482+C485+C484+C483+C486</f>
        <v>0</v>
      </c>
      <c r="D479" s="3">
        <f>D480+D481+D482+D485+D484+D483+D486</f>
        <v>0</v>
      </c>
      <c r="E479" s="3">
        <f>E480+E481+E482+E485+E484+E483+E486</f>
        <v>0</v>
      </c>
    </row>
    <row r="480" spans="1:5" ht="23.25" customHeight="1" hidden="1">
      <c r="A480" s="6"/>
      <c r="B480" s="2" t="s">
        <v>93</v>
      </c>
      <c r="C480" s="2">
        <v>0</v>
      </c>
      <c r="D480" s="2">
        <v>0</v>
      </c>
      <c r="E480" s="2">
        <f aca="true" t="shared" si="9" ref="E480:E486">C480+D480</f>
        <v>0</v>
      </c>
    </row>
    <row r="481" spans="1:5" ht="16.5" customHeight="1" hidden="1">
      <c r="A481" s="6"/>
      <c r="B481" s="14" t="s">
        <v>12</v>
      </c>
      <c r="C481" s="2">
        <v>0</v>
      </c>
      <c r="D481" s="2"/>
      <c r="E481" s="2">
        <f t="shared" si="9"/>
        <v>0</v>
      </c>
    </row>
    <row r="482" spans="1:5" ht="16.5" customHeight="1" hidden="1">
      <c r="A482" s="43"/>
      <c r="B482" s="44" t="s">
        <v>14</v>
      </c>
      <c r="C482" s="2">
        <v>0</v>
      </c>
      <c r="D482" s="2"/>
      <c r="E482" s="2">
        <f t="shared" si="9"/>
        <v>0</v>
      </c>
    </row>
    <row r="483" spans="1:5" ht="16.5" customHeight="1" hidden="1">
      <c r="A483" s="43"/>
      <c r="B483" s="44" t="s">
        <v>21</v>
      </c>
      <c r="C483" s="2"/>
      <c r="D483" s="2"/>
      <c r="E483" s="2">
        <f t="shared" si="9"/>
        <v>0</v>
      </c>
    </row>
    <row r="484" spans="1:5" ht="16.5" customHeight="1" hidden="1">
      <c r="A484" s="43"/>
      <c r="B484" s="2" t="s">
        <v>102</v>
      </c>
      <c r="C484" s="2"/>
      <c r="D484" s="2"/>
      <c r="E484" s="2">
        <f t="shared" si="9"/>
        <v>0</v>
      </c>
    </row>
    <row r="485" spans="1:5" ht="16.5" customHeight="1" hidden="1">
      <c r="A485" s="5"/>
      <c r="B485" s="2" t="s">
        <v>103</v>
      </c>
      <c r="C485" s="2">
        <v>0</v>
      </c>
      <c r="D485" s="2"/>
      <c r="E485" s="2">
        <f t="shared" si="9"/>
        <v>0</v>
      </c>
    </row>
    <row r="486" spans="1:5" ht="18" customHeight="1" hidden="1">
      <c r="A486" s="5"/>
      <c r="B486" s="2" t="s">
        <v>67</v>
      </c>
      <c r="C486" s="2">
        <v>0</v>
      </c>
      <c r="D486" s="2">
        <v>0</v>
      </c>
      <c r="E486" s="2">
        <f t="shared" si="9"/>
        <v>0</v>
      </c>
    </row>
    <row r="487" spans="1:5" ht="16.5" customHeight="1" hidden="1">
      <c r="A487" s="6"/>
      <c r="B487" s="3" t="s">
        <v>76</v>
      </c>
      <c r="C487" s="3">
        <f>C488+C492</f>
        <v>0</v>
      </c>
      <c r="D487" s="3">
        <f>D488+D492</f>
        <v>0</v>
      </c>
      <c r="E487" s="3">
        <f>E488+E492</f>
        <v>0</v>
      </c>
    </row>
    <row r="488" spans="1:5" ht="16.5" customHeight="1" hidden="1">
      <c r="A488" s="6"/>
      <c r="B488" s="2" t="s">
        <v>43</v>
      </c>
      <c r="C488" s="2">
        <f>C491+C489+C493+C494</f>
        <v>0</v>
      </c>
      <c r="D488" s="2">
        <f>D491+D489+D493+D494</f>
        <v>0</v>
      </c>
      <c r="E488" s="2">
        <f>E491+E489+E493+E494</f>
        <v>0</v>
      </c>
    </row>
    <row r="489" spans="1:5" ht="12" customHeight="1" hidden="1">
      <c r="A489" s="6"/>
      <c r="B489" s="2" t="s">
        <v>44</v>
      </c>
      <c r="C489" s="2">
        <v>0</v>
      </c>
      <c r="D489" s="2">
        <v>0</v>
      </c>
      <c r="E489" s="3">
        <f aca="true" t="shared" si="10" ref="E489:E494">C489+D489</f>
        <v>0</v>
      </c>
    </row>
    <row r="490" spans="1:5" ht="18" customHeight="1" hidden="1">
      <c r="A490" s="6"/>
      <c r="B490" s="4" t="s">
        <v>94</v>
      </c>
      <c r="C490" s="2">
        <v>0</v>
      </c>
      <c r="D490" s="2"/>
      <c r="E490" s="3">
        <f t="shared" si="10"/>
        <v>0</v>
      </c>
    </row>
    <row r="491" spans="1:5" ht="25.5" customHeight="1" hidden="1">
      <c r="A491" s="6"/>
      <c r="B491" s="2" t="s">
        <v>46</v>
      </c>
      <c r="C491" s="2">
        <v>0</v>
      </c>
      <c r="D491" s="2"/>
      <c r="E491" s="3">
        <f t="shared" si="10"/>
        <v>0</v>
      </c>
    </row>
    <row r="492" spans="1:5" ht="19.5" customHeight="1" hidden="1">
      <c r="A492" s="6"/>
      <c r="B492" s="2" t="s">
        <v>58</v>
      </c>
      <c r="C492" s="2">
        <v>0</v>
      </c>
      <c r="D492" s="2">
        <v>0</v>
      </c>
      <c r="E492" s="2">
        <f t="shared" si="10"/>
        <v>0</v>
      </c>
    </row>
    <row r="493" spans="1:5" ht="16.5" customHeight="1" hidden="1">
      <c r="A493" s="6"/>
      <c r="B493" s="48" t="s">
        <v>112</v>
      </c>
      <c r="C493" s="2">
        <v>0</v>
      </c>
      <c r="D493" s="2">
        <v>0</v>
      </c>
      <c r="E493" s="2">
        <f t="shared" si="10"/>
        <v>0</v>
      </c>
    </row>
    <row r="494" spans="1:5" ht="53.25" customHeight="1" hidden="1">
      <c r="A494" s="6"/>
      <c r="B494" s="49" t="s">
        <v>69</v>
      </c>
      <c r="C494" s="4">
        <v>0</v>
      </c>
      <c r="D494" s="2">
        <v>0</v>
      </c>
      <c r="E494" s="2">
        <f t="shared" si="10"/>
        <v>0</v>
      </c>
    </row>
    <row r="495" spans="1:5" ht="0.75" customHeight="1" hidden="1">
      <c r="A495" s="85"/>
      <c r="B495" s="16" t="s">
        <v>83</v>
      </c>
      <c r="C495" s="4">
        <v>0</v>
      </c>
      <c r="D495" s="4"/>
      <c r="E495" s="2">
        <f>C495+D495</f>
        <v>0</v>
      </c>
    </row>
    <row r="496" spans="1:5" ht="3" customHeight="1" hidden="1">
      <c r="A496" s="85"/>
      <c r="B496" s="16"/>
      <c r="C496" s="4"/>
      <c r="D496" s="4"/>
      <c r="E496" s="2"/>
    </row>
    <row r="497" spans="1:5" ht="26.25" customHeight="1">
      <c r="A497" s="47" t="s">
        <v>141</v>
      </c>
      <c r="B497" s="8" t="s">
        <v>142</v>
      </c>
      <c r="C497" s="3"/>
      <c r="D497" s="3"/>
      <c r="E497" s="3"/>
    </row>
    <row r="498" spans="1:5" ht="16.5" customHeight="1">
      <c r="A498" s="6"/>
      <c r="B498" s="3" t="s">
        <v>59</v>
      </c>
      <c r="C498" s="3">
        <f>C499+C500+C501+C503+C502</f>
        <v>376929</v>
      </c>
      <c r="D498" s="3">
        <f>D499+D500+D501+D503+D502</f>
        <v>0</v>
      </c>
      <c r="E498" s="3">
        <f>E499+E500+E501+E503+E502</f>
        <v>376929</v>
      </c>
    </row>
    <row r="499" spans="1:5" ht="16.5" customHeight="1" hidden="1">
      <c r="A499" s="85"/>
      <c r="B499" s="2" t="s">
        <v>74</v>
      </c>
      <c r="C499" s="2">
        <v>0</v>
      </c>
      <c r="D499" s="2">
        <v>0</v>
      </c>
      <c r="E499" s="2">
        <f>C499+D499</f>
        <v>0</v>
      </c>
    </row>
    <row r="500" spans="1:5" ht="30" customHeight="1" hidden="1">
      <c r="A500" s="85"/>
      <c r="B500" s="14" t="s">
        <v>63</v>
      </c>
      <c r="C500" s="2">
        <v>0</v>
      </c>
      <c r="D500" s="2"/>
      <c r="E500" s="3">
        <f>C500+D500</f>
        <v>0</v>
      </c>
    </row>
    <row r="501" spans="1:5" ht="30" customHeight="1" hidden="1">
      <c r="A501" s="85"/>
      <c r="B501" s="2" t="s">
        <v>102</v>
      </c>
      <c r="C501" s="2">
        <v>0</v>
      </c>
      <c r="D501" s="2"/>
      <c r="E501" s="3">
        <f>C501+D501</f>
        <v>0</v>
      </c>
    </row>
    <row r="502" spans="1:5" ht="37.5" customHeight="1">
      <c r="A502" s="85"/>
      <c r="B502" s="44" t="s">
        <v>14</v>
      </c>
      <c r="C502" s="2">
        <v>375981</v>
      </c>
      <c r="D502" s="2">
        <v>0</v>
      </c>
      <c r="E502" s="2">
        <f>C502+D502</f>
        <v>375981</v>
      </c>
    </row>
    <row r="503" spans="1:5" ht="16.5" customHeight="1">
      <c r="A503" s="85"/>
      <c r="B503" s="2" t="s">
        <v>103</v>
      </c>
      <c r="C503" s="2">
        <v>948</v>
      </c>
      <c r="D503" s="2"/>
      <c r="E503" s="2">
        <f>C503+D503</f>
        <v>948</v>
      </c>
    </row>
    <row r="504" spans="1:5" ht="12.75" customHeight="1">
      <c r="A504" s="85"/>
      <c r="B504" s="2"/>
      <c r="C504" s="2"/>
      <c r="D504" s="2"/>
      <c r="E504" s="3"/>
    </row>
    <row r="505" spans="1:5" ht="16.5" customHeight="1">
      <c r="A505" s="85"/>
      <c r="B505" s="3" t="s">
        <v>76</v>
      </c>
      <c r="C505" s="3">
        <f>C506+C509+C510</f>
        <v>376929</v>
      </c>
      <c r="D505" s="3">
        <f>D506+D509+D510</f>
        <v>0</v>
      </c>
      <c r="E505" s="3">
        <f>E506+E509+E510</f>
        <v>376929</v>
      </c>
    </row>
    <row r="506" spans="1:5" ht="16.5" customHeight="1">
      <c r="A506" s="85"/>
      <c r="B506" s="2" t="s">
        <v>43</v>
      </c>
      <c r="C506" s="2">
        <f>C507</f>
        <v>948</v>
      </c>
      <c r="D506" s="2">
        <f>D507</f>
        <v>0</v>
      </c>
      <c r="E506" s="2">
        <f>C506+D506</f>
        <v>948</v>
      </c>
    </row>
    <row r="507" spans="1:5" ht="16.5" customHeight="1">
      <c r="A507" s="85"/>
      <c r="B507" s="2" t="s">
        <v>44</v>
      </c>
      <c r="C507" s="2">
        <v>948</v>
      </c>
      <c r="D507" s="2">
        <v>0</v>
      </c>
      <c r="E507" s="2">
        <f>C507+D507</f>
        <v>948</v>
      </c>
    </row>
    <row r="508" spans="1:5" ht="2.25" customHeight="1">
      <c r="A508" s="85"/>
      <c r="B508" s="4" t="s">
        <v>94</v>
      </c>
      <c r="C508" s="2">
        <v>0</v>
      </c>
      <c r="D508" s="2"/>
      <c r="E508" s="2">
        <f>C508+D508</f>
        <v>0</v>
      </c>
    </row>
    <row r="509" spans="1:5" ht="2.25" customHeight="1">
      <c r="A509" s="85"/>
      <c r="B509" s="14" t="s">
        <v>58</v>
      </c>
      <c r="C509" s="2">
        <v>0</v>
      </c>
      <c r="D509" s="2">
        <v>0</v>
      </c>
      <c r="E509" s="2">
        <f>C509+D509</f>
        <v>0</v>
      </c>
    </row>
    <row r="510" spans="1:5" ht="37.5" customHeight="1">
      <c r="A510" s="85"/>
      <c r="B510" s="16" t="s">
        <v>83</v>
      </c>
      <c r="C510" s="4">
        <v>375981</v>
      </c>
      <c r="D510" s="4">
        <v>0</v>
      </c>
      <c r="E510" s="2">
        <f>C510+D510</f>
        <v>375981</v>
      </c>
    </row>
    <row r="511" spans="1:5" ht="12.75" customHeight="1">
      <c r="A511" s="85"/>
      <c r="B511" s="16"/>
      <c r="C511" s="4"/>
      <c r="D511" s="4"/>
      <c r="E511" s="2"/>
    </row>
    <row r="512" spans="1:5" ht="30" customHeight="1">
      <c r="A512" s="23" t="s">
        <v>132</v>
      </c>
      <c r="B512" s="8" t="s">
        <v>503</v>
      </c>
      <c r="C512" s="2"/>
      <c r="D512" s="2"/>
      <c r="E512" s="3"/>
    </row>
    <row r="513" spans="1:5" ht="16.5" customHeight="1">
      <c r="A513" s="6"/>
      <c r="B513" s="3" t="s">
        <v>59</v>
      </c>
      <c r="C513" s="3">
        <f>C514+C517+C520+C519+C518</f>
        <v>2679660</v>
      </c>
      <c r="D513" s="3">
        <f>D514+D517+D520+D519+D518</f>
        <v>0</v>
      </c>
      <c r="E513" s="3">
        <f>E514+E517+E520+E519+E518</f>
        <v>2679660</v>
      </c>
    </row>
    <row r="514" spans="1:5" ht="16.5" customHeight="1">
      <c r="A514" s="6"/>
      <c r="B514" s="2" t="s">
        <v>459</v>
      </c>
      <c r="C514" s="2">
        <f>C515+C516</f>
        <v>181330</v>
      </c>
      <c r="D514" s="2">
        <f>D515+D516</f>
        <v>0</v>
      </c>
      <c r="E514" s="2">
        <f>E515+E516</f>
        <v>181330</v>
      </c>
    </row>
    <row r="515" spans="1:5" ht="16.5" customHeight="1">
      <c r="A515" s="6"/>
      <c r="B515" s="2" t="s">
        <v>462</v>
      </c>
      <c r="C515" s="2">
        <v>181330</v>
      </c>
      <c r="D515" s="2">
        <v>0</v>
      </c>
      <c r="E515" s="2">
        <f aca="true" t="shared" si="11" ref="E515:E520">C515+D515</f>
        <v>181330</v>
      </c>
    </row>
    <row r="516" spans="1:5" ht="1.5" customHeight="1">
      <c r="A516" s="6"/>
      <c r="B516" s="14" t="s">
        <v>461</v>
      </c>
      <c r="C516" s="2"/>
      <c r="D516" s="2">
        <v>0</v>
      </c>
      <c r="E516" s="2">
        <f t="shared" si="11"/>
        <v>0</v>
      </c>
    </row>
    <row r="517" spans="1:5" ht="37.5" customHeight="1">
      <c r="A517" s="6"/>
      <c r="B517" s="44" t="s">
        <v>14</v>
      </c>
      <c r="C517" s="2">
        <v>426561</v>
      </c>
      <c r="D517" s="2">
        <v>0</v>
      </c>
      <c r="E517" s="2">
        <f t="shared" si="11"/>
        <v>426561</v>
      </c>
    </row>
    <row r="518" spans="1:5" ht="18.75" customHeight="1" hidden="1">
      <c r="A518" s="6"/>
      <c r="B518" s="44" t="s">
        <v>101</v>
      </c>
      <c r="C518" s="2">
        <v>0</v>
      </c>
      <c r="D518" s="2">
        <v>0</v>
      </c>
      <c r="E518" s="2">
        <f t="shared" si="11"/>
        <v>0</v>
      </c>
    </row>
    <row r="519" spans="1:5" ht="39.75" customHeight="1" hidden="1">
      <c r="A519" s="6"/>
      <c r="B519" s="2" t="s">
        <v>102</v>
      </c>
      <c r="C519" s="2">
        <v>0</v>
      </c>
      <c r="D519" s="2"/>
      <c r="E519" s="2">
        <f t="shared" si="11"/>
        <v>0</v>
      </c>
    </row>
    <row r="520" spans="1:5" ht="16.5" customHeight="1">
      <c r="A520" s="6"/>
      <c r="B520" s="2" t="s">
        <v>103</v>
      </c>
      <c r="C520" s="2">
        <v>2071769</v>
      </c>
      <c r="D520" s="2"/>
      <c r="E520" s="2">
        <f t="shared" si="11"/>
        <v>2071769</v>
      </c>
    </row>
    <row r="521" spans="1:5" ht="16.5" customHeight="1">
      <c r="A521" s="6"/>
      <c r="B521" s="2"/>
      <c r="C521" s="2"/>
      <c r="D521" s="2"/>
      <c r="E521" s="3"/>
    </row>
    <row r="522" spans="1:5" ht="16.5" customHeight="1">
      <c r="A522" s="6"/>
      <c r="B522" s="3" t="s">
        <v>76</v>
      </c>
      <c r="C522" s="3">
        <f>C523+C526+C527</f>
        <v>2679660</v>
      </c>
      <c r="D522" s="3">
        <f>D523+D526+D527</f>
        <v>0</v>
      </c>
      <c r="E522" s="3">
        <f>E523+E526+E527</f>
        <v>2679660</v>
      </c>
    </row>
    <row r="523" spans="1:5" ht="14.25" customHeight="1">
      <c r="A523" s="6"/>
      <c r="B523" s="2" t="s">
        <v>43</v>
      </c>
      <c r="C523" s="2">
        <f>C524</f>
        <v>1500</v>
      </c>
      <c r="D523" s="2">
        <f>D524</f>
        <v>0</v>
      </c>
      <c r="E523" s="2">
        <f>E524</f>
        <v>1500</v>
      </c>
    </row>
    <row r="524" spans="1:5" ht="14.25" customHeight="1">
      <c r="A524" s="6"/>
      <c r="B524" s="2" t="s">
        <v>44</v>
      </c>
      <c r="C524" s="2">
        <v>1500</v>
      </c>
      <c r="D524" s="2">
        <v>0</v>
      </c>
      <c r="E524" s="2">
        <f>C524+D524</f>
        <v>1500</v>
      </c>
    </row>
    <row r="525" spans="1:5" ht="3.75" customHeight="1">
      <c r="A525" s="6"/>
      <c r="B525" s="4" t="s">
        <v>94</v>
      </c>
      <c r="C525" s="2">
        <v>0</v>
      </c>
      <c r="D525" s="2"/>
      <c r="E525" s="3">
        <f>C525+D525</f>
        <v>0</v>
      </c>
    </row>
    <row r="526" spans="1:5" ht="12" customHeight="1">
      <c r="A526" s="6"/>
      <c r="B526" s="2" t="s">
        <v>58</v>
      </c>
      <c r="C526" s="2">
        <v>2678160</v>
      </c>
      <c r="D526" s="2">
        <v>0</v>
      </c>
      <c r="E526" s="2">
        <f>C526+D526</f>
        <v>2678160</v>
      </c>
    </row>
    <row r="527" spans="1:5" ht="16.5" customHeight="1" hidden="1">
      <c r="A527" s="6"/>
      <c r="B527" s="16" t="s">
        <v>69</v>
      </c>
      <c r="C527" s="2"/>
      <c r="D527" s="2"/>
      <c r="E527" s="2">
        <f>C527+D527</f>
        <v>0</v>
      </c>
    </row>
    <row r="528" spans="1:5" ht="12" customHeight="1">
      <c r="A528" s="85"/>
      <c r="B528" s="83"/>
      <c r="C528" s="83"/>
      <c r="D528" s="83"/>
      <c r="E528" s="83"/>
    </row>
    <row r="529" spans="1:5" ht="26.25" customHeight="1">
      <c r="A529" s="23" t="s">
        <v>134</v>
      </c>
      <c r="B529" s="8" t="s">
        <v>487</v>
      </c>
      <c r="C529" s="3"/>
      <c r="D529" s="3"/>
      <c r="E529" s="3"/>
    </row>
    <row r="530" spans="1:5" ht="15.75" customHeight="1">
      <c r="A530" s="6"/>
      <c r="B530" s="3" t="s">
        <v>59</v>
      </c>
      <c r="C530" s="3">
        <f>C531+C532+C533+C534</f>
        <v>285300</v>
      </c>
      <c r="D530" s="3">
        <f>D531+D532+D533+D534</f>
        <v>0</v>
      </c>
      <c r="E530" s="3">
        <f>E531+E532+E533+E534</f>
        <v>285300</v>
      </c>
    </row>
    <row r="531" spans="1:5" ht="0.75" customHeight="1" hidden="1">
      <c r="A531" s="6"/>
      <c r="B531" s="2" t="s">
        <v>74</v>
      </c>
      <c r="C531" s="2">
        <v>0</v>
      </c>
      <c r="D531" s="2">
        <v>0</v>
      </c>
      <c r="E531" s="2">
        <f>C531+D531</f>
        <v>0</v>
      </c>
    </row>
    <row r="532" spans="1:5" ht="41.25" customHeight="1">
      <c r="A532" s="43"/>
      <c r="B532" s="44" t="s">
        <v>14</v>
      </c>
      <c r="C532" s="2">
        <v>207834</v>
      </c>
      <c r="D532" s="2">
        <v>0</v>
      </c>
      <c r="E532" s="2">
        <f>C532+D532</f>
        <v>207834</v>
      </c>
    </row>
    <row r="533" spans="1:5" ht="2.25" customHeight="1">
      <c r="A533" s="50"/>
      <c r="B533" s="44" t="s">
        <v>67</v>
      </c>
      <c r="C533" s="2"/>
      <c r="D533" s="2">
        <v>0</v>
      </c>
      <c r="E533" s="2">
        <f>C533+D533</f>
        <v>0</v>
      </c>
    </row>
    <row r="534" spans="1:5" ht="16.5" customHeight="1">
      <c r="A534" s="50"/>
      <c r="B534" s="44" t="s">
        <v>103</v>
      </c>
      <c r="C534" s="2">
        <v>77466</v>
      </c>
      <c r="D534" s="2"/>
      <c r="E534" s="2">
        <f>C534+D534</f>
        <v>77466</v>
      </c>
    </row>
    <row r="535" spans="1:5" ht="16.5" customHeight="1">
      <c r="A535" s="6"/>
      <c r="B535" s="3" t="s">
        <v>76</v>
      </c>
      <c r="C535" s="3">
        <f>C536+C539</f>
        <v>285300</v>
      </c>
      <c r="D535" s="3">
        <f>D536+D539</f>
        <v>0</v>
      </c>
      <c r="E535" s="3">
        <f>E536+E539</f>
        <v>285300</v>
      </c>
    </row>
    <row r="536" spans="1:5" ht="14.25" customHeight="1">
      <c r="A536" s="6"/>
      <c r="B536" s="2" t="s">
        <v>43</v>
      </c>
      <c r="C536" s="2">
        <f>C537+C540+C542+C541</f>
        <v>285300</v>
      </c>
      <c r="D536" s="2">
        <f>D537+D540+D542+D541</f>
        <v>0</v>
      </c>
      <c r="E536" s="2">
        <f>E537+E540+E542+E541</f>
        <v>285300</v>
      </c>
    </row>
    <row r="537" spans="1:5" ht="12" customHeight="1">
      <c r="A537" s="6"/>
      <c r="B537" s="2" t="s">
        <v>44</v>
      </c>
      <c r="C537" s="2">
        <v>1015</v>
      </c>
      <c r="D537" s="2"/>
      <c r="E537" s="2">
        <f aca="true" t="shared" si="12" ref="E537:E542">C537+D537</f>
        <v>1015</v>
      </c>
    </row>
    <row r="538" spans="1:5" ht="16.5" customHeight="1" hidden="1">
      <c r="A538" s="6"/>
      <c r="B538" s="4" t="s">
        <v>94</v>
      </c>
      <c r="C538" s="2">
        <v>0</v>
      </c>
      <c r="D538" s="2">
        <v>0</v>
      </c>
      <c r="E538" s="2">
        <f t="shared" si="12"/>
        <v>0</v>
      </c>
    </row>
    <row r="539" spans="1:5" ht="16.5" customHeight="1" hidden="1">
      <c r="A539" s="6"/>
      <c r="B539" s="14" t="s">
        <v>58</v>
      </c>
      <c r="C539" s="2">
        <v>0</v>
      </c>
      <c r="D539" s="2">
        <v>0</v>
      </c>
      <c r="E539" s="2">
        <f t="shared" si="12"/>
        <v>0</v>
      </c>
    </row>
    <row r="540" spans="1:5" ht="52.5" customHeight="1">
      <c r="A540" s="6"/>
      <c r="B540" s="16" t="s">
        <v>83</v>
      </c>
      <c r="C540" s="4">
        <v>175765</v>
      </c>
      <c r="D540" s="4"/>
      <c r="E540" s="2">
        <f t="shared" si="12"/>
        <v>175765</v>
      </c>
    </row>
    <row r="541" spans="1:5" ht="42" customHeight="1">
      <c r="A541" s="6"/>
      <c r="B541" s="14" t="s">
        <v>56</v>
      </c>
      <c r="C541" s="2">
        <v>24812</v>
      </c>
      <c r="D541" s="2">
        <v>0</v>
      </c>
      <c r="E541" s="2">
        <f t="shared" si="12"/>
        <v>24812</v>
      </c>
    </row>
    <row r="542" spans="1:5" ht="16.5" customHeight="1">
      <c r="A542" s="85"/>
      <c r="B542" s="27" t="s">
        <v>135</v>
      </c>
      <c r="C542" s="2">
        <v>83708</v>
      </c>
      <c r="D542" s="2">
        <v>0</v>
      </c>
      <c r="E542" s="2">
        <f t="shared" si="12"/>
        <v>83708</v>
      </c>
    </row>
    <row r="543" spans="1:5" ht="12" customHeight="1">
      <c r="A543" s="85"/>
      <c r="B543" s="28"/>
      <c r="C543" s="2"/>
      <c r="D543" s="83"/>
      <c r="E543" s="2"/>
    </row>
    <row r="544" spans="1:5" ht="28.5" customHeight="1" hidden="1">
      <c r="A544" s="6" t="s">
        <v>136</v>
      </c>
      <c r="B544" s="8" t="s">
        <v>137</v>
      </c>
      <c r="C544" s="3"/>
      <c r="D544" s="3"/>
      <c r="E544" s="3"/>
    </row>
    <row r="545" spans="1:5" ht="16.5" customHeight="1" hidden="1">
      <c r="A545" s="6"/>
      <c r="B545" s="3" t="s">
        <v>59</v>
      </c>
      <c r="C545" s="3">
        <f>C546+C549+C550+C552+C551+C548+C547</f>
        <v>0</v>
      </c>
      <c r="D545" s="3">
        <f>D546+D549+D550+D552+D551+D548+D547</f>
        <v>0</v>
      </c>
      <c r="E545" s="3">
        <f>E546+E549+E550+E552+E551+E548+E547</f>
        <v>0</v>
      </c>
    </row>
    <row r="546" spans="1:5" ht="15" customHeight="1" hidden="1">
      <c r="A546" s="6"/>
      <c r="B546" s="2" t="s">
        <v>74</v>
      </c>
      <c r="C546" s="2">
        <v>0</v>
      </c>
      <c r="D546" s="2"/>
      <c r="E546" s="2">
        <f aca="true" t="shared" si="13" ref="E546:E552">C546+D546</f>
        <v>0</v>
      </c>
    </row>
    <row r="547" spans="1:5" ht="17.25" customHeight="1" hidden="1">
      <c r="A547" s="6"/>
      <c r="B547" s="2" t="s">
        <v>67</v>
      </c>
      <c r="C547" s="2"/>
      <c r="D547" s="2">
        <v>0</v>
      </c>
      <c r="E547" s="2">
        <f t="shared" si="13"/>
        <v>0</v>
      </c>
    </row>
    <row r="548" spans="1:5" ht="31.5" customHeight="1" hidden="1">
      <c r="A548" s="5" t="s">
        <v>9</v>
      </c>
      <c r="B548" s="14" t="s">
        <v>63</v>
      </c>
      <c r="C548" s="2">
        <v>0</v>
      </c>
      <c r="D548" s="2"/>
      <c r="E548" s="3">
        <f t="shared" si="13"/>
        <v>0</v>
      </c>
    </row>
    <row r="549" spans="1:5" ht="20.25" customHeight="1" hidden="1">
      <c r="A549" s="6"/>
      <c r="B549" s="14" t="s">
        <v>12</v>
      </c>
      <c r="C549" s="2">
        <v>0</v>
      </c>
      <c r="D549" s="2"/>
      <c r="E549" s="3">
        <f t="shared" si="13"/>
        <v>0</v>
      </c>
    </row>
    <row r="550" spans="1:5" ht="19.5" customHeight="1" hidden="1">
      <c r="A550" s="43"/>
      <c r="B550" s="2" t="s">
        <v>102</v>
      </c>
      <c r="C550" s="2">
        <v>0</v>
      </c>
      <c r="D550" s="2"/>
      <c r="E550" s="3">
        <f t="shared" si="13"/>
        <v>0</v>
      </c>
    </row>
    <row r="551" spans="1:5" ht="16.5" customHeight="1" hidden="1">
      <c r="A551" s="43"/>
      <c r="B551" s="44" t="s">
        <v>14</v>
      </c>
      <c r="C551" s="2">
        <v>0</v>
      </c>
      <c r="D551" s="2">
        <v>0</v>
      </c>
      <c r="E551" s="2">
        <f t="shared" si="13"/>
        <v>0</v>
      </c>
    </row>
    <row r="552" spans="1:5" ht="16.5" customHeight="1" hidden="1">
      <c r="A552" s="5"/>
      <c r="B552" s="2" t="s">
        <v>103</v>
      </c>
      <c r="C552" s="2">
        <v>0</v>
      </c>
      <c r="D552" s="2"/>
      <c r="E552" s="2">
        <f t="shared" si="13"/>
        <v>0</v>
      </c>
    </row>
    <row r="553" spans="1:5" ht="16.5" customHeight="1" hidden="1">
      <c r="A553" s="6"/>
      <c r="B553" s="3" t="s">
        <v>76</v>
      </c>
      <c r="C553" s="3">
        <f>C554+C557+C558</f>
        <v>0</v>
      </c>
      <c r="D553" s="3">
        <f>D554+D557+D558</f>
        <v>0</v>
      </c>
      <c r="E553" s="3">
        <f>E554+E557+E558</f>
        <v>0</v>
      </c>
    </row>
    <row r="554" spans="1:5" ht="15.75" customHeight="1" hidden="1">
      <c r="A554" s="6"/>
      <c r="B554" s="2" t="s">
        <v>43</v>
      </c>
      <c r="C554" s="2">
        <f>C555+C559</f>
        <v>0</v>
      </c>
      <c r="D554" s="2">
        <f>D555+D559</f>
        <v>0</v>
      </c>
      <c r="E554" s="2">
        <f>E555+E559</f>
        <v>0</v>
      </c>
    </row>
    <row r="555" spans="1:5" ht="16.5" customHeight="1" hidden="1">
      <c r="A555" s="6"/>
      <c r="B555" s="2" t="s">
        <v>44</v>
      </c>
      <c r="C555" s="2"/>
      <c r="D555" s="2"/>
      <c r="E555" s="2">
        <f>C555+D555</f>
        <v>0</v>
      </c>
    </row>
    <row r="556" spans="1:5" ht="23.25" customHeight="1" hidden="1">
      <c r="A556" s="6"/>
      <c r="B556" s="4" t="s">
        <v>94</v>
      </c>
      <c r="C556" s="2">
        <v>0</v>
      </c>
      <c r="D556" s="2"/>
      <c r="E556" s="3">
        <f>C556+D556</f>
        <v>0</v>
      </c>
    </row>
    <row r="557" spans="1:5" ht="18" customHeight="1" hidden="1">
      <c r="A557" s="6"/>
      <c r="B557" s="14" t="s">
        <v>58</v>
      </c>
      <c r="C557" s="2">
        <v>0</v>
      </c>
      <c r="D557" s="2">
        <v>0</v>
      </c>
      <c r="E557" s="2">
        <f>C557+D557</f>
        <v>0</v>
      </c>
    </row>
    <row r="558" spans="1:5" ht="37.5" customHeight="1" hidden="1">
      <c r="A558" s="6"/>
      <c r="B558" s="16" t="s">
        <v>358</v>
      </c>
      <c r="C558" s="4">
        <v>0</v>
      </c>
      <c r="D558" s="4">
        <v>0</v>
      </c>
      <c r="E558" s="2">
        <f>C558+D558</f>
        <v>0</v>
      </c>
    </row>
    <row r="559" spans="1:5" ht="6.75" customHeight="1" hidden="1">
      <c r="A559" s="6"/>
      <c r="B559" s="14" t="s">
        <v>357</v>
      </c>
      <c r="C559" s="4"/>
      <c r="D559" s="2"/>
      <c r="E559" s="2">
        <f>C559+D559</f>
        <v>0</v>
      </c>
    </row>
    <row r="560" spans="1:5" ht="16.5" customHeight="1" hidden="1">
      <c r="A560" s="6"/>
      <c r="B560" s="16"/>
      <c r="C560" s="4"/>
      <c r="D560" s="4"/>
      <c r="E560" s="2"/>
    </row>
    <row r="561" spans="1:5" ht="26.25" customHeight="1" hidden="1">
      <c r="A561" s="6" t="s">
        <v>138</v>
      </c>
      <c r="B561" s="8" t="s">
        <v>139</v>
      </c>
      <c r="C561" s="3"/>
      <c r="D561" s="3"/>
      <c r="E561" s="3"/>
    </row>
    <row r="562" spans="1:5" ht="15" customHeight="1" hidden="1">
      <c r="A562" s="6"/>
      <c r="B562" s="3" t="s">
        <v>59</v>
      </c>
      <c r="C562" s="3">
        <f>C563+C564+C565+C567+C566</f>
        <v>0</v>
      </c>
      <c r="D562" s="3">
        <f>D563+D564+D565+D567+D566</f>
        <v>0</v>
      </c>
      <c r="E562" s="3">
        <f>E563+E564+E565+E567+E566</f>
        <v>0</v>
      </c>
    </row>
    <row r="563" spans="1:5" ht="17.25" customHeight="1" hidden="1">
      <c r="A563" s="85"/>
      <c r="B563" s="2" t="s">
        <v>74</v>
      </c>
      <c r="C563" s="2">
        <v>0</v>
      </c>
      <c r="D563" s="2"/>
      <c r="E563" s="2">
        <f>C563+D563</f>
        <v>0</v>
      </c>
    </row>
    <row r="564" spans="1:5" ht="12" customHeight="1" hidden="1">
      <c r="A564" s="85"/>
      <c r="B564" s="14" t="s">
        <v>63</v>
      </c>
      <c r="C564" s="2">
        <v>0</v>
      </c>
      <c r="D564" s="2"/>
      <c r="E564" s="3">
        <f>C564+D564</f>
        <v>0</v>
      </c>
    </row>
    <row r="565" spans="1:5" ht="18.75" customHeight="1" hidden="1">
      <c r="A565" s="85"/>
      <c r="B565" s="2" t="s">
        <v>102</v>
      </c>
      <c r="C565" s="2">
        <v>0</v>
      </c>
      <c r="D565" s="2"/>
      <c r="E565" s="3">
        <f>C565+D565</f>
        <v>0</v>
      </c>
    </row>
    <row r="566" spans="1:5" ht="27" customHeight="1" hidden="1">
      <c r="A566" s="85"/>
      <c r="B566" s="44" t="s">
        <v>14</v>
      </c>
      <c r="C566" s="2">
        <v>0</v>
      </c>
      <c r="D566" s="2">
        <v>0</v>
      </c>
      <c r="E566" s="2">
        <f>C566+D566</f>
        <v>0</v>
      </c>
    </row>
    <row r="567" spans="1:5" ht="20.25" customHeight="1" hidden="1">
      <c r="A567" s="85"/>
      <c r="B567" s="2" t="s">
        <v>103</v>
      </c>
      <c r="C567" s="2">
        <v>0</v>
      </c>
      <c r="D567" s="2"/>
      <c r="E567" s="2">
        <f>C567+D567</f>
        <v>0</v>
      </c>
    </row>
    <row r="568" spans="1:5" ht="15" customHeight="1" hidden="1">
      <c r="A568" s="85"/>
      <c r="B568" s="2"/>
      <c r="C568" s="2"/>
      <c r="D568" s="2"/>
      <c r="E568" s="3"/>
    </row>
    <row r="569" spans="1:5" ht="14.25" customHeight="1" hidden="1">
      <c r="A569" s="85"/>
      <c r="B569" s="3" t="s">
        <v>76</v>
      </c>
      <c r="C569" s="3">
        <f>C570+C573+C574</f>
        <v>0</v>
      </c>
      <c r="D569" s="3">
        <f>D570+D573+D574</f>
        <v>0</v>
      </c>
      <c r="E569" s="3">
        <f>E570+E573+E574</f>
        <v>0</v>
      </c>
    </row>
    <row r="570" spans="1:5" ht="15" customHeight="1" hidden="1">
      <c r="A570" s="85"/>
      <c r="B570" s="2" t="s">
        <v>43</v>
      </c>
      <c r="C570" s="2">
        <v>0</v>
      </c>
      <c r="D570" s="2">
        <v>0</v>
      </c>
      <c r="E570" s="2">
        <f>E571+E575</f>
        <v>0</v>
      </c>
    </row>
    <row r="571" spans="1:5" ht="15" customHeight="1" hidden="1">
      <c r="A571" s="85"/>
      <c r="B571" s="2" t="s">
        <v>44</v>
      </c>
      <c r="C571" s="2">
        <v>0</v>
      </c>
      <c r="D571" s="2">
        <v>0</v>
      </c>
      <c r="E571" s="2">
        <f>C571+D571</f>
        <v>0</v>
      </c>
    </row>
    <row r="572" spans="1:5" ht="14.25" customHeight="1" hidden="1">
      <c r="A572" s="85"/>
      <c r="B572" s="4" t="s">
        <v>94</v>
      </c>
      <c r="C572" s="2">
        <v>0</v>
      </c>
      <c r="D572" s="2"/>
      <c r="E572" s="2">
        <f>C572+D572</f>
        <v>0</v>
      </c>
    </row>
    <row r="573" spans="1:5" ht="15" customHeight="1" hidden="1">
      <c r="A573" s="85"/>
      <c r="B573" s="14" t="s">
        <v>58</v>
      </c>
      <c r="C573" s="2">
        <v>0</v>
      </c>
      <c r="D573" s="2">
        <v>0</v>
      </c>
      <c r="E573" s="2">
        <f>C573+D573</f>
        <v>0</v>
      </c>
    </row>
    <row r="574" spans="1:5" ht="42.75" customHeight="1" hidden="1">
      <c r="A574" s="85"/>
      <c r="B574" s="16" t="s">
        <v>342</v>
      </c>
      <c r="C574" s="2"/>
      <c r="D574" s="2">
        <v>0</v>
      </c>
      <c r="E574" s="2">
        <f>C574+D574</f>
        <v>0</v>
      </c>
    </row>
    <row r="575" spans="1:5" ht="49.5" customHeight="1" hidden="1">
      <c r="A575" s="85"/>
      <c r="B575" s="14" t="s">
        <v>422</v>
      </c>
      <c r="C575" s="2">
        <v>0</v>
      </c>
      <c r="D575" s="2">
        <v>0</v>
      </c>
      <c r="E575" s="2">
        <f>C575+D575</f>
        <v>0</v>
      </c>
    </row>
    <row r="576" spans="1:5" ht="16.5" customHeight="1" hidden="1">
      <c r="A576" s="85"/>
      <c r="B576" s="14"/>
      <c r="C576" s="2"/>
      <c r="D576" s="2"/>
      <c r="E576" s="2"/>
    </row>
    <row r="577" spans="1:5" ht="30.75" customHeight="1">
      <c r="A577" s="23" t="s">
        <v>332</v>
      </c>
      <c r="B577" s="8" t="s">
        <v>490</v>
      </c>
      <c r="C577" s="3"/>
      <c r="D577" s="3"/>
      <c r="E577" s="3"/>
    </row>
    <row r="578" spans="1:5" ht="16.5" customHeight="1">
      <c r="A578" s="6"/>
      <c r="B578" s="3" t="s">
        <v>59</v>
      </c>
      <c r="C578" s="3">
        <f>C579+C580+C581+C583+C582</f>
        <v>833350</v>
      </c>
      <c r="D578" s="3">
        <f>D579+D580+D581+D583+D582</f>
        <v>0</v>
      </c>
      <c r="E578" s="3">
        <f>E579+E580+E581+E583+E582</f>
        <v>833350</v>
      </c>
    </row>
    <row r="579" spans="1:5" ht="13.5" customHeight="1">
      <c r="A579" s="6"/>
      <c r="B579" s="2" t="s">
        <v>74</v>
      </c>
      <c r="C579" s="2">
        <v>42350</v>
      </c>
      <c r="D579" s="2">
        <v>0</v>
      </c>
      <c r="E579" s="2">
        <f>C579+D579</f>
        <v>42350</v>
      </c>
    </row>
    <row r="580" spans="1:5" ht="1.5" customHeight="1">
      <c r="A580" s="6"/>
      <c r="B580" s="14" t="s">
        <v>12</v>
      </c>
      <c r="C580" s="2">
        <v>0</v>
      </c>
      <c r="D580" s="2"/>
      <c r="E580" s="3">
        <f>C580+D580</f>
        <v>0</v>
      </c>
    </row>
    <row r="581" spans="1:5" ht="25.5" customHeight="1">
      <c r="A581" s="6"/>
      <c r="B581" s="44" t="s">
        <v>108</v>
      </c>
      <c r="C581" s="2">
        <v>71470</v>
      </c>
      <c r="D581" s="2">
        <v>0</v>
      </c>
      <c r="E581" s="2">
        <f>C581+D581</f>
        <v>71470</v>
      </c>
    </row>
    <row r="582" spans="1:5" ht="16.5" customHeight="1" hidden="1">
      <c r="A582" s="6"/>
      <c r="B582" s="2" t="s">
        <v>102</v>
      </c>
      <c r="C582" s="2">
        <v>0</v>
      </c>
      <c r="D582" s="2"/>
      <c r="E582" s="3">
        <f>C582+D582</f>
        <v>0</v>
      </c>
    </row>
    <row r="583" spans="1:5" ht="15.75" customHeight="1">
      <c r="A583" s="6"/>
      <c r="B583" s="2" t="s">
        <v>103</v>
      </c>
      <c r="C583" s="2">
        <v>719530</v>
      </c>
      <c r="D583" s="2"/>
      <c r="E583" s="2">
        <f>C583+D583</f>
        <v>719530</v>
      </c>
    </row>
    <row r="584" spans="1:5" ht="16.5" customHeight="1">
      <c r="A584" s="6"/>
      <c r="B584" s="2"/>
      <c r="C584" s="2"/>
      <c r="D584" s="2"/>
      <c r="E584" s="3"/>
    </row>
    <row r="585" spans="1:5" ht="16.5" customHeight="1">
      <c r="A585" s="6"/>
      <c r="B585" s="3" t="s">
        <v>76</v>
      </c>
      <c r="C585" s="3">
        <f>C586+C590+C591</f>
        <v>833350</v>
      </c>
      <c r="D585" s="3">
        <f>D586+D590+D591</f>
        <v>0</v>
      </c>
      <c r="E585" s="3">
        <f>E586+E590+E591</f>
        <v>833350</v>
      </c>
    </row>
    <row r="586" spans="1:5" ht="15.75" customHeight="1">
      <c r="A586" s="6"/>
      <c r="B586" s="2" t="s">
        <v>43</v>
      </c>
      <c r="C586" s="2">
        <f>C589+C587</f>
        <v>30000</v>
      </c>
      <c r="D586" s="2">
        <f>D589+D587</f>
        <v>0</v>
      </c>
      <c r="E586" s="2">
        <f>E589+E587</f>
        <v>30000</v>
      </c>
    </row>
    <row r="587" spans="1:5" ht="16.5" customHeight="1" hidden="1">
      <c r="A587" s="6"/>
      <c r="B587" s="2" t="s">
        <v>44</v>
      </c>
      <c r="C587" s="2">
        <v>0</v>
      </c>
      <c r="D587" s="2"/>
      <c r="E587" s="2">
        <f>C587+D587</f>
        <v>0</v>
      </c>
    </row>
    <row r="588" spans="1:5" ht="0.75" customHeight="1">
      <c r="A588" s="6"/>
      <c r="B588" s="4" t="s">
        <v>94</v>
      </c>
      <c r="C588" s="2">
        <v>0</v>
      </c>
      <c r="D588" s="2"/>
      <c r="E588" s="2">
        <f>C588+D588</f>
        <v>0</v>
      </c>
    </row>
    <row r="589" spans="1:5" ht="13.5" customHeight="1">
      <c r="A589" s="6"/>
      <c r="B589" s="2" t="s">
        <v>46</v>
      </c>
      <c r="C589" s="2">
        <v>30000</v>
      </c>
      <c r="D589" s="2"/>
      <c r="E589" s="2">
        <f>C589+D589</f>
        <v>30000</v>
      </c>
    </row>
    <row r="590" spans="1:5" ht="16.5" customHeight="1">
      <c r="A590" s="6"/>
      <c r="B590" s="14" t="s">
        <v>58</v>
      </c>
      <c r="C590" s="2">
        <v>442350</v>
      </c>
      <c r="D590" s="2">
        <v>0</v>
      </c>
      <c r="E590" s="2">
        <f>C590+D590</f>
        <v>442350</v>
      </c>
    </row>
    <row r="591" spans="1:5" ht="38.25" customHeight="1">
      <c r="A591" s="6"/>
      <c r="B591" s="16" t="s">
        <v>418</v>
      </c>
      <c r="C591" s="4">
        <v>361000</v>
      </c>
      <c r="D591" s="4">
        <v>0</v>
      </c>
      <c r="E591" s="2">
        <f>C591+D591</f>
        <v>361000</v>
      </c>
    </row>
    <row r="592" spans="1:5" ht="12.75" customHeight="1">
      <c r="A592" s="85"/>
      <c r="B592" s="14"/>
      <c r="C592" s="2"/>
      <c r="D592" s="2"/>
      <c r="E592" s="2"/>
    </row>
    <row r="593" spans="1:5" ht="33" customHeight="1">
      <c r="A593" s="23" t="s">
        <v>333</v>
      </c>
      <c r="B593" s="8" t="s">
        <v>491</v>
      </c>
      <c r="C593" s="3"/>
      <c r="D593" s="3"/>
      <c r="E593" s="3"/>
    </row>
    <row r="594" spans="1:5" ht="16.5" customHeight="1">
      <c r="A594" s="6"/>
      <c r="B594" s="3" t="s">
        <v>59</v>
      </c>
      <c r="C594" s="3">
        <f>C595+C596+C597+C600+C598+C599</f>
        <v>791142</v>
      </c>
      <c r="D594" s="3">
        <f>D595+D596+D597+D600+D598+D599</f>
        <v>0</v>
      </c>
      <c r="E594" s="3">
        <f>E595+E596+E597+E600+E598+E599</f>
        <v>791142</v>
      </c>
    </row>
    <row r="595" spans="1:5" ht="17.25" customHeight="1">
      <c r="A595" s="6"/>
      <c r="B595" s="2" t="s">
        <v>74</v>
      </c>
      <c r="C595" s="2">
        <v>11250</v>
      </c>
      <c r="D595" s="2">
        <v>0</v>
      </c>
      <c r="E595" s="2">
        <f aca="true" t="shared" si="14" ref="E595:E600">C595+D595</f>
        <v>11250</v>
      </c>
    </row>
    <row r="596" spans="1:5" ht="18.75" customHeight="1" hidden="1">
      <c r="A596" s="6"/>
      <c r="B596" s="14" t="s">
        <v>12</v>
      </c>
      <c r="C596" s="2">
        <v>0</v>
      </c>
      <c r="D596" s="2"/>
      <c r="E596" s="3">
        <f t="shared" si="14"/>
        <v>0</v>
      </c>
    </row>
    <row r="597" spans="1:5" ht="30.75" customHeight="1" hidden="1">
      <c r="A597" s="43"/>
      <c r="B597" s="2" t="s">
        <v>26</v>
      </c>
      <c r="C597" s="2">
        <v>0</v>
      </c>
      <c r="D597" s="2">
        <v>0</v>
      </c>
      <c r="E597" s="2">
        <f t="shared" si="14"/>
        <v>0</v>
      </c>
    </row>
    <row r="598" spans="1:5" ht="27" customHeight="1" hidden="1">
      <c r="A598" s="43"/>
      <c r="B598" s="14" t="s">
        <v>11</v>
      </c>
      <c r="C598" s="2">
        <v>0</v>
      </c>
      <c r="D598" s="2"/>
      <c r="E598" s="2">
        <f t="shared" si="14"/>
        <v>0</v>
      </c>
    </row>
    <row r="599" spans="1:5" ht="43.5" customHeight="1">
      <c r="A599" s="43"/>
      <c r="B599" s="44" t="s">
        <v>14</v>
      </c>
      <c r="C599" s="2">
        <v>131617</v>
      </c>
      <c r="D599" s="2">
        <v>0</v>
      </c>
      <c r="E599" s="2">
        <f t="shared" si="14"/>
        <v>131617</v>
      </c>
    </row>
    <row r="600" spans="1:5" ht="15.75" customHeight="1">
      <c r="A600" s="5"/>
      <c r="B600" s="2" t="s">
        <v>103</v>
      </c>
      <c r="C600" s="2">
        <v>648275</v>
      </c>
      <c r="D600" s="2"/>
      <c r="E600" s="2">
        <f t="shared" si="14"/>
        <v>648275</v>
      </c>
    </row>
    <row r="601" spans="1:5" ht="16.5" customHeight="1">
      <c r="A601" s="6"/>
      <c r="B601" s="2"/>
      <c r="C601" s="2"/>
      <c r="D601" s="2"/>
      <c r="E601" s="3"/>
    </row>
    <row r="602" spans="1:5" ht="16.5" customHeight="1">
      <c r="A602" s="6"/>
      <c r="B602" s="3" t="s">
        <v>76</v>
      </c>
      <c r="C602" s="3">
        <f>C603+C607+C608</f>
        <v>791142</v>
      </c>
      <c r="D602" s="3">
        <f>D603+D607+D608</f>
        <v>0</v>
      </c>
      <c r="E602" s="3">
        <f>E603+E607+E608</f>
        <v>791142</v>
      </c>
    </row>
    <row r="603" spans="1:5" ht="16.5" customHeight="1">
      <c r="A603" s="6"/>
      <c r="B603" s="2" t="s">
        <v>43</v>
      </c>
      <c r="C603" s="2">
        <f>C604+C606</f>
        <v>500</v>
      </c>
      <c r="D603" s="2">
        <f>D604+D606</f>
        <v>0</v>
      </c>
      <c r="E603" s="2">
        <f>E604+E606</f>
        <v>500</v>
      </c>
    </row>
    <row r="604" spans="1:5" ht="15" customHeight="1">
      <c r="A604" s="6"/>
      <c r="B604" s="2" t="s">
        <v>44</v>
      </c>
      <c r="C604" s="2">
        <v>500</v>
      </c>
      <c r="D604" s="2">
        <v>0</v>
      </c>
      <c r="E604" s="2">
        <f>C604+D604</f>
        <v>500</v>
      </c>
    </row>
    <row r="605" spans="1:5" ht="21.75" customHeight="1" hidden="1">
      <c r="A605" s="6"/>
      <c r="B605" s="4" t="s">
        <v>45</v>
      </c>
      <c r="C605" s="2">
        <v>0</v>
      </c>
      <c r="D605" s="2">
        <v>0</v>
      </c>
      <c r="E605" s="2">
        <f>C605+D605</f>
        <v>0</v>
      </c>
    </row>
    <row r="606" spans="1:5" ht="16.5" customHeight="1" hidden="1">
      <c r="A606" s="6"/>
      <c r="B606" s="2" t="s">
        <v>46</v>
      </c>
      <c r="C606" s="2">
        <v>0</v>
      </c>
      <c r="D606" s="2"/>
      <c r="E606" s="2">
        <f>C606+D605:D606</f>
        <v>0</v>
      </c>
    </row>
    <row r="607" spans="1:5" ht="13.5" customHeight="1">
      <c r="A607" s="6"/>
      <c r="B607" s="14" t="s">
        <v>58</v>
      </c>
      <c r="C607" s="2">
        <v>661389</v>
      </c>
      <c r="D607" s="2">
        <v>0</v>
      </c>
      <c r="E607" s="2">
        <f>C607+D607</f>
        <v>661389</v>
      </c>
    </row>
    <row r="608" spans="1:5" ht="40.5" customHeight="1">
      <c r="A608" s="6"/>
      <c r="B608" s="16" t="s">
        <v>482</v>
      </c>
      <c r="C608" s="4">
        <v>129253</v>
      </c>
      <c r="D608" s="4">
        <v>0</v>
      </c>
      <c r="E608" s="2">
        <f>C608+D608</f>
        <v>129253</v>
      </c>
    </row>
    <row r="609" spans="1:5" ht="15" customHeight="1">
      <c r="A609" s="6"/>
      <c r="B609" s="16"/>
      <c r="C609" s="4"/>
      <c r="D609" s="4"/>
      <c r="E609" s="2"/>
    </row>
    <row r="610" spans="1:5" ht="24" customHeight="1">
      <c r="A610" s="23" t="s">
        <v>451</v>
      </c>
      <c r="B610" s="8" t="s">
        <v>504</v>
      </c>
      <c r="C610" s="3"/>
      <c r="D610" s="3"/>
      <c r="E610" s="3"/>
    </row>
    <row r="611" spans="1:5" ht="16.5" customHeight="1">
      <c r="A611" s="6"/>
      <c r="B611" s="3" t="s">
        <v>59</v>
      </c>
      <c r="C611" s="3">
        <f>C612+C613+C614</f>
        <v>39433</v>
      </c>
      <c r="D611" s="3">
        <f>D612+D613+D614</f>
        <v>0</v>
      </c>
      <c r="E611" s="3">
        <f>E612+E613+E614</f>
        <v>39433</v>
      </c>
    </row>
    <row r="612" spans="1:5" ht="12.75" customHeight="1">
      <c r="A612" s="6"/>
      <c r="B612" s="2" t="s">
        <v>74</v>
      </c>
      <c r="C612" s="2">
        <v>17430</v>
      </c>
      <c r="D612" s="2">
        <v>0</v>
      </c>
      <c r="E612" s="2">
        <f>C612+D612</f>
        <v>17430</v>
      </c>
    </row>
    <row r="613" spans="1:5" ht="28.5" customHeight="1">
      <c r="A613" s="43" t="s">
        <v>13</v>
      </c>
      <c r="B613" s="14" t="s">
        <v>63</v>
      </c>
      <c r="C613" s="2">
        <v>22003</v>
      </c>
      <c r="D613" s="2">
        <v>0</v>
      </c>
      <c r="E613" s="2">
        <f>C613+D613</f>
        <v>22003</v>
      </c>
    </row>
    <row r="614" spans="1:5" ht="16.5" customHeight="1">
      <c r="A614" s="50"/>
      <c r="B614" s="44" t="s">
        <v>103</v>
      </c>
      <c r="C614" s="2">
        <v>0</v>
      </c>
      <c r="D614" s="2"/>
      <c r="E614" s="2">
        <f>C614+D614</f>
        <v>0</v>
      </c>
    </row>
    <row r="615" spans="1:5" ht="21.75" customHeight="1">
      <c r="A615" s="6"/>
      <c r="B615" s="3" t="s">
        <v>76</v>
      </c>
      <c r="C615" s="3">
        <f>C616+C619</f>
        <v>39433</v>
      </c>
      <c r="D615" s="3">
        <f>D616+D619</f>
        <v>0</v>
      </c>
      <c r="E615" s="3">
        <f>E616+E619</f>
        <v>39433</v>
      </c>
    </row>
    <row r="616" spans="1:5" ht="13.5" customHeight="1">
      <c r="A616" s="6"/>
      <c r="B616" s="2" t="s">
        <v>43</v>
      </c>
      <c r="C616" s="2">
        <f>C617+C620+C622+C621</f>
        <v>39433</v>
      </c>
      <c r="D616" s="2">
        <f>D617+D620+D622+D621</f>
        <v>0</v>
      </c>
      <c r="E616" s="2">
        <f>E617+E620+E622+E621</f>
        <v>39433</v>
      </c>
    </row>
    <row r="617" spans="1:5" ht="11.25" customHeight="1">
      <c r="A617" s="6"/>
      <c r="B617" s="2" t="s">
        <v>44</v>
      </c>
      <c r="C617" s="2">
        <v>29295</v>
      </c>
      <c r="D617" s="2">
        <v>0</v>
      </c>
      <c r="E617" s="2">
        <f aca="true" t="shared" si="15" ref="E617:E622">C617+D617</f>
        <v>29295</v>
      </c>
    </row>
    <row r="618" spans="1:5" ht="14.25" customHeight="1">
      <c r="A618" s="6"/>
      <c r="B618" s="4" t="s">
        <v>94</v>
      </c>
      <c r="C618" s="4">
        <v>5098</v>
      </c>
      <c r="D618" s="2">
        <v>0</v>
      </c>
      <c r="E618" s="4">
        <f t="shared" si="15"/>
        <v>5098</v>
      </c>
    </row>
    <row r="619" spans="1:5" ht="15" customHeight="1" hidden="1">
      <c r="A619" s="6"/>
      <c r="B619" s="14" t="s">
        <v>58</v>
      </c>
      <c r="C619" s="2">
        <v>0</v>
      </c>
      <c r="D619" s="2">
        <v>0</v>
      </c>
      <c r="E619" s="2">
        <f t="shared" si="15"/>
        <v>0</v>
      </c>
    </row>
    <row r="620" spans="1:5" ht="27" customHeight="1" hidden="1">
      <c r="A620" s="6"/>
      <c r="B620" s="16" t="s">
        <v>392</v>
      </c>
      <c r="C620" s="4">
        <v>0</v>
      </c>
      <c r="D620" s="4">
        <v>0</v>
      </c>
      <c r="E620" s="2">
        <f t="shared" si="15"/>
        <v>0</v>
      </c>
    </row>
    <row r="621" spans="1:5" ht="60.75" customHeight="1" hidden="1">
      <c r="A621" s="6"/>
      <c r="B621" s="14" t="s">
        <v>360</v>
      </c>
      <c r="C621" s="4">
        <v>0</v>
      </c>
      <c r="D621" s="4">
        <v>0</v>
      </c>
      <c r="E621" s="2">
        <f t="shared" si="15"/>
        <v>0</v>
      </c>
    </row>
    <row r="622" spans="1:5" ht="27.75" customHeight="1">
      <c r="A622" s="85"/>
      <c r="B622" s="16" t="s">
        <v>452</v>
      </c>
      <c r="C622" s="2">
        <v>10138</v>
      </c>
      <c r="D622" s="2">
        <v>0</v>
      </c>
      <c r="E622" s="2">
        <f t="shared" si="15"/>
        <v>10138</v>
      </c>
    </row>
    <row r="623" spans="1:5" ht="16.5" customHeight="1">
      <c r="A623" s="6"/>
      <c r="B623" s="16"/>
      <c r="C623" s="4"/>
      <c r="D623" s="4"/>
      <c r="E623" s="2"/>
    </row>
    <row r="624" spans="1:5" ht="38.25" customHeight="1">
      <c r="A624" s="23" t="s">
        <v>140</v>
      </c>
      <c r="B624" s="8" t="s">
        <v>492</v>
      </c>
      <c r="C624" s="3"/>
      <c r="D624" s="3"/>
      <c r="E624" s="3"/>
    </row>
    <row r="625" spans="1:5" ht="16.5" customHeight="1">
      <c r="A625" s="6"/>
      <c r="B625" s="3" t="s">
        <v>59</v>
      </c>
      <c r="C625" s="3">
        <f>C626+C628+C627+C629</f>
        <v>198453</v>
      </c>
      <c r="D625" s="3">
        <f>D626+D628+D627+D629</f>
        <v>0</v>
      </c>
      <c r="E625" s="3">
        <f>E626+E628+E627+E629</f>
        <v>198453</v>
      </c>
    </row>
    <row r="626" spans="1:5" ht="0.75" customHeight="1">
      <c r="A626" s="6"/>
      <c r="B626" s="2" t="s">
        <v>74</v>
      </c>
      <c r="C626" s="2">
        <v>0</v>
      </c>
      <c r="D626" s="2"/>
      <c r="E626" s="2">
        <f>C626+D626</f>
        <v>0</v>
      </c>
    </row>
    <row r="627" spans="1:5" ht="0.75" customHeight="1">
      <c r="A627" s="6"/>
      <c r="B627" s="2" t="s">
        <v>101</v>
      </c>
      <c r="C627" s="2">
        <v>0</v>
      </c>
      <c r="D627" s="2">
        <v>0</v>
      </c>
      <c r="E627" s="2">
        <f>C627+D627</f>
        <v>0</v>
      </c>
    </row>
    <row r="628" spans="1:5" ht="42.75" customHeight="1">
      <c r="A628" s="43"/>
      <c r="B628" s="44" t="s">
        <v>14</v>
      </c>
      <c r="C628" s="2">
        <v>56449</v>
      </c>
      <c r="D628" s="2">
        <v>0</v>
      </c>
      <c r="E628" s="2">
        <f>C628+D628</f>
        <v>56449</v>
      </c>
    </row>
    <row r="629" spans="1:5" ht="16.5" customHeight="1">
      <c r="A629" s="50"/>
      <c r="B629" s="44" t="s">
        <v>103</v>
      </c>
      <c r="C629" s="2">
        <v>142004</v>
      </c>
      <c r="D629" s="2"/>
      <c r="E629" s="2">
        <f>C629+D629</f>
        <v>142004</v>
      </c>
    </row>
    <row r="630" spans="1:5" ht="16.5" customHeight="1">
      <c r="A630" s="50"/>
      <c r="B630" s="44"/>
      <c r="C630" s="2"/>
      <c r="D630" s="2"/>
      <c r="E630" s="2"/>
    </row>
    <row r="631" spans="1:5" ht="18.75" customHeight="1">
      <c r="A631" s="6"/>
      <c r="B631" s="3" t="s">
        <v>76</v>
      </c>
      <c r="C631" s="3">
        <f>C632+C635+C636</f>
        <v>198453</v>
      </c>
      <c r="D631" s="3">
        <f>D632+D635+D636</f>
        <v>0</v>
      </c>
      <c r="E631" s="3">
        <f>E632+E635+E636</f>
        <v>198453</v>
      </c>
    </row>
    <row r="632" spans="1:5" ht="12.75" customHeight="1">
      <c r="A632" s="6"/>
      <c r="B632" s="2" t="s">
        <v>43</v>
      </c>
      <c r="C632" s="2">
        <f>C633+C637</f>
        <v>3000</v>
      </c>
      <c r="D632" s="2">
        <f>D633+D637</f>
        <v>0</v>
      </c>
      <c r="E632" s="2">
        <f>E633+E637</f>
        <v>3000</v>
      </c>
    </row>
    <row r="633" spans="1:5" ht="12" customHeight="1">
      <c r="A633" s="6"/>
      <c r="B633" s="2" t="s">
        <v>44</v>
      </c>
      <c r="C633" s="2">
        <v>3000</v>
      </c>
      <c r="D633" s="2"/>
      <c r="E633" s="2">
        <f>C633+D633</f>
        <v>3000</v>
      </c>
    </row>
    <row r="634" spans="1:5" ht="12.75" customHeight="1" hidden="1">
      <c r="A634" s="6"/>
      <c r="B634" s="4" t="s">
        <v>94</v>
      </c>
      <c r="C634" s="4">
        <v>0</v>
      </c>
      <c r="D634" s="2">
        <v>0</v>
      </c>
      <c r="E634" s="4">
        <f>C634+D634</f>
        <v>0</v>
      </c>
    </row>
    <row r="635" spans="1:5" ht="13.5" customHeight="1" hidden="1">
      <c r="A635" s="6"/>
      <c r="B635" s="14" t="s">
        <v>58</v>
      </c>
      <c r="C635" s="2">
        <v>0</v>
      </c>
      <c r="D635" s="2"/>
      <c r="E635" s="2">
        <f>C635+D635</f>
        <v>0</v>
      </c>
    </row>
    <row r="636" spans="1:5" ht="51" customHeight="1">
      <c r="A636" s="6"/>
      <c r="B636" s="16" t="s">
        <v>83</v>
      </c>
      <c r="C636" s="4">
        <v>195453</v>
      </c>
      <c r="D636" s="4"/>
      <c r="E636" s="2">
        <f>C636+D636</f>
        <v>195453</v>
      </c>
    </row>
    <row r="637" spans="1:5" ht="1.5" customHeight="1">
      <c r="A637" s="85"/>
      <c r="B637" s="2" t="s">
        <v>57</v>
      </c>
      <c r="C637" s="2">
        <v>0</v>
      </c>
      <c r="D637" s="2">
        <v>0</v>
      </c>
      <c r="E637" s="2">
        <f>C637+D637</f>
        <v>0</v>
      </c>
    </row>
    <row r="638" spans="1:5" ht="18" customHeight="1">
      <c r="A638" s="85"/>
      <c r="B638" s="3"/>
      <c r="C638" s="2"/>
      <c r="D638" s="2"/>
      <c r="E638" s="2"/>
    </row>
    <row r="639" spans="1:5" ht="21" customHeight="1">
      <c r="A639" s="6" t="s">
        <v>453</v>
      </c>
      <c r="B639" s="8" t="s">
        <v>454</v>
      </c>
      <c r="C639" s="3"/>
      <c r="D639" s="3"/>
      <c r="E639" s="3"/>
    </row>
    <row r="640" spans="1:5" ht="16.5" customHeight="1">
      <c r="A640" s="6"/>
      <c r="B640" s="3" t="s">
        <v>59</v>
      </c>
      <c r="C640" s="3">
        <f>C641+C642+C643</f>
        <v>81925</v>
      </c>
      <c r="D640" s="3">
        <f>D641+D642+D643</f>
        <v>0</v>
      </c>
      <c r="E640" s="3">
        <f>E641+E642+E643</f>
        <v>81925</v>
      </c>
    </row>
    <row r="641" spans="1:5" ht="16.5" customHeight="1">
      <c r="A641" s="6"/>
      <c r="B641" s="2" t="s">
        <v>74</v>
      </c>
      <c r="C641" s="2">
        <v>42618</v>
      </c>
      <c r="D641" s="2">
        <v>0</v>
      </c>
      <c r="E641" s="2">
        <f>C641+D641</f>
        <v>42618</v>
      </c>
    </row>
    <row r="642" spans="1:5" ht="51.75" customHeight="1">
      <c r="A642" s="43"/>
      <c r="B642" s="44" t="s">
        <v>14</v>
      </c>
      <c r="C642" s="2">
        <v>39307</v>
      </c>
      <c r="D642" s="2">
        <v>0</v>
      </c>
      <c r="E642" s="2">
        <f>C642+D642</f>
        <v>39307</v>
      </c>
    </row>
    <row r="643" spans="1:5" ht="58.5" customHeight="1" hidden="1">
      <c r="A643" s="43"/>
      <c r="B643" s="44" t="s">
        <v>63</v>
      </c>
      <c r="C643" s="2">
        <v>0</v>
      </c>
      <c r="D643" s="2">
        <v>0</v>
      </c>
      <c r="E643" s="2">
        <f>C643+D643</f>
        <v>0</v>
      </c>
    </row>
    <row r="644" spans="1:5" ht="16.5" customHeight="1">
      <c r="A644" s="6"/>
      <c r="B644" s="3" t="s">
        <v>76</v>
      </c>
      <c r="C644" s="3">
        <f>C645+C650</f>
        <v>81925</v>
      </c>
      <c r="D644" s="3">
        <f>D645+D650</f>
        <v>0</v>
      </c>
      <c r="E644" s="3">
        <f>E645+E650</f>
        <v>81925</v>
      </c>
    </row>
    <row r="645" spans="1:5" ht="16.5" customHeight="1">
      <c r="A645" s="6"/>
      <c r="B645" s="2" t="s">
        <v>43</v>
      </c>
      <c r="C645" s="2">
        <f>C646+C648+C649</f>
        <v>81925</v>
      </c>
      <c r="D645" s="2">
        <f>D646+D648+D649</f>
        <v>0</v>
      </c>
      <c r="E645" s="2">
        <f>E646+E648+E649</f>
        <v>81925</v>
      </c>
    </row>
    <row r="646" spans="1:5" ht="16.5" customHeight="1">
      <c r="A646" s="6"/>
      <c r="B646" s="2" t="s">
        <v>44</v>
      </c>
      <c r="C646" s="2">
        <v>71627</v>
      </c>
      <c r="D646" s="2">
        <v>0</v>
      </c>
      <c r="E646" s="2">
        <f>C646+D646</f>
        <v>71627</v>
      </c>
    </row>
    <row r="647" spans="1:5" ht="16.5" customHeight="1">
      <c r="A647" s="6"/>
      <c r="B647" s="4" t="s">
        <v>94</v>
      </c>
      <c r="C647" s="4">
        <v>5664</v>
      </c>
      <c r="D647" s="2">
        <v>0</v>
      </c>
      <c r="E647" s="4">
        <f>C647+D647</f>
        <v>5664</v>
      </c>
    </row>
    <row r="648" spans="1:5" ht="63.75" customHeight="1" hidden="1">
      <c r="A648" s="6"/>
      <c r="B648" s="16" t="s">
        <v>83</v>
      </c>
      <c r="C648" s="4">
        <v>0</v>
      </c>
      <c r="D648" s="4">
        <v>0</v>
      </c>
      <c r="E648" s="2">
        <f>C648+D648</f>
        <v>0</v>
      </c>
    </row>
    <row r="649" spans="1:5" ht="36.75" customHeight="1">
      <c r="A649" s="6"/>
      <c r="B649" s="16" t="s">
        <v>493</v>
      </c>
      <c r="C649" s="4">
        <v>10298</v>
      </c>
      <c r="D649" s="4">
        <v>0</v>
      </c>
      <c r="E649" s="2">
        <f>C649+D649</f>
        <v>10298</v>
      </c>
    </row>
    <row r="650" spans="1:5" ht="28.5" customHeight="1" hidden="1">
      <c r="A650" s="6"/>
      <c r="B650" s="14" t="s">
        <v>58</v>
      </c>
      <c r="C650" s="2">
        <v>0</v>
      </c>
      <c r="D650" s="2">
        <v>0</v>
      </c>
      <c r="E650" s="2">
        <f>C650+D650</f>
        <v>0</v>
      </c>
    </row>
    <row r="651" spans="1:5" ht="13.5" customHeight="1">
      <c r="A651" s="6"/>
      <c r="B651" s="14"/>
      <c r="C651" s="2"/>
      <c r="D651" s="2"/>
      <c r="E651" s="2"/>
    </row>
    <row r="652" spans="1:5" ht="21.75" customHeight="1">
      <c r="A652" s="6" t="s">
        <v>456</v>
      </c>
      <c r="B652" s="8" t="s">
        <v>457</v>
      </c>
      <c r="C652" s="3"/>
      <c r="D652" s="3"/>
      <c r="E652" s="3"/>
    </row>
    <row r="653" spans="1:5" ht="15" customHeight="1">
      <c r="A653" s="6"/>
      <c r="B653" s="3" t="s">
        <v>59</v>
      </c>
      <c r="C653" s="3">
        <f>C654+C655</f>
        <v>55564</v>
      </c>
      <c r="D653" s="3">
        <f>D654+D655</f>
        <v>0</v>
      </c>
      <c r="E653" s="3">
        <f>E654+E655</f>
        <v>55564</v>
      </c>
    </row>
    <row r="654" spans="1:5" ht="12.75" customHeight="1">
      <c r="A654" s="6"/>
      <c r="B654" s="2" t="s">
        <v>74</v>
      </c>
      <c r="C654" s="2">
        <v>33061</v>
      </c>
      <c r="D654" s="2">
        <v>0</v>
      </c>
      <c r="E654" s="2">
        <f>C654+D654</f>
        <v>33061</v>
      </c>
    </row>
    <row r="655" spans="1:5" ht="42" customHeight="1">
      <c r="A655" s="43"/>
      <c r="B655" s="44" t="s">
        <v>14</v>
      </c>
      <c r="C655" s="2">
        <v>22503</v>
      </c>
      <c r="D655" s="2">
        <v>0</v>
      </c>
      <c r="E655" s="2">
        <f>C655+D655</f>
        <v>22503</v>
      </c>
    </row>
    <row r="656" spans="1:5" ht="33" customHeight="1">
      <c r="A656" s="6"/>
      <c r="B656" s="3" t="s">
        <v>76</v>
      </c>
      <c r="C656" s="3">
        <f>C657+C661</f>
        <v>55564</v>
      </c>
      <c r="D656" s="3">
        <f>D657+D661</f>
        <v>0</v>
      </c>
      <c r="E656" s="3">
        <f>E657+E661</f>
        <v>55564</v>
      </c>
    </row>
    <row r="657" spans="1:5" ht="14.25" customHeight="1">
      <c r="A657" s="6"/>
      <c r="B657" s="2" t="s">
        <v>43</v>
      </c>
      <c r="C657" s="2">
        <f>C658+C660</f>
        <v>15564</v>
      </c>
      <c r="D657" s="2">
        <f>D658+D660</f>
        <v>0</v>
      </c>
      <c r="E657" s="2">
        <f>E658+E660</f>
        <v>15564</v>
      </c>
    </row>
    <row r="658" spans="1:5" ht="12.75" customHeight="1">
      <c r="A658" s="6"/>
      <c r="B658" s="2" t="s">
        <v>44</v>
      </c>
      <c r="C658" s="2">
        <v>15564</v>
      </c>
      <c r="D658" s="2">
        <v>0</v>
      </c>
      <c r="E658" s="2">
        <f>C658+D658</f>
        <v>15564</v>
      </c>
    </row>
    <row r="659" spans="1:5" ht="13.5" customHeight="1">
      <c r="A659" s="6"/>
      <c r="B659" s="4" t="s">
        <v>94</v>
      </c>
      <c r="C659" s="4">
        <v>3438</v>
      </c>
      <c r="D659" s="2">
        <v>0</v>
      </c>
      <c r="E659" s="4">
        <f>C659+D659</f>
        <v>3438</v>
      </c>
    </row>
    <row r="660" spans="1:5" ht="42" customHeight="1" hidden="1">
      <c r="A660" s="6"/>
      <c r="B660" s="16" t="s">
        <v>455</v>
      </c>
      <c r="C660" s="4"/>
      <c r="D660" s="4">
        <v>0</v>
      </c>
      <c r="E660" s="2">
        <f>C660+D660</f>
        <v>0</v>
      </c>
    </row>
    <row r="661" spans="1:5" ht="15.75" customHeight="1">
      <c r="A661" s="6"/>
      <c r="B661" s="14" t="s">
        <v>58</v>
      </c>
      <c r="C661" s="2">
        <v>40000</v>
      </c>
      <c r="D661" s="2">
        <v>0</v>
      </c>
      <c r="E661" s="2">
        <f>C661+D661</f>
        <v>40000</v>
      </c>
    </row>
    <row r="662" spans="1:5" ht="13.5" customHeight="1">
      <c r="A662" s="85"/>
      <c r="B662" s="83"/>
      <c r="C662" s="83"/>
      <c r="D662" s="83"/>
      <c r="E662" s="83"/>
    </row>
    <row r="663" spans="1:5" ht="16.5" customHeight="1">
      <c r="A663" s="6" t="s">
        <v>450</v>
      </c>
      <c r="B663" s="3" t="s">
        <v>447</v>
      </c>
      <c r="C663" s="3"/>
      <c r="D663" s="3"/>
      <c r="E663" s="3"/>
    </row>
    <row r="664" spans="1:5" ht="16.5" customHeight="1">
      <c r="A664" s="6"/>
      <c r="B664" s="3" t="s">
        <v>59</v>
      </c>
      <c r="C664" s="3">
        <f>C665+C666+C667+C669+C668</f>
        <v>607044</v>
      </c>
      <c r="D664" s="3">
        <f>D665+D666+D667+D669+D668</f>
        <v>0</v>
      </c>
      <c r="E664" s="3">
        <f>E665+E666+E667+E669+E668</f>
        <v>607044</v>
      </c>
    </row>
    <row r="665" spans="1:5" ht="24" customHeight="1" hidden="1">
      <c r="A665" s="6"/>
      <c r="B665" s="2" t="s">
        <v>74</v>
      </c>
      <c r="C665" s="2">
        <v>0</v>
      </c>
      <c r="D665" s="2"/>
      <c r="E665" s="2">
        <f>C665+D665</f>
        <v>0</v>
      </c>
    </row>
    <row r="666" spans="1:5" ht="22.5" customHeight="1" hidden="1">
      <c r="A666" s="6"/>
      <c r="B666" s="14" t="s">
        <v>12</v>
      </c>
      <c r="C666" s="2">
        <v>0</v>
      </c>
      <c r="D666" s="2"/>
      <c r="E666" s="2">
        <f>C666+D666</f>
        <v>0</v>
      </c>
    </row>
    <row r="667" spans="1:5" ht="16.5" customHeight="1" hidden="1">
      <c r="A667" s="43"/>
      <c r="B667" s="2" t="s">
        <v>102</v>
      </c>
      <c r="C667" s="2">
        <v>0</v>
      </c>
      <c r="D667" s="2"/>
      <c r="E667" s="2">
        <f>C667+D667</f>
        <v>0</v>
      </c>
    </row>
    <row r="668" spans="1:5" ht="36.75" customHeight="1">
      <c r="A668" s="43"/>
      <c r="B668" s="44" t="s">
        <v>14</v>
      </c>
      <c r="C668" s="2">
        <v>607044</v>
      </c>
      <c r="D668" s="2">
        <v>0</v>
      </c>
      <c r="E668" s="2">
        <f>C668+D668</f>
        <v>607044</v>
      </c>
    </row>
    <row r="669" spans="1:5" ht="1.5" customHeight="1">
      <c r="A669" s="5"/>
      <c r="B669" s="2" t="s">
        <v>103</v>
      </c>
      <c r="C669" s="2">
        <v>0</v>
      </c>
      <c r="D669" s="2"/>
      <c r="E669" s="2">
        <f>C669+D669</f>
        <v>0</v>
      </c>
    </row>
    <row r="670" spans="1:5" ht="13.5" customHeight="1">
      <c r="A670" s="5"/>
      <c r="B670" s="2"/>
      <c r="C670" s="2"/>
      <c r="D670" s="2"/>
      <c r="E670" s="2"/>
    </row>
    <row r="671" spans="1:5" ht="16.5" customHeight="1">
      <c r="A671" s="6"/>
      <c r="B671" s="3" t="s">
        <v>76</v>
      </c>
      <c r="C671" s="3">
        <f>C672+C675</f>
        <v>607044</v>
      </c>
      <c r="D671" s="3">
        <f>D672+D675</f>
        <v>0</v>
      </c>
      <c r="E671" s="3">
        <f>E672+E675</f>
        <v>607044</v>
      </c>
    </row>
    <row r="672" spans="1:5" ht="16.5" customHeight="1" hidden="1">
      <c r="A672" s="6"/>
      <c r="B672" s="2" t="s">
        <v>43</v>
      </c>
      <c r="C672" s="2">
        <f>C673+C676+C677</f>
        <v>0</v>
      </c>
      <c r="D672" s="2">
        <f>D673+D676+D677</f>
        <v>0</v>
      </c>
      <c r="E672" s="2">
        <f>E673+E676+E677</f>
        <v>0</v>
      </c>
    </row>
    <row r="673" spans="1:5" ht="16.5" customHeight="1" hidden="1">
      <c r="A673" s="6"/>
      <c r="B673" s="2" t="s">
        <v>44</v>
      </c>
      <c r="C673" s="2">
        <v>0</v>
      </c>
      <c r="D673" s="2">
        <v>0</v>
      </c>
      <c r="E673" s="2">
        <f>C673+D673</f>
        <v>0</v>
      </c>
    </row>
    <row r="674" spans="1:5" ht="22.5" customHeight="1" hidden="1">
      <c r="A674" s="6"/>
      <c r="B674" s="4" t="s">
        <v>94</v>
      </c>
      <c r="C674" s="2">
        <v>0</v>
      </c>
      <c r="D674" s="2">
        <v>0</v>
      </c>
      <c r="E674" s="2">
        <f>C674+D674</f>
        <v>0</v>
      </c>
    </row>
    <row r="675" spans="1:5" ht="16.5" customHeight="1">
      <c r="A675" s="6"/>
      <c r="B675" s="14" t="s">
        <v>58</v>
      </c>
      <c r="C675" s="2">
        <v>607044</v>
      </c>
      <c r="D675" s="2">
        <v>0</v>
      </c>
      <c r="E675" s="2">
        <f>C675+D675</f>
        <v>607044</v>
      </c>
    </row>
    <row r="676" spans="1:5" ht="16.5" customHeight="1" hidden="1">
      <c r="A676" s="6"/>
      <c r="B676" s="48" t="s">
        <v>57</v>
      </c>
      <c r="C676" s="2">
        <v>0</v>
      </c>
      <c r="D676" s="2"/>
      <c r="E676" s="2">
        <f>C676+D676</f>
        <v>0</v>
      </c>
    </row>
    <row r="677" spans="1:5" ht="26.25" customHeight="1" hidden="1">
      <c r="A677" s="6"/>
      <c r="B677" s="16" t="s">
        <v>404</v>
      </c>
      <c r="C677" s="4">
        <v>0</v>
      </c>
      <c r="D677" s="4">
        <v>0</v>
      </c>
      <c r="E677" s="2">
        <f>C677+D677</f>
        <v>0</v>
      </c>
    </row>
    <row r="678" spans="1:5" ht="16.5" customHeight="1">
      <c r="A678" s="6"/>
      <c r="B678" s="16"/>
      <c r="C678" s="4"/>
      <c r="D678" s="4"/>
      <c r="E678" s="3"/>
    </row>
    <row r="679" spans="1:5" ht="24.75" customHeight="1">
      <c r="A679" s="6" t="s">
        <v>345</v>
      </c>
      <c r="B679" s="8" t="s">
        <v>494</v>
      </c>
      <c r="C679" s="3"/>
      <c r="D679" s="3"/>
      <c r="E679" s="3"/>
    </row>
    <row r="680" spans="1:5" ht="16.5" customHeight="1">
      <c r="A680" s="6"/>
      <c r="B680" s="3" t="s">
        <v>59</v>
      </c>
      <c r="C680" s="3">
        <f>C681+C682+C683+C684</f>
        <v>728554</v>
      </c>
      <c r="D680" s="3">
        <f>D681+D682+D683+D684</f>
        <v>0</v>
      </c>
      <c r="E680" s="3">
        <f>E681+E682+E683+E684</f>
        <v>728554</v>
      </c>
    </row>
    <row r="681" spans="1:5" ht="16.5" customHeight="1">
      <c r="A681" s="6"/>
      <c r="B681" s="2" t="s">
        <v>74</v>
      </c>
      <c r="C681" s="2">
        <v>203646</v>
      </c>
      <c r="D681" s="2">
        <v>0</v>
      </c>
      <c r="E681" s="2">
        <f>C681+D681</f>
        <v>203646</v>
      </c>
    </row>
    <row r="682" spans="1:5" ht="57" customHeight="1" hidden="1">
      <c r="A682" s="43"/>
      <c r="B682" s="44" t="s">
        <v>14</v>
      </c>
      <c r="C682" s="2">
        <v>0</v>
      </c>
      <c r="D682" s="2">
        <v>0</v>
      </c>
      <c r="E682" s="2">
        <f>C682+D682</f>
        <v>0</v>
      </c>
    </row>
    <row r="683" spans="1:5" ht="0.75" customHeight="1">
      <c r="A683" s="43"/>
      <c r="B683" s="44" t="s">
        <v>63</v>
      </c>
      <c r="C683" s="2">
        <v>0</v>
      </c>
      <c r="D683" s="2">
        <v>0</v>
      </c>
      <c r="E683" s="2">
        <f>C683+D683</f>
        <v>0</v>
      </c>
    </row>
    <row r="684" spans="1:5" ht="13.5" customHeight="1">
      <c r="A684" s="43"/>
      <c r="B684" s="44" t="s">
        <v>103</v>
      </c>
      <c r="C684" s="2">
        <v>524908</v>
      </c>
      <c r="D684" s="2"/>
      <c r="E684" s="2">
        <f>C684+D684</f>
        <v>524908</v>
      </c>
    </row>
    <row r="685" spans="1:5" ht="16.5" customHeight="1">
      <c r="A685" s="43"/>
      <c r="B685" s="44"/>
      <c r="C685" s="2"/>
      <c r="D685" s="2"/>
      <c r="E685" s="2"/>
    </row>
    <row r="686" spans="1:5" ht="16.5" customHeight="1">
      <c r="A686" s="6"/>
      <c r="B686" s="3" t="s">
        <v>76</v>
      </c>
      <c r="C686" s="3">
        <f>C687+C691</f>
        <v>728554</v>
      </c>
      <c r="D686" s="3">
        <f>D687+D691</f>
        <v>0</v>
      </c>
      <c r="E686" s="3">
        <f>E687+E691</f>
        <v>728554</v>
      </c>
    </row>
    <row r="687" spans="1:5" ht="12" customHeight="1">
      <c r="A687" s="6"/>
      <c r="B687" s="2" t="s">
        <v>43</v>
      </c>
      <c r="C687" s="2">
        <f>C688+C690</f>
        <v>34987</v>
      </c>
      <c r="D687" s="2">
        <f>D688+D690</f>
        <v>0</v>
      </c>
      <c r="E687" s="2">
        <f>E688+E690</f>
        <v>34987</v>
      </c>
    </row>
    <row r="688" spans="1:5" ht="15" customHeight="1">
      <c r="A688" s="6"/>
      <c r="B688" s="2" t="s">
        <v>44</v>
      </c>
      <c r="C688" s="2">
        <v>34987</v>
      </c>
      <c r="D688" s="2">
        <v>0</v>
      </c>
      <c r="E688" s="2">
        <f>C688+D688</f>
        <v>34987</v>
      </c>
    </row>
    <row r="689" spans="1:5" ht="17.25" customHeight="1" hidden="1">
      <c r="A689" s="6"/>
      <c r="B689" s="4" t="s">
        <v>94</v>
      </c>
      <c r="C689" s="4">
        <v>0</v>
      </c>
      <c r="D689" s="2"/>
      <c r="E689" s="4">
        <f>C689+D689</f>
        <v>0</v>
      </c>
    </row>
    <row r="690" spans="1:5" ht="1.5" customHeight="1">
      <c r="A690" s="6"/>
      <c r="B690" s="16" t="s">
        <v>83</v>
      </c>
      <c r="C690" s="4">
        <v>0</v>
      </c>
      <c r="D690" s="4">
        <v>0</v>
      </c>
      <c r="E690" s="2">
        <f>C690+D690</f>
        <v>0</v>
      </c>
    </row>
    <row r="691" spans="1:5" ht="16.5" customHeight="1">
      <c r="A691" s="6"/>
      <c r="B691" s="14" t="s">
        <v>58</v>
      </c>
      <c r="C691" s="2">
        <v>693567</v>
      </c>
      <c r="D691" s="2">
        <v>0</v>
      </c>
      <c r="E691" s="2">
        <f>C691+D691</f>
        <v>693567</v>
      </c>
    </row>
    <row r="692" spans="1:5" ht="16.5" customHeight="1">
      <c r="A692" s="85"/>
      <c r="B692" s="83"/>
      <c r="C692" s="83"/>
      <c r="D692" s="83"/>
      <c r="E692" s="83"/>
    </row>
    <row r="693" spans="1:5" ht="16.5" customHeight="1">
      <c r="A693" s="6" t="s">
        <v>405</v>
      </c>
      <c r="B693" s="82" t="s">
        <v>505</v>
      </c>
      <c r="C693" s="4"/>
      <c r="D693" s="4"/>
      <c r="E693" s="3"/>
    </row>
    <row r="694" spans="1:5" ht="16.5" customHeight="1">
      <c r="A694" s="6"/>
      <c r="B694" s="3" t="s">
        <v>59</v>
      </c>
      <c r="C694" s="3">
        <f>C695+C696+C697+C698</f>
        <v>103214</v>
      </c>
      <c r="D694" s="3">
        <f>D695+D696+D697+D698</f>
        <v>15450</v>
      </c>
      <c r="E694" s="3">
        <f>C694+D694</f>
        <v>118664</v>
      </c>
    </row>
    <row r="695" spans="1:5" ht="21.75" customHeight="1">
      <c r="A695" s="5"/>
      <c r="B695" s="2" t="s">
        <v>91</v>
      </c>
      <c r="C695" s="2">
        <v>103214</v>
      </c>
      <c r="D695" s="2">
        <v>15450</v>
      </c>
      <c r="E695" s="2">
        <f>C695+D695</f>
        <v>118664</v>
      </c>
    </row>
    <row r="696" spans="1:5" ht="38.25" customHeight="1">
      <c r="A696" s="43"/>
      <c r="B696" s="44" t="s">
        <v>119</v>
      </c>
      <c r="C696" s="2">
        <v>0</v>
      </c>
      <c r="D696" s="2">
        <v>0</v>
      </c>
      <c r="E696" s="2">
        <f>C696+D696</f>
        <v>0</v>
      </c>
    </row>
    <row r="697" spans="1:5" ht="21" customHeight="1" hidden="1">
      <c r="A697" s="5"/>
      <c r="B697" s="2" t="s">
        <v>103</v>
      </c>
      <c r="C697" s="2">
        <v>0</v>
      </c>
      <c r="D697" s="2"/>
      <c r="E697" s="2">
        <f>C697+D697</f>
        <v>0</v>
      </c>
    </row>
    <row r="698" spans="1:5" ht="16.5" customHeight="1" hidden="1">
      <c r="A698" s="5"/>
      <c r="B698" s="2" t="s">
        <v>75</v>
      </c>
      <c r="C698" s="5"/>
      <c r="D698" s="5"/>
      <c r="E698" s="3"/>
    </row>
    <row r="699" spans="1:5" ht="25.5" customHeight="1">
      <c r="A699" s="5"/>
      <c r="B699" s="3" t="s">
        <v>76</v>
      </c>
      <c r="C699" s="3">
        <f>C700+C703+C704</f>
        <v>103214</v>
      </c>
      <c r="D699" s="3">
        <f>D700+D703+D704</f>
        <v>15450</v>
      </c>
      <c r="E699" s="3">
        <f>E700+E703+E704</f>
        <v>118664</v>
      </c>
    </row>
    <row r="700" spans="1:5" ht="16.5" customHeight="1" hidden="1">
      <c r="A700" s="5"/>
      <c r="B700" s="2" t="s">
        <v>43</v>
      </c>
      <c r="C700" s="2">
        <f>C701</f>
        <v>0</v>
      </c>
      <c r="D700" s="2">
        <f>D701</f>
        <v>0</v>
      </c>
      <c r="E700" s="2">
        <f>E701</f>
        <v>0</v>
      </c>
    </row>
    <row r="701" spans="1:5" ht="16.5" customHeight="1" hidden="1">
      <c r="A701" s="5"/>
      <c r="B701" s="2" t="s">
        <v>44</v>
      </c>
      <c r="C701" s="2"/>
      <c r="D701" s="2"/>
      <c r="E701" s="3">
        <f>C701+D701</f>
        <v>0</v>
      </c>
    </row>
    <row r="702" spans="1:5" ht="16.5" customHeight="1" hidden="1">
      <c r="A702" s="5"/>
      <c r="B702" s="4" t="s">
        <v>94</v>
      </c>
      <c r="C702" s="4">
        <v>0</v>
      </c>
      <c r="D702" s="4"/>
      <c r="E702" s="3">
        <f>C702+D702</f>
        <v>0</v>
      </c>
    </row>
    <row r="703" spans="1:5" ht="16.5" customHeight="1">
      <c r="A703" s="5"/>
      <c r="B703" s="2" t="s">
        <v>58</v>
      </c>
      <c r="C703" s="2">
        <v>103214</v>
      </c>
      <c r="D703" s="2">
        <v>15450</v>
      </c>
      <c r="E703" s="2">
        <f>C703+D703</f>
        <v>118664</v>
      </c>
    </row>
    <row r="704" spans="1:5" ht="16.5" customHeight="1">
      <c r="A704" s="45"/>
      <c r="B704" s="16"/>
      <c r="C704" s="4"/>
      <c r="D704" s="4"/>
      <c r="E704" s="2"/>
    </row>
    <row r="705" spans="1:5" ht="49.5" customHeight="1">
      <c r="A705" s="6" t="s">
        <v>143</v>
      </c>
      <c r="B705" s="8" t="s">
        <v>144</v>
      </c>
      <c r="C705" s="3"/>
      <c r="D705" s="3"/>
      <c r="E705" s="3"/>
    </row>
    <row r="706" spans="1:5" ht="16.5" customHeight="1">
      <c r="A706" s="6"/>
      <c r="B706" s="3" t="s">
        <v>59</v>
      </c>
      <c r="C706" s="3">
        <f>C707+C708+C709+C710</f>
        <v>679710</v>
      </c>
      <c r="D706" s="3">
        <f>D707+D708+D709+D710</f>
        <v>0</v>
      </c>
      <c r="E706" s="3">
        <f>E707+E708+E709+E710</f>
        <v>679710</v>
      </c>
    </row>
    <row r="707" spans="1:5" ht="16.5" customHeight="1" hidden="1">
      <c r="A707" s="6"/>
      <c r="B707" s="2" t="s">
        <v>81</v>
      </c>
      <c r="C707" s="2">
        <v>0</v>
      </c>
      <c r="D707" s="2">
        <v>0</v>
      </c>
      <c r="E707" s="2">
        <f>C707+D707</f>
        <v>0</v>
      </c>
    </row>
    <row r="708" spans="1:5" ht="16.5" customHeight="1" hidden="1">
      <c r="A708" s="6"/>
      <c r="B708" s="14" t="s">
        <v>12</v>
      </c>
      <c r="C708" s="2"/>
      <c r="D708" s="2"/>
      <c r="E708" s="2">
        <f>C708+D708</f>
        <v>0</v>
      </c>
    </row>
    <row r="709" spans="1:5" ht="40.5" customHeight="1">
      <c r="A709" s="43"/>
      <c r="B709" s="44" t="s">
        <v>119</v>
      </c>
      <c r="C709" s="2">
        <v>675859</v>
      </c>
      <c r="D709" s="2">
        <v>0</v>
      </c>
      <c r="E709" s="2">
        <f>C709+D709</f>
        <v>675859</v>
      </c>
    </row>
    <row r="710" spans="1:5" ht="16.5" customHeight="1">
      <c r="A710" s="5"/>
      <c r="B710" s="2" t="s">
        <v>103</v>
      </c>
      <c r="C710" s="2">
        <v>3851</v>
      </c>
      <c r="D710" s="3"/>
      <c r="E710" s="2">
        <f>C710+D710</f>
        <v>3851</v>
      </c>
    </row>
    <row r="711" spans="1:5" ht="16.5" customHeight="1">
      <c r="A711" s="6"/>
      <c r="B711" s="2"/>
      <c r="C711" s="2"/>
      <c r="D711" s="2"/>
      <c r="E711" s="3"/>
    </row>
    <row r="712" spans="1:5" ht="14.25" customHeight="1">
      <c r="A712" s="6"/>
      <c r="B712" s="3" t="s">
        <v>76</v>
      </c>
      <c r="C712" s="3">
        <f>C713+C716+C717</f>
        <v>679710</v>
      </c>
      <c r="D712" s="3">
        <f>D713+D716+D717</f>
        <v>0</v>
      </c>
      <c r="E712" s="3">
        <f>E713+E716+E717</f>
        <v>679710</v>
      </c>
    </row>
    <row r="713" spans="1:5" ht="16.5" customHeight="1" hidden="1">
      <c r="A713" s="6"/>
      <c r="B713" s="2" t="s">
        <v>43</v>
      </c>
      <c r="C713" s="2">
        <f>C715+C714</f>
        <v>0</v>
      </c>
      <c r="D713" s="2">
        <f>D715+D714</f>
        <v>0</v>
      </c>
      <c r="E713" s="2">
        <f>E715+E714</f>
        <v>0</v>
      </c>
    </row>
    <row r="714" spans="1:5" ht="16.5" customHeight="1" hidden="1">
      <c r="A714" s="6"/>
      <c r="B714" s="2" t="s">
        <v>44</v>
      </c>
      <c r="C714" s="2">
        <v>0</v>
      </c>
      <c r="D714" s="2">
        <v>0</v>
      </c>
      <c r="E714" s="2">
        <f>C714+D714</f>
        <v>0</v>
      </c>
    </row>
    <row r="715" spans="1:5" ht="16.5" customHeight="1" hidden="1">
      <c r="A715" s="6"/>
      <c r="B715" s="2" t="s">
        <v>46</v>
      </c>
      <c r="C715" s="2">
        <v>0</v>
      </c>
      <c r="D715" s="2"/>
      <c r="E715" s="2">
        <f>C715+D715</f>
        <v>0</v>
      </c>
    </row>
    <row r="716" spans="1:5" ht="16.5" customHeight="1" hidden="1">
      <c r="A716" s="6"/>
      <c r="B716" s="14" t="s">
        <v>58</v>
      </c>
      <c r="C716" s="2">
        <v>0</v>
      </c>
      <c r="D716" s="2">
        <v>0</v>
      </c>
      <c r="E716" s="2">
        <f>C716+D716</f>
        <v>0</v>
      </c>
    </row>
    <row r="717" spans="1:5" ht="52.5" customHeight="1">
      <c r="A717" s="6"/>
      <c r="B717" s="16" t="s">
        <v>495</v>
      </c>
      <c r="C717" s="2">
        <v>679710</v>
      </c>
      <c r="D717" s="2">
        <v>0</v>
      </c>
      <c r="E717" s="2">
        <f>C717+D717</f>
        <v>679710</v>
      </c>
    </row>
    <row r="718" spans="1:5" ht="16.5" customHeight="1">
      <c r="A718" s="6"/>
      <c r="B718" s="16"/>
      <c r="C718" s="2"/>
      <c r="D718" s="2"/>
      <c r="E718" s="2"/>
    </row>
    <row r="719" spans="1:5" ht="16.5" customHeight="1">
      <c r="A719" s="6" t="s">
        <v>378</v>
      </c>
      <c r="B719" s="8" t="s">
        <v>377</v>
      </c>
      <c r="C719" s="2"/>
      <c r="D719" s="2"/>
      <c r="E719" s="3"/>
    </row>
    <row r="720" spans="1:5" ht="16.5" customHeight="1">
      <c r="A720" s="6"/>
      <c r="B720" s="3" t="s">
        <v>59</v>
      </c>
      <c r="C720" s="3">
        <f>C721+C722+C724+C723</f>
        <v>418890</v>
      </c>
      <c r="D720" s="3">
        <f>D721+D722+D724+D723</f>
        <v>0</v>
      </c>
      <c r="E720" s="3">
        <f>E721+E722+E724+E723</f>
        <v>418890</v>
      </c>
    </row>
    <row r="721" spans="1:5" ht="16.5" customHeight="1" hidden="1">
      <c r="A721" s="6"/>
      <c r="B721" s="2" t="s">
        <v>93</v>
      </c>
      <c r="C721" s="2">
        <v>0</v>
      </c>
      <c r="D721" s="2">
        <v>0</v>
      </c>
      <c r="E721" s="2">
        <f>C721+D721</f>
        <v>0</v>
      </c>
    </row>
    <row r="722" spans="1:5" ht="29.25" customHeight="1">
      <c r="A722" s="6"/>
      <c r="B722" s="44" t="s">
        <v>133</v>
      </c>
      <c r="C722" s="2">
        <v>418890</v>
      </c>
      <c r="D722" s="2">
        <v>0</v>
      </c>
      <c r="E722" s="2">
        <f>C722+D722</f>
        <v>418890</v>
      </c>
    </row>
    <row r="723" spans="1:5" ht="16.5" customHeight="1" hidden="1">
      <c r="A723" s="6"/>
      <c r="B723" s="2" t="s">
        <v>102</v>
      </c>
      <c r="C723" s="2">
        <v>0</v>
      </c>
      <c r="D723" s="2"/>
      <c r="E723" s="2">
        <f>C723+D723</f>
        <v>0</v>
      </c>
    </row>
    <row r="724" spans="1:5" ht="16.5" customHeight="1" hidden="1">
      <c r="A724" s="6"/>
      <c r="B724" s="2" t="s">
        <v>103</v>
      </c>
      <c r="C724" s="2">
        <v>0</v>
      </c>
      <c r="D724" s="2"/>
      <c r="E724" s="2">
        <f>C724+D724</f>
        <v>0</v>
      </c>
    </row>
    <row r="725" spans="1:5" ht="11.25" customHeight="1">
      <c r="A725" s="6"/>
      <c r="B725" s="2"/>
      <c r="C725" s="2"/>
      <c r="D725" s="2"/>
      <c r="E725" s="3"/>
    </row>
    <row r="726" spans="1:5" ht="16.5" customHeight="1">
      <c r="A726" s="6"/>
      <c r="B726" s="3" t="s">
        <v>76</v>
      </c>
      <c r="C726" s="3">
        <f>C727+C730</f>
        <v>418890</v>
      </c>
      <c r="D726" s="3">
        <f>D727+D730</f>
        <v>0</v>
      </c>
      <c r="E726" s="3">
        <f>E727+E730</f>
        <v>418890</v>
      </c>
    </row>
    <row r="727" spans="1:5" ht="16.5" customHeight="1" hidden="1">
      <c r="A727" s="6"/>
      <c r="B727" s="2" t="s">
        <v>43</v>
      </c>
      <c r="C727" s="2">
        <f>C728+C731</f>
        <v>0</v>
      </c>
      <c r="D727" s="2"/>
      <c r="E727" s="3">
        <f>C727+D727</f>
        <v>0</v>
      </c>
    </row>
    <row r="728" spans="1:5" ht="16.5" customHeight="1" hidden="1">
      <c r="A728" s="6"/>
      <c r="B728" s="2" t="s">
        <v>44</v>
      </c>
      <c r="C728" s="2">
        <v>0</v>
      </c>
      <c r="D728" s="2"/>
      <c r="E728" s="3">
        <f>C728+D728</f>
        <v>0</v>
      </c>
    </row>
    <row r="729" spans="1:5" ht="16.5" customHeight="1" hidden="1">
      <c r="A729" s="6"/>
      <c r="B729" s="4" t="s">
        <v>94</v>
      </c>
      <c r="C729" s="2">
        <v>0</v>
      </c>
      <c r="D729" s="2"/>
      <c r="E729" s="3">
        <f>C729+D729</f>
        <v>0</v>
      </c>
    </row>
    <row r="730" spans="1:5" ht="16.5" customHeight="1">
      <c r="A730" s="6"/>
      <c r="B730" s="2" t="s">
        <v>58</v>
      </c>
      <c r="C730" s="2">
        <v>418890</v>
      </c>
      <c r="D730" s="2">
        <v>0</v>
      </c>
      <c r="E730" s="2">
        <f>C730+D730</f>
        <v>418890</v>
      </c>
    </row>
    <row r="731" spans="1:5" ht="3" customHeight="1" hidden="1">
      <c r="A731" s="6"/>
      <c r="B731" s="16" t="s">
        <v>69</v>
      </c>
      <c r="C731" s="4">
        <v>0</v>
      </c>
      <c r="D731" s="4"/>
      <c r="E731" s="4">
        <f>C731+D731</f>
        <v>0</v>
      </c>
    </row>
    <row r="732" spans="1:5" ht="26.25" customHeight="1">
      <c r="A732" s="45"/>
      <c r="B732" s="51"/>
      <c r="C732" s="2"/>
      <c r="D732" s="2"/>
      <c r="E732" s="3"/>
    </row>
    <row r="733" spans="1:5" ht="30.75" customHeight="1">
      <c r="A733" s="6" t="s">
        <v>145</v>
      </c>
      <c r="B733" s="8" t="s">
        <v>506</v>
      </c>
      <c r="C733" s="3"/>
      <c r="D733" s="3"/>
      <c r="E733" s="3"/>
    </row>
    <row r="734" spans="1:5" ht="16.5" customHeight="1">
      <c r="A734" s="6"/>
      <c r="B734" s="3" t="s">
        <v>59</v>
      </c>
      <c r="C734" s="3">
        <f>C735+C737+C739+C741+C740+C736+C738</f>
        <v>255826</v>
      </c>
      <c r="D734" s="3">
        <f>D735+D737+D739+D741+D740+D736+D738</f>
        <v>0</v>
      </c>
      <c r="E734" s="3">
        <f>E735+E737+E739+E741+E740+E736+E738</f>
        <v>255826</v>
      </c>
    </row>
    <row r="735" spans="1:5" ht="21.75" customHeight="1">
      <c r="A735" s="6"/>
      <c r="B735" s="2" t="s">
        <v>74</v>
      </c>
      <c r="C735" s="2">
        <v>41264</v>
      </c>
      <c r="D735" s="2">
        <v>0</v>
      </c>
      <c r="E735" s="2">
        <f aca="true" t="shared" si="16" ref="E735:E741">C735+D735</f>
        <v>41264</v>
      </c>
    </row>
    <row r="736" spans="1:5" ht="32.25" customHeight="1" hidden="1">
      <c r="A736" s="6"/>
      <c r="B736" s="14" t="s">
        <v>11</v>
      </c>
      <c r="C736" s="2"/>
      <c r="D736" s="2"/>
      <c r="E736" s="3">
        <f t="shared" si="16"/>
        <v>0</v>
      </c>
    </row>
    <row r="737" spans="1:5" ht="28.5" customHeight="1" hidden="1">
      <c r="A737" s="6"/>
      <c r="B737" s="14" t="s">
        <v>12</v>
      </c>
      <c r="C737" s="2">
        <v>0</v>
      </c>
      <c r="D737" s="2"/>
      <c r="E737" s="3">
        <f t="shared" si="16"/>
        <v>0</v>
      </c>
    </row>
    <row r="738" spans="1:5" ht="18" customHeight="1" hidden="1">
      <c r="A738" s="6"/>
      <c r="B738" s="14" t="s">
        <v>343</v>
      </c>
      <c r="C738" s="2">
        <v>0</v>
      </c>
      <c r="D738" s="2">
        <v>0</v>
      </c>
      <c r="E738" s="2">
        <f t="shared" si="16"/>
        <v>0</v>
      </c>
    </row>
    <row r="739" spans="1:5" ht="24" customHeight="1" hidden="1">
      <c r="A739" s="43"/>
      <c r="B739" s="2" t="s">
        <v>102</v>
      </c>
      <c r="C739" s="2">
        <v>0</v>
      </c>
      <c r="D739" s="2"/>
      <c r="E739" s="3">
        <f t="shared" si="16"/>
        <v>0</v>
      </c>
    </row>
    <row r="740" spans="1:5" ht="26.25" customHeight="1">
      <c r="A740" s="43"/>
      <c r="B740" s="44" t="s">
        <v>14</v>
      </c>
      <c r="C740" s="2">
        <v>189314</v>
      </c>
      <c r="D740" s="2">
        <v>0</v>
      </c>
      <c r="E740" s="2">
        <f t="shared" si="16"/>
        <v>189314</v>
      </c>
    </row>
    <row r="741" spans="1:5" ht="16.5" customHeight="1">
      <c r="A741" s="5"/>
      <c r="B741" s="2" t="s">
        <v>103</v>
      </c>
      <c r="C741" s="2">
        <v>25248</v>
      </c>
      <c r="D741" s="2"/>
      <c r="E741" s="2">
        <f t="shared" si="16"/>
        <v>25248</v>
      </c>
    </row>
    <row r="742" spans="1:5" ht="16.5" customHeight="1">
      <c r="A742" s="6"/>
      <c r="B742" s="2"/>
      <c r="C742" s="2"/>
      <c r="D742" s="2"/>
      <c r="E742" s="3"/>
    </row>
    <row r="743" spans="1:5" ht="20.25" customHeight="1">
      <c r="A743" s="6"/>
      <c r="B743" s="3" t="s">
        <v>76</v>
      </c>
      <c r="C743" s="3">
        <f aca="true" t="shared" si="17" ref="C743:E744">C744+C747</f>
        <v>255826</v>
      </c>
      <c r="D743" s="3">
        <f t="shared" si="17"/>
        <v>0</v>
      </c>
      <c r="E743" s="3">
        <f t="shared" si="17"/>
        <v>255826</v>
      </c>
    </row>
    <row r="744" spans="1:5" ht="16.5" customHeight="1">
      <c r="A744" s="6"/>
      <c r="B744" s="2" t="s">
        <v>43</v>
      </c>
      <c r="C744" s="2">
        <f t="shared" si="17"/>
        <v>255826</v>
      </c>
      <c r="D744" s="2">
        <f t="shared" si="17"/>
        <v>0</v>
      </c>
      <c r="E744" s="2">
        <f t="shared" si="17"/>
        <v>255826</v>
      </c>
    </row>
    <row r="745" spans="1:5" ht="16.5" customHeight="1">
      <c r="A745" s="6"/>
      <c r="B745" s="2" t="s">
        <v>44</v>
      </c>
      <c r="C745" s="2">
        <v>214562</v>
      </c>
      <c r="D745" s="2">
        <v>0</v>
      </c>
      <c r="E745" s="2">
        <f>C745+D745</f>
        <v>214562</v>
      </c>
    </row>
    <row r="746" spans="1:5" ht="13.5" customHeight="1">
      <c r="A746" s="6"/>
      <c r="B746" s="4" t="s">
        <v>45</v>
      </c>
      <c r="C746" s="2">
        <v>6405</v>
      </c>
      <c r="D746" s="2">
        <v>0</v>
      </c>
      <c r="E746" s="2">
        <f>C746+D746</f>
        <v>6405</v>
      </c>
    </row>
    <row r="747" spans="1:5" ht="0.75" customHeight="1">
      <c r="A747" s="6"/>
      <c r="B747" s="14" t="s">
        <v>58</v>
      </c>
      <c r="C747" s="2">
        <v>0</v>
      </c>
      <c r="D747" s="2"/>
      <c r="E747" s="2">
        <f>C747+D747</f>
        <v>0</v>
      </c>
    </row>
    <row r="748" spans="1:5" ht="30" customHeight="1">
      <c r="A748" s="6"/>
      <c r="B748" s="16" t="s">
        <v>392</v>
      </c>
      <c r="C748" s="4">
        <v>41264</v>
      </c>
      <c r="D748" s="4">
        <v>0</v>
      </c>
      <c r="E748" s="4">
        <f>C748+D748</f>
        <v>41264</v>
      </c>
    </row>
    <row r="749" spans="1:5" ht="16.5" customHeight="1">
      <c r="A749" s="6"/>
      <c r="B749" s="16"/>
      <c r="C749" s="4"/>
      <c r="D749" s="4"/>
      <c r="E749" s="3"/>
    </row>
    <row r="750" spans="1:5" ht="34.5" customHeight="1">
      <c r="A750" s="47" t="s">
        <v>474</v>
      </c>
      <c r="B750" s="8" t="s">
        <v>406</v>
      </c>
      <c r="C750" s="83"/>
      <c r="D750" s="83"/>
      <c r="E750" s="83"/>
    </row>
    <row r="751" spans="1:5" ht="16.5" customHeight="1">
      <c r="A751" s="5"/>
      <c r="B751" s="3" t="s">
        <v>59</v>
      </c>
      <c r="C751" s="3">
        <f>C752+C755</f>
        <v>31806</v>
      </c>
      <c r="D751" s="3">
        <f>D752+D755</f>
        <v>0</v>
      </c>
      <c r="E751" s="3">
        <f>E752+E755</f>
        <v>31806</v>
      </c>
    </row>
    <row r="752" spans="1:5" ht="16.5" customHeight="1">
      <c r="A752" s="5"/>
      <c r="B752" s="2" t="s">
        <v>146</v>
      </c>
      <c r="C752" s="2">
        <f>C753+C754</f>
        <v>23000</v>
      </c>
      <c r="D752" s="2">
        <f>D753+D754</f>
        <v>0</v>
      </c>
      <c r="E752" s="2">
        <f>E753+E754</f>
        <v>23000</v>
      </c>
    </row>
    <row r="753" spans="1:5" ht="16.5" customHeight="1">
      <c r="A753" s="5"/>
      <c r="B753" s="2" t="s">
        <v>164</v>
      </c>
      <c r="C753" s="2">
        <v>3000</v>
      </c>
      <c r="D753" s="2">
        <v>0</v>
      </c>
      <c r="E753" s="2">
        <f>C753+D753</f>
        <v>3000</v>
      </c>
    </row>
    <row r="754" spans="1:5" ht="24" customHeight="1">
      <c r="A754" s="5"/>
      <c r="B754" s="14" t="s">
        <v>158</v>
      </c>
      <c r="C754" s="2">
        <v>20000</v>
      </c>
      <c r="D754" s="2">
        <v>0</v>
      </c>
      <c r="E754" s="2">
        <f>C754+D754</f>
        <v>20000</v>
      </c>
    </row>
    <row r="755" spans="1:5" ht="12" customHeight="1">
      <c r="A755" s="5"/>
      <c r="B755" s="2" t="s">
        <v>67</v>
      </c>
      <c r="C755" s="5">
        <v>8806</v>
      </c>
      <c r="D755" s="5">
        <v>0</v>
      </c>
      <c r="E755" s="2">
        <f>C755+D755</f>
        <v>8806</v>
      </c>
    </row>
    <row r="756" spans="1:5" ht="16.5" customHeight="1">
      <c r="A756" s="5"/>
      <c r="B756" s="2"/>
      <c r="C756" s="5"/>
      <c r="D756" s="5"/>
      <c r="E756" s="2"/>
    </row>
    <row r="757" spans="1:5" ht="16.5" customHeight="1">
      <c r="A757" s="5"/>
      <c r="B757" s="3" t="s">
        <v>76</v>
      </c>
      <c r="C757" s="3">
        <f>C758+C760</f>
        <v>31806</v>
      </c>
      <c r="D757" s="3">
        <f>D758+D760</f>
        <v>0</v>
      </c>
      <c r="E757" s="3">
        <f>E758+E760</f>
        <v>31806</v>
      </c>
    </row>
    <row r="758" spans="1:5" ht="16.5" customHeight="1">
      <c r="A758" s="5"/>
      <c r="B758" s="2" t="s">
        <v>43</v>
      </c>
      <c r="C758" s="2">
        <f>C759+C761+C762</f>
        <v>31806</v>
      </c>
      <c r="D758" s="2">
        <f>D759+D761+D762</f>
        <v>0</v>
      </c>
      <c r="E758" s="2">
        <f>E759+E761+E762</f>
        <v>31806</v>
      </c>
    </row>
    <row r="759" spans="1:5" ht="16.5" customHeight="1">
      <c r="A759" s="5"/>
      <c r="B759" s="2" t="s">
        <v>87</v>
      </c>
      <c r="C759" s="2">
        <v>23000</v>
      </c>
      <c r="D759" s="2">
        <v>0</v>
      </c>
      <c r="E759" s="2">
        <f>C759+D759</f>
        <v>23000</v>
      </c>
    </row>
    <row r="760" spans="1:5" ht="16.5" customHeight="1" hidden="1">
      <c r="A760" s="5"/>
      <c r="B760" s="2" t="s">
        <v>58</v>
      </c>
      <c r="C760" s="2">
        <v>0</v>
      </c>
      <c r="D760" s="2">
        <v>0</v>
      </c>
      <c r="E760" s="2">
        <f>C760+D760</f>
        <v>0</v>
      </c>
    </row>
    <row r="761" spans="1:5" ht="14.25" customHeight="1" hidden="1">
      <c r="A761" s="85"/>
      <c r="B761" s="16" t="s">
        <v>391</v>
      </c>
      <c r="C761" s="2">
        <v>0</v>
      </c>
      <c r="D761" s="2">
        <v>0</v>
      </c>
      <c r="E761" s="2">
        <f>C761+D761</f>
        <v>0</v>
      </c>
    </row>
    <row r="762" spans="1:5" ht="16.5" customHeight="1">
      <c r="A762" s="6"/>
      <c r="B762" s="14" t="s">
        <v>467</v>
      </c>
      <c r="C762" s="2">
        <v>8806</v>
      </c>
      <c r="D762" s="2">
        <v>0</v>
      </c>
      <c r="E762" s="2">
        <f>C762+D762</f>
        <v>8806</v>
      </c>
    </row>
    <row r="763" spans="1:5" ht="16.5" customHeight="1">
      <c r="A763" s="6"/>
      <c r="B763" s="16"/>
      <c r="C763" s="4"/>
      <c r="D763" s="4"/>
      <c r="E763" s="2"/>
    </row>
    <row r="764" spans="1:5" ht="16.5" customHeight="1">
      <c r="A764" s="6"/>
      <c r="B764" s="3" t="s">
        <v>443</v>
      </c>
      <c r="C764" s="4"/>
      <c r="D764" s="4"/>
      <c r="E764" s="3"/>
    </row>
    <row r="765" spans="1:5" ht="12" customHeight="1">
      <c r="A765" s="6"/>
      <c r="B765" s="79"/>
      <c r="C765" s="4"/>
      <c r="D765" s="4"/>
      <c r="E765" s="3"/>
    </row>
    <row r="766" spans="1:5" ht="15" customHeight="1">
      <c r="A766" s="6"/>
      <c r="B766" s="3" t="s">
        <v>59</v>
      </c>
      <c r="C766" s="3">
        <f>C767+C770+C771+C769</f>
        <v>2364759</v>
      </c>
      <c r="D766" s="3">
        <f>D767+D770+D771+D769</f>
        <v>0</v>
      </c>
      <c r="E766" s="3">
        <f>E767+E770+E771+E769</f>
        <v>2364759</v>
      </c>
    </row>
    <row r="767" spans="1:5" ht="16.5" customHeight="1">
      <c r="A767" s="6"/>
      <c r="B767" s="2" t="s">
        <v>146</v>
      </c>
      <c r="C767" s="2">
        <f aca="true" t="shared" si="18" ref="C767:E768">C783+C797+C810+C820</f>
        <v>2364759</v>
      </c>
      <c r="D767" s="2">
        <f t="shared" si="18"/>
        <v>0</v>
      </c>
      <c r="E767" s="2">
        <f t="shared" si="18"/>
        <v>2364759</v>
      </c>
    </row>
    <row r="768" spans="1:5" ht="16.5" customHeight="1">
      <c r="A768" s="6"/>
      <c r="B768" s="2" t="s">
        <v>147</v>
      </c>
      <c r="C768" s="2">
        <f>C784+C798+C811+C821</f>
        <v>2364759</v>
      </c>
      <c r="D768" s="2">
        <f t="shared" si="18"/>
        <v>0</v>
      </c>
      <c r="E768" s="2">
        <f t="shared" si="18"/>
        <v>2364759</v>
      </c>
    </row>
    <row r="769" spans="1:5" ht="16.5" customHeight="1" hidden="1">
      <c r="A769" s="6"/>
      <c r="B769" s="2" t="s">
        <v>26</v>
      </c>
      <c r="C769" s="2">
        <f>C785</f>
        <v>0</v>
      </c>
      <c r="D769" s="2">
        <f>D785</f>
        <v>0</v>
      </c>
      <c r="E769" s="2">
        <f>E785</f>
        <v>0</v>
      </c>
    </row>
    <row r="770" spans="1:5" ht="16.5" customHeight="1" hidden="1">
      <c r="A770" s="43"/>
      <c r="B770" s="2" t="s">
        <v>103</v>
      </c>
      <c r="C770" s="5">
        <f>C787+C800</f>
        <v>0</v>
      </c>
      <c r="D770" s="5">
        <f>D787+D800</f>
        <v>0</v>
      </c>
      <c r="E770" s="5">
        <f>E787+E800</f>
        <v>0</v>
      </c>
    </row>
    <row r="771" spans="1:5" ht="16.5" customHeight="1" hidden="1">
      <c r="A771" s="43"/>
      <c r="B771" s="2" t="s">
        <v>67</v>
      </c>
      <c r="C771" s="5">
        <f>C786+C801</f>
        <v>0</v>
      </c>
      <c r="D771" s="5">
        <f>D786+D801</f>
        <v>0</v>
      </c>
      <c r="E771" s="5">
        <f>E786+E801</f>
        <v>0</v>
      </c>
    </row>
    <row r="772" spans="1:5" ht="12" customHeight="1">
      <c r="A772" s="5"/>
      <c r="B772" s="2"/>
      <c r="C772" s="2"/>
      <c r="D772" s="2"/>
      <c r="E772" s="3"/>
    </row>
    <row r="773" spans="1:5" ht="16.5" customHeight="1">
      <c r="A773" s="5"/>
      <c r="B773" s="3" t="s">
        <v>68</v>
      </c>
      <c r="C773" s="3">
        <f>C774+C778+C779</f>
        <v>2364759</v>
      </c>
      <c r="D773" s="3">
        <f>D774+D778+D779</f>
        <v>0</v>
      </c>
      <c r="E773" s="3">
        <f>E774+E778+E779</f>
        <v>2364759</v>
      </c>
    </row>
    <row r="774" spans="1:5" ht="16.5" customHeight="1">
      <c r="A774" s="5"/>
      <c r="B774" s="2" t="s">
        <v>43</v>
      </c>
      <c r="C774" s="2">
        <f>C775+C777</f>
        <v>2364759</v>
      </c>
      <c r="D774" s="2">
        <f>D775+D777</f>
        <v>0</v>
      </c>
      <c r="E774" s="2">
        <f>E775+E777</f>
        <v>2364759</v>
      </c>
    </row>
    <row r="775" spans="1:5" ht="16.5" customHeight="1">
      <c r="A775" s="5"/>
      <c r="B775" s="2" t="s">
        <v>44</v>
      </c>
      <c r="C775" s="2">
        <f>C791+C805+C816</f>
        <v>247805</v>
      </c>
      <c r="D775" s="2">
        <f>D791+D805+D816</f>
        <v>0</v>
      </c>
      <c r="E775" s="2">
        <f>E791+E805+E816</f>
        <v>247805</v>
      </c>
    </row>
    <row r="776" spans="1:5" ht="16.5" customHeight="1">
      <c r="A776" s="5"/>
      <c r="B776" s="4" t="s">
        <v>45</v>
      </c>
      <c r="C776" s="4">
        <f>C792</f>
        <v>142663</v>
      </c>
      <c r="D776" s="4">
        <f>D792</f>
        <v>0</v>
      </c>
      <c r="E776" s="4">
        <f>E792</f>
        <v>142663</v>
      </c>
    </row>
    <row r="777" spans="1:5" ht="15.75" customHeight="1">
      <c r="A777" s="5"/>
      <c r="B777" s="2" t="s">
        <v>148</v>
      </c>
      <c r="C777" s="2">
        <f>C806</f>
        <v>2116954</v>
      </c>
      <c r="D777" s="2">
        <f>D806</f>
        <v>0</v>
      </c>
      <c r="E777" s="2">
        <f>E806</f>
        <v>2116954</v>
      </c>
    </row>
    <row r="778" spans="1:5" ht="1.5" customHeight="1" hidden="1">
      <c r="A778" s="5"/>
      <c r="B778" s="2" t="s">
        <v>58</v>
      </c>
      <c r="C778" s="2">
        <f>C793</f>
        <v>0</v>
      </c>
      <c r="D778" s="2">
        <f>D793</f>
        <v>0</v>
      </c>
      <c r="E778" s="2">
        <f>E793</f>
        <v>0</v>
      </c>
    </row>
    <row r="779" spans="1:5" ht="1.5" customHeight="1">
      <c r="A779" s="5"/>
      <c r="B779" s="2" t="str">
        <f>B825</f>
        <v>Akcijas un cita līdzdalība komersantu  pašu kapitālā, t.sk., </v>
      </c>
      <c r="C779" s="2">
        <f>C825</f>
        <v>0</v>
      </c>
      <c r="D779" s="2">
        <f>D825</f>
        <v>0</v>
      </c>
      <c r="E779" s="2">
        <f>E825</f>
        <v>0</v>
      </c>
    </row>
    <row r="780" spans="1:5" ht="16.5" customHeight="1">
      <c r="A780" s="5"/>
      <c r="B780" s="2"/>
      <c r="C780" s="2"/>
      <c r="D780" s="2"/>
      <c r="E780" s="3"/>
    </row>
    <row r="781" spans="1:5" ht="16.5" customHeight="1">
      <c r="A781" s="6" t="s">
        <v>73</v>
      </c>
      <c r="B781" s="3" t="s">
        <v>337</v>
      </c>
      <c r="C781" s="2"/>
      <c r="D781" s="2"/>
      <c r="E781" s="3"/>
    </row>
    <row r="782" spans="1:5" ht="16.5" customHeight="1">
      <c r="A782" s="5"/>
      <c r="B782" s="3" t="s">
        <v>59</v>
      </c>
      <c r="C782" s="3">
        <f>SUM(C783:C787)-C784</f>
        <v>213774</v>
      </c>
      <c r="D782" s="3">
        <f>SUM(D783:D787)-D784</f>
        <v>0</v>
      </c>
      <c r="E782" s="3">
        <f>SUM(E783:E787)-E784</f>
        <v>213774</v>
      </c>
    </row>
    <row r="783" spans="1:5" ht="16.5" customHeight="1">
      <c r="A783" s="5"/>
      <c r="B783" s="2" t="s">
        <v>149</v>
      </c>
      <c r="C783" s="2">
        <f>C784</f>
        <v>213774</v>
      </c>
      <c r="D783" s="2">
        <f>D784</f>
        <v>0</v>
      </c>
      <c r="E783" s="2">
        <f>E784</f>
        <v>213774</v>
      </c>
    </row>
    <row r="784" spans="1:5" ht="16.5" customHeight="1">
      <c r="A784" s="5"/>
      <c r="B784" s="2" t="s">
        <v>147</v>
      </c>
      <c r="C784" s="2">
        <v>213774</v>
      </c>
      <c r="D784" s="2">
        <v>0</v>
      </c>
      <c r="E784" s="2">
        <f>C784+D784</f>
        <v>213774</v>
      </c>
    </row>
    <row r="785" spans="1:5" ht="16.5" customHeight="1" hidden="1">
      <c r="A785" s="5"/>
      <c r="B785" s="2" t="s">
        <v>150</v>
      </c>
      <c r="C785" s="2">
        <v>0</v>
      </c>
      <c r="D785" s="2"/>
      <c r="E785" s="2">
        <f>C785+D785</f>
        <v>0</v>
      </c>
    </row>
    <row r="786" spans="1:5" ht="16.5" customHeight="1" hidden="1">
      <c r="A786" s="5"/>
      <c r="B786" s="2" t="s">
        <v>67</v>
      </c>
      <c r="C786" s="2"/>
      <c r="D786" s="2"/>
      <c r="E786" s="3">
        <f>C786+D786</f>
        <v>0</v>
      </c>
    </row>
    <row r="787" spans="1:5" ht="16.5" customHeight="1" hidden="1">
      <c r="A787" s="5"/>
      <c r="B787" s="2" t="s">
        <v>103</v>
      </c>
      <c r="C787" s="2"/>
      <c r="D787" s="2"/>
      <c r="E787" s="3">
        <f>C787+D787</f>
        <v>0</v>
      </c>
    </row>
    <row r="788" spans="1:5" ht="16.5" customHeight="1">
      <c r="A788" s="5"/>
      <c r="B788" s="2"/>
      <c r="C788" s="5"/>
      <c r="D788" s="5"/>
      <c r="E788" s="3"/>
    </row>
    <row r="789" spans="1:5" ht="16.5" customHeight="1">
      <c r="A789" s="5"/>
      <c r="B789" s="3" t="s">
        <v>76</v>
      </c>
      <c r="C789" s="3">
        <f>C790+C793</f>
        <v>213774</v>
      </c>
      <c r="D789" s="3">
        <f>D790+D793</f>
        <v>0</v>
      </c>
      <c r="E789" s="3">
        <f>E790+E793</f>
        <v>213774</v>
      </c>
    </row>
    <row r="790" spans="1:5" ht="16.5" customHeight="1">
      <c r="A790" s="5"/>
      <c r="B790" s="2" t="s">
        <v>43</v>
      </c>
      <c r="C790" s="2">
        <f>C791</f>
        <v>213774</v>
      </c>
      <c r="D790" s="2">
        <f>D791</f>
        <v>0</v>
      </c>
      <c r="E790" s="2">
        <f>E791</f>
        <v>213774</v>
      </c>
    </row>
    <row r="791" spans="1:5" ht="16.5" customHeight="1">
      <c r="A791" s="5"/>
      <c r="B791" s="2" t="s">
        <v>44</v>
      </c>
      <c r="C791" s="2">
        <v>213774</v>
      </c>
      <c r="D791" s="2">
        <v>0</v>
      </c>
      <c r="E791" s="2">
        <f>C791+D791</f>
        <v>213774</v>
      </c>
    </row>
    <row r="792" spans="1:5" ht="16.5" customHeight="1">
      <c r="A792" s="6"/>
      <c r="B792" s="4" t="s">
        <v>45</v>
      </c>
      <c r="C792" s="4">
        <v>142663</v>
      </c>
      <c r="D792" s="4">
        <v>0</v>
      </c>
      <c r="E792" s="4">
        <f>C792+D792</f>
        <v>142663</v>
      </c>
    </row>
    <row r="793" spans="1:5" ht="16.5" customHeight="1" hidden="1">
      <c r="A793" s="5"/>
      <c r="B793" s="2" t="s">
        <v>58</v>
      </c>
      <c r="C793" s="2">
        <v>0</v>
      </c>
      <c r="D793" s="2"/>
      <c r="E793" s="2">
        <f>C793+D793</f>
        <v>0</v>
      </c>
    </row>
    <row r="794" spans="1:5" ht="16.5" customHeight="1">
      <c r="A794" s="5"/>
      <c r="B794" s="2"/>
      <c r="C794" s="2"/>
      <c r="D794" s="2"/>
      <c r="E794" s="2"/>
    </row>
    <row r="795" spans="1:5" ht="16.5" customHeight="1">
      <c r="A795" s="6" t="s">
        <v>85</v>
      </c>
      <c r="B795" s="8" t="s">
        <v>151</v>
      </c>
      <c r="C795" s="2"/>
      <c r="D795" s="2"/>
      <c r="E795" s="3"/>
    </row>
    <row r="796" spans="1:5" ht="16.5" customHeight="1">
      <c r="A796" s="5"/>
      <c r="B796" s="3" t="s">
        <v>59</v>
      </c>
      <c r="C796" s="3">
        <f>C797+C799+C800</f>
        <v>2148985</v>
      </c>
      <c r="D796" s="3">
        <f>D797+D799+D800</f>
        <v>0</v>
      </c>
      <c r="E796" s="3">
        <f>E797+E799+E800</f>
        <v>2148985</v>
      </c>
    </row>
    <row r="797" spans="1:5" ht="16.5" customHeight="1">
      <c r="A797" s="5"/>
      <c r="B797" s="19" t="s">
        <v>81</v>
      </c>
      <c r="C797" s="2">
        <f>C798</f>
        <v>2148985</v>
      </c>
      <c r="D797" s="2">
        <f>D798</f>
        <v>0</v>
      </c>
      <c r="E797" s="2">
        <f>E798</f>
        <v>2148985</v>
      </c>
    </row>
    <row r="798" spans="1:5" ht="16.5" customHeight="1">
      <c r="A798" s="5"/>
      <c r="B798" s="19" t="s">
        <v>152</v>
      </c>
      <c r="C798" s="2">
        <v>2148985</v>
      </c>
      <c r="D798" s="2">
        <v>0</v>
      </c>
      <c r="E798" s="2">
        <f>C798+D798</f>
        <v>2148985</v>
      </c>
    </row>
    <row r="799" spans="1:5" ht="16.5" customHeight="1" hidden="1">
      <c r="A799" s="5"/>
      <c r="B799" s="46" t="s">
        <v>66</v>
      </c>
      <c r="C799" s="2"/>
      <c r="D799" s="2"/>
      <c r="E799" s="2">
        <f>C799+D799</f>
        <v>0</v>
      </c>
    </row>
    <row r="800" spans="1:5" ht="16.5" customHeight="1" hidden="1">
      <c r="A800" s="5"/>
      <c r="B800" s="46" t="s">
        <v>103</v>
      </c>
      <c r="C800" s="2"/>
      <c r="D800" s="2"/>
      <c r="E800" s="2">
        <f>C800+D800</f>
        <v>0</v>
      </c>
    </row>
    <row r="801" spans="1:5" ht="16.5" customHeight="1" hidden="1">
      <c r="A801" s="5"/>
      <c r="B801" s="46" t="s">
        <v>67</v>
      </c>
      <c r="C801" s="2"/>
      <c r="D801" s="2"/>
      <c r="E801" s="3"/>
    </row>
    <row r="802" spans="1:5" ht="16.5" customHeight="1">
      <c r="A802" s="5"/>
      <c r="B802" s="46"/>
      <c r="C802" s="2"/>
      <c r="D802" s="2"/>
      <c r="E802" s="3"/>
    </row>
    <row r="803" spans="1:5" ht="16.5" customHeight="1">
      <c r="A803" s="5"/>
      <c r="B803" s="3" t="s">
        <v>76</v>
      </c>
      <c r="C803" s="3">
        <f>C804</f>
        <v>2148985</v>
      </c>
      <c r="D803" s="3">
        <f>D804</f>
        <v>0</v>
      </c>
      <c r="E803" s="3">
        <f>E804</f>
        <v>2148985</v>
      </c>
    </row>
    <row r="804" spans="1:5" ht="16.5" customHeight="1">
      <c r="A804" s="5"/>
      <c r="B804" s="2" t="s">
        <v>43</v>
      </c>
      <c r="C804" s="2">
        <f>C806+C805</f>
        <v>2148985</v>
      </c>
      <c r="D804" s="2">
        <f>D806+D805</f>
        <v>0</v>
      </c>
      <c r="E804" s="2">
        <f>E806+E805</f>
        <v>2148985</v>
      </c>
    </row>
    <row r="805" spans="1:5" ht="16.5" customHeight="1">
      <c r="A805" s="5"/>
      <c r="B805" s="2" t="s">
        <v>153</v>
      </c>
      <c r="C805" s="2">
        <v>32031</v>
      </c>
      <c r="D805" s="2">
        <v>0</v>
      </c>
      <c r="E805" s="2">
        <f>C805+D805</f>
        <v>32031</v>
      </c>
    </row>
    <row r="806" spans="1:5" ht="16.5" customHeight="1">
      <c r="A806" s="5"/>
      <c r="B806" s="2" t="s">
        <v>154</v>
      </c>
      <c r="C806" s="2">
        <v>2116954</v>
      </c>
      <c r="D806" s="2">
        <v>0</v>
      </c>
      <c r="E806" s="2">
        <f>C806+D806</f>
        <v>2116954</v>
      </c>
    </row>
    <row r="807" spans="1:5" ht="16.5" customHeight="1">
      <c r="A807" s="5"/>
      <c r="B807" s="2"/>
      <c r="C807" s="2"/>
      <c r="D807" s="2"/>
      <c r="E807" s="3"/>
    </row>
    <row r="808" spans="1:5" ht="16.5" customHeight="1">
      <c r="A808" s="21" t="s">
        <v>88</v>
      </c>
      <c r="B808" s="3" t="s">
        <v>155</v>
      </c>
      <c r="C808" s="2"/>
      <c r="D808" s="2"/>
      <c r="E808" s="3"/>
    </row>
    <row r="809" spans="1:5" ht="16.5" customHeight="1">
      <c r="A809" s="5"/>
      <c r="B809" s="3" t="s">
        <v>59</v>
      </c>
      <c r="C809" s="3">
        <f>C810</f>
        <v>2000</v>
      </c>
      <c r="D809" s="3">
        <f>D810</f>
        <v>0</v>
      </c>
      <c r="E809" s="3">
        <f>E810</f>
        <v>2000</v>
      </c>
    </row>
    <row r="810" spans="1:5" ht="16.5" customHeight="1">
      <c r="A810" s="5"/>
      <c r="B810" s="2" t="s">
        <v>4</v>
      </c>
      <c r="C810" s="2">
        <f>C811</f>
        <v>2000</v>
      </c>
      <c r="D810" s="2">
        <f>D811</f>
        <v>0</v>
      </c>
      <c r="E810" s="2">
        <f>C810+D810</f>
        <v>2000</v>
      </c>
    </row>
    <row r="811" spans="1:5" ht="16.5" customHeight="1">
      <c r="A811" s="5"/>
      <c r="B811" s="2" t="s">
        <v>5</v>
      </c>
      <c r="C811" s="2">
        <v>2000</v>
      </c>
      <c r="D811" s="2">
        <v>0</v>
      </c>
      <c r="E811" s="2">
        <f>C811+D811</f>
        <v>2000</v>
      </c>
    </row>
    <row r="812" spans="1:5" ht="16.5" customHeight="1" hidden="1">
      <c r="A812" s="5"/>
      <c r="B812" s="2"/>
      <c r="C812" s="2"/>
      <c r="D812" s="2"/>
      <c r="E812" s="3"/>
    </row>
    <row r="813" spans="1:5" ht="16.5" customHeight="1">
      <c r="A813" s="5"/>
      <c r="B813" s="2"/>
      <c r="C813" s="2"/>
      <c r="D813" s="2"/>
      <c r="E813" s="3"/>
    </row>
    <row r="814" spans="1:5" ht="16.5" customHeight="1">
      <c r="A814" s="5"/>
      <c r="B814" s="3" t="s">
        <v>76</v>
      </c>
      <c r="C814" s="3">
        <f aca="true" t="shared" si="19" ref="C814:E815">C815</f>
        <v>2000</v>
      </c>
      <c r="D814" s="3">
        <f t="shared" si="19"/>
        <v>0</v>
      </c>
      <c r="E814" s="3">
        <f t="shared" si="19"/>
        <v>2000</v>
      </c>
    </row>
    <row r="815" spans="1:5" ht="16.5" customHeight="1">
      <c r="A815" s="5"/>
      <c r="B815" s="2" t="s">
        <v>43</v>
      </c>
      <c r="C815" s="2">
        <f t="shared" si="19"/>
        <v>2000</v>
      </c>
      <c r="D815" s="2">
        <f t="shared" si="19"/>
        <v>0</v>
      </c>
      <c r="E815" s="2">
        <f>E816</f>
        <v>2000</v>
      </c>
    </row>
    <row r="816" spans="1:5" ht="16.5" customHeight="1">
      <c r="A816" s="5"/>
      <c r="B816" s="2" t="s">
        <v>156</v>
      </c>
      <c r="C816" s="2">
        <v>2000</v>
      </c>
      <c r="D816" s="2">
        <v>0</v>
      </c>
      <c r="E816" s="2">
        <f>C816+D816</f>
        <v>2000</v>
      </c>
    </row>
    <row r="817" spans="1:5" ht="16.5" customHeight="1">
      <c r="A817" s="6"/>
      <c r="B817" s="16"/>
      <c r="C817" s="4"/>
      <c r="D817" s="4"/>
      <c r="E817" s="2"/>
    </row>
    <row r="818" spans="1:5" ht="16.5" customHeight="1" hidden="1">
      <c r="A818" s="21" t="s">
        <v>95</v>
      </c>
      <c r="B818" s="8" t="s">
        <v>96</v>
      </c>
      <c r="C818" s="2"/>
      <c r="D818" s="2"/>
      <c r="E818" s="3"/>
    </row>
    <row r="819" spans="1:5" ht="16.5" customHeight="1" hidden="1">
      <c r="A819" s="5"/>
      <c r="B819" s="3" t="s">
        <v>59</v>
      </c>
      <c r="C819" s="3">
        <f>C820+C822</f>
        <v>0</v>
      </c>
      <c r="D819" s="3">
        <f>D820+D822</f>
        <v>0</v>
      </c>
      <c r="E819" s="3">
        <f>E820+E822</f>
        <v>0</v>
      </c>
    </row>
    <row r="820" spans="1:5" ht="16.5" customHeight="1" hidden="1">
      <c r="A820" s="5"/>
      <c r="B820" s="2" t="s">
        <v>74</v>
      </c>
      <c r="C820" s="2">
        <f>C821</f>
        <v>0</v>
      </c>
      <c r="D820" s="2">
        <f>D821</f>
        <v>0</v>
      </c>
      <c r="E820" s="2">
        <f>C820+D820</f>
        <v>0</v>
      </c>
    </row>
    <row r="821" spans="1:5" ht="16.5" customHeight="1" hidden="1">
      <c r="A821" s="5"/>
      <c r="B821" s="2" t="s">
        <v>157</v>
      </c>
      <c r="C821" s="2">
        <v>0</v>
      </c>
      <c r="D821" s="2">
        <v>0</v>
      </c>
      <c r="E821" s="2">
        <f>C821+D821</f>
        <v>0</v>
      </c>
    </row>
    <row r="822" spans="1:5" ht="21.75" customHeight="1" hidden="1">
      <c r="A822" s="5"/>
      <c r="B822" s="2" t="s">
        <v>67</v>
      </c>
      <c r="C822" s="2"/>
      <c r="D822" s="2"/>
      <c r="E822" s="2">
        <f>C822+D822</f>
        <v>0</v>
      </c>
    </row>
    <row r="823" spans="1:5" ht="16.5" customHeight="1" hidden="1">
      <c r="A823" s="5"/>
      <c r="B823" s="2"/>
      <c r="C823" s="2"/>
      <c r="D823" s="2"/>
      <c r="E823" s="3"/>
    </row>
    <row r="824" spans="1:5" ht="16.5" customHeight="1" hidden="1">
      <c r="A824" s="5"/>
      <c r="B824" s="3" t="s">
        <v>76</v>
      </c>
      <c r="C824" s="3">
        <f>C825</f>
        <v>0</v>
      </c>
      <c r="D824" s="3">
        <f>D825</f>
        <v>0</v>
      </c>
      <c r="E824" s="3">
        <f>E825</f>
        <v>0</v>
      </c>
    </row>
    <row r="825" spans="1:5" ht="16.5" customHeight="1" hidden="1">
      <c r="A825" s="5"/>
      <c r="B825" s="2" t="s">
        <v>97</v>
      </c>
      <c r="C825" s="2">
        <f>C827+C828+C826</f>
        <v>0</v>
      </c>
      <c r="D825" s="2">
        <f>D827+D828+D826</f>
        <v>0</v>
      </c>
      <c r="E825" s="2">
        <f>E827+E828+E826</f>
        <v>0</v>
      </c>
    </row>
    <row r="826" spans="1:5" ht="16.5" customHeight="1" hidden="1">
      <c r="A826" s="5"/>
      <c r="B826" s="4" t="s">
        <v>359</v>
      </c>
      <c r="C826" s="4">
        <v>0</v>
      </c>
      <c r="D826" s="4">
        <v>0</v>
      </c>
      <c r="E826" s="4">
        <f>C826+D826</f>
        <v>0</v>
      </c>
    </row>
    <row r="827" spans="1:5" ht="23.25" customHeight="1" hidden="1">
      <c r="A827" s="6"/>
      <c r="B827" s="16" t="s">
        <v>367</v>
      </c>
      <c r="C827" s="4">
        <v>0</v>
      </c>
      <c r="D827" s="4">
        <v>0</v>
      </c>
      <c r="E827" s="2">
        <f>C827+D827</f>
        <v>0</v>
      </c>
    </row>
    <row r="828" spans="1:5" ht="0.75" customHeight="1">
      <c r="A828" s="6"/>
      <c r="B828" s="16"/>
      <c r="C828" s="4"/>
      <c r="D828" s="4"/>
      <c r="E828" s="2"/>
    </row>
    <row r="829" spans="1:5" ht="8.25" customHeight="1">
      <c r="A829" s="6"/>
      <c r="B829" s="2"/>
      <c r="C829" s="2"/>
      <c r="D829" s="2"/>
      <c r="E829" s="2"/>
    </row>
    <row r="830" spans="1:5" ht="14.25" customHeight="1">
      <c r="A830" s="6"/>
      <c r="B830" s="3" t="s">
        <v>442</v>
      </c>
      <c r="C830" s="2"/>
      <c r="D830" s="2"/>
      <c r="E830" s="2"/>
    </row>
    <row r="831" spans="1:5" ht="16.5" customHeight="1">
      <c r="A831" s="6"/>
      <c r="B831" s="3" t="s">
        <v>59</v>
      </c>
      <c r="C831" s="3">
        <f>SUM(C832:C846)-C833-C834</f>
        <v>6126474</v>
      </c>
      <c r="D831" s="3">
        <f>SUM(D832:D846)-D833-D834</f>
        <v>15452</v>
      </c>
      <c r="E831" s="3">
        <f>SUM(E832:E846)-E833-E834</f>
        <v>6141926</v>
      </c>
    </row>
    <row r="832" spans="1:5" ht="16.5" customHeight="1">
      <c r="A832" s="6"/>
      <c r="B832" s="2" t="s">
        <v>146</v>
      </c>
      <c r="C832" s="2">
        <f>C859+C896+C947+C969+C999+C1024+C1050+C1063+C915+C1037+C982+C1082+C928++C1013+C877</f>
        <v>2684660</v>
      </c>
      <c r="D832" s="2">
        <f>D859+D896+D947+D969+D999+D1024+D1050+D1063+D915+D1037+D982+D1082+D928++D1013+D877</f>
        <v>0</v>
      </c>
      <c r="E832" s="2">
        <f>E859+E896+E947+E969+E999+E1024+E1050+E1063+E915+E1037+E982+E1082+E928++E1013+E877</f>
        <v>2684660</v>
      </c>
    </row>
    <row r="833" spans="1:5" ht="15.75" customHeight="1">
      <c r="A833" s="6"/>
      <c r="B833" s="2" t="s">
        <v>147</v>
      </c>
      <c r="C833" s="2">
        <f>C860+C897+C948+C969+C1000+C1025+C1051+C1064+C916+C1038+C983+C1083+C929+C1014+C878</f>
        <v>2684660</v>
      </c>
      <c r="D833" s="2">
        <f>D860+D897+D948+D969+D1000+D1025+D1051+D1064+D916+D1038+D983+D1083+D929+D1014+D878</f>
        <v>0</v>
      </c>
      <c r="E833" s="2">
        <f>E860+E897+E948+E969+E1000+E1025+E1051+E1064+E916+E1038+E983+E1083+E929+E1014+E878</f>
        <v>2684660</v>
      </c>
    </row>
    <row r="834" spans="1:5" ht="1.5" customHeight="1">
      <c r="A834" s="6"/>
      <c r="B834" s="14" t="s">
        <v>158</v>
      </c>
      <c r="C834" s="2">
        <f>C898+C949+C970+C879</f>
        <v>0</v>
      </c>
      <c r="D834" s="2">
        <f>D898+D949+D970+D879</f>
        <v>0</v>
      </c>
      <c r="E834" s="2">
        <f>E898+E949+E970+E879</f>
        <v>0</v>
      </c>
    </row>
    <row r="835" spans="1:5" ht="2.25" customHeight="1">
      <c r="A835" s="6"/>
      <c r="B835" s="87" t="s">
        <v>469</v>
      </c>
      <c r="C835" s="2">
        <f>C861+C880+C899+C930+C950+C971+C985+C1026+C1052+C1065</f>
        <v>0</v>
      </c>
      <c r="D835" s="2">
        <f>D861+D880+D899+D930+D950+D971+D985+D1026+D1052+D1065</f>
        <v>0</v>
      </c>
      <c r="E835" s="2">
        <f>E861+E880+E899+E930+E950+E971+E985+E1026+E1052+E1065</f>
        <v>0</v>
      </c>
    </row>
    <row r="836" spans="1:5" ht="14.25" customHeight="1">
      <c r="A836" s="6"/>
      <c r="B836" s="2" t="s">
        <v>33</v>
      </c>
      <c r="C836" s="2">
        <f>C1067+C1003+C900+C931+C955</f>
        <v>8644</v>
      </c>
      <c r="D836" s="2">
        <f>D1067+D1003+D900+D931+D955</f>
        <v>14710</v>
      </c>
      <c r="E836" s="2">
        <f>E1067+E1003+E900+E931+E955</f>
        <v>23354</v>
      </c>
    </row>
    <row r="837" spans="1:5" ht="16.5" customHeight="1">
      <c r="A837" s="6"/>
      <c r="B837" s="2" t="s">
        <v>28</v>
      </c>
      <c r="C837" s="2">
        <f>C1068+C901+C951+C932+C972+C1053+C1027</f>
        <v>1725907</v>
      </c>
      <c r="D837" s="2">
        <f>D1068+D901+D951+D932+D972+D1053+D1027</f>
        <v>0</v>
      </c>
      <c r="E837" s="2">
        <f>E1068+E901+E951+E932+E972+E1053+E1027</f>
        <v>1725907</v>
      </c>
    </row>
    <row r="838" spans="1:5" ht="15.75" customHeight="1">
      <c r="A838" s="6"/>
      <c r="B838" s="14" t="s">
        <v>159</v>
      </c>
      <c r="C838" s="2">
        <f>C952+C902+C917+C988</f>
        <v>657666</v>
      </c>
      <c r="D838" s="2">
        <f>D952+D902+D917+D988</f>
        <v>0</v>
      </c>
      <c r="E838" s="2">
        <f>E952+E902+E917+E988</f>
        <v>657666</v>
      </c>
    </row>
    <row r="839" spans="1:5" ht="0.75" customHeight="1">
      <c r="A839" s="6"/>
      <c r="B839" s="14" t="s">
        <v>17</v>
      </c>
      <c r="C839" s="2">
        <f>C987</f>
        <v>0</v>
      </c>
      <c r="D839" s="2">
        <f>D987</f>
        <v>0</v>
      </c>
      <c r="E839" s="2">
        <f>E987</f>
        <v>0</v>
      </c>
    </row>
    <row r="840" spans="1:5" ht="40.5" customHeight="1">
      <c r="A840" s="6"/>
      <c r="B840" s="14" t="s">
        <v>14</v>
      </c>
      <c r="C840" s="2">
        <f>C953+C918+C883</f>
        <v>14135</v>
      </c>
      <c r="D840" s="2">
        <f>D953+D918+D883</f>
        <v>42</v>
      </c>
      <c r="E840" s="2">
        <f>E953+E918+E883</f>
        <v>14177</v>
      </c>
    </row>
    <row r="841" spans="1:5" ht="16.5" customHeight="1">
      <c r="A841" s="6"/>
      <c r="B841" s="17" t="s">
        <v>35</v>
      </c>
      <c r="C841" s="2">
        <f>C905+C1066</f>
        <v>550</v>
      </c>
      <c r="D841" s="2">
        <f>D905+D1066</f>
        <v>0</v>
      </c>
      <c r="E841" s="2">
        <f>E905+E1066</f>
        <v>550</v>
      </c>
    </row>
    <row r="842" spans="1:5" ht="16.5" customHeight="1">
      <c r="A842" s="6"/>
      <c r="B842" s="2" t="s">
        <v>26</v>
      </c>
      <c r="C842" s="2">
        <f>C1069+C862+C864+C919+C1002</f>
        <v>99320</v>
      </c>
      <c r="D842" s="2">
        <f>D1069+D862+D864+D919+D1002</f>
        <v>700</v>
      </c>
      <c r="E842" s="2">
        <f>E1069+E862+E864+E919+E1002</f>
        <v>100020</v>
      </c>
    </row>
    <row r="843" spans="1:5" ht="16.5" customHeight="1" hidden="1">
      <c r="A843" s="6"/>
      <c r="B843" s="2" t="s">
        <v>60</v>
      </c>
      <c r="C843" s="4"/>
      <c r="D843" s="4"/>
      <c r="E843" s="3">
        <f>C843+D843</f>
        <v>0</v>
      </c>
    </row>
    <row r="844" spans="1:5" ht="16.5" customHeight="1" hidden="1">
      <c r="A844" s="85"/>
      <c r="B844" s="2" t="s">
        <v>29</v>
      </c>
      <c r="C844" s="83"/>
      <c r="D844" s="83"/>
      <c r="E844" s="2">
        <f>C844+D844</f>
        <v>0</v>
      </c>
    </row>
    <row r="845" spans="1:5" ht="12.75" customHeight="1">
      <c r="A845" s="43"/>
      <c r="B845" s="2" t="s">
        <v>67</v>
      </c>
      <c r="C845" s="5">
        <f>C957+C865+C1071</f>
        <v>0</v>
      </c>
      <c r="D845" s="5">
        <f>D957+D865+D1071</f>
        <v>0</v>
      </c>
      <c r="E845" s="5">
        <f>E957+E865+E1071</f>
        <v>0</v>
      </c>
    </row>
    <row r="846" spans="1:5" ht="16.5" customHeight="1">
      <c r="A846" s="43"/>
      <c r="B846" s="2" t="s">
        <v>103</v>
      </c>
      <c r="C846" s="5">
        <f>C866+C906+C956+C1070+C920+C1004+C1054</f>
        <v>935592</v>
      </c>
      <c r="D846" s="5">
        <f>D866+D906+D956+D1070+D920+D1004+D1054</f>
        <v>0</v>
      </c>
      <c r="E846" s="5">
        <f>E866+E906+E956+E1070+E920+E1004+E1054</f>
        <v>935592</v>
      </c>
    </row>
    <row r="847" spans="1:5" ht="16.5" customHeight="1">
      <c r="A847" s="85"/>
      <c r="B847" s="83"/>
      <c r="C847" s="83"/>
      <c r="D847" s="83"/>
      <c r="E847" s="83"/>
    </row>
    <row r="848" spans="1:5" ht="16.5" customHeight="1">
      <c r="A848" s="5"/>
      <c r="B848" s="3" t="s">
        <v>68</v>
      </c>
      <c r="C848" s="3">
        <f>C849+C853</f>
        <v>6126474</v>
      </c>
      <c r="D848" s="3">
        <f>D849+D853</f>
        <v>15452</v>
      </c>
      <c r="E848" s="3">
        <f>E849+E853</f>
        <v>6141926</v>
      </c>
    </row>
    <row r="849" spans="1:5" ht="16.5" customHeight="1">
      <c r="A849" s="5"/>
      <c r="B849" s="2" t="s">
        <v>43</v>
      </c>
      <c r="C849" s="2">
        <f>C850+C852+C854+C855</f>
        <v>3834237</v>
      </c>
      <c r="D849" s="2">
        <f>D850+D852+D854+D855</f>
        <v>25992</v>
      </c>
      <c r="E849" s="2">
        <f>E850+E852+E854+E855</f>
        <v>3860229</v>
      </c>
    </row>
    <row r="850" spans="1:5" ht="16.5" customHeight="1">
      <c r="A850" s="5"/>
      <c r="B850" s="2" t="s">
        <v>44</v>
      </c>
      <c r="C850" s="2">
        <f>C870+C910+C961+C1032+C1058+C1008+C977+C1075+C923+C1045+C994+C939+C1019+C890</f>
        <v>3098054</v>
      </c>
      <c r="D850" s="2">
        <f>D870+D910+D961+D1032+D1058+D1008+D977+D1075+D923+D1045+D994+D939+D1019+D890</f>
        <v>224884</v>
      </c>
      <c r="E850" s="2">
        <f>E870+E910+E961+E1032+E1058+E1008+E977+E1075+E923+E1045+E994+E939+E1019+E890</f>
        <v>3322938</v>
      </c>
    </row>
    <row r="851" spans="1:5" ht="16.5" customHeight="1">
      <c r="A851" s="5"/>
      <c r="B851" s="4" t="s">
        <v>45</v>
      </c>
      <c r="C851" s="4">
        <f>C871+C962+C891</f>
        <v>274836</v>
      </c>
      <c r="D851" s="4">
        <f>D871+D962+D891</f>
        <v>592</v>
      </c>
      <c r="E851" s="4">
        <f>E871+E962+E891</f>
        <v>275428</v>
      </c>
    </row>
    <row r="852" spans="1:5" ht="16.5" customHeight="1">
      <c r="A852" s="5"/>
      <c r="B852" s="2" t="s">
        <v>46</v>
      </c>
      <c r="C852" s="2">
        <f>C1076+C941</f>
        <v>262473</v>
      </c>
      <c r="D852" s="2">
        <f>D1076+D941</f>
        <v>-198892</v>
      </c>
      <c r="E852" s="2">
        <f>E1076+E941</f>
        <v>63581</v>
      </c>
    </row>
    <row r="853" spans="1:5" ht="16.5" customHeight="1">
      <c r="A853" s="5"/>
      <c r="B853" s="2" t="s">
        <v>58</v>
      </c>
      <c r="C853" s="2">
        <f>C872+C911+C964+C1059+C978+C1009+C1077+C1033+C924+C1093+C942+C892</f>
        <v>2292237</v>
      </c>
      <c r="D853" s="2">
        <f>D872+D911+D964+D1059+D978+D1009+D1077+D1033+D924+D1093+D942+D892</f>
        <v>-10540</v>
      </c>
      <c r="E853" s="2">
        <f>E872+E911+E964+E1059+E978+E1009+E1077+E1033+E924+E1093+E942+E892</f>
        <v>2281697</v>
      </c>
    </row>
    <row r="854" spans="1:5" ht="3" customHeight="1">
      <c r="A854" s="5"/>
      <c r="B854" s="2" t="s">
        <v>48</v>
      </c>
      <c r="C854" s="2">
        <f>C963+C1078</f>
        <v>0</v>
      </c>
      <c r="D854" s="2">
        <f>D963+D1078</f>
        <v>0</v>
      </c>
      <c r="E854" s="2">
        <f>E873+E912+E965+E1060+E979+E1010+E1078+E1034+E925+E1094+E943+E893</f>
        <v>0</v>
      </c>
    </row>
    <row r="855" spans="1:5" ht="37.5" customHeight="1">
      <c r="A855" s="5"/>
      <c r="B855" s="16" t="s">
        <v>480</v>
      </c>
      <c r="C855" s="2">
        <f>C1079</f>
        <v>473710</v>
      </c>
      <c r="D855" s="2">
        <f>D1079</f>
        <v>0</v>
      </c>
      <c r="E855" s="2">
        <f>E1079</f>
        <v>473710</v>
      </c>
    </row>
    <row r="856" spans="1:5" ht="16.5" customHeight="1">
      <c r="A856" s="5"/>
      <c r="B856" s="2"/>
      <c r="C856" s="2"/>
      <c r="D856" s="2"/>
      <c r="E856" s="3"/>
    </row>
    <row r="857" spans="1:5" ht="16.5" customHeight="1">
      <c r="A857" s="6" t="s">
        <v>160</v>
      </c>
      <c r="B857" s="3" t="s">
        <v>407</v>
      </c>
      <c r="C857" s="2"/>
      <c r="D857" s="2"/>
      <c r="E857" s="3"/>
    </row>
    <row r="858" spans="1:5" ht="16.5" customHeight="1">
      <c r="A858" s="5"/>
      <c r="B858" s="3" t="s">
        <v>59</v>
      </c>
      <c r="C858" s="3">
        <f>SUM(C859:C866)-C860</f>
        <v>358565</v>
      </c>
      <c r="D858" s="3">
        <f>SUM(D859:D866)-D860</f>
        <v>0</v>
      </c>
      <c r="E858" s="3">
        <f>SUM(E859:E866)-E860</f>
        <v>358565</v>
      </c>
    </row>
    <row r="859" spans="1:5" ht="16.5" customHeight="1">
      <c r="A859" s="5"/>
      <c r="B859" s="2" t="s">
        <v>149</v>
      </c>
      <c r="C859" s="2">
        <f>C860+C861</f>
        <v>358565</v>
      </c>
      <c r="D859" s="2">
        <f>D860+D861</f>
        <v>0</v>
      </c>
      <c r="E859" s="2">
        <f>E860+E861</f>
        <v>358565</v>
      </c>
    </row>
    <row r="860" spans="1:5" ht="15.75" customHeight="1">
      <c r="A860" s="5"/>
      <c r="B860" s="2" t="s">
        <v>147</v>
      </c>
      <c r="C860" s="2">
        <v>358565</v>
      </c>
      <c r="D860" s="2">
        <v>0</v>
      </c>
      <c r="E860" s="2">
        <f aca="true" t="shared" si="20" ref="E860:E866">C860+D860</f>
        <v>358565</v>
      </c>
    </row>
    <row r="861" spans="1:5" ht="36.75" customHeight="1" hidden="1">
      <c r="A861" s="5"/>
      <c r="B861" s="87" t="s">
        <v>469</v>
      </c>
      <c r="C861" s="2"/>
      <c r="D861" s="2"/>
      <c r="E861" s="2"/>
    </row>
    <row r="862" spans="1:5" ht="25.5" customHeight="1" hidden="1">
      <c r="A862" s="5"/>
      <c r="B862" s="2" t="s">
        <v>102</v>
      </c>
      <c r="C862" s="2"/>
      <c r="D862" s="2"/>
      <c r="E862" s="3">
        <f t="shared" si="20"/>
        <v>0</v>
      </c>
    </row>
    <row r="863" spans="1:5" ht="19.5" customHeight="1" hidden="1">
      <c r="A863" s="5"/>
      <c r="B863" s="2" t="s">
        <v>29</v>
      </c>
      <c r="C863" s="2">
        <v>0</v>
      </c>
      <c r="D863" s="2"/>
      <c r="E863" s="3">
        <f t="shared" si="20"/>
        <v>0</v>
      </c>
    </row>
    <row r="864" spans="1:5" ht="27" customHeight="1" hidden="1">
      <c r="A864" s="5"/>
      <c r="B864" s="2" t="s">
        <v>150</v>
      </c>
      <c r="C864" s="2">
        <v>0</v>
      </c>
      <c r="D864" s="2"/>
      <c r="E864" s="2">
        <f t="shared" si="20"/>
        <v>0</v>
      </c>
    </row>
    <row r="865" spans="1:5" ht="25.5" customHeight="1" hidden="1">
      <c r="A865" s="5"/>
      <c r="B865" s="2" t="s">
        <v>67</v>
      </c>
      <c r="C865" s="2"/>
      <c r="D865" s="2"/>
      <c r="E865" s="3">
        <f t="shared" si="20"/>
        <v>0</v>
      </c>
    </row>
    <row r="866" spans="1:5" ht="21.75" customHeight="1" hidden="1">
      <c r="A866" s="5"/>
      <c r="B866" s="2" t="s">
        <v>372</v>
      </c>
      <c r="C866" s="2">
        <v>0</v>
      </c>
      <c r="D866" s="2"/>
      <c r="E866" s="2">
        <f t="shared" si="20"/>
        <v>0</v>
      </c>
    </row>
    <row r="867" spans="1:5" ht="7.5" customHeight="1">
      <c r="A867" s="5"/>
      <c r="B867" s="2"/>
      <c r="C867" s="5"/>
      <c r="D867" s="5"/>
      <c r="E867" s="3"/>
    </row>
    <row r="868" spans="1:5" ht="16.5" customHeight="1">
      <c r="A868" s="5"/>
      <c r="B868" s="3" t="s">
        <v>76</v>
      </c>
      <c r="C868" s="3">
        <f>C869+C872</f>
        <v>358565</v>
      </c>
      <c r="D868" s="3">
        <f>D869+D872</f>
        <v>0</v>
      </c>
      <c r="E868" s="3">
        <f>E869+E872</f>
        <v>358565</v>
      </c>
    </row>
    <row r="869" spans="1:5" ht="16.5" customHeight="1">
      <c r="A869" s="5"/>
      <c r="B869" s="2" t="s">
        <v>43</v>
      </c>
      <c r="C869" s="2">
        <f>C870</f>
        <v>355865</v>
      </c>
      <c r="D869" s="2">
        <f>D870</f>
        <v>1800</v>
      </c>
      <c r="E869" s="2">
        <f>E870</f>
        <v>357665</v>
      </c>
    </row>
    <row r="870" spans="1:5" ht="16.5" customHeight="1">
      <c r="A870" s="5"/>
      <c r="B870" s="2" t="s">
        <v>44</v>
      </c>
      <c r="C870" s="2">
        <v>355865</v>
      </c>
      <c r="D870" s="2">
        <f>4652-2852</f>
        <v>1800</v>
      </c>
      <c r="E870" s="2">
        <f>C870+D870</f>
        <v>357665</v>
      </c>
    </row>
    <row r="871" spans="1:5" ht="16.5" customHeight="1">
      <c r="A871" s="6"/>
      <c r="B871" s="4" t="s">
        <v>45</v>
      </c>
      <c r="C871" s="4">
        <v>263476</v>
      </c>
      <c r="D871" s="4">
        <v>592</v>
      </c>
      <c r="E871" s="2">
        <f>C871+D871</f>
        <v>264068</v>
      </c>
    </row>
    <row r="872" spans="1:5" ht="15" customHeight="1">
      <c r="A872" s="5"/>
      <c r="B872" s="2" t="s">
        <v>58</v>
      </c>
      <c r="C872" s="2">
        <v>2700</v>
      </c>
      <c r="D872" s="2">
        <v>-1800</v>
      </c>
      <c r="E872" s="2">
        <f>C872+D872</f>
        <v>900</v>
      </c>
    </row>
    <row r="873" spans="1:5" ht="0.75" customHeight="1">
      <c r="A873" s="5"/>
      <c r="B873" s="2"/>
      <c r="C873" s="2"/>
      <c r="D873" s="2"/>
      <c r="E873" s="2"/>
    </row>
    <row r="874" spans="1:5" ht="0.75" customHeight="1">
      <c r="A874" s="5"/>
      <c r="B874" s="2"/>
      <c r="C874" s="2"/>
      <c r="D874" s="2"/>
      <c r="E874" s="2"/>
    </row>
    <row r="875" spans="1:5" ht="31.5" customHeight="1">
      <c r="A875" s="6" t="s">
        <v>449</v>
      </c>
      <c r="B875" s="3" t="s">
        <v>448</v>
      </c>
      <c r="C875" s="2"/>
      <c r="D875" s="2"/>
      <c r="E875" s="3"/>
    </row>
    <row r="876" spans="1:5" ht="19.5" customHeight="1">
      <c r="A876" s="5"/>
      <c r="B876" s="3" t="s">
        <v>59</v>
      </c>
      <c r="C876" s="3">
        <f>C877+C884+C886+C882+C885+C883+C881</f>
        <v>29135</v>
      </c>
      <c r="D876" s="3">
        <f>D877+D884+D886+D882+D885+D883+D881</f>
        <v>42</v>
      </c>
      <c r="E876" s="3">
        <f>E877+E884+E886+E882+E885+E883+E881</f>
        <v>29177</v>
      </c>
    </row>
    <row r="877" spans="1:5" ht="12.75" customHeight="1">
      <c r="A877" s="5"/>
      <c r="B877" s="2" t="s">
        <v>146</v>
      </c>
      <c r="C877" s="2">
        <f>C878+C879+C880</f>
        <v>15000</v>
      </c>
      <c r="D877" s="2">
        <f>D878+D879+D880</f>
        <v>0</v>
      </c>
      <c r="E877" s="2">
        <f>E878+E879+E880</f>
        <v>15000</v>
      </c>
    </row>
    <row r="878" spans="1:5" ht="12" customHeight="1">
      <c r="A878" s="5"/>
      <c r="B878" s="2" t="s">
        <v>164</v>
      </c>
      <c r="C878" s="2">
        <v>15000</v>
      </c>
      <c r="D878" s="2">
        <v>0</v>
      </c>
      <c r="E878" s="2">
        <f aca="true" t="shared" si="21" ref="E878:E886">C878+D878</f>
        <v>15000</v>
      </c>
    </row>
    <row r="879" spans="1:5" ht="31.5" customHeight="1" hidden="1">
      <c r="A879" s="5"/>
      <c r="B879" s="14" t="s">
        <v>158</v>
      </c>
      <c r="C879" s="2">
        <v>0</v>
      </c>
      <c r="D879" s="4"/>
      <c r="E879" s="2">
        <f t="shared" si="21"/>
        <v>0</v>
      </c>
    </row>
    <row r="880" spans="1:5" ht="31.5" customHeight="1" hidden="1">
      <c r="A880" s="5"/>
      <c r="B880" s="87" t="s">
        <v>469</v>
      </c>
      <c r="C880" s="2"/>
      <c r="D880" s="4"/>
      <c r="E880" s="2"/>
    </row>
    <row r="881" spans="1:5" ht="29.25" customHeight="1" hidden="1">
      <c r="A881" s="5"/>
      <c r="B881" s="14" t="s">
        <v>28</v>
      </c>
      <c r="C881" s="2">
        <v>0</v>
      </c>
      <c r="D881" s="2">
        <v>0</v>
      </c>
      <c r="E881" s="2">
        <f t="shared" si="21"/>
        <v>0</v>
      </c>
    </row>
    <row r="882" spans="1:5" ht="24" customHeight="1" hidden="1">
      <c r="A882" s="5"/>
      <c r="B882" s="76" t="s">
        <v>159</v>
      </c>
      <c r="C882" s="2">
        <v>0</v>
      </c>
      <c r="D882" s="2">
        <v>0</v>
      </c>
      <c r="E882" s="2">
        <f t="shared" si="21"/>
        <v>0</v>
      </c>
    </row>
    <row r="883" spans="1:5" ht="41.25" customHeight="1">
      <c r="A883" s="5"/>
      <c r="B883" s="14" t="s">
        <v>119</v>
      </c>
      <c r="C883" s="2">
        <v>14135</v>
      </c>
      <c r="D883" s="2">
        <v>42</v>
      </c>
      <c r="E883" s="2">
        <f t="shared" si="21"/>
        <v>14177</v>
      </c>
    </row>
    <row r="884" spans="1:5" ht="19.5" customHeight="1" hidden="1">
      <c r="A884" s="5"/>
      <c r="B884" s="2" t="s">
        <v>78</v>
      </c>
      <c r="C884" s="2"/>
      <c r="D884" s="2"/>
      <c r="E884" s="3">
        <f t="shared" si="21"/>
        <v>0</v>
      </c>
    </row>
    <row r="885" spans="1:5" ht="19.5" customHeight="1" hidden="1">
      <c r="A885" s="5"/>
      <c r="B885" s="52" t="s">
        <v>19</v>
      </c>
      <c r="C885" s="2">
        <v>0</v>
      </c>
      <c r="D885" s="4">
        <v>0</v>
      </c>
      <c r="E885" s="4">
        <f t="shared" si="21"/>
        <v>0</v>
      </c>
    </row>
    <row r="886" spans="1:5" ht="21" customHeight="1" hidden="1">
      <c r="A886" s="5"/>
      <c r="B886" s="2" t="s">
        <v>103</v>
      </c>
      <c r="C886" s="2">
        <v>0</v>
      </c>
      <c r="D886" s="2"/>
      <c r="E886" s="2">
        <f t="shared" si="21"/>
        <v>0</v>
      </c>
    </row>
    <row r="887" spans="1:5" ht="10.5" customHeight="1">
      <c r="A887" s="5"/>
      <c r="B887" s="46"/>
      <c r="C887" s="2"/>
      <c r="D887" s="2"/>
      <c r="E887" s="3"/>
    </row>
    <row r="888" spans="1:5" ht="19.5" customHeight="1">
      <c r="A888" s="5"/>
      <c r="B888" s="3" t="s">
        <v>76</v>
      </c>
      <c r="C888" s="3">
        <f>C889+C892</f>
        <v>29135</v>
      </c>
      <c r="D888" s="3">
        <f>D889+D892</f>
        <v>42</v>
      </c>
      <c r="E888" s="3">
        <f>E889+E892</f>
        <v>29177</v>
      </c>
    </row>
    <row r="889" spans="1:5" ht="19.5" customHeight="1">
      <c r="A889" s="5"/>
      <c r="B889" s="2" t="s">
        <v>43</v>
      </c>
      <c r="C889" s="2">
        <f>C890</f>
        <v>29135</v>
      </c>
      <c r="D889" s="2">
        <f>D890</f>
        <v>42</v>
      </c>
      <c r="E889" s="2">
        <f>E890</f>
        <v>29177</v>
      </c>
    </row>
    <row r="890" spans="1:5" ht="19.5" customHeight="1">
      <c r="A890" s="5"/>
      <c r="B890" s="2" t="s">
        <v>401</v>
      </c>
      <c r="C890" s="2">
        <v>29135</v>
      </c>
      <c r="D890" s="2">
        <v>42</v>
      </c>
      <c r="E890" s="2">
        <f>C890+D890</f>
        <v>29177</v>
      </c>
    </row>
    <row r="891" spans="1:5" ht="12.75" customHeight="1">
      <c r="A891" s="5"/>
      <c r="B891" s="4" t="s">
        <v>45</v>
      </c>
      <c r="C891" s="4">
        <v>11360</v>
      </c>
      <c r="D891" s="4"/>
      <c r="E891" s="4">
        <f>C891+D891</f>
        <v>11360</v>
      </c>
    </row>
    <row r="892" spans="1:5" ht="1.5" customHeight="1">
      <c r="A892" s="5"/>
      <c r="B892" s="2" t="s">
        <v>58</v>
      </c>
      <c r="C892" s="2">
        <v>0</v>
      </c>
      <c r="D892" s="2">
        <v>0</v>
      </c>
      <c r="E892" s="2">
        <f>C892+D892</f>
        <v>0</v>
      </c>
    </row>
    <row r="893" spans="1:5" ht="9.75" customHeight="1">
      <c r="A893" s="5"/>
      <c r="B893" s="2"/>
      <c r="C893" s="2"/>
      <c r="D893" s="2"/>
      <c r="E893" s="2"/>
    </row>
    <row r="894" spans="1:5" ht="25.5" customHeight="1">
      <c r="A894" s="6" t="s">
        <v>162</v>
      </c>
      <c r="B894" s="3" t="s">
        <v>163</v>
      </c>
      <c r="C894" s="2"/>
      <c r="D894" s="2"/>
      <c r="E894" s="3"/>
    </row>
    <row r="895" spans="1:5" ht="16.5" customHeight="1">
      <c r="A895" s="5"/>
      <c r="B895" s="3" t="s">
        <v>59</v>
      </c>
      <c r="C895" s="3">
        <f>C896+C903+C906+C902+C905+C900+C901</f>
        <v>2163530</v>
      </c>
      <c r="D895" s="3">
        <f>D896+D903+D906+D902+D905+D900+D901</f>
        <v>319686</v>
      </c>
      <c r="E895" s="3">
        <f>E896+E903+E906+E902+E905+E900+E901</f>
        <v>2483216</v>
      </c>
    </row>
    <row r="896" spans="1:5" ht="16.5" customHeight="1">
      <c r="A896" s="5"/>
      <c r="B896" s="2" t="s">
        <v>146</v>
      </c>
      <c r="C896" s="2">
        <f>C897+C898+C899</f>
        <v>660837</v>
      </c>
      <c r="D896" s="2">
        <f>D897+D898+D899</f>
        <v>319686</v>
      </c>
      <c r="E896" s="2">
        <f>E897+E898+E899</f>
        <v>980523</v>
      </c>
    </row>
    <row r="897" spans="1:5" ht="16.5" customHeight="1">
      <c r="A897" s="5"/>
      <c r="B897" s="2" t="s">
        <v>164</v>
      </c>
      <c r="C897" s="2">
        <v>660837</v>
      </c>
      <c r="D897" s="2">
        <v>319686</v>
      </c>
      <c r="E897" s="2">
        <f aca="true" t="shared" si="22" ref="E897:E906">C897+D897</f>
        <v>980523</v>
      </c>
    </row>
    <row r="898" spans="1:5" ht="1.5" customHeight="1">
      <c r="A898" s="5"/>
      <c r="B898" s="14" t="s">
        <v>158</v>
      </c>
      <c r="C898" s="2">
        <v>0</v>
      </c>
      <c r="D898" s="4"/>
      <c r="E898" s="2">
        <f t="shared" si="22"/>
        <v>0</v>
      </c>
    </row>
    <row r="899" spans="1:5" ht="30" customHeight="1" hidden="1">
      <c r="A899" s="5"/>
      <c r="B899" s="87" t="s">
        <v>469</v>
      </c>
      <c r="C899" s="2"/>
      <c r="D899" s="4"/>
      <c r="E899" s="2"/>
    </row>
    <row r="900" spans="1:5" ht="18.75" customHeight="1" hidden="1">
      <c r="A900" s="5"/>
      <c r="B900" s="14" t="s">
        <v>33</v>
      </c>
      <c r="C900" s="2">
        <v>0</v>
      </c>
      <c r="D900" s="4">
        <v>0</v>
      </c>
      <c r="E900" s="2">
        <f t="shared" si="22"/>
        <v>0</v>
      </c>
    </row>
    <row r="901" spans="1:5" ht="16.5" customHeight="1">
      <c r="A901" s="5"/>
      <c r="B901" s="14" t="s">
        <v>28</v>
      </c>
      <c r="C901" s="2">
        <v>42000</v>
      </c>
      <c r="D901" s="2">
        <v>0</v>
      </c>
      <c r="E901" s="2">
        <f t="shared" si="22"/>
        <v>42000</v>
      </c>
    </row>
    <row r="902" spans="1:5" ht="16.5" customHeight="1">
      <c r="A902" s="5"/>
      <c r="B902" s="39" t="s">
        <v>159</v>
      </c>
      <c r="C902" s="2">
        <v>657123</v>
      </c>
      <c r="D902" s="2">
        <v>0</v>
      </c>
      <c r="E902" s="2">
        <f>C902+D902</f>
        <v>657123</v>
      </c>
    </row>
    <row r="903" spans="1:5" ht="16.5" customHeight="1" hidden="1">
      <c r="A903" s="5"/>
      <c r="B903" s="2" t="s">
        <v>78</v>
      </c>
      <c r="C903" s="2"/>
      <c r="D903" s="2"/>
      <c r="E903" s="3">
        <f t="shared" si="22"/>
        <v>0</v>
      </c>
    </row>
    <row r="904" spans="1:5" ht="16.5" customHeight="1" hidden="1">
      <c r="A904" s="85"/>
      <c r="B904" s="83"/>
      <c r="C904" s="83"/>
      <c r="D904" s="83"/>
      <c r="E904" s="83"/>
    </row>
    <row r="905" spans="1:5" ht="16.5" customHeight="1" hidden="1">
      <c r="A905" s="5"/>
      <c r="B905" s="52" t="s">
        <v>19</v>
      </c>
      <c r="C905" s="2">
        <v>0</v>
      </c>
      <c r="D905" s="4">
        <v>0</v>
      </c>
      <c r="E905" s="4">
        <f t="shared" si="22"/>
        <v>0</v>
      </c>
    </row>
    <row r="906" spans="1:5" ht="16.5" customHeight="1">
      <c r="A906" s="5"/>
      <c r="B906" s="2" t="s">
        <v>103</v>
      </c>
      <c r="C906" s="2">
        <v>803570</v>
      </c>
      <c r="D906" s="2"/>
      <c r="E906" s="2">
        <f t="shared" si="22"/>
        <v>803570</v>
      </c>
    </row>
    <row r="907" spans="1:5" ht="10.5" customHeight="1">
      <c r="A907" s="5"/>
      <c r="B907" s="46"/>
      <c r="C907" s="2"/>
      <c r="D907" s="2"/>
      <c r="E907" s="3"/>
    </row>
    <row r="908" spans="1:5" ht="30.75" customHeight="1">
      <c r="A908" s="5"/>
      <c r="B908" s="3" t="s">
        <v>76</v>
      </c>
      <c r="C908" s="3">
        <f>C909+C911</f>
        <v>2163530</v>
      </c>
      <c r="D908" s="3">
        <f>D909+D911</f>
        <v>319686</v>
      </c>
      <c r="E908" s="3">
        <f>E909+E911</f>
        <v>2483216</v>
      </c>
    </row>
    <row r="909" spans="1:5" ht="16.5" customHeight="1">
      <c r="A909" s="5"/>
      <c r="B909" s="2" t="s">
        <v>43</v>
      </c>
      <c r="C909" s="2">
        <f>C910</f>
        <v>600365</v>
      </c>
      <c r="D909" s="2">
        <f>D910</f>
        <v>94200</v>
      </c>
      <c r="E909" s="2">
        <f>E910</f>
        <v>694565</v>
      </c>
    </row>
    <row r="910" spans="1:5" ht="16.5" customHeight="1">
      <c r="A910" s="5"/>
      <c r="B910" s="2" t="s">
        <v>87</v>
      </c>
      <c r="C910" s="2">
        <v>600365</v>
      </c>
      <c r="D910" s="2">
        <v>94200</v>
      </c>
      <c r="E910" s="2">
        <f>C910+D910</f>
        <v>694565</v>
      </c>
    </row>
    <row r="911" spans="1:5" ht="16.5" customHeight="1">
      <c r="A911" s="5"/>
      <c r="B911" s="2" t="s">
        <v>58</v>
      </c>
      <c r="C911" s="2">
        <v>1563165</v>
      </c>
      <c r="D911" s="2">
        <v>225486</v>
      </c>
      <c r="E911" s="2">
        <f>C911+D911</f>
        <v>1788651</v>
      </c>
    </row>
    <row r="912" spans="1:5" ht="6.75" customHeight="1">
      <c r="A912" s="5"/>
      <c r="B912" s="2"/>
      <c r="C912" s="2"/>
      <c r="D912" s="2"/>
      <c r="E912" s="2"/>
    </row>
    <row r="913" spans="1:5" ht="53.25" customHeight="1" hidden="1">
      <c r="A913" s="6" t="s">
        <v>368</v>
      </c>
      <c r="B913" s="8" t="s">
        <v>408</v>
      </c>
      <c r="C913" s="2"/>
      <c r="D913" s="2"/>
      <c r="E913" s="3"/>
    </row>
    <row r="914" spans="1:5" ht="16.5" customHeight="1" hidden="1">
      <c r="A914" s="5"/>
      <c r="B914" s="3" t="s">
        <v>59</v>
      </c>
      <c r="C914" s="3">
        <f>C915+C919+C920+C917+C918</f>
        <v>0</v>
      </c>
      <c r="D914" s="3">
        <f>D915+D919+D920+D917+D918</f>
        <v>0</v>
      </c>
      <c r="E914" s="3">
        <f>E915+E919+E920+E917+E918</f>
        <v>0</v>
      </c>
    </row>
    <row r="915" spans="1:5" ht="16.5" customHeight="1" hidden="1">
      <c r="A915" s="5"/>
      <c r="B915" s="2" t="s">
        <v>146</v>
      </c>
      <c r="C915" s="2">
        <f>C916</f>
        <v>0</v>
      </c>
      <c r="D915" s="2">
        <f>D916</f>
        <v>0</v>
      </c>
      <c r="E915" s="2">
        <f>E916</f>
        <v>0</v>
      </c>
    </row>
    <row r="916" spans="1:5" ht="16.5" customHeight="1" hidden="1">
      <c r="A916" s="5"/>
      <c r="B916" s="2" t="s">
        <v>164</v>
      </c>
      <c r="C916" s="2">
        <v>0</v>
      </c>
      <c r="D916" s="2">
        <v>0</v>
      </c>
      <c r="E916" s="2">
        <f>C916+D916</f>
        <v>0</v>
      </c>
    </row>
    <row r="917" spans="1:5" ht="16.5" customHeight="1" hidden="1">
      <c r="A917" s="5"/>
      <c r="B917" s="39" t="s">
        <v>159</v>
      </c>
      <c r="C917" s="2">
        <v>0</v>
      </c>
      <c r="D917" s="2">
        <v>0</v>
      </c>
      <c r="E917" s="2">
        <f>C917+D917</f>
        <v>0</v>
      </c>
    </row>
    <row r="918" spans="1:5" ht="16.5" customHeight="1" hidden="1">
      <c r="A918" s="5"/>
      <c r="B918" s="39" t="s">
        <v>14</v>
      </c>
      <c r="C918" s="2"/>
      <c r="D918" s="2">
        <v>0</v>
      </c>
      <c r="E918" s="2">
        <f>C918+D918</f>
        <v>0</v>
      </c>
    </row>
    <row r="919" spans="1:5" ht="16.5" customHeight="1" hidden="1">
      <c r="A919" s="5"/>
      <c r="B919" s="2" t="s">
        <v>26</v>
      </c>
      <c r="C919" s="2"/>
      <c r="D919" s="2">
        <v>0</v>
      </c>
      <c r="E919" s="2">
        <f>C919+D919</f>
        <v>0</v>
      </c>
    </row>
    <row r="920" spans="1:5" ht="16.5" customHeight="1" hidden="1">
      <c r="A920" s="5"/>
      <c r="B920" s="2" t="s">
        <v>103</v>
      </c>
      <c r="C920" s="2"/>
      <c r="D920" s="2"/>
      <c r="E920" s="2">
        <f>C920+D920</f>
        <v>0</v>
      </c>
    </row>
    <row r="921" spans="1:5" ht="16.5" customHeight="1" hidden="1">
      <c r="A921" s="5"/>
      <c r="B921" s="3" t="s">
        <v>76</v>
      </c>
      <c r="C921" s="3">
        <f>C922+C924</f>
        <v>0</v>
      </c>
      <c r="D921" s="3">
        <f>D922+D924</f>
        <v>0</v>
      </c>
      <c r="E921" s="3">
        <f>E922+E924</f>
        <v>0</v>
      </c>
    </row>
    <row r="922" spans="1:5" ht="16.5" customHeight="1" hidden="1">
      <c r="A922" s="5"/>
      <c r="B922" s="2" t="s">
        <v>43</v>
      </c>
      <c r="C922" s="2">
        <f>C923</f>
        <v>0</v>
      </c>
      <c r="D922" s="2">
        <f>D923</f>
        <v>0</v>
      </c>
      <c r="E922" s="2">
        <f>E923</f>
        <v>0</v>
      </c>
    </row>
    <row r="923" spans="1:5" ht="16.5" customHeight="1" hidden="1">
      <c r="A923" s="5"/>
      <c r="B923" s="2" t="s">
        <v>87</v>
      </c>
      <c r="C923" s="2">
        <v>0</v>
      </c>
      <c r="D923" s="2">
        <v>0</v>
      </c>
      <c r="E923" s="2">
        <f>C923+D923</f>
        <v>0</v>
      </c>
    </row>
    <row r="924" spans="1:5" ht="16.5" customHeight="1" hidden="1">
      <c r="A924" s="5"/>
      <c r="B924" s="2" t="s">
        <v>58</v>
      </c>
      <c r="C924" s="2">
        <v>0</v>
      </c>
      <c r="D924" s="2">
        <v>0</v>
      </c>
      <c r="E924" s="2">
        <f>C924+D924</f>
        <v>0</v>
      </c>
    </row>
    <row r="925" spans="1:5" ht="16.5" customHeight="1" hidden="1">
      <c r="A925" s="5"/>
      <c r="B925" s="2"/>
      <c r="C925" s="2"/>
      <c r="D925" s="2"/>
      <c r="E925" s="2"/>
    </row>
    <row r="926" spans="1:5" ht="30.75" customHeight="1">
      <c r="A926" s="21" t="s">
        <v>409</v>
      </c>
      <c r="B926" s="82" t="s">
        <v>376</v>
      </c>
      <c r="C926" s="2"/>
      <c r="D926" s="2"/>
      <c r="E926" s="2"/>
    </row>
    <row r="927" spans="1:5" ht="16.5" customHeight="1">
      <c r="A927" s="21"/>
      <c r="B927" s="3" t="s">
        <v>59</v>
      </c>
      <c r="C927" s="3">
        <f>C928+C934+C931+C933+C935+C932</f>
        <v>346114</v>
      </c>
      <c r="D927" s="3">
        <f>D928+D934+D931+D933+D935+D932</f>
        <v>5772</v>
      </c>
      <c r="E927" s="3">
        <f>E928+E934+E931+E933+E935+E932</f>
        <v>351886</v>
      </c>
    </row>
    <row r="928" spans="1:5" ht="16.5" customHeight="1">
      <c r="A928" s="21"/>
      <c r="B928" s="2" t="s">
        <v>74</v>
      </c>
      <c r="C928" s="2">
        <f>C929+C930</f>
        <v>181955</v>
      </c>
      <c r="D928" s="2">
        <f>D929+D930</f>
        <v>5772</v>
      </c>
      <c r="E928" s="2">
        <f>E929+E930</f>
        <v>187727</v>
      </c>
    </row>
    <row r="929" spans="1:5" ht="16.5" customHeight="1">
      <c r="A929" s="21"/>
      <c r="B929" s="2" t="s">
        <v>496</v>
      </c>
      <c r="C929" s="2">
        <v>181955</v>
      </c>
      <c r="D929" s="2">
        <v>5772</v>
      </c>
      <c r="E929" s="2">
        <f aca="true" t="shared" si="23" ref="E929:E935">C929+D929</f>
        <v>187727</v>
      </c>
    </row>
    <row r="930" spans="1:5" ht="0.75" customHeight="1">
      <c r="A930" s="21"/>
      <c r="B930" s="87" t="s">
        <v>469</v>
      </c>
      <c r="C930" s="2"/>
      <c r="D930" s="2"/>
      <c r="E930" s="2"/>
    </row>
    <row r="931" spans="1:5" ht="1.5" customHeight="1">
      <c r="A931" s="21"/>
      <c r="B931" s="2" t="s">
        <v>101</v>
      </c>
      <c r="C931" s="2">
        <v>0</v>
      </c>
      <c r="D931" s="2">
        <v>0</v>
      </c>
      <c r="E931" s="2">
        <f t="shared" si="23"/>
        <v>0</v>
      </c>
    </row>
    <row r="932" spans="1:5" ht="16.5" customHeight="1">
      <c r="A932" s="21"/>
      <c r="B932" s="2" t="s">
        <v>28</v>
      </c>
      <c r="C932" s="2">
        <v>164159</v>
      </c>
      <c r="D932" s="2">
        <v>0</v>
      </c>
      <c r="E932" s="2">
        <f t="shared" si="23"/>
        <v>164159</v>
      </c>
    </row>
    <row r="933" spans="1:5" ht="16.5" customHeight="1" hidden="1">
      <c r="A933" s="21"/>
      <c r="B933" s="2" t="s">
        <v>102</v>
      </c>
      <c r="C933" s="2">
        <v>0</v>
      </c>
      <c r="D933" s="2">
        <v>0</v>
      </c>
      <c r="E933" s="2">
        <f t="shared" si="23"/>
        <v>0</v>
      </c>
    </row>
    <row r="934" spans="1:5" ht="16.5" customHeight="1" hidden="1">
      <c r="A934" s="21"/>
      <c r="B934" s="2" t="s">
        <v>67</v>
      </c>
      <c r="C934" s="2"/>
      <c r="D934" s="2"/>
      <c r="E934" s="2">
        <f t="shared" si="23"/>
        <v>0</v>
      </c>
    </row>
    <row r="935" spans="1:5" ht="16.5" customHeight="1" hidden="1">
      <c r="A935" s="21"/>
      <c r="B935" s="2" t="s">
        <v>103</v>
      </c>
      <c r="C935" s="2">
        <v>0</v>
      </c>
      <c r="D935" s="2"/>
      <c r="E935" s="2">
        <f t="shared" si="23"/>
        <v>0</v>
      </c>
    </row>
    <row r="936" spans="1:5" ht="12.75" customHeight="1">
      <c r="A936" s="21"/>
      <c r="B936" s="2"/>
      <c r="C936" s="2"/>
      <c r="D936" s="2"/>
      <c r="E936" s="3"/>
    </row>
    <row r="937" spans="1:5" ht="16.5" customHeight="1">
      <c r="A937" s="21"/>
      <c r="B937" s="3" t="s">
        <v>76</v>
      </c>
      <c r="C937" s="3">
        <f>C942+C938</f>
        <v>346114</v>
      </c>
      <c r="D937" s="3">
        <f>D942+D938</f>
        <v>5772</v>
      </c>
      <c r="E937" s="3">
        <f>E942+E938</f>
        <v>351886</v>
      </c>
    </row>
    <row r="938" spans="1:5" ht="16.5" customHeight="1" hidden="1">
      <c r="A938" s="21"/>
      <c r="B938" s="2" t="s">
        <v>369</v>
      </c>
      <c r="C938" s="2">
        <f>C939+C941+C943</f>
        <v>0</v>
      </c>
      <c r="D938" s="2">
        <f>D939+D941+D943</f>
        <v>0</v>
      </c>
      <c r="E938" s="2">
        <f>E939+E941+E943</f>
        <v>0</v>
      </c>
    </row>
    <row r="939" spans="1:5" ht="16.5" customHeight="1" hidden="1">
      <c r="A939" s="21"/>
      <c r="B939" s="2" t="s">
        <v>82</v>
      </c>
      <c r="C939" s="2">
        <v>0</v>
      </c>
      <c r="D939" s="2">
        <v>0</v>
      </c>
      <c r="E939" s="2">
        <f>C939+D939</f>
        <v>0</v>
      </c>
    </row>
    <row r="940" spans="1:5" ht="16.5" customHeight="1" hidden="1">
      <c r="A940" s="21"/>
      <c r="B940" s="2" t="s">
        <v>45</v>
      </c>
      <c r="C940" s="2"/>
      <c r="D940" s="2"/>
      <c r="E940" s="2"/>
    </row>
    <row r="941" spans="1:5" ht="16.5" customHeight="1" hidden="1">
      <c r="A941" s="21"/>
      <c r="B941" s="2" t="s">
        <v>46</v>
      </c>
      <c r="C941" s="2"/>
      <c r="D941" s="2"/>
      <c r="E941" s="2">
        <f>C941+D941</f>
        <v>0</v>
      </c>
    </row>
    <row r="942" spans="1:5" ht="16.5" customHeight="1">
      <c r="A942" s="21"/>
      <c r="B942" s="2" t="s">
        <v>58</v>
      </c>
      <c r="C942" s="2">
        <v>346114</v>
      </c>
      <c r="D942" s="2">
        <v>5772</v>
      </c>
      <c r="E942" s="2">
        <f>C942+D942</f>
        <v>351886</v>
      </c>
    </row>
    <row r="943" spans="1:5" ht="3" customHeight="1" hidden="1">
      <c r="A943" s="21"/>
      <c r="B943" s="14" t="s">
        <v>53</v>
      </c>
      <c r="C943" s="2"/>
      <c r="D943" s="2">
        <v>0</v>
      </c>
      <c r="E943" s="2">
        <f>C943+D943</f>
        <v>0</v>
      </c>
    </row>
    <row r="944" spans="1:5" ht="16.5" customHeight="1">
      <c r="A944" s="5"/>
      <c r="B944" s="2"/>
      <c r="C944" s="2"/>
      <c r="D944" s="2"/>
      <c r="E944" s="3"/>
    </row>
    <row r="945" spans="1:5" ht="16.5" customHeight="1">
      <c r="A945" s="6" t="s">
        <v>173</v>
      </c>
      <c r="B945" s="3" t="s">
        <v>174</v>
      </c>
      <c r="C945" s="2"/>
      <c r="D945" s="2"/>
      <c r="E945" s="3"/>
    </row>
    <row r="946" spans="1:5" ht="16.5" customHeight="1">
      <c r="A946" s="5"/>
      <c r="B946" s="3" t="s">
        <v>59</v>
      </c>
      <c r="C946" s="3">
        <f>C947+C954+C956+C955+C957+C953+C952+C951</f>
        <v>1252547</v>
      </c>
      <c r="D946" s="3">
        <f>D947+D954+D956+D955+D957+D953+D952+D951</f>
        <v>93295</v>
      </c>
      <c r="E946" s="3">
        <f>E947+E954+E956+E955+E957+E953+E952+E951</f>
        <v>1345842</v>
      </c>
    </row>
    <row r="947" spans="1:5" ht="16.5" customHeight="1">
      <c r="A947" s="5"/>
      <c r="B947" s="2" t="s">
        <v>146</v>
      </c>
      <c r="C947" s="2">
        <f>C948+C949+C950</f>
        <v>755457</v>
      </c>
      <c r="D947" s="2">
        <f>D948+D949+D950</f>
        <v>93295</v>
      </c>
      <c r="E947" s="2">
        <f>E948+E949+E950</f>
        <v>848752</v>
      </c>
    </row>
    <row r="948" spans="1:5" ht="16.5" customHeight="1">
      <c r="A948" s="5"/>
      <c r="B948" s="2" t="s">
        <v>164</v>
      </c>
      <c r="C948" s="2">
        <v>755457</v>
      </c>
      <c r="D948" s="2">
        <v>93295</v>
      </c>
      <c r="E948" s="2">
        <f aca="true" t="shared" si="24" ref="E948:E957">C948+D948</f>
        <v>848752</v>
      </c>
    </row>
    <row r="949" spans="1:5" ht="1.5" customHeight="1">
      <c r="A949" s="5"/>
      <c r="B949" s="14" t="s">
        <v>158</v>
      </c>
      <c r="C949" s="4"/>
      <c r="D949" s="4"/>
      <c r="E949" s="2">
        <f t="shared" si="24"/>
        <v>0</v>
      </c>
    </row>
    <row r="950" spans="1:5" ht="27" customHeight="1" hidden="1">
      <c r="A950" s="5"/>
      <c r="B950" s="87" t="s">
        <v>470</v>
      </c>
      <c r="C950" s="4"/>
      <c r="D950" s="4"/>
      <c r="E950" s="2"/>
    </row>
    <row r="951" spans="1:5" ht="16.5" customHeight="1">
      <c r="A951" s="5"/>
      <c r="B951" s="14" t="s">
        <v>28</v>
      </c>
      <c r="C951" s="2">
        <v>493991</v>
      </c>
      <c r="D951" s="2">
        <v>0</v>
      </c>
      <c r="E951" s="2">
        <f>C951+D951</f>
        <v>493991</v>
      </c>
    </row>
    <row r="952" spans="1:5" ht="16.5" customHeight="1" hidden="1">
      <c r="A952" s="5"/>
      <c r="B952" s="14" t="s">
        <v>159</v>
      </c>
      <c r="C952" s="4"/>
      <c r="D952" s="4"/>
      <c r="E952" s="2">
        <f t="shared" si="24"/>
        <v>0</v>
      </c>
    </row>
    <row r="953" spans="1:5" ht="16.5" customHeight="1" hidden="1">
      <c r="A953" s="5"/>
      <c r="B953" s="46" t="s">
        <v>14</v>
      </c>
      <c r="C953" s="2">
        <v>0</v>
      </c>
      <c r="D953" s="2"/>
      <c r="E953" s="2">
        <f t="shared" si="24"/>
        <v>0</v>
      </c>
    </row>
    <row r="954" spans="1:5" ht="16.5" customHeight="1" hidden="1">
      <c r="A954" s="5"/>
      <c r="B954" s="2" t="s">
        <v>78</v>
      </c>
      <c r="C954" s="2">
        <v>0</v>
      </c>
      <c r="D954" s="2"/>
      <c r="E954" s="2">
        <f t="shared" si="24"/>
        <v>0</v>
      </c>
    </row>
    <row r="955" spans="1:5" ht="16.5" customHeight="1" hidden="1">
      <c r="A955" s="5"/>
      <c r="B955" s="2" t="s">
        <v>75</v>
      </c>
      <c r="C955" s="5">
        <v>0</v>
      </c>
      <c r="D955" s="5"/>
      <c r="E955" s="3">
        <f t="shared" si="24"/>
        <v>0</v>
      </c>
    </row>
    <row r="956" spans="1:5" ht="16.5" customHeight="1">
      <c r="A956" s="5"/>
      <c r="B956" s="2" t="s">
        <v>64</v>
      </c>
      <c r="C956" s="5">
        <v>3099</v>
      </c>
      <c r="D956" s="5"/>
      <c r="E956" s="2">
        <f>C956+D956</f>
        <v>3099</v>
      </c>
    </row>
    <row r="957" spans="1:5" ht="0.75" customHeight="1">
      <c r="A957" s="5"/>
      <c r="B957" s="2" t="s">
        <v>67</v>
      </c>
      <c r="C957" s="5">
        <v>0</v>
      </c>
      <c r="D957" s="5"/>
      <c r="E957" s="3">
        <f t="shared" si="24"/>
        <v>0</v>
      </c>
    </row>
    <row r="958" spans="1:5" ht="16.5" customHeight="1">
      <c r="A958" s="5"/>
      <c r="B958" s="2"/>
      <c r="C958" s="5"/>
      <c r="D958" s="5"/>
      <c r="E958" s="3"/>
    </row>
    <row r="959" spans="1:5" ht="16.5" customHeight="1">
      <c r="A959" s="5"/>
      <c r="B959" s="3" t="s">
        <v>76</v>
      </c>
      <c r="C959" s="3">
        <f>C960+C964</f>
        <v>1252547</v>
      </c>
      <c r="D959" s="3">
        <f>D960+D964</f>
        <v>93295</v>
      </c>
      <c r="E959" s="3">
        <f>E960+E964</f>
        <v>1345842</v>
      </c>
    </row>
    <row r="960" spans="1:5" ht="16.5" customHeight="1">
      <c r="A960" s="5"/>
      <c r="B960" s="2" t="s">
        <v>43</v>
      </c>
      <c r="C960" s="2">
        <f>C961+C963</f>
        <v>1161933</v>
      </c>
      <c r="D960" s="2">
        <f>D961+D963</f>
        <v>59992</v>
      </c>
      <c r="E960" s="2">
        <f>E961+E963</f>
        <v>1221925</v>
      </c>
    </row>
    <row r="961" spans="1:5" ht="15" customHeight="1">
      <c r="A961" s="5"/>
      <c r="B961" s="2" t="s">
        <v>87</v>
      </c>
      <c r="C961" s="2">
        <v>1161933</v>
      </c>
      <c r="D961" s="2">
        <v>59992</v>
      </c>
      <c r="E961" s="2">
        <f>C961+D961</f>
        <v>1221925</v>
      </c>
    </row>
    <row r="962" spans="1:5" ht="16.5" customHeight="1" hidden="1">
      <c r="A962" s="5"/>
      <c r="B962" s="2" t="s">
        <v>94</v>
      </c>
      <c r="C962" s="2">
        <v>0</v>
      </c>
      <c r="D962" s="2"/>
      <c r="E962" s="2">
        <f>C962+D962</f>
        <v>0</v>
      </c>
    </row>
    <row r="963" spans="1:5" ht="10.5" customHeight="1" hidden="1">
      <c r="A963" s="5"/>
      <c r="B963" s="2" t="s">
        <v>48</v>
      </c>
      <c r="C963" s="2">
        <v>0</v>
      </c>
      <c r="D963" s="2"/>
      <c r="E963" s="2">
        <f>C963+D963</f>
        <v>0</v>
      </c>
    </row>
    <row r="964" spans="1:5" ht="15.75" customHeight="1">
      <c r="A964" s="5"/>
      <c r="B964" s="2" t="s">
        <v>58</v>
      </c>
      <c r="C964" s="2">
        <v>90614</v>
      </c>
      <c r="D964" s="2">
        <v>33303</v>
      </c>
      <c r="E964" s="2">
        <f>C964+D964</f>
        <v>123917</v>
      </c>
    </row>
    <row r="965" spans="1:5" ht="6.75" customHeight="1">
      <c r="A965" s="5"/>
      <c r="B965" s="2"/>
      <c r="C965" s="2"/>
      <c r="D965" s="2"/>
      <c r="E965" s="3"/>
    </row>
    <row r="966" spans="1:5" ht="16.5" customHeight="1">
      <c r="A966" s="21">
        <v>5.2</v>
      </c>
      <c r="B966" s="3" t="s">
        <v>166</v>
      </c>
      <c r="C966" s="2"/>
      <c r="D966" s="2"/>
      <c r="E966" s="3"/>
    </row>
    <row r="967" spans="1:5" ht="16.5" customHeight="1">
      <c r="A967" s="5"/>
      <c r="B967" s="3" t="s">
        <v>59</v>
      </c>
      <c r="C967" s="3">
        <f>C968+C972+C973</f>
        <v>55637</v>
      </c>
      <c r="D967" s="3">
        <f>D968+D972+D973</f>
        <v>8300</v>
      </c>
      <c r="E967" s="3">
        <f>E968+E972+E973</f>
        <v>63937</v>
      </c>
    </row>
    <row r="968" spans="1:5" ht="12" customHeight="1">
      <c r="A968" s="5"/>
      <c r="B968" s="2" t="s">
        <v>146</v>
      </c>
      <c r="C968" s="2">
        <f>C969+C970</f>
        <v>45261</v>
      </c>
      <c r="D968" s="2">
        <f>D969+D970</f>
        <v>8300</v>
      </c>
      <c r="E968" s="2">
        <f>E969+E970</f>
        <v>53561</v>
      </c>
    </row>
    <row r="969" spans="1:5" ht="16.5" customHeight="1">
      <c r="A969" s="5"/>
      <c r="B969" s="2" t="s">
        <v>164</v>
      </c>
      <c r="C969" s="2">
        <v>45261</v>
      </c>
      <c r="D969" s="2">
        <v>8300</v>
      </c>
      <c r="E969" s="2">
        <f>C969+D969</f>
        <v>53561</v>
      </c>
    </row>
    <row r="970" spans="1:5" ht="0.75" customHeight="1">
      <c r="A970" s="5"/>
      <c r="B970" s="14" t="s">
        <v>158</v>
      </c>
      <c r="C970" s="4"/>
      <c r="D970" s="4"/>
      <c r="E970" s="3">
        <f>C970+D970</f>
        <v>0</v>
      </c>
    </row>
    <row r="971" spans="1:5" ht="1.5" customHeight="1">
      <c r="A971" s="5"/>
      <c r="B971" s="87" t="s">
        <v>469</v>
      </c>
      <c r="C971" s="4"/>
      <c r="D971" s="4"/>
      <c r="E971" s="3"/>
    </row>
    <row r="972" spans="1:5" ht="13.5" customHeight="1">
      <c r="A972" s="5"/>
      <c r="B972" s="2" t="s">
        <v>28</v>
      </c>
      <c r="C972" s="2">
        <v>10376</v>
      </c>
      <c r="D972" s="2">
        <v>0</v>
      </c>
      <c r="E972" s="2">
        <f>C972+D972</f>
        <v>10376</v>
      </c>
    </row>
    <row r="973" spans="1:5" ht="2.25" customHeight="1" hidden="1">
      <c r="A973" s="5"/>
      <c r="B973" s="2" t="s">
        <v>64</v>
      </c>
      <c r="C973" s="5"/>
      <c r="D973" s="5"/>
      <c r="E973" s="3">
        <f>C973+D973</f>
        <v>0</v>
      </c>
    </row>
    <row r="974" spans="1:5" ht="11.25" customHeight="1">
      <c r="A974" s="5"/>
      <c r="B974" s="2"/>
      <c r="C974" s="5"/>
      <c r="D974" s="5"/>
      <c r="E974" s="3"/>
    </row>
    <row r="975" spans="1:5" ht="16.5" customHeight="1">
      <c r="A975" s="5"/>
      <c r="B975" s="3" t="s">
        <v>76</v>
      </c>
      <c r="C975" s="3">
        <f>C976+C978</f>
        <v>55637</v>
      </c>
      <c r="D975" s="3">
        <f>D976+D978</f>
        <v>8300</v>
      </c>
      <c r="E975" s="3">
        <f>E976+E978</f>
        <v>63937</v>
      </c>
    </row>
    <row r="976" spans="1:5" ht="16.5" customHeight="1">
      <c r="A976" s="5"/>
      <c r="B976" s="2" t="s">
        <v>43</v>
      </c>
      <c r="C976" s="2">
        <f>C977</f>
        <v>55637</v>
      </c>
      <c r="D976" s="2">
        <f>D977</f>
        <v>8300</v>
      </c>
      <c r="E976" s="2">
        <f>E977</f>
        <v>63937</v>
      </c>
    </row>
    <row r="977" spans="1:5" ht="16.5" customHeight="1">
      <c r="A977" s="5"/>
      <c r="B977" s="2" t="s">
        <v>87</v>
      </c>
      <c r="C977" s="2">
        <v>55637</v>
      </c>
      <c r="D977" s="2">
        <v>8300</v>
      </c>
      <c r="E977" s="2">
        <f>C977+D977</f>
        <v>63937</v>
      </c>
    </row>
    <row r="978" spans="1:5" ht="0.75" customHeight="1">
      <c r="A978" s="5"/>
      <c r="B978" s="2" t="s">
        <v>58</v>
      </c>
      <c r="C978" s="2">
        <v>0</v>
      </c>
      <c r="D978" s="2">
        <v>0</v>
      </c>
      <c r="E978" s="2">
        <f>C978+D978</f>
        <v>0</v>
      </c>
    </row>
    <row r="979" spans="1:5" ht="16.5" customHeight="1">
      <c r="A979" s="5"/>
      <c r="B979" s="2"/>
      <c r="C979" s="2"/>
      <c r="D979" s="2"/>
      <c r="E979" s="2"/>
    </row>
    <row r="980" spans="1:5" ht="16.5" customHeight="1">
      <c r="A980" s="6" t="s">
        <v>350</v>
      </c>
      <c r="B980" s="3" t="s">
        <v>351</v>
      </c>
      <c r="C980" s="2"/>
      <c r="D980" s="2"/>
      <c r="E980" s="3"/>
    </row>
    <row r="981" spans="1:5" ht="16.5" customHeight="1">
      <c r="A981" s="5"/>
      <c r="B981" s="3" t="s">
        <v>59</v>
      </c>
      <c r="C981" s="3">
        <f>C982+C989+C986+C990+C987+C988</f>
        <v>679</v>
      </c>
      <c r="D981" s="3">
        <f>D982+D989+D986+D990+D987+D988</f>
        <v>0</v>
      </c>
      <c r="E981" s="3">
        <f>E982+E989+E986+E990+E987+E988</f>
        <v>679</v>
      </c>
    </row>
    <row r="982" spans="1:5" ht="16.5" customHeight="1">
      <c r="A982" s="5"/>
      <c r="B982" s="2" t="s">
        <v>146</v>
      </c>
      <c r="C982" s="2">
        <f>C983+C984+C985</f>
        <v>136</v>
      </c>
      <c r="D982" s="2">
        <f>D983+D984+D985</f>
        <v>0</v>
      </c>
      <c r="E982" s="2">
        <f>E983+E984+E985</f>
        <v>136</v>
      </c>
    </row>
    <row r="983" spans="1:5" ht="18.75" customHeight="1">
      <c r="A983" s="83"/>
      <c r="B983" s="2" t="s">
        <v>164</v>
      </c>
      <c r="C983" s="2">
        <v>136</v>
      </c>
      <c r="D983" s="2">
        <v>0</v>
      </c>
      <c r="E983" s="2">
        <f aca="true" t="shared" si="25" ref="E983:E990">C983+D983</f>
        <v>136</v>
      </c>
    </row>
    <row r="984" spans="1:5" ht="22.5" customHeight="1" hidden="1">
      <c r="A984" s="5"/>
      <c r="B984" s="14" t="s">
        <v>158</v>
      </c>
      <c r="C984" s="4"/>
      <c r="D984" s="4"/>
      <c r="E984" s="2">
        <f t="shared" si="25"/>
        <v>0</v>
      </c>
    </row>
    <row r="985" spans="1:5" ht="23.25" customHeight="1" hidden="1">
      <c r="A985" s="5"/>
      <c r="B985" s="87" t="s">
        <v>469</v>
      </c>
      <c r="C985" s="4"/>
      <c r="D985" s="4"/>
      <c r="E985" s="2"/>
    </row>
    <row r="986" spans="1:5" ht="27.75" customHeight="1" hidden="1">
      <c r="A986" s="5"/>
      <c r="B986" s="46" t="s">
        <v>66</v>
      </c>
      <c r="C986" s="2"/>
      <c r="D986" s="2"/>
      <c r="E986" s="2">
        <f t="shared" si="25"/>
        <v>0</v>
      </c>
    </row>
    <row r="987" spans="1:5" ht="24.75" customHeight="1" hidden="1">
      <c r="A987" s="5"/>
      <c r="B987" s="46" t="s">
        <v>17</v>
      </c>
      <c r="C987" s="2">
        <v>0</v>
      </c>
      <c r="D987" s="2">
        <v>0</v>
      </c>
      <c r="E987" s="2">
        <f t="shared" si="25"/>
        <v>0</v>
      </c>
    </row>
    <row r="988" spans="1:5" ht="12" customHeight="1">
      <c r="A988" s="5"/>
      <c r="B988" s="46" t="s">
        <v>84</v>
      </c>
      <c r="C988" s="2">
        <v>543</v>
      </c>
      <c r="D988" s="2">
        <v>0</v>
      </c>
      <c r="E988" s="2">
        <f t="shared" si="25"/>
        <v>543</v>
      </c>
    </row>
    <row r="989" spans="1:5" ht="23.25" customHeight="1" hidden="1">
      <c r="A989" s="5"/>
      <c r="B989" s="2" t="s">
        <v>78</v>
      </c>
      <c r="C989" s="2">
        <v>0</v>
      </c>
      <c r="D989" s="2"/>
      <c r="E989" s="2">
        <f t="shared" si="25"/>
        <v>0</v>
      </c>
    </row>
    <row r="990" spans="1:5" ht="18.75" customHeight="1" hidden="1">
      <c r="A990" s="5"/>
      <c r="B990" s="2" t="s">
        <v>64</v>
      </c>
      <c r="C990" s="5"/>
      <c r="D990" s="5"/>
      <c r="E990" s="2">
        <f t="shared" si="25"/>
        <v>0</v>
      </c>
    </row>
    <row r="991" spans="1:5" ht="8.25" customHeight="1">
      <c r="A991" s="5"/>
      <c r="B991" s="2"/>
      <c r="C991" s="5"/>
      <c r="D991" s="5"/>
      <c r="E991" s="3"/>
    </row>
    <row r="992" spans="1:5" ht="18.75" customHeight="1">
      <c r="A992" s="5"/>
      <c r="B992" s="3" t="s">
        <v>76</v>
      </c>
      <c r="C992" s="3">
        <f>C993+C995</f>
        <v>679</v>
      </c>
      <c r="D992" s="3">
        <f>D993+D995</f>
        <v>0</v>
      </c>
      <c r="E992" s="3">
        <f>E993+E995</f>
        <v>679</v>
      </c>
    </row>
    <row r="993" spans="1:5" ht="16.5" customHeight="1">
      <c r="A993" s="5"/>
      <c r="B993" s="2" t="s">
        <v>43</v>
      </c>
      <c r="C993" s="2">
        <f>C994</f>
        <v>679</v>
      </c>
      <c r="D993" s="2">
        <f>D994</f>
        <v>0</v>
      </c>
      <c r="E993" s="2">
        <f>E994</f>
        <v>679</v>
      </c>
    </row>
    <row r="994" spans="1:5" ht="15.75" customHeight="1">
      <c r="A994" s="5"/>
      <c r="B994" s="2" t="s">
        <v>87</v>
      </c>
      <c r="C994" s="2">
        <v>679</v>
      </c>
      <c r="D994" s="2">
        <v>0</v>
      </c>
      <c r="E994" s="2">
        <f>C994+D994</f>
        <v>679</v>
      </c>
    </row>
    <row r="995" spans="1:5" ht="2.25" customHeight="1" hidden="1">
      <c r="A995" s="5"/>
      <c r="B995" s="2" t="s">
        <v>58</v>
      </c>
      <c r="C995" s="2">
        <v>0</v>
      </c>
      <c r="D995" s="2">
        <v>0</v>
      </c>
      <c r="E995" s="2">
        <f>C995+D995</f>
        <v>0</v>
      </c>
    </row>
    <row r="996" spans="1:5" ht="16.5" customHeight="1">
      <c r="A996" s="5"/>
      <c r="B996" s="2"/>
      <c r="C996" s="2"/>
      <c r="D996" s="2"/>
      <c r="E996" s="2"/>
    </row>
    <row r="997" spans="1:5" ht="18.75" customHeight="1">
      <c r="A997" s="21" t="s">
        <v>167</v>
      </c>
      <c r="B997" s="8" t="s">
        <v>338</v>
      </c>
      <c r="C997" s="2"/>
      <c r="D997" s="2"/>
      <c r="E997" s="3"/>
    </row>
    <row r="998" spans="1:5" ht="16.5" customHeight="1">
      <c r="A998" s="5"/>
      <c r="B998" s="3" t="s">
        <v>59</v>
      </c>
      <c r="C998" s="3">
        <f>C999+C1002+C1004+C1003</f>
        <v>215898</v>
      </c>
      <c r="D998" s="3">
        <f>D999+D1002+D1004+D1003</f>
        <v>15391</v>
      </c>
      <c r="E998" s="3">
        <f>E999+E1002+E1004+E1003</f>
        <v>231289</v>
      </c>
    </row>
    <row r="999" spans="1:5" ht="16.5" customHeight="1">
      <c r="A999" s="5"/>
      <c r="B999" s="2" t="s">
        <v>149</v>
      </c>
      <c r="C999" s="2">
        <f>C1000+C1001</f>
        <v>204324</v>
      </c>
      <c r="D999" s="2">
        <f>D1000+D1001</f>
        <v>14270</v>
      </c>
      <c r="E999" s="2">
        <f>E1000+E1001</f>
        <v>218594</v>
      </c>
    </row>
    <row r="1000" spans="1:5" ht="16.5" customHeight="1">
      <c r="A1000" s="5"/>
      <c r="B1000" s="2" t="s">
        <v>147</v>
      </c>
      <c r="C1000" s="2">
        <v>204324</v>
      </c>
      <c r="D1000" s="2">
        <v>14270</v>
      </c>
      <c r="E1000" s="2">
        <f>C1000+D1000</f>
        <v>218594</v>
      </c>
    </row>
    <row r="1001" spans="1:5" ht="0.75" customHeight="1">
      <c r="A1001" s="5"/>
      <c r="B1001" s="87" t="s">
        <v>469</v>
      </c>
      <c r="C1001" s="2"/>
      <c r="D1001" s="2"/>
      <c r="E1001" s="2"/>
    </row>
    <row r="1002" spans="1:5" ht="16.5" customHeight="1">
      <c r="A1002" s="5"/>
      <c r="B1002" s="2" t="s">
        <v>150</v>
      </c>
      <c r="C1002" s="2">
        <v>11300</v>
      </c>
      <c r="D1002" s="2">
        <v>700</v>
      </c>
      <c r="E1002" s="2">
        <f>C1002+D1002</f>
        <v>12000</v>
      </c>
    </row>
    <row r="1003" spans="1:5" ht="18" customHeight="1">
      <c r="A1003" s="5"/>
      <c r="B1003" s="2" t="s">
        <v>33</v>
      </c>
      <c r="C1003" s="2">
        <v>274</v>
      </c>
      <c r="D1003" s="2">
        <v>421</v>
      </c>
      <c r="E1003" s="2">
        <f>C1003+D1003</f>
        <v>695</v>
      </c>
    </row>
    <row r="1004" spans="1:5" ht="0.75" customHeight="1">
      <c r="A1004" s="5"/>
      <c r="B1004" s="2" t="s">
        <v>103</v>
      </c>
      <c r="C1004" s="2">
        <v>0</v>
      </c>
      <c r="D1004" s="2">
        <v>0</v>
      </c>
      <c r="E1004" s="2">
        <f>C1004+D1004</f>
        <v>0</v>
      </c>
    </row>
    <row r="1005" spans="1:5" ht="16.5" customHeight="1">
      <c r="A1005" s="5"/>
      <c r="B1005" s="2"/>
      <c r="C1005" s="2"/>
      <c r="D1005" s="2"/>
      <c r="E1005" s="3"/>
    </row>
    <row r="1006" spans="1:5" ht="16.5" customHeight="1">
      <c r="A1006" s="5"/>
      <c r="B1006" s="3" t="s">
        <v>76</v>
      </c>
      <c r="C1006" s="3">
        <f>C1007+C1009</f>
        <v>215898</v>
      </c>
      <c r="D1006" s="3">
        <f>D1007+D1009</f>
        <v>15391</v>
      </c>
      <c r="E1006" s="3">
        <f>E1007+E1009</f>
        <v>231289</v>
      </c>
    </row>
    <row r="1007" spans="1:5" ht="16.5" customHeight="1">
      <c r="A1007" s="5"/>
      <c r="B1007" s="2" t="s">
        <v>43</v>
      </c>
      <c r="C1007" s="2">
        <f>C1008</f>
        <v>215227</v>
      </c>
      <c r="D1007" s="2">
        <f>D1008</f>
        <v>8428</v>
      </c>
      <c r="E1007" s="2">
        <f>E1008</f>
        <v>223655</v>
      </c>
    </row>
    <row r="1008" spans="1:5" ht="16.5" customHeight="1">
      <c r="A1008" s="5"/>
      <c r="B1008" s="2" t="s">
        <v>87</v>
      </c>
      <c r="C1008" s="2">
        <v>215227</v>
      </c>
      <c r="D1008" s="2">
        <v>8428</v>
      </c>
      <c r="E1008" s="2">
        <f>C1008+D1008</f>
        <v>223655</v>
      </c>
    </row>
    <row r="1009" spans="1:5" ht="16.5" customHeight="1">
      <c r="A1009" s="5"/>
      <c r="B1009" s="2" t="s">
        <v>58</v>
      </c>
      <c r="C1009" s="2">
        <v>671</v>
      </c>
      <c r="D1009" s="2">
        <v>6963</v>
      </c>
      <c r="E1009" s="2">
        <f>C1009+D1009</f>
        <v>7634</v>
      </c>
    </row>
    <row r="1010" spans="1:5" ht="11.25" customHeight="1">
      <c r="A1010" s="5"/>
      <c r="B1010" s="2"/>
      <c r="C1010" s="2"/>
      <c r="D1010" s="2"/>
      <c r="E1010" s="2"/>
    </row>
    <row r="1011" spans="1:5" ht="16.5" customHeight="1" hidden="1">
      <c r="A1011" s="6" t="s">
        <v>370</v>
      </c>
      <c r="B1011" s="8" t="s">
        <v>371</v>
      </c>
      <c r="C1011" s="2"/>
      <c r="D1011" s="2"/>
      <c r="E1011" s="2"/>
    </row>
    <row r="1012" spans="1:5" ht="16.5" customHeight="1" hidden="1">
      <c r="A1012" s="5"/>
      <c r="B1012" s="3" t="s">
        <v>59</v>
      </c>
      <c r="C1012" s="3">
        <f>C1013+C1015</f>
        <v>0</v>
      </c>
      <c r="D1012" s="3">
        <f>D1013+D1015</f>
        <v>0</v>
      </c>
      <c r="E1012" s="3">
        <f>E1013+E1015</f>
        <v>0</v>
      </c>
    </row>
    <row r="1013" spans="1:5" ht="16.5" customHeight="1" hidden="1">
      <c r="A1013" s="5"/>
      <c r="B1013" s="2" t="s">
        <v>149</v>
      </c>
      <c r="C1013" s="2">
        <f>C1014</f>
        <v>0</v>
      </c>
      <c r="D1013" s="2">
        <f>D1014</f>
        <v>0</v>
      </c>
      <c r="E1013" s="2">
        <f>E1014</f>
        <v>0</v>
      </c>
    </row>
    <row r="1014" spans="1:5" ht="16.5" customHeight="1" hidden="1">
      <c r="A1014" s="5"/>
      <c r="B1014" s="2" t="s">
        <v>147</v>
      </c>
      <c r="C1014" s="2">
        <v>0</v>
      </c>
      <c r="D1014" s="2">
        <v>0</v>
      </c>
      <c r="E1014" s="2">
        <f>C1014+D1014</f>
        <v>0</v>
      </c>
    </row>
    <row r="1015" spans="1:5" ht="16.5" customHeight="1" hidden="1">
      <c r="A1015" s="5"/>
      <c r="B1015" s="2" t="s">
        <v>103</v>
      </c>
      <c r="C1015" s="2"/>
      <c r="D1015" s="2"/>
      <c r="E1015" s="3">
        <f>C1015+D1015</f>
        <v>0</v>
      </c>
    </row>
    <row r="1016" spans="1:5" ht="16.5" customHeight="1" hidden="1">
      <c r="A1016" s="5"/>
      <c r="B1016" s="2"/>
      <c r="C1016" s="2"/>
      <c r="D1016" s="2"/>
      <c r="E1016" s="3"/>
    </row>
    <row r="1017" spans="1:5" ht="16.5" customHeight="1" hidden="1">
      <c r="A1017" s="5"/>
      <c r="B1017" s="3" t="s">
        <v>76</v>
      </c>
      <c r="C1017" s="3">
        <f>C1018+C1020</f>
        <v>0</v>
      </c>
      <c r="D1017" s="3">
        <f>D1018+D1020</f>
        <v>0</v>
      </c>
      <c r="E1017" s="3">
        <f>E1018+E1020</f>
        <v>0</v>
      </c>
    </row>
    <row r="1018" spans="1:5" ht="16.5" customHeight="1" hidden="1">
      <c r="A1018" s="5"/>
      <c r="B1018" s="2" t="s">
        <v>43</v>
      </c>
      <c r="C1018" s="2">
        <f>C1019</f>
        <v>0</v>
      </c>
      <c r="D1018" s="2">
        <f>D1019</f>
        <v>0</v>
      </c>
      <c r="E1018" s="2">
        <f>E1019</f>
        <v>0</v>
      </c>
    </row>
    <row r="1019" spans="1:5" ht="16.5" customHeight="1" hidden="1">
      <c r="A1019" s="5"/>
      <c r="B1019" s="2" t="s">
        <v>44</v>
      </c>
      <c r="C1019" s="2">
        <v>0</v>
      </c>
      <c r="D1019" s="2">
        <v>0</v>
      </c>
      <c r="E1019" s="2">
        <f>C1019+D1019</f>
        <v>0</v>
      </c>
    </row>
    <row r="1020" spans="1:5" ht="16.5" customHeight="1" hidden="1">
      <c r="A1020" s="5"/>
      <c r="B1020" s="2" t="s">
        <v>58</v>
      </c>
      <c r="C1020" s="2"/>
      <c r="D1020" s="2"/>
      <c r="E1020" s="2">
        <f>C1020+D1020</f>
        <v>0</v>
      </c>
    </row>
    <row r="1021" spans="1:5" ht="16.5" customHeight="1" hidden="1">
      <c r="A1021" s="5"/>
      <c r="B1021" s="2"/>
      <c r="C1021" s="2"/>
      <c r="D1021" s="2"/>
      <c r="E1021" s="3"/>
    </row>
    <row r="1022" spans="1:5" ht="16.5" customHeight="1">
      <c r="A1022" s="6" t="s">
        <v>168</v>
      </c>
      <c r="B1022" s="3" t="s">
        <v>169</v>
      </c>
      <c r="C1022" s="2"/>
      <c r="D1022" s="2"/>
      <c r="E1022" s="2"/>
    </row>
    <row r="1023" spans="1:5" ht="16.5" customHeight="1">
      <c r="A1023" s="6"/>
      <c r="B1023" s="3" t="s">
        <v>59</v>
      </c>
      <c r="C1023" s="3">
        <f>C1024+C1028+C1027</f>
        <v>73892</v>
      </c>
      <c r="D1023" s="3">
        <f>D1024+D1028+D1027</f>
        <v>5000</v>
      </c>
      <c r="E1023" s="3">
        <f>E1024+E1028+E1027</f>
        <v>78892</v>
      </c>
    </row>
    <row r="1024" spans="1:5" ht="16.5" customHeight="1">
      <c r="A1024" s="6"/>
      <c r="B1024" s="2" t="s">
        <v>149</v>
      </c>
      <c r="C1024" s="2">
        <f>C1025+C1026</f>
        <v>52362</v>
      </c>
      <c r="D1024" s="2">
        <f>D1025+D1026</f>
        <v>5000</v>
      </c>
      <c r="E1024" s="2">
        <f>E1025+E1026</f>
        <v>57362</v>
      </c>
    </row>
    <row r="1025" spans="1:5" ht="14.25" customHeight="1">
      <c r="A1025" s="6"/>
      <c r="B1025" s="2" t="s">
        <v>147</v>
      </c>
      <c r="C1025" s="2">
        <v>52362</v>
      </c>
      <c r="D1025" s="2">
        <v>5000</v>
      </c>
      <c r="E1025" s="2">
        <f>C1025+D1025</f>
        <v>57362</v>
      </c>
    </row>
    <row r="1026" spans="1:5" ht="0.75" customHeight="1">
      <c r="A1026" s="6"/>
      <c r="B1026" s="87" t="s">
        <v>470</v>
      </c>
      <c r="C1026" s="2"/>
      <c r="D1026" s="2"/>
      <c r="E1026" s="2"/>
    </row>
    <row r="1027" spans="1:5" ht="15.75" customHeight="1">
      <c r="A1027" s="6"/>
      <c r="B1027" s="2" t="s">
        <v>28</v>
      </c>
      <c r="C1027" s="2">
        <v>21530</v>
      </c>
      <c r="D1027" s="2"/>
      <c r="E1027" s="2">
        <f>C1027+D1027</f>
        <v>21530</v>
      </c>
    </row>
    <row r="1028" spans="1:5" ht="15" customHeight="1">
      <c r="A1028" s="6"/>
      <c r="B1028" s="2" t="s">
        <v>103</v>
      </c>
      <c r="C1028" s="2"/>
      <c r="D1028" s="2"/>
      <c r="E1028" s="3"/>
    </row>
    <row r="1029" spans="1:5" ht="18.75" customHeight="1">
      <c r="A1029" s="6"/>
      <c r="B1029" s="2"/>
      <c r="C1029" s="2"/>
      <c r="D1029" s="2"/>
      <c r="E1029" s="3"/>
    </row>
    <row r="1030" spans="1:5" ht="16.5" customHeight="1">
      <c r="A1030" s="6"/>
      <c r="B1030" s="3" t="s">
        <v>76</v>
      </c>
      <c r="C1030" s="3">
        <f>C1031+C1033</f>
        <v>73892</v>
      </c>
      <c r="D1030" s="3">
        <f>D1031+D1033</f>
        <v>5000</v>
      </c>
      <c r="E1030" s="3">
        <f>E1031+E1033</f>
        <v>78892</v>
      </c>
    </row>
    <row r="1031" spans="1:5" ht="11.25" customHeight="1">
      <c r="A1031" s="6"/>
      <c r="B1031" s="2" t="s">
        <v>43</v>
      </c>
      <c r="C1031" s="2">
        <f>C1032</f>
        <v>72692</v>
      </c>
      <c r="D1031" s="2">
        <f>D1032</f>
        <v>6200</v>
      </c>
      <c r="E1031" s="2">
        <f>E1032</f>
        <v>78892</v>
      </c>
    </row>
    <row r="1032" spans="1:5" ht="15.75" customHeight="1">
      <c r="A1032" s="6"/>
      <c r="B1032" s="2" t="s">
        <v>44</v>
      </c>
      <c r="C1032" s="2">
        <v>72692</v>
      </c>
      <c r="D1032" s="2">
        <v>6200</v>
      </c>
      <c r="E1032" s="2">
        <f>C1032+D1032</f>
        <v>78892</v>
      </c>
    </row>
    <row r="1033" spans="1:5" ht="15.75" customHeight="1">
      <c r="A1033" s="6"/>
      <c r="B1033" s="2" t="s">
        <v>58</v>
      </c>
      <c r="C1033" s="2">
        <v>1200</v>
      </c>
      <c r="D1033" s="2">
        <v>-1200</v>
      </c>
      <c r="E1033" s="2">
        <f>C1033+D1033</f>
        <v>0</v>
      </c>
    </row>
    <row r="1034" spans="1:5" ht="17.25" customHeight="1" hidden="1">
      <c r="A1034" s="6"/>
      <c r="B1034" s="2"/>
      <c r="C1034" s="2"/>
      <c r="D1034" s="2"/>
      <c r="E1034" s="2"/>
    </row>
    <row r="1035" spans="1:5" ht="16.5" customHeight="1" hidden="1">
      <c r="A1035" s="53" t="s">
        <v>334</v>
      </c>
      <c r="B1035" s="3" t="s">
        <v>335</v>
      </c>
      <c r="C1035" s="2"/>
      <c r="D1035" s="2"/>
      <c r="E1035" s="3"/>
    </row>
    <row r="1036" spans="1:5" ht="16.5" customHeight="1" hidden="1">
      <c r="A1036" s="5"/>
      <c r="B1036" s="3" t="s">
        <v>59</v>
      </c>
      <c r="C1036" s="3">
        <f>C1037+C1040+C1041</f>
        <v>0</v>
      </c>
      <c r="D1036" s="3">
        <f>D1037+D1040+D1041</f>
        <v>0</v>
      </c>
      <c r="E1036" s="3">
        <f>E1037+E1040+E1041</f>
        <v>0</v>
      </c>
    </row>
    <row r="1037" spans="1:5" ht="16.5" customHeight="1" hidden="1">
      <c r="A1037" s="5"/>
      <c r="B1037" s="2" t="s">
        <v>146</v>
      </c>
      <c r="C1037" s="2">
        <f>C1038+C1039</f>
        <v>0</v>
      </c>
      <c r="D1037" s="2">
        <f>D1038+D1039</f>
        <v>0</v>
      </c>
      <c r="E1037" s="2">
        <f>E1038+E1039</f>
        <v>0</v>
      </c>
    </row>
    <row r="1038" spans="1:5" ht="12.75" customHeight="1" hidden="1">
      <c r="A1038" s="5"/>
      <c r="B1038" s="2" t="s">
        <v>164</v>
      </c>
      <c r="C1038" s="2">
        <v>0</v>
      </c>
      <c r="D1038" s="2">
        <v>0</v>
      </c>
      <c r="E1038" s="2">
        <f>C1038+D1038</f>
        <v>0</v>
      </c>
    </row>
    <row r="1039" spans="1:5" ht="16.5" customHeight="1" hidden="1">
      <c r="A1039" s="5"/>
      <c r="B1039" s="14" t="s">
        <v>158</v>
      </c>
      <c r="C1039" s="4"/>
      <c r="D1039" s="4"/>
      <c r="E1039" s="3">
        <f>C1039+D1039</f>
        <v>0</v>
      </c>
    </row>
    <row r="1040" spans="1:5" ht="16.5" customHeight="1" hidden="1">
      <c r="A1040" s="5"/>
      <c r="B1040" s="2" t="s">
        <v>165</v>
      </c>
      <c r="C1040" s="2">
        <v>0</v>
      </c>
      <c r="D1040" s="2"/>
      <c r="E1040" s="3">
        <f>C1040+D1040</f>
        <v>0</v>
      </c>
    </row>
    <row r="1041" spans="1:5" ht="16.5" customHeight="1" hidden="1">
      <c r="A1041" s="5"/>
      <c r="B1041" s="2" t="s">
        <v>64</v>
      </c>
      <c r="C1041" s="5"/>
      <c r="D1041" s="5"/>
      <c r="E1041" s="3">
        <f>C1041+D1041</f>
        <v>0</v>
      </c>
    </row>
    <row r="1042" spans="1:5" ht="12.75" customHeight="1" hidden="1">
      <c r="A1042" s="5"/>
      <c r="B1042" s="2"/>
      <c r="C1042" s="5"/>
      <c r="D1042" s="5"/>
      <c r="E1042" s="3"/>
    </row>
    <row r="1043" spans="1:5" ht="11.25" customHeight="1" hidden="1">
      <c r="A1043" s="5"/>
      <c r="B1043" s="3" t="s">
        <v>76</v>
      </c>
      <c r="C1043" s="3">
        <f>C1044+C1046</f>
        <v>0</v>
      </c>
      <c r="D1043" s="3">
        <f>D1044+D1046</f>
        <v>0</v>
      </c>
      <c r="E1043" s="3">
        <f>E1044+E1046</f>
        <v>0</v>
      </c>
    </row>
    <row r="1044" spans="1:5" ht="12.75" hidden="1">
      <c r="A1044" s="5"/>
      <c r="B1044" s="2" t="s">
        <v>43</v>
      </c>
      <c r="C1044" s="2">
        <f>C1045</f>
        <v>0</v>
      </c>
      <c r="D1044" s="2">
        <f>D1045</f>
        <v>0</v>
      </c>
      <c r="E1044" s="2">
        <f>E1045</f>
        <v>0</v>
      </c>
    </row>
    <row r="1045" spans="1:5" ht="12.75" hidden="1">
      <c r="A1045" s="5"/>
      <c r="B1045" s="2" t="s">
        <v>87</v>
      </c>
      <c r="C1045" s="2">
        <v>0</v>
      </c>
      <c r="D1045" s="2">
        <v>0</v>
      </c>
      <c r="E1045" s="2">
        <f>C1045+D1045</f>
        <v>0</v>
      </c>
    </row>
    <row r="1046" spans="1:5" ht="5.25" customHeight="1" hidden="1">
      <c r="A1046" s="5"/>
      <c r="B1046" s="2" t="s">
        <v>58</v>
      </c>
      <c r="C1046" s="2">
        <v>0</v>
      </c>
      <c r="D1046" s="2">
        <v>0</v>
      </c>
      <c r="E1046" s="2">
        <f>C1046+D1046</f>
        <v>0</v>
      </c>
    </row>
    <row r="1047" spans="1:5" ht="12.75">
      <c r="A1047" s="6"/>
      <c r="B1047" s="2"/>
      <c r="C1047" s="2"/>
      <c r="D1047" s="2"/>
      <c r="E1047" s="3"/>
    </row>
    <row r="1048" spans="1:5" ht="12.75">
      <c r="A1048" s="6" t="s">
        <v>170</v>
      </c>
      <c r="B1048" s="3" t="s">
        <v>171</v>
      </c>
      <c r="C1048" s="2"/>
      <c r="D1048" s="2"/>
      <c r="E1048" s="3"/>
    </row>
    <row r="1049" spans="1:5" ht="12.75" customHeight="1">
      <c r="A1049" s="6"/>
      <c r="B1049" s="3" t="s">
        <v>59</v>
      </c>
      <c r="C1049" s="3">
        <f>C1050+C1054+C1053</f>
        <v>306502</v>
      </c>
      <c r="D1049" s="3">
        <f>D1050+D1054+D1053</f>
        <v>31633</v>
      </c>
      <c r="E1049" s="3">
        <f>E1050+E1054+E1053</f>
        <v>338135</v>
      </c>
    </row>
    <row r="1050" spans="1:5" ht="12.75">
      <c r="A1050" s="6"/>
      <c r="B1050" s="2" t="s">
        <v>149</v>
      </c>
      <c r="C1050" s="2">
        <f>C1051+C1052</f>
        <v>272815</v>
      </c>
      <c r="D1050" s="2">
        <f>D1051+D1052</f>
        <v>31633</v>
      </c>
      <c r="E1050" s="2">
        <f>E1051+E1052</f>
        <v>304448</v>
      </c>
    </row>
    <row r="1051" spans="1:5" ht="14.25" customHeight="1">
      <c r="A1051" s="6"/>
      <c r="B1051" s="2" t="s">
        <v>147</v>
      </c>
      <c r="C1051" s="2">
        <v>272815</v>
      </c>
      <c r="D1051" s="2">
        <v>31633</v>
      </c>
      <c r="E1051" s="2">
        <f>C1051+D1051</f>
        <v>304448</v>
      </c>
    </row>
    <row r="1052" spans="1:5" ht="1.5" customHeight="1">
      <c r="A1052" s="6"/>
      <c r="B1052" s="87" t="s">
        <v>470</v>
      </c>
      <c r="C1052" s="2"/>
      <c r="D1052" s="2"/>
      <c r="E1052" s="2"/>
    </row>
    <row r="1053" spans="1:5" ht="13.5" customHeight="1">
      <c r="A1053" s="6"/>
      <c r="B1053" s="2" t="s">
        <v>28</v>
      </c>
      <c r="C1053" s="2">
        <v>33687</v>
      </c>
      <c r="D1053" s="2"/>
      <c r="E1053" s="2">
        <f>C1053+D1053</f>
        <v>33687</v>
      </c>
    </row>
    <row r="1054" spans="1:5" ht="16.5" customHeight="1">
      <c r="A1054" s="6"/>
      <c r="B1054" s="2" t="s">
        <v>103</v>
      </c>
      <c r="C1054" s="2">
        <v>0</v>
      </c>
      <c r="D1054" s="2"/>
      <c r="E1054" s="2">
        <f>C1054+D1054</f>
        <v>0</v>
      </c>
    </row>
    <row r="1055" spans="1:5" ht="12.75">
      <c r="A1055" s="6"/>
      <c r="B1055" s="2"/>
      <c r="C1055" s="2"/>
      <c r="D1055" s="2"/>
      <c r="E1055" s="3"/>
    </row>
    <row r="1056" spans="1:5" ht="12.75">
      <c r="A1056" s="6"/>
      <c r="B1056" s="3" t="s">
        <v>76</v>
      </c>
      <c r="C1056" s="3">
        <f>C1057+C1059</f>
        <v>306502</v>
      </c>
      <c r="D1056" s="3">
        <f>D1057+D1059</f>
        <v>31633</v>
      </c>
      <c r="E1056" s="3">
        <f>E1057+E1059</f>
        <v>338135</v>
      </c>
    </row>
    <row r="1057" spans="1:5" ht="12.75">
      <c r="A1057" s="6"/>
      <c r="B1057" s="2" t="s">
        <v>43</v>
      </c>
      <c r="C1057" s="2">
        <f>C1058</f>
        <v>299095</v>
      </c>
      <c r="D1057" s="2">
        <f>D1058</f>
        <v>31633</v>
      </c>
      <c r="E1057" s="2">
        <f>E1058</f>
        <v>330728</v>
      </c>
    </row>
    <row r="1058" spans="1:5" ht="12.75">
      <c r="A1058" s="6"/>
      <c r="B1058" s="2" t="s">
        <v>44</v>
      </c>
      <c r="C1058" s="2">
        <v>299095</v>
      </c>
      <c r="D1058" s="2">
        <v>31633</v>
      </c>
      <c r="E1058" s="2">
        <f>C1058+D1058</f>
        <v>330728</v>
      </c>
    </row>
    <row r="1059" spans="1:5" ht="12.75">
      <c r="A1059" s="6"/>
      <c r="B1059" s="2" t="s">
        <v>58</v>
      </c>
      <c r="C1059" s="2">
        <v>7407</v>
      </c>
      <c r="D1059" s="2">
        <v>0</v>
      </c>
      <c r="E1059" s="2">
        <f>C1059+D1059</f>
        <v>7407</v>
      </c>
    </row>
    <row r="1060" spans="1:5" ht="12.75">
      <c r="A1060" s="6"/>
      <c r="B1060" s="2"/>
      <c r="C1060" s="2"/>
      <c r="D1060" s="2"/>
      <c r="E1060" s="3"/>
    </row>
    <row r="1061" spans="1:5" ht="12.75">
      <c r="A1061" s="21">
        <v>6.1</v>
      </c>
      <c r="B1061" s="3" t="s">
        <v>172</v>
      </c>
      <c r="C1061" s="2"/>
      <c r="D1061" s="2"/>
      <c r="E1061" s="3"/>
    </row>
    <row r="1062" spans="1:5" ht="12.75">
      <c r="A1062" s="6"/>
      <c r="B1062" s="3" t="s">
        <v>59</v>
      </c>
      <c r="C1062" s="3">
        <f>C1063+C1069+C1070+C1067+C1068+C1066</f>
        <v>1323975</v>
      </c>
      <c r="D1062" s="3">
        <f>D1063+D1069+D1070+D1067+D1068+D1066</f>
        <v>-463667</v>
      </c>
      <c r="E1062" s="3">
        <f>E1063+E1069+E1070+E1067+E1068+E1066</f>
        <v>860308</v>
      </c>
    </row>
    <row r="1063" spans="1:5" ht="12.75">
      <c r="A1063" s="6"/>
      <c r="B1063" s="2" t="s">
        <v>149</v>
      </c>
      <c r="C1063" s="2">
        <f>C1064+C1065</f>
        <v>137948</v>
      </c>
      <c r="D1063" s="2">
        <f>D1064+D1065</f>
        <v>-477956</v>
      </c>
      <c r="E1063" s="2">
        <f>E1064+E1065</f>
        <v>-340008</v>
      </c>
    </row>
    <row r="1064" spans="1:5" ht="12.75" customHeight="1">
      <c r="A1064" s="6"/>
      <c r="B1064" s="2" t="s">
        <v>147</v>
      </c>
      <c r="C1064" s="2">
        <v>137948</v>
      </c>
      <c r="D1064" s="2">
        <v>-477956</v>
      </c>
      <c r="E1064" s="2">
        <f aca="true" t="shared" si="26" ref="E1064:E1071">C1064+D1064</f>
        <v>-340008</v>
      </c>
    </row>
    <row r="1065" spans="1:5" ht="25.5" hidden="1">
      <c r="A1065" s="6"/>
      <c r="B1065" s="87" t="s">
        <v>470</v>
      </c>
      <c r="C1065" s="2"/>
      <c r="D1065" s="2"/>
      <c r="E1065" s="2"/>
    </row>
    <row r="1066" spans="1:5" ht="16.5" customHeight="1">
      <c r="A1066" s="6"/>
      <c r="B1066" s="70" t="s">
        <v>410</v>
      </c>
      <c r="C1066" s="2">
        <v>550</v>
      </c>
      <c r="D1066" s="2">
        <v>0</v>
      </c>
      <c r="E1066" s="2">
        <f t="shared" si="26"/>
        <v>550</v>
      </c>
    </row>
    <row r="1067" spans="1:5" ht="12.75">
      <c r="A1067" s="6"/>
      <c r="B1067" s="2" t="s">
        <v>33</v>
      </c>
      <c r="C1067" s="2">
        <v>8370</v>
      </c>
      <c r="D1067" s="2">
        <v>14289</v>
      </c>
      <c r="E1067" s="2">
        <f t="shared" si="26"/>
        <v>22659</v>
      </c>
    </row>
    <row r="1068" spans="1:5" ht="12.75">
      <c r="A1068" s="6"/>
      <c r="B1068" s="2" t="s">
        <v>28</v>
      </c>
      <c r="C1068" s="2">
        <v>960164</v>
      </c>
      <c r="D1068" s="2">
        <v>0</v>
      </c>
      <c r="E1068" s="2">
        <f t="shared" si="26"/>
        <v>960164</v>
      </c>
    </row>
    <row r="1069" spans="1:5" ht="12.75">
      <c r="A1069" s="6"/>
      <c r="B1069" s="2" t="s">
        <v>26</v>
      </c>
      <c r="C1069" s="2">
        <v>88020</v>
      </c>
      <c r="D1069" s="2">
        <v>0</v>
      </c>
      <c r="E1069" s="2">
        <f t="shared" si="26"/>
        <v>88020</v>
      </c>
    </row>
    <row r="1070" spans="1:5" ht="12.75" customHeight="1">
      <c r="A1070" s="6"/>
      <c r="B1070" s="2" t="s">
        <v>103</v>
      </c>
      <c r="C1070" s="2">
        <v>128923</v>
      </c>
      <c r="D1070" s="2"/>
      <c r="E1070" s="2">
        <f t="shared" si="26"/>
        <v>128923</v>
      </c>
    </row>
    <row r="1071" spans="1:5" ht="2.25" customHeight="1" hidden="1">
      <c r="A1071" s="6"/>
      <c r="B1071" s="2" t="s">
        <v>67</v>
      </c>
      <c r="C1071" s="2"/>
      <c r="D1071" s="2">
        <v>0</v>
      </c>
      <c r="E1071" s="2">
        <f t="shared" si="26"/>
        <v>0</v>
      </c>
    </row>
    <row r="1072" spans="1:5" ht="12.75">
      <c r="A1072" s="6"/>
      <c r="B1072" s="2"/>
      <c r="C1072" s="5"/>
      <c r="D1072" s="5"/>
      <c r="E1072" s="3"/>
    </row>
    <row r="1073" spans="1:5" ht="12.75">
      <c r="A1073" s="6"/>
      <c r="B1073" s="3" t="s">
        <v>76</v>
      </c>
      <c r="C1073" s="3">
        <f>C1074+C1077</f>
        <v>1323975</v>
      </c>
      <c r="D1073" s="3">
        <f>D1074+D1077</f>
        <v>-463667</v>
      </c>
      <c r="E1073" s="3">
        <f>E1074+E1077</f>
        <v>860308</v>
      </c>
    </row>
    <row r="1074" spans="1:5" ht="12.75">
      <c r="A1074" s="6"/>
      <c r="B1074" s="2" t="s">
        <v>43</v>
      </c>
      <c r="C1074" s="2">
        <f>C1075+C1076+C1078+C1079</f>
        <v>1043609</v>
      </c>
      <c r="D1074" s="2">
        <f>D1075+D1076+D1078+D1079</f>
        <v>-184603</v>
      </c>
      <c r="E1074" s="2">
        <f>E1075+E1076+E1078+E1079</f>
        <v>859006</v>
      </c>
    </row>
    <row r="1075" spans="1:5" ht="12.75">
      <c r="A1075" s="6"/>
      <c r="B1075" s="2" t="s">
        <v>87</v>
      </c>
      <c r="C1075" s="2">
        <v>307426</v>
      </c>
      <c r="D1075" s="2">
        <v>14289</v>
      </c>
      <c r="E1075" s="2">
        <f>C1075+D1075</f>
        <v>321715</v>
      </c>
    </row>
    <row r="1076" spans="1:5" ht="12.75">
      <c r="A1076" s="6"/>
      <c r="B1076" s="2" t="s">
        <v>46</v>
      </c>
      <c r="C1076" s="2">
        <v>262473</v>
      </c>
      <c r="D1076" s="2">
        <v>-198892</v>
      </c>
      <c r="E1076" s="2">
        <f>C1076+D1076</f>
        <v>63581</v>
      </c>
    </row>
    <row r="1077" spans="1:5" ht="12.75" customHeight="1">
      <c r="A1077" s="6"/>
      <c r="B1077" s="2" t="s">
        <v>58</v>
      </c>
      <c r="C1077" s="2">
        <v>280366</v>
      </c>
      <c r="D1077" s="2">
        <v>-279064</v>
      </c>
      <c r="E1077" s="2">
        <f>C1077+D1077</f>
        <v>1302</v>
      </c>
    </row>
    <row r="1078" spans="1:5" ht="2.25" customHeight="1" hidden="1">
      <c r="A1078" s="6"/>
      <c r="B1078" s="2" t="s">
        <v>380</v>
      </c>
      <c r="C1078" s="2">
        <v>0</v>
      </c>
      <c r="D1078" s="2">
        <v>0</v>
      </c>
      <c r="E1078" s="2">
        <f>C1078+D1078</f>
        <v>0</v>
      </c>
    </row>
    <row r="1079" spans="1:5" ht="38.25">
      <c r="A1079" s="6"/>
      <c r="B1079" s="16" t="s">
        <v>480</v>
      </c>
      <c r="C1079" s="2">
        <v>473710</v>
      </c>
      <c r="D1079" s="2">
        <v>0</v>
      </c>
      <c r="E1079" s="2">
        <f>C1079+D1079</f>
        <v>473710</v>
      </c>
    </row>
    <row r="1080" spans="1:5" ht="13.5" customHeight="1" hidden="1">
      <c r="A1080" s="21">
        <v>8.1</v>
      </c>
      <c r="B1080" s="3" t="s">
        <v>352</v>
      </c>
      <c r="C1080" s="2"/>
      <c r="D1080" s="2"/>
      <c r="E1080" s="3"/>
    </row>
    <row r="1081" spans="1:5" ht="12.75" hidden="1">
      <c r="A1081" s="6"/>
      <c r="B1081" s="3" t="s">
        <v>59</v>
      </c>
      <c r="C1081" s="3">
        <f>C1082+C1085+C1086+C1084</f>
        <v>0</v>
      </c>
      <c r="D1081" s="3">
        <f>D1082+D1085+D1086+D1084</f>
        <v>0</v>
      </c>
      <c r="E1081" s="3">
        <f>E1082+E1085+E1086+E1084</f>
        <v>0</v>
      </c>
    </row>
    <row r="1082" spans="1:5" ht="12.75" hidden="1">
      <c r="A1082" s="6"/>
      <c r="B1082" s="2" t="s">
        <v>149</v>
      </c>
      <c r="C1082" s="2">
        <f>C1083</f>
        <v>0</v>
      </c>
      <c r="D1082" s="2">
        <f>D1083</f>
        <v>0</v>
      </c>
      <c r="E1082" s="2">
        <f>E1083</f>
        <v>0</v>
      </c>
    </row>
    <row r="1083" spans="1:5" ht="12.75" hidden="1">
      <c r="A1083" s="6"/>
      <c r="B1083" s="2" t="s">
        <v>147</v>
      </c>
      <c r="C1083" s="2">
        <v>0</v>
      </c>
      <c r="D1083" s="2">
        <v>0</v>
      </c>
      <c r="E1083" s="2">
        <f>C1083+D1083</f>
        <v>0</v>
      </c>
    </row>
    <row r="1084" spans="1:5" ht="12.75" hidden="1">
      <c r="A1084" s="6"/>
      <c r="B1084" s="2" t="s">
        <v>33</v>
      </c>
      <c r="C1084" s="2">
        <v>0</v>
      </c>
      <c r="D1084" s="2">
        <v>0</v>
      </c>
      <c r="E1084" s="2">
        <f>C1084+D1084</f>
        <v>0</v>
      </c>
    </row>
    <row r="1085" spans="1:5" ht="12.75" hidden="1">
      <c r="A1085" s="6"/>
      <c r="B1085" s="2" t="s">
        <v>26</v>
      </c>
      <c r="C1085" s="2">
        <v>0</v>
      </c>
      <c r="D1085" s="2">
        <v>0</v>
      </c>
      <c r="E1085" s="2">
        <f>C1085+D1085</f>
        <v>0</v>
      </c>
    </row>
    <row r="1086" spans="1:5" ht="12.75" hidden="1">
      <c r="A1086" s="6"/>
      <c r="B1086" s="2" t="s">
        <v>103</v>
      </c>
      <c r="C1086" s="2">
        <v>0</v>
      </c>
      <c r="D1086" s="2"/>
      <c r="E1086" s="2">
        <f>C1086+D1086</f>
        <v>0</v>
      </c>
    </row>
    <row r="1087" spans="1:5" ht="12.75" hidden="1">
      <c r="A1087" s="6"/>
      <c r="B1087" s="2" t="s">
        <v>67</v>
      </c>
      <c r="C1087" s="2"/>
      <c r="D1087" s="2">
        <v>0</v>
      </c>
      <c r="E1087" s="2">
        <f>C1087+D1087</f>
        <v>0</v>
      </c>
    </row>
    <row r="1088" spans="1:5" ht="12.75" hidden="1">
      <c r="A1088" s="6"/>
      <c r="B1088" s="2"/>
      <c r="C1088" s="5"/>
      <c r="D1088" s="5"/>
      <c r="E1088" s="3"/>
    </row>
    <row r="1089" spans="1:5" ht="12.75" hidden="1">
      <c r="A1089" s="6"/>
      <c r="B1089" s="3" t="s">
        <v>76</v>
      </c>
      <c r="C1089" s="3">
        <f>C1090+C1093</f>
        <v>0</v>
      </c>
      <c r="D1089" s="3">
        <f>D1090+D1093</f>
        <v>0</v>
      </c>
      <c r="E1089" s="3">
        <f>E1090+E1093</f>
        <v>0</v>
      </c>
    </row>
    <row r="1090" spans="1:5" ht="12.75" hidden="1">
      <c r="A1090" s="6"/>
      <c r="B1090" s="2" t="s">
        <v>43</v>
      </c>
      <c r="C1090" s="2">
        <f>C1091+C1092</f>
        <v>0</v>
      </c>
      <c r="D1090" s="2">
        <f>D1091+D1092</f>
        <v>0</v>
      </c>
      <c r="E1090" s="2">
        <f>E1091+E1092</f>
        <v>0</v>
      </c>
    </row>
    <row r="1091" spans="1:5" ht="12.75" hidden="1">
      <c r="A1091" s="6"/>
      <c r="B1091" s="2" t="s">
        <v>87</v>
      </c>
      <c r="C1091" s="2">
        <v>0</v>
      </c>
      <c r="D1091" s="2">
        <v>0</v>
      </c>
      <c r="E1091" s="2">
        <f>C1091+D1091</f>
        <v>0</v>
      </c>
    </row>
    <row r="1092" spans="1:5" ht="12.75" hidden="1">
      <c r="A1092" s="6"/>
      <c r="B1092" s="2" t="s">
        <v>46</v>
      </c>
      <c r="C1092" s="2">
        <v>0</v>
      </c>
      <c r="D1092" s="2">
        <v>0</v>
      </c>
      <c r="E1092" s="2">
        <f>C1092+D1092</f>
        <v>0</v>
      </c>
    </row>
    <row r="1093" spans="1:5" ht="12.75" hidden="1">
      <c r="A1093" s="6"/>
      <c r="B1093" s="2" t="s">
        <v>58</v>
      </c>
      <c r="C1093" s="2">
        <v>0</v>
      </c>
      <c r="D1093" s="2">
        <v>0</v>
      </c>
      <c r="E1093" s="2">
        <f>C1093+D1093</f>
        <v>0</v>
      </c>
    </row>
    <row r="1094" spans="1:5" ht="12.75" hidden="1">
      <c r="A1094" s="6"/>
      <c r="B1094" s="2"/>
      <c r="C1094" s="2"/>
      <c r="D1094" s="2"/>
      <c r="E1094" s="2"/>
    </row>
    <row r="1095" spans="1:5" ht="12.75">
      <c r="A1095" s="6"/>
      <c r="B1095" s="2"/>
      <c r="C1095" s="2"/>
      <c r="D1095" s="2"/>
      <c r="E1095" s="2"/>
    </row>
    <row r="1096" spans="1:5" ht="12.75">
      <c r="A1096" s="5"/>
      <c r="B1096" s="30" t="s">
        <v>411</v>
      </c>
      <c r="C1096" s="2"/>
      <c r="D1096" s="2"/>
      <c r="E1096" s="3"/>
    </row>
    <row r="1097" spans="1:5" ht="12.75">
      <c r="A1097" s="5"/>
      <c r="B1097" s="2"/>
      <c r="C1097" s="2"/>
      <c r="D1097" s="2"/>
      <c r="E1097" s="3"/>
    </row>
    <row r="1098" spans="1:5" ht="12.75">
      <c r="A1098" s="6"/>
      <c r="B1098" s="3" t="s">
        <v>59</v>
      </c>
      <c r="C1098" s="3">
        <f>C1099+C1103+C1107+C1106+C1110+C1111+C1105+C1104+C1112+C1109+C1108</f>
        <v>18166426</v>
      </c>
      <c r="D1098" s="3">
        <f>D1099+D1103+D1107+D1106+D1110+D1111+D1105+D1104+D1112+D1109+D1108</f>
        <v>3557553</v>
      </c>
      <c r="E1098" s="3">
        <f>E1099+E1103+E1107+E1106+E1110+E1111+E1105+E1104+E1112+E1109+E1108</f>
        <v>21723979</v>
      </c>
    </row>
    <row r="1099" spans="1:5" ht="12.75">
      <c r="A1099" s="5"/>
      <c r="B1099" s="2" t="s">
        <v>146</v>
      </c>
      <c r="C1099" s="2">
        <f aca="true" t="shared" si="27" ref="C1099:E1100">C1130+C1151+C1175+C1189+C1216+C1238+C1260+C1285+C1307+C1329</f>
        <v>9168282</v>
      </c>
      <c r="D1099" s="2">
        <f t="shared" si="27"/>
        <v>0</v>
      </c>
      <c r="E1099" s="2">
        <f t="shared" si="27"/>
        <v>9168282</v>
      </c>
    </row>
    <row r="1100" spans="1:5" ht="12.75">
      <c r="A1100" s="5"/>
      <c r="B1100" s="2" t="s">
        <v>164</v>
      </c>
      <c r="C1100" s="2">
        <f t="shared" si="27"/>
        <v>7397421</v>
      </c>
      <c r="D1100" s="2">
        <f t="shared" si="27"/>
        <v>0</v>
      </c>
      <c r="E1100" s="2">
        <f t="shared" si="27"/>
        <v>7397421</v>
      </c>
    </row>
    <row r="1101" spans="1:5" ht="26.25" customHeight="1">
      <c r="A1101" s="5"/>
      <c r="B1101" s="14" t="s">
        <v>158</v>
      </c>
      <c r="C1101" s="2">
        <f>C1191+C1153+C1331+C1287+C1309+C1218</f>
        <v>143970</v>
      </c>
      <c r="D1101" s="2">
        <f>D1191+D1153+D1331+D1287+D1309+D1218</f>
        <v>0</v>
      </c>
      <c r="E1101" s="2">
        <f>E1191+E1153+E1331+E1287+E1309+E1218</f>
        <v>143970</v>
      </c>
    </row>
    <row r="1102" spans="1:5" ht="26.25" customHeight="1">
      <c r="A1102" s="5"/>
      <c r="B1102" s="14" t="s">
        <v>497</v>
      </c>
      <c r="C1102" s="2">
        <f>C1132+C1154+C1192+C1240+C1288+C1310+C1332</f>
        <v>1626891</v>
      </c>
      <c r="D1102" s="2">
        <f>D1132+D1154+D1192+D1240+D1288+D1310+D1332</f>
        <v>0</v>
      </c>
      <c r="E1102" s="2">
        <f>E1132+E1154+E1192+E1240+E1288+E1310+E1332</f>
        <v>1626891</v>
      </c>
    </row>
    <row r="1103" spans="1:5" ht="33.75" customHeight="1">
      <c r="A1103" s="5"/>
      <c r="B1103" s="14" t="s">
        <v>498</v>
      </c>
      <c r="C1103" s="2">
        <f>C1155+C1177+C1193+C1219+C1241+C1311</f>
        <v>6482260</v>
      </c>
      <c r="D1103" s="2">
        <f>D1155+D1177+D1193+D1219+D1241+D1311</f>
        <v>3509553</v>
      </c>
      <c r="E1103" s="2">
        <f>E1155+E1177+E1193+E1219+E1241+E1311</f>
        <v>9991813</v>
      </c>
    </row>
    <row r="1104" spans="1:5" ht="38.25">
      <c r="A1104" s="43"/>
      <c r="B1104" s="44" t="s">
        <v>427</v>
      </c>
      <c r="C1104" s="2">
        <f>C1159+C1194+C1133+C1244+C1289+C1333</f>
        <v>124377</v>
      </c>
      <c r="D1104" s="2">
        <f>D1159+D1194+D1133+D1244</f>
        <v>0</v>
      </c>
      <c r="E1104" s="2">
        <f>E1159+E1194+E1133+E1244</f>
        <v>124377</v>
      </c>
    </row>
    <row r="1105" spans="1:5" ht="20.25" customHeight="1">
      <c r="A1105" s="5"/>
      <c r="B1105" s="2" t="s">
        <v>33</v>
      </c>
      <c r="C1105" s="2">
        <f>C1195+C1263+C1135+C1157+C1242+C1221+C1290+C1312+C1334</f>
        <v>653</v>
      </c>
      <c r="D1105" s="2">
        <f>D1195+D1263+D1135+D1157+D1242+D1221</f>
        <v>0</v>
      </c>
      <c r="E1105" s="2">
        <f>E1195+E1263+E1135+E1157+E1242+E1221</f>
        <v>653</v>
      </c>
    </row>
    <row r="1106" spans="1:5" ht="12.75">
      <c r="A1106" s="5"/>
      <c r="B1106" s="19" t="s">
        <v>21</v>
      </c>
      <c r="C1106" s="2">
        <f>C1262+C1198+C1222</f>
        <v>1118963</v>
      </c>
      <c r="D1106" s="2">
        <f>D1262+D1198+D1222</f>
        <v>50000</v>
      </c>
      <c r="E1106" s="2">
        <f>E1262+E1198+E1222</f>
        <v>1168963</v>
      </c>
    </row>
    <row r="1107" spans="1:5" ht="12.75">
      <c r="A1107" s="5"/>
      <c r="B1107" s="2" t="s">
        <v>425</v>
      </c>
      <c r="C1107" s="2">
        <f>C1136+C1158+C1178+C1196+C1220+C1243+C1291+C1313+C1335</f>
        <v>708216</v>
      </c>
      <c r="D1107" s="2">
        <f>D1136+D1158+D1178+D1196+D1220+D1243+D1291+D1313+D1335</f>
        <v>0</v>
      </c>
      <c r="E1107" s="2">
        <f>E1136+E1158+E1178+E1196+E1220+E1243+E1291+E1313+E1335</f>
        <v>708216</v>
      </c>
    </row>
    <row r="1108" spans="1:5" ht="21.75" customHeight="1" hidden="1">
      <c r="A1108" s="5"/>
      <c r="B1108" s="2" t="s">
        <v>29</v>
      </c>
      <c r="C1108" s="2">
        <f>C1134</f>
        <v>0</v>
      </c>
      <c r="D1108" s="2"/>
      <c r="E1108" s="3">
        <f>C1108+D1108</f>
        <v>0</v>
      </c>
    </row>
    <row r="1109" spans="1:5" ht="18.75" customHeight="1" hidden="1">
      <c r="A1109" s="5"/>
      <c r="B1109" s="2" t="s">
        <v>34</v>
      </c>
      <c r="C1109" s="2">
        <f>C1197</f>
        <v>0</v>
      </c>
      <c r="D1109" s="2"/>
      <c r="E1109" s="3">
        <f>C1109+D1109</f>
        <v>0</v>
      </c>
    </row>
    <row r="1110" spans="1:5" ht="12.75">
      <c r="A1110" s="5"/>
      <c r="B1110" s="2" t="s">
        <v>329</v>
      </c>
      <c r="C1110" s="5">
        <f>C1161+C1179+C1201+C1246+C1264+C1137+C1224+C1294+C1316+C1338</f>
        <v>506618</v>
      </c>
      <c r="D1110" s="5">
        <f>D1161+D1179+D1201+D1246+D1264+D1137+D1224+D1294+D1316+D1338</f>
        <v>0</v>
      </c>
      <c r="E1110" s="5">
        <f>E1161+E1179+E1201+E1246+E1264+E1137+E1224+E1294+E1316+E1338</f>
        <v>506618</v>
      </c>
    </row>
    <row r="1111" spans="1:5" ht="1.5" customHeight="1">
      <c r="A1111" s="5"/>
      <c r="B1111" s="2" t="s">
        <v>67</v>
      </c>
      <c r="C1111" s="5">
        <f>C1200+C1247+C1162+C1138+C1293+C1315+C1337</f>
        <v>0</v>
      </c>
      <c r="D1111" s="5">
        <f>D1200+D1247+D1162+D1138+D1293+D1315+D1337</f>
        <v>0</v>
      </c>
      <c r="E1111" s="5">
        <f>E1200+E1247+E1162+E1138+E1293+E1315+E1337</f>
        <v>0</v>
      </c>
    </row>
    <row r="1112" spans="1:5" ht="20.25" customHeight="1">
      <c r="A1112" s="5"/>
      <c r="B1112" s="7" t="s">
        <v>35</v>
      </c>
      <c r="C1112" s="9">
        <f>C1245+C1199+C1274+C1160+C1223+C1292+C1314+C1336</f>
        <v>57057</v>
      </c>
      <c r="D1112" s="9">
        <f>D1245+D1199+D1274+D1160+D1223+D1292+D1314+D1336</f>
        <v>-2000</v>
      </c>
      <c r="E1112" s="9">
        <f>E1245+E1199+E1274+E1160+E1223+E1292+E1314+E1336</f>
        <v>55057</v>
      </c>
    </row>
    <row r="1113" spans="1:5" ht="12.75">
      <c r="A1113" s="5"/>
      <c r="B1113" s="16"/>
      <c r="C1113" s="5"/>
      <c r="D1113" s="5"/>
      <c r="E1113" s="3"/>
    </row>
    <row r="1114" spans="1:5" ht="12.75">
      <c r="A1114" s="6"/>
      <c r="B1114" s="3" t="s">
        <v>68</v>
      </c>
      <c r="C1114" s="3">
        <f>C1115+C1121+C1125+C1126+C1122</f>
        <v>18166426</v>
      </c>
      <c r="D1114" s="3">
        <f>D1115+D1121+D1125+D1126+D1122</f>
        <v>3557553</v>
      </c>
      <c r="E1114" s="3">
        <f>E1115+E1121+E1125+E1126+E1122</f>
        <v>21723979</v>
      </c>
    </row>
    <row r="1115" spans="1:5" ht="12.75">
      <c r="A1115" s="6"/>
      <c r="B1115" s="2" t="s">
        <v>43</v>
      </c>
      <c r="C1115" s="2">
        <f>C1116+C1118+C1119+C1120+C1124+C1123</f>
        <v>17797207</v>
      </c>
      <c r="D1115" s="2">
        <f>D1116+D1118+D1119+D1120+D1124+D1123</f>
        <v>3463627</v>
      </c>
      <c r="E1115" s="2">
        <f>E1116+E1118+E1119+E1120+E1124+E1123</f>
        <v>21260834</v>
      </c>
    </row>
    <row r="1116" spans="1:5" ht="12.75">
      <c r="A1116" s="6"/>
      <c r="B1116" s="2" t="s">
        <v>44</v>
      </c>
      <c r="C1116" s="2">
        <f aca="true" t="shared" si="28" ref="C1116:E1117">C1142+C1166+C1183+C1205+C1228+C1251+C1278+C1298+C1320+C1342</f>
        <v>17273172</v>
      </c>
      <c r="D1116" s="2">
        <f t="shared" si="28"/>
        <v>3400368</v>
      </c>
      <c r="E1116" s="2">
        <f t="shared" si="28"/>
        <v>20673540</v>
      </c>
    </row>
    <row r="1117" spans="1:5" ht="12.75">
      <c r="A1117" s="5"/>
      <c r="B1117" s="4" t="s">
        <v>45</v>
      </c>
      <c r="C1117" s="4">
        <f t="shared" si="28"/>
        <v>10363774</v>
      </c>
      <c r="D1117" s="4">
        <f t="shared" si="28"/>
        <v>2591350</v>
      </c>
      <c r="E1117" s="4">
        <f t="shared" si="28"/>
        <v>12955124</v>
      </c>
    </row>
    <row r="1118" spans="1:5" ht="12.75">
      <c r="A1118" s="5"/>
      <c r="B1118" s="2" t="s">
        <v>46</v>
      </c>
      <c r="C1118" s="2">
        <f>C1144+C1253+C1207+C1269+C1300+C1322+C1344</f>
        <v>71377</v>
      </c>
      <c r="D1118" s="2">
        <f>D1144+D1253+D1207+D1269+D1300+D1322+D1344</f>
        <v>13259</v>
      </c>
      <c r="E1118" s="2">
        <f>E1144+E1253+E1207+E1269+E1300+E1322+E1344</f>
        <v>84636</v>
      </c>
    </row>
    <row r="1119" spans="1:5" ht="12.75">
      <c r="A1119" s="5"/>
      <c r="B1119" s="2" t="s">
        <v>380</v>
      </c>
      <c r="C1119" s="2">
        <f>C1208+C1231+C1145+C1168+C1301+C1323+C1345</f>
        <v>51890</v>
      </c>
      <c r="D1119" s="2">
        <f>D1208+D1231+D1145+D1168+D1301+D1323+D1345</f>
        <v>0</v>
      </c>
      <c r="E1119" s="2">
        <f>E1208+E1231+E1145+E1168+E1301+E1323+E1345</f>
        <v>51890</v>
      </c>
    </row>
    <row r="1120" spans="1:5" ht="12.75">
      <c r="A1120" s="5"/>
      <c r="B1120" s="2" t="s">
        <v>112</v>
      </c>
      <c r="C1120" s="2">
        <f>C1268+C1147</f>
        <v>400768</v>
      </c>
      <c r="D1120" s="2">
        <f>D1268+D1147</f>
        <v>50000</v>
      </c>
      <c r="E1120" s="2">
        <f>E1268+E1147</f>
        <v>450768</v>
      </c>
    </row>
    <row r="1121" spans="1:5" ht="12.75">
      <c r="A1121" s="5"/>
      <c r="B1121" s="2" t="s">
        <v>58</v>
      </c>
      <c r="C1121" s="2">
        <f>C1146+C1171+C1185+C1209+C1232+C1254+C1302+C1324+C1346</f>
        <v>179539</v>
      </c>
      <c r="D1121" s="2">
        <f>D1146+D1171+D1185+D1209+D1232+D1254+D1302+D1324+D1346</f>
        <v>4913</v>
      </c>
      <c r="E1121" s="2">
        <f>E1146+E1171+E1185+E1209+E1232+E1254+E1302+E1324+E1346</f>
        <v>184452</v>
      </c>
    </row>
    <row r="1122" spans="1:5" ht="38.25">
      <c r="A1122" s="5"/>
      <c r="B1122" s="14" t="s">
        <v>53</v>
      </c>
      <c r="C1122" s="2">
        <f>C1169+C1210+C1234</f>
        <v>393</v>
      </c>
      <c r="D1122" s="2">
        <f>D1169+D1210+D1234</f>
        <v>0</v>
      </c>
      <c r="E1122" s="2">
        <f>E1169+E1210+E1234</f>
        <v>393</v>
      </c>
    </row>
    <row r="1123" spans="1:5" ht="52.5" customHeight="1" hidden="1">
      <c r="A1123" s="5"/>
      <c r="B1123" s="14" t="s">
        <v>54</v>
      </c>
      <c r="C1123" s="2">
        <f>C1211</f>
        <v>0</v>
      </c>
      <c r="D1123" s="2">
        <f>D1211</f>
        <v>0</v>
      </c>
      <c r="E1123" s="2">
        <f>E1211</f>
        <v>0</v>
      </c>
    </row>
    <row r="1124" spans="1:5" ht="20.25" customHeight="1" hidden="1">
      <c r="A1124" s="5"/>
      <c r="B1124" s="2" t="s">
        <v>51</v>
      </c>
      <c r="C1124" s="2">
        <f>C1255</f>
        <v>0</v>
      </c>
      <c r="D1124" s="2"/>
      <c r="E1124" s="3">
        <f>C1124+D1124</f>
        <v>0</v>
      </c>
    </row>
    <row r="1125" spans="1:5" ht="38.25" customHeight="1" hidden="1">
      <c r="A1125" s="54"/>
      <c r="B1125" s="16" t="s">
        <v>83</v>
      </c>
      <c r="C1125" s="4"/>
      <c r="D1125" s="4"/>
      <c r="E1125" s="3">
        <f>C1125+D1125</f>
        <v>0</v>
      </c>
    </row>
    <row r="1126" spans="1:5" ht="27.75" customHeight="1">
      <c r="A1126" s="54"/>
      <c r="B1126" s="16" t="s">
        <v>483</v>
      </c>
      <c r="C1126" s="4">
        <f>C1256+C1212+C1233+C1170</f>
        <v>189287</v>
      </c>
      <c r="D1126" s="4">
        <f>D1256+D1212+D1233+D1170</f>
        <v>89013</v>
      </c>
      <c r="E1126" s="4">
        <f>E1256+E1212+E1233+E1170</f>
        <v>278300</v>
      </c>
    </row>
    <row r="1127" spans="1:5" ht="12.75">
      <c r="A1127" s="5"/>
      <c r="B1127" s="2"/>
      <c r="C1127" s="2"/>
      <c r="D1127" s="2"/>
      <c r="E1127" s="3"/>
    </row>
    <row r="1128" spans="1:5" ht="13.5" customHeight="1">
      <c r="A1128" s="6" t="s">
        <v>176</v>
      </c>
      <c r="B1128" s="3" t="s">
        <v>177</v>
      </c>
      <c r="C1128" s="3"/>
      <c r="D1128" s="3"/>
      <c r="E1128" s="3"/>
    </row>
    <row r="1129" spans="1:5" ht="13.5" customHeight="1">
      <c r="A1129" s="5"/>
      <c r="B1129" s="3" t="s">
        <v>59</v>
      </c>
      <c r="C1129" s="3">
        <f>C1130+C1136+C1137+C1135+C1133+C1134+C1138</f>
        <v>490523</v>
      </c>
      <c r="D1129" s="3">
        <f>D1130+D1136+D1137+D1135+D1133+D1134+D1138</f>
        <v>0</v>
      </c>
      <c r="E1129" s="3">
        <f>E1130+E1136+E1137+E1135+E1133+E1134+E1138</f>
        <v>490523</v>
      </c>
    </row>
    <row r="1130" spans="1:5" ht="13.5" customHeight="1">
      <c r="A1130" s="5"/>
      <c r="B1130" s="2" t="s">
        <v>74</v>
      </c>
      <c r="C1130" s="2">
        <f>C1131+C1132</f>
        <v>477768</v>
      </c>
      <c r="D1130" s="2">
        <f>D1131+D1132</f>
        <v>0</v>
      </c>
      <c r="E1130" s="2">
        <f>E1131+E1132</f>
        <v>477768</v>
      </c>
    </row>
    <row r="1131" spans="1:5" ht="13.5" customHeight="1">
      <c r="A1131" s="5"/>
      <c r="B1131" s="2" t="s">
        <v>178</v>
      </c>
      <c r="C1131" s="2">
        <v>374926</v>
      </c>
      <c r="D1131" s="2">
        <v>0</v>
      </c>
      <c r="E1131" s="2">
        <f aca="true" t="shared" si="29" ref="E1131:E1136">C1131+D1131</f>
        <v>374926</v>
      </c>
    </row>
    <row r="1132" spans="1:5" ht="13.5" customHeight="1">
      <c r="A1132" s="5"/>
      <c r="B1132" s="2" t="s">
        <v>463</v>
      </c>
      <c r="C1132" s="2">
        <v>102842</v>
      </c>
      <c r="D1132" s="2">
        <v>0</v>
      </c>
      <c r="E1132" s="2">
        <f t="shared" si="29"/>
        <v>102842</v>
      </c>
    </row>
    <row r="1133" spans="1:5" ht="41.25" customHeight="1" hidden="1">
      <c r="A1133" s="5"/>
      <c r="B1133" s="39" t="s">
        <v>427</v>
      </c>
      <c r="C1133" s="2"/>
      <c r="D1133" s="2"/>
      <c r="E1133" s="2">
        <f t="shared" si="29"/>
        <v>0</v>
      </c>
    </row>
    <row r="1134" spans="1:5" ht="12.75" customHeight="1" hidden="1">
      <c r="A1134" s="5"/>
      <c r="B1134" s="2" t="s">
        <v>29</v>
      </c>
      <c r="C1134" s="2">
        <v>0</v>
      </c>
      <c r="D1134" s="2"/>
      <c r="E1134" s="2">
        <f t="shared" si="29"/>
        <v>0</v>
      </c>
    </row>
    <row r="1135" spans="1:5" ht="11.25" customHeight="1" hidden="1">
      <c r="A1135" s="5"/>
      <c r="B1135" s="2" t="s">
        <v>33</v>
      </c>
      <c r="C1135" s="2">
        <v>0</v>
      </c>
      <c r="D1135" s="2"/>
      <c r="E1135" s="2">
        <f t="shared" si="29"/>
        <v>0</v>
      </c>
    </row>
    <row r="1136" spans="1:5" ht="13.5" customHeight="1">
      <c r="A1136" s="5"/>
      <c r="B1136" s="2" t="s">
        <v>425</v>
      </c>
      <c r="C1136" s="2">
        <v>12755</v>
      </c>
      <c r="D1136" s="2">
        <v>0</v>
      </c>
      <c r="E1136" s="2">
        <f t="shared" si="29"/>
        <v>12755</v>
      </c>
    </row>
    <row r="1137" spans="1:5" ht="13.5" customHeight="1" hidden="1">
      <c r="A1137" s="5"/>
      <c r="B1137" s="2" t="s">
        <v>103</v>
      </c>
      <c r="C1137" s="2"/>
      <c r="D1137" s="2"/>
      <c r="E1137" s="3"/>
    </row>
    <row r="1138" spans="1:5" ht="13.5" customHeight="1" hidden="1">
      <c r="A1138" s="5"/>
      <c r="B1138" s="2" t="s">
        <v>67</v>
      </c>
      <c r="C1138" s="2">
        <v>0</v>
      </c>
      <c r="D1138" s="2"/>
      <c r="E1138" s="3"/>
    </row>
    <row r="1139" spans="1:5" ht="13.5" customHeight="1">
      <c r="A1139" s="5"/>
      <c r="B1139" s="14"/>
      <c r="C1139" s="2"/>
      <c r="D1139" s="2"/>
      <c r="E1139" s="3"/>
    </row>
    <row r="1140" spans="1:5" ht="13.5" customHeight="1">
      <c r="A1140" s="5"/>
      <c r="B1140" s="3" t="s">
        <v>76</v>
      </c>
      <c r="C1140" s="3">
        <f>C1141+C1146</f>
        <v>490523</v>
      </c>
      <c r="D1140" s="3">
        <f>D1141+D1146</f>
        <v>0</v>
      </c>
      <c r="E1140" s="3">
        <f>E1141+E1146</f>
        <v>490523</v>
      </c>
    </row>
    <row r="1141" spans="1:5" ht="13.5" customHeight="1">
      <c r="A1141" s="5"/>
      <c r="B1141" s="2" t="s">
        <v>43</v>
      </c>
      <c r="C1141" s="2">
        <f>C1142+C1144+C1147+C1145</f>
        <v>490523</v>
      </c>
      <c r="D1141" s="2">
        <f>D1142+D1144+D1147+D1145</f>
        <v>0</v>
      </c>
      <c r="E1141" s="2">
        <f>E1142+E1144+E1147+E1145</f>
        <v>490523</v>
      </c>
    </row>
    <row r="1142" spans="1:5" ht="13.5" customHeight="1">
      <c r="A1142" s="5"/>
      <c r="B1142" s="2" t="s">
        <v>44</v>
      </c>
      <c r="C1142" s="2">
        <v>488633</v>
      </c>
      <c r="D1142" s="2">
        <v>0</v>
      </c>
      <c r="E1142" s="2">
        <f aca="true" t="shared" si="30" ref="E1142:E1147">C1142+D1142</f>
        <v>488633</v>
      </c>
    </row>
    <row r="1143" spans="1:5" ht="13.5" customHeight="1">
      <c r="A1143" s="5"/>
      <c r="B1143" s="4" t="s">
        <v>45</v>
      </c>
      <c r="C1143" s="2">
        <v>318353</v>
      </c>
      <c r="D1143" s="2">
        <v>0</v>
      </c>
      <c r="E1143" s="2">
        <f t="shared" si="30"/>
        <v>318353</v>
      </c>
    </row>
    <row r="1144" spans="1:5" ht="1.5" customHeight="1">
      <c r="A1144" s="5"/>
      <c r="B1144" s="2" t="s">
        <v>46</v>
      </c>
      <c r="C1144" s="2"/>
      <c r="D1144" s="2"/>
      <c r="E1144" s="2">
        <f t="shared" si="30"/>
        <v>0</v>
      </c>
    </row>
    <row r="1145" spans="1:5" ht="13.5" customHeight="1">
      <c r="A1145" s="5"/>
      <c r="B1145" s="2" t="s">
        <v>364</v>
      </c>
      <c r="C1145" s="2">
        <v>1890</v>
      </c>
      <c r="D1145" s="2">
        <v>0</v>
      </c>
      <c r="E1145" s="2">
        <f t="shared" si="30"/>
        <v>1890</v>
      </c>
    </row>
    <row r="1146" spans="1:5" ht="13.5" customHeight="1" hidden="1">
      <c r="A1146" s="5"/>
      <c r="B1146" s="2" t="s">
        <v>58</v>
      </c>
      <c r="C1146" s="2">
        <v>0</v>
      </c>
      <c r="D1146" s="2">
        <v>0</v>
      </c>
      <c r="E1146" s="2">
        <f t="shared" si="30"/>
        <v>0</v>
      </c>
    </row>
    <row r="1147" spans="1:5" ht="3" customHeight="1" hidden="1">
      <c r="A1147" s="5"/>
      <c r="B1147" s="2" t="s">
        <v>179</v>
      </c>
      <c r="C1147" s="2"/>
      <c r="D1147" s="2"/>
      <c r="E1147" s="2">
        <f t="shared" si="30"/>
        <v>0</v>
      </c>
    </row>
    <row r="1148" spans="1:5" ht="14.25" customHeight="1">
      <c r="A1148" s="5"/>
      <c r="B1148" s="2"/>
      <c r="C1148" s="2"/>
      <c r="D1148" s="2"/>
      <c r="E1148" s="2"/>
    </row>
    <row r="1149" spans="1:5" ht="12.75">
      <c r="A1149" s="21">
        <v>9.1</v>
      </c>
      <c r="B1149" s="3" t="s">
        <v>180</v>
      </c>
      <c r="C1149" s="3"/>
      <c r="D1149" s="3"/>
      <c r="E1149" s="3"/>
    </row>
    <row r="1150" spans="1:5" ht="12.75">
      <c r="A1150" s="5"/>
      <c r="B1150" s="3" t="s">
        <v>59</v>
      </c>
      <c r="C1150" s="3">
        <f>C1151+C1155+C1158+C1161+C1159+C1157+C1156+C1162+C1160</f>
        <v>4556737</v>
      </c>
      <c r="D1150" s="3">
        <f>D1151+D1155+D1158+D1161+D1159+D1157+D1156+D1162+D1160</f>
        <v>332220</v>
      </c>
      <c r="E1150" s="3">
        <f>E1151+E1155+E1158+E1161+E1159+E1157+E1156+E1162+E1160</f>
        <v>4888957</v>
      </c>
    </row>
    <row r="1151" spans="1:5" ht="12.75">
      <c r="A1151" s="5"/>
      <c r="B1151" s="2" t="s">
        <v>74</v>
      </c>
      <c r="C1151" s="2">
        <f>C1152+C1153+C1154</f>
        <v>3897908</v>
      </c>
      <c r="D1151" s="2">
        <f>D1152+D1153+D1154</f>
        <v>0</v>
      </c>
      <c r="E1151" s="2">
        <f>E1152+E1153+E1154</f>
        <v>3897908</v>
      </c>
    </row>
    <row r="1152" spans="1:5" ht="12.75">
      <c r="A1152" s="5"/>
      <c r="B1152" s="2" t="s">
        <v>189</v>
      </c>
      <c r="C1152" s="2">
        <v>2958917</v>
      </c>
      <c r="D1152" s="2">
        <v>0</v>
      </c>
      <c r="E1152" s="2">
        <f aca="true" t="shared" si="31" ref="E1152:E1162">C1152+D1152</f>
        <v>2958917</v>
      </c>
    </row>
    <row r="1153" spans="1:5" ht="25.5" customHeight="1">
      <c r="A1153" s="5"/>
      <c r="B1153" s="14" t="s">
        <v>458</v>
      </c>
      <c r="C1153" s="2">
        <v>52486</v>
      </c>
      <c r="D1153" s="2">
        <v>0</v>
      </c>
      <c r="E1153" s="2">
        <f>C1153+D1153</f>
        <v>52486</v>
      </c>
    </row>
    <row r="1154" spans="1:5" ht="15" customHeight="1">
      <c r="A1154" s="5"/>
      <c r="B1154" s="14" t="s">
        <v>464</v>
      </c>
      <c r="C1154" s="2">
        <v>886505</v>
      </c>
      <c r="D1154" s="2">
        <v>0</v>
      </c>
      <c r="E1154" s="2">
        <f>C1154+D1154</f>
        <v>886505</v>
      </c>
    </row>
    <row r="1155" spans="1:5" ht="25.5">
      <c r="A1155" s="5"/>
      <c r="B1155" s="14" t="s">
        <v>498</v>
      </c>
      <c r="C1155" s="2">
        <v>603305</v>
      </c>
      <c r="D1155" s="2">
        <v>332220</v>
      </c>
      <c r="E1155" s="2">
        <f t="shared" si="31"/>
        <v>935525</v>
      </c>
    </row>
    <row r="1156" spans="1:5" ht="0.75" customHeight="1">
      <c r="A1156" s="5"/>
      <c r="B1156" s="2" t="s">
        <v>12</v>
      </c>
      <c r="C1156" s="2"/>
      <c r="D1156" s="2"/>
      <c r="E1156" s="2">
        <f t="shared" si="31"/>
        <v>0</v>
      </c>
    </row>
    <row r="1157" spans="1:5" ht="24.75" customHeight="1">
      <c r="A1157" s="5"/>
      <c r="B1157" s="2" t="s">
        <v>75</v>
      </c>
      <c r="C1157" s="2">
        <v>653</v>
      </c>
      <c r="D1157" s="2">
        <v>0</v>
      </c>
      <c r="E1157" s="2">
        <f t="shared" si="31"/>
        <v>653</v>
      </c>
    </row>
    <row r="1158" spans="1:5" ht="12.75">
      <c r="A1158" s="5"/>
      <c r="B1158" s="2" t="s">
        <v>425</v>
      </c>
      <c r="C1158" s="2">
        <v>5947</v>
      </c>
      <c r="D1158" s="2">
        <v>0</v>
      </c>
      <c r="E1158" s="2">
        <f t="shared" si="31"/>
        <v>5947</v>
      </c>
    </row>
    <row r="1159" spans="1:5" ht="39.75" customHeight="1" hidden="1">
      <c r="A1159" s="55"/>
      <c r="B1159" s="44" t="s">
        <v>427</v>
      </c>
      <c r="C1159" s="2">
        <v>0</v>
      </c>
      <c r="D1159" s="2">
        <v>0</v>
      </c>
      <c r="E1159" s="2">
        <f>C1159+D1159</f>
        <v>0</v>
      </c>
    </row>
    <row r="1160" spans="1:5" ht="1.5" customHeight="1">
      <c r="A1160" s="55"/>
      <c r="B1160" s="72" t="s">
        <v>35</v>
      </c>
      <c r="C1160" s="4">
        <v>0</v>
      </c>
      <c r="D1160" s="4">
        <v>0</v>
      </c>
      <c r="E1160" s="4">
        <f t="shared" si="31"/>
        <v>0</v>
      </c>
    </row>
    <row r="1161" spans="1:5" ht="12.75">
      <c r="A1161" s="5"/>
      <c r="B1161" s="2" t="s">
        <v>103</v>
      </c>
      <c r="C1161" s="2">
        <v>48924</v>
      </c>
      <c r="D1161" s="2">
        <v>0</v>
      </c>
      <c r="E1161" s="2">
        <f t="shared" si="31"/>
        <v>48924</v>
      </c>
    </row>
    <row r="1162" spans="1:5" ht="3" customHeight="1" hidden="1">
      <c r="A1162" s="5"/>
      <c r="B1162" s="2" t="s">
        <v>67</v>
      </c>
      <c r="C1162" s="2"/>
      <c r="D1162" s="2"/>
      <c r="E1162" s="2">
        <f t="shared" si="31"/>
        <v>0</v>
      </c>
    </row>
    <row r="1163" spans="1:5" ht="12.75">
      <c r="A1163" s="5"/>
      <c r="B1163" s="14"/>
      <c r="C1163" s="2"/>
      <c r="D1163" s="2"/>
      <c r="E1163" s="3"/>
    </row>
    <row r="1164" spans="1:5" ht="12.75">
      <c r="A1164" s="5"/>
      <c r="B1164" s="3" t="s">
        <v>76</v>
      </c>
      <c r="C1164" s="3">
        <f>C1165+C1171</f>
        <v>4556737</v>
      </c>
      <c r="D1164" s="3">
        <f>D1165+D1171</f>
        <v>332220</v>
      </c>
      <c r="E1164" s="3">
        <f>E1165+E1171</f>
        <v>4888957</v>
      </c>
    </row>
    <row r="1165" spans="1:5" ht="12.75">
      <c r="A1165" s="5"/>
      <c r="B1165" s="2" t="s">
        <v>43</v>
      </c>
      <c r="C1165" s="2">
        <f>C1166+C1168+C1169+C1170</f>
        <v>4549937</v>
      </c>
      <c r="D1165" s="2">
        <f>D1166+D1168+D1169+D1170</f>
        <v>332220</v>
      </c>
      <c r="E1165" s="2">
        <f aca="true" t="shared" si="32" ref="E1165:E1171">C1165+D1165</f>
        <v>4882157</v>
      </c>
    </row>
    <row r="1166" spans="1:5" ht="12.75">
      <c r="A1166" s="5"/>
      <c r="B1166" s="2" t="s">
        <v>44</v>
      </c>
      <c r="C1166" s="2">
        <v>4549887</v>
      </c>
      <c r="D1166" s="2">
        <v>332220</v>
      </c>
      <c r="E1166" s="2">
        <f t="shared" si="32"/>
        <v>4882107</v>
      </c>
    </row>
    <row r="1167" spans="1:5" ht="12.75">
      <c r="A1167" s="5"/>
      <c r="B1167" s="4" t="s">
        <v>45</v>
      </c>
      <c r="C1167" s="4">
        <v>3020280</v>
      </c>
      <c r="D1167" s="4">
        <v>268809</v>
      </c>
      <c r="E1167" s="2">
        <f t="shared" si="32"/>
        <v>3289089</v>
      </c>
    </row>
    <row r="1168" spans="1:5" ht="18.75" customHeight="1" hidden="1">
      <c r="A1168" s="5"/>
      <c r="B1168" s="2" t="s">
        <v>364</v>
      </c>
      <c r="C1168" s="4">
        <v>0</v>
      </c>
      <c r="D1168" s="4">
        <v>0</v>
      </c>
      <c r="E1168" s="2">
        <f t="shared" si="32"/>
        <v>0</v>
      </c>
    </row>
    <row r="1169" spans="1:5" ht="12" customHeight="1" hidden="1">
      <c r="A1169" s="5"/>
      <c r="B1169" s="14" t="s">
        <v>200</v>
      </c>
      <c r="C1169" s="4">
        <v>0</v>
      </c>
      <c r="D1169" s="4">
        <v>0</v>
      </c>
      <c r="E1169" s="2">
        <f t="shared" si="32"/>
        <v>0</v>
      </c>
    </row>
    <row r="1170" spans="1:5" ht="26.25" customHeight="1">
      <c r="A1170" s="5"/>
      <c r="B1170" s="16" t="s">
        <v>446</v>
      </c>
      <c r="C1170" s="4">
        <v>50</v>
      </c>
      <c r="D1170" s="4">
        <v>0</v>
      </c>
      <c r="E1170" s="2">
        <f t="shared" si="32"/>
        <v>50</v>
      </c>
    </row>
    <row r="1171" spans="1:5" ht="12.75">
      <c r="A1171" s="5"/>
      <c r="B1171" s="2" t="s">
        <v>58</v>
      </c>
      <c r="C1171" s="2">
        <v>6800</v>
      </c>
      <c r="D1171" s="2">
        <v>0</v>
      </c>
      <c r="E1171" s="2">
        <f t="shared" si="32"/>
        <v>6800</v>
      </c>
    </row>
    <row r="1172" spans="1:5" ht="12.75">
      <c r="A1172" s="5"/>
      <c r="B1172" s="3"/>
      <c r="C1172" s="2"/>
      <c r="D1172" s="2"/>
      <c r="E1172" s="3"/>
    </row>
    <row r="1173" spans="1:5" ht="12.75" hidden="1">
      <c r="A1173" s="21">
        <v>9.1</v>
      </c>
      <c r="B1173" s="3" t="s">
        <v>181</v>
      </c>
      <c r="C1173" s="3"/>
      <c r="D1173" s="3"/>
      <c r="E1173" s="3">
        <f aca="true" t="shared" si="33" ref="E1173:E1185">C1173+D1173</f>
        <v>0</v>
      </c>
    </row>
    <row r="1174" spans="1:5" ht="12.75" hidden="1">
      <c r="A1174" s="5"/>
      <c r="B1174" s="3" t="s">
        <v>59</v>
      </c>
      <c r="C1174" s="3">
        <f>C1175+C1178+C1179+C1177</f>
        <v>0</v>
      </c>
      <c r="D1174" s="3"/>
      <c r="E1174" s="3">
        <f t="shared" si="33"/>
        <v>0</v>
      </c>
    </row>
    <row r="1175" spans="1:5" ht="12.75" hidden="1">
      <c r="A1175" s="5"/>
      <c r="B1175" s="2" t="s">
        <v>182</v>
      </c>
      <c r="C1175" s="2">
        <f>C1176</f>
        <v>0</v>
      </c>
      <c r="D1175" s="2"/>
      <c r="E1175" s="3">
        <f t="shared" si="33"/>
        <v>0</v>
      </c>
    </row>
    <row r="1176" spans="1:5" ht="12.75" hidden="1">
      <c r="A1176" s="5"/>
      <c r="B1176" s="2" t="s">
        <v>178</v>
      </c>
      <c r="C1176" s="2">
        <v>0</v>
      </c>
      <c r="D1176" s="2"/>
      <c r="E1176" s="3">
        <f t="shared" si="33"/>
        <v>0</v>
      </c>
    </row>
    <row r="1177" spans="1:5" ht="25.5" hidden="1">
      <c r="A1177" s="5"/>
      <c r="B1177" s="14" t="s">
        <v>183</v>
      </c>
      <c r="C1177" s="2"/>
      <c r="D1177" s="2"/>
      <c r="E1177" s="3">
        <f t="shared" si="33"/>
        <v>0</v>
      </c>
    </row>
    <row r="1178" spans="1:5" ht="12.75" hidden="1">
      <c r="A1178" s="5"/>
      <c r="B1178" s="2" t="s">
        <v>102</v>
      </c>
      <c r="C1178" s="2">
        <v>0</v>
      </c>
      <c r="D1178" s="2"/>
      <c r="E1178" s="3">
        <f t="shared" si="33"/>
        <v>0</v>
      </c>
    </row>
    <row r="1179" spans="1:5" ht="12.75" customHeight="1" hidden="1">
      <c r="A1179" s="5"/>
      <c r="B1179" s="2" t="s">
        <v>103</v>
      </c>
      <c r="C1179" s="2"/>
      <c r="D1179" s="2"/>
      <c r="E1179" s="3">
        <f t="shared" si="33"/>
        <v>0</v>
      </c>
    </row>
    <row r="1180" spans="1:5" ht="24" customHeight="1" hidden="1">
      <c r="A1180" s="5"/>
      <c r="B1180" s="2"/>
      <c r="C1180" s="2"/>
      <c r="D1180" s="2"/>
      <c r="E1180" s="3">
        <f t="shared" si="33"/>
        <v>0</v>
      </c>
    </row>
    <row r="1181" spans="1:5" ht="21.75" customHeight="1" hidden="1">
      <c r="A1181" s="5"/>
      <c r="B1181" s="3" t="s">
        <v>76</v>
      </c>
      <c r="C1181" s="3">
        <f>C1182+C1185</f>
        <v>0</v>
      </c>
      <c r="D1181" s="3"/>
      <c r="E1181" s="3">
        <f t="shared" si="33"/>
        <v>0</v>
      </c>
    </row>
    <row r="1182" spans="1:5" ht="13.5" customHeight="1" hidden="1">
      <c r="A1182" s="5"/>
      <c r="B1182" s="2" t="s">
        <v>43</v>
      </c>
      <c r="C1182" s="2">
        <f>C1183</f>
        <v>0</v>
      </c>
      <c r="D1182" s="2"/>
      <c r="E1182" s="3">
        <f t="shared" si="33"/>
        <v>0</v>
      </c>
    </row>
    <row r="1183" spans="1:5" ht="15" customHeight="1" hidden="1">
      <c r="A1183" s="5"/>
      <c r="B1183" s="2" t="s">
        <v>44</v>
      </c>
      <c r="C1183" s="2"/>
      <c r="D1183" s="2"/>
      <c r="E1183" s="3">
        <f t="shared" si="33"/>
        <v>0</v>
      </c>
    </row>
    <row r="1184" spans="1:5" ht="10.5" customHeight="1" hidden="1">
      <c r="A1184" s="5"/>
      <c r="B1184" s="4" t="s">
        <v>94</v>
      </c>
      <c r="C1184" s="4"/>
      <c r="D1184" s="4"/>
      <c r="E1184" s="3">
        <f t="shared" si="33"/>
        <v>0</v>
      </c>
    </row>
    <row r="1185" spans="1:5" ht="10.5" customHeight="1" hidden="1">
      <c r="A1185" s="5"/>
      <c r="B1185" s="2" t="s">
        <v>58</v>
      </c>
      <c r="C1185" s="2"/>
      <c r="D1185" s="2"/>
      <c r="E1185" s="3">
        <f t="shared" si="33"/>
        <v>0</v>
      </c>
    </row>
    <row r="1186" spans="1:5" ht="12.75">
      <c r="A1186" s="5"/>
      <c r="B1186" s="2"/>
      <c r="C1186" s="2"/>
      <c r="D1186" s="2"/>
      <c r="E1186" s="3"/>
    </row>
    <row r="1187" spans="1:5" ht="12.75">
      <c r="A1187" s="21" t="s">
        <v>184</v>
      </c>
      <c r="B1187" s="3" t="s">
        <v>185</v>
      </c>
      <c r="C1187" s="3"/>
      <c r="D1187" s="3"/>
      <c r="E1187" s="3"/>
    </row>
    <row r="1188" spans="1:5" ht="12.75">
      <c r="A1188" s="5"/>
      <c r="B1188" s="3" t="s">
        <v>59</v>
      </c>
      <c r="C1188" s="3">
        <f>C1189+C1193+C1196+C1201+C1198+C1200+C1195+C1194+C1197+C1199</f>
        <v>8842272</v>
      </c>
      <c r="D1188" s="3">
        <f>D1189+D1193+D1196+D1201+D1198+D1200+D1195+D1194+D1197+D1199</f>
        <v>2412266</v>
      </c>
      <c r="E1188" s="3">
        <f>E1189+E1193+E1196+E1201+E1198+E1200+E1195+E1194+E1197+E1199</f>
        <v>11254538</v>
      </c>
    </row>
    <row r="1189" spans="1:5" ht="12.75">
      <c r="A1189" s="5"/>
      <c r="B1189" s="2" t="s">
        <v>146</v>
      </c>
      <c r="C1189" s="2">
        <f>C1190+C1191+C1192</f>
        <v>3910089</v>
      </c>
      <c r="D1189" s="2">
        <f>D1190+D1191+D1192</f>
        <v>0</v>
      </c>
      <c r="E1189" s="2">
        <f>E1190+E1191+E1192</f>
        <v>3910089</v>
      </c>
    </row>
    <row r="1190" spans="1:5" ht="12.75">
      <c r="A1190" s="5"/>
      <c r="B1190" s="2" t="s">
        <v>164</v>
      </c>
      <c r="C1190" s="2">
        <v>3438511</v>
      </c>
      <c r="D1190" s="2">
        <v>0</v>
      </c>
      <c r="E1190" s="2">
        <f aca="true" t="shared" si="34" ref="E1190:E1201">C1190+D1190</f>
        <v>3438511</v>
      </c>
    </row>
    <row r="1191" spans="1:5" ht="29.25" customHeight="1">
      <c r="A1191" s="5"/>
      <c r="B1191" s="14" t="s">
        <v>158</v>
      </c>
      <c r="C1191" s="2">
        <v>91238</v>
      </c>
      <c r="D1191" s="2">
        <v>0</v>
      </c>
      <c r="E1191" s="2">
        <f t="shared" si="34"/>
        <v>91238</v>
      </c>
    </row>
    <row r="1192" spans="1:5" ht="16.5" customHeight="1">
      <c r="A1192" s="5"/>
      <c r="B1192" s="14" t="s">
        <v>465</v>
      </c>
      <c r="C1192" s="2">
        <v>380340</v>
      </c>
      <c r="D1192" s="2">
        <v>0</v>
      </c>
      <c r="E1192" s="2">
        <f t="shared" si="34"/>
        <v>380340</v>
      </c>
    </row>
    <row r="1193" spans="1:5" ht="25.5">
      <c r="A1193" s="5"/>
      <c r="B1193" s="14" t="s">
        <v>426</v>
      </c>
      <c r="C1193" s="2">
        <v>4368142</v>
      </c>
      <c r="D1193" s="2">
        <v>2412266</v>
      </c>
      <c r="E1193" s="2">
        <f t="shared" si="34"/>
        <v>6780408</v>
      </c>
    </row>
    <row r="1194" spans="1:5" ht="38.25">
      <c r="A1194" s="43"/>
      <c r="B1194" s="44" t="s">
        <v>427</v>
      </c>
      <c r="C1194" s="2">
        <v>124377</v>
      </c>
      <c r="D1194" s="2">
        <v>0</v>
      </c>
      <c r="E1194" s="2">
        <f t="shared" si="34"/>
        <v>124377</v>
      </c>
    </row>
    <row r="1195" spans="1:5" ht="3" customHeight="1">
      <c r="A1195" s="5"/>
      <c r="B1195" s="2" t="s">
        <v>33</v>
      </c>
      <c r="C1195" s="2">
        <v>0</v>
      </c>
      <c r="D1195" s="2">
        <v>0</v>
      </c>
      <c r="E1195" s="2">
        <f t="shared" si="34"/>
        <v>0</v>
      </c>
    </row>
    <row r="1196" spans="1:5" ht="12.75">
      <c r="A1196" s="5"/>
      <c r="B1196" s="2" t="s">
        <v>425</v>
      </c>
      <c r="C1196" s="2">
        <v>20764</v>
      </c>
      <c r="D1196" s="2">
        <v>0</v>
      </c>
      <c r="E1196" s="2">
        <f t="shared" si="34"/>
        <v>20764</v>
      </c>
    </row>
    <row r="1197" spans="1:5" ht="24.75" customHeight="1" hidden="1">
      <c r="A1197" s="5"/>
      <c r="B1197" s="2" t="s">
        <v>34</v>
      </c>
      <c r="C1197" s="2">
        <v>0</v>
      </c>
      <c r="D1197" s="2"/>
      <c r="E1197" s="2">
        <f t="shared" si="34"/>
        <v>0</v>
      </c>
    </row>
    <row r="1198" spans="1:5" ht="24.75" customHeight="1" hidden="1">
      <c r="A1198" s="5"/>
      <c r="B1198" s="2" t="s">
        <v>21</v>
      </c>
      <c r="C1198" s="2"/>
      <c r="D1198" s="2"/>
      <c r="E1198" s="2">
        <f t="shared" si="34"/>
        <v>0</v>
      </c>
    </row>
    <row r="1199" spans="1:5" ht="2.25" customHeight="1">
      <c r="A1199" s="5"/>
      <c r="B1199" s="17" t="s">
        <v>35</v>
      </c>
      <c r="C1199" s="9">
        <v>0</v>
      </c>
      <c r="D1199" s="9">
        <v>0</v>
      </c>
      <c r="E1199" s="4">
        <f t="shared" si="34"/>
        <v>0</v>
      </c>
    </row>
    <row r="1200" spans="1:5" ht="0.75" customHeight="1">
      <c r="A1200" s="5"/>
      <c r="B1200" s="2" t="s">
        <v>67</v>
      </c>
      <c r="C1200" s="5">
        <v>0</v>
      </c>
      <c r="D1200" s="5">
        <v>0</v>
      </c>
      <c r="E1200" s="2">
        <f t="shared" si="34"/>
        <v>0</v>
      </c>
    </row>
    <row r="1201" spans="1:5" ht="12.75">
      <c r="A1201" s="5"/>
      <c r="B1201" s="2" t="s">
        <v>103</v>
      </c>
      <c r="C1201" s="2">
        <v>418900</v>
      </c>
      <c r="D1201" s="2">
        <v>0</v>
      </c>
      <c r="E1201" s="2">
        <f t="shared" si="34"/>
        <v>418900</v>
      </c>
    </row>
    <row r="1202" spans="1:5" ht="12.75">
      <c r="A1202" s="5"/>
      <c r="B1202" s="2"/>
      <c r="C1202" s="5"/>
      <c r="D1202" s="5"/>
      <c r="E1202" s="3"/>
    </row>
    <row r="1203" spans="1:5" ht="12.75">
      <c r="A1203" s="5"/>
      <c r="B1203" s="3" t="s">
        <v>76</v>
      </c>
      <c r="C1203" s="3">
        <f>C1204+C1209+C1212</f>
        <v>8842272</v>
      </c>
      <c r="D1203" s="3">
        <f>D1204+D1209+D1212</f>
        <v>2412266</v>
      </c>
      <c r="E1203" s="3">
        <f>E1204+E1209+E1212</f>
        <v>11254538</v>
      </c>
    </row>
    <row r="1204" spans="1:5" ht="12.75">
      <c r="A1204" s="5"/>
      <c r="B1204" s="2" t="s">
        <v>43</v>
      </c>
      <c r="C1204" s="2">
        <f>C1205+C1207+C1208+C1210+C1211</f>
        <v>8665252</v>
      </c>
      <c r="D1204" s="2">
        <f>D1205+D1207+D1208+D1211+D1210</f>
        <v>2407353</v>
      </c>
      <c r="E1204" s="2">
        <f>E1205+E1207+E1208+E1211+E1210</f>
        <v>11072605</v>
      </c>
    </row>
    <row r="1205" spans="1:5" ht="12.75">
      <c r="A1205" s="5"/>
      <c r="B1205" s="2" t="s">
        <v>44</v>
      </c>
      <c r="C1205" s="2">
        <v>8635862</v>
      </c>
      <c r="D1205" s="2">
        <f>2384252+20329</f>
        <v>2404581</v>
      </c>
      <c r="E1205" s="2">
        <f aca="true" t="shared" si="35" ref="E1205:E1212">C1205+D1205</f>
        <v>11040443</v>
      </c>
    </row>
    <row r="1206" spans="1:5" ht="12.75">
      <c r="A1206" s="9"/>
      <c r="B1206" s="4" t="s">
        <v>45</v>
      </c>
      <c r="C1206" s="4">
        <v>5470326</v>
      </c>
      <c r="D1206" s="4">
        <v>1929163</v>
      </c>
      <c r="E1206" s="2">
        <f t="shared" si="35"/>
        <v>7399489</v>
      </c>
    </row>
    <row r="1207" spans="1:5" ht="12" customHeight="1">
      <c r="A1207" s="9"/>
      <c r="B1207" s="2" t="s">
        <v>46</v>
      </c>
      <c r="C1207" s="2">
        <v>28997</v>
      </c>
      <c r="D1207" s="2">
        <v>2772</v>
      </c>
      <c r="E1207" s="2">
        <f t="shared" si="35"/>
        <v>31769</v>
      </c>
    </row>
    <row r="1208" spans="1:5" ht="16.5" customHeight="1" hidden="1">
      <c r="A1208" s="9"/>
      <c r="B1208" s="2" t="s">
        <v>380</v>
      </c>
      <c r="C1208" s="2">
        <v>0</v>
      </c>
      <c r="D1208" s="2">
        <v>0</v>
      </c>
      <c r="E1208" s="2">
        <f t="shared" si="35"/>
        <v>0</v>
      </c>
    </row>
    <row r="1209" spans="1:5" ht="12.75">
      <c r="A1209" s="9"/>
      <c r="B1209" s="2" t="s">
        <v>58</v>
      </c>
      <c r="C1209" s="2">
        <v>168970</v>
      </c>
      <c r="D1209" s="2">
        <v>4913</v>
      </c>
      <c r="E1209" s="2">
        <f t="shared" si="35"/>
        <v>173883</v>
      </c>
    </row>
    <row r="1210" spans="1:5" ht="37.5" customHeight="1">
      <c r="A1210" s="9"/>
      <c r="B1210" s="14" t="s">
        <v>53</v>
      </c>
      <c r="C1210" s="2">
        <v>393</v>
      </c>
      <c r="D1210" s="2">
        <v>0</v>
      </c>
      <c r="E1210" s="2">
        <f t="shared" si="35"/>
        <v>393</v>
      </c>
    </row>
    <row r="1211" spans="1:5" ht="3.75" customHeight="1" hidden="1">
      <c r="A1211" s="9"/>
      <c r="B1211" s="14" t="s">
        <v>54</v>
      </c>
      <c r="C1211" s="2">
        <v>0</v>
      </c>
      <c r="D1211" s="2">
        <v>0</v>
      </c>
      <c r="E1211" s="2">
        <f t="shared" si="35"/>
        <v>0</v>
      </c>
    </row>
    <row r="1212" spans="1:5" ht="26.25" customHeight="1">
      <c r="A1212" s="45"/>
      <c r="B1212" s="16" t="s">
        <v>391</v>
      </c>
      <c r="C1212" s="4">
        <v>8050</v>
      </c>
      <c r="D1212" s="4">
        <v>0</v>
      </c>
      <c r="E1212" s="4">
        <f t="shared" si="35"/>
        <v>8050</v>
      </c>
    </row>
    <row r="1213" spans="1:5" ht="15" customHeight="1">
      <c r="A1213" s="9"/>
      <c r="B1213" s="2"/>
      <c r="C1213" s="2"/>
      <c r="D1213" s="2"/>
      <c r="E1213" s="3"/>
    </row>
    <row r="1214" spans="1:5" ht="12.75">
      <c r="A1214" s="6" t="s">
        <v>187</v>
      </c>
      <c r="B1214" s="3" t="s">
        <v>188</v>
      </c>
      <c r="C1214" s="3"/>
      <c r="D1214" s="3"/>
      <c r="E1214" s="3"/>
    </row>
    <row r="1215" spans="1:5" ht="12.75">
      <c r="A1215" s="5"/>
      <c r="B1215" s="3" t="s">
        <v>59</v>
      </c>
      <c r="C1215" s="3">
        <f>C1216+C1219+C1220+C1224+C1222+C1223+C1221</f>
        <v>1320438</v>
      </c>
      <c r="D1215" s="3">
        <f>D1216+D1219+D1220+D1224+D1222+D1223+D1221</f>
        <v>506176</v>
      </c>
      <c r="E1215" s="3">
        <f>E1216+E1219+E1220+E1224+E1222+E1223+E1221</f>
        <v>1826614</v>
      </c>
    </row>
    <row r="1216" spans="1:5" ht="12.75">
      <c r="A1216" s="5"/>
      <c r="B1216" s="2" t="s">
        <v>182</v>
      </c>
      <c r="C1216" s="2">
        <f>C1217+C1218</f>
        <v>279304</v>
      </c>
      <c r="D1216" s="2">
        <f>D1217+D1218</f>
        <v>0</v>
      </c>
      <c r="E1216" s="2">
        <f>E1217+E1218</f>
        <v>279304</v>
      </c>
    </row>
    <row r="1217" spans="1:5" ht="12.75">
      <c r="A1217" s="5"/>
      <c r="B1217" s="2" t="s">
        <v>189</v>
      </c>
      <c r="C1217" s="2">
        <v>279058</v>
      </c>
      <c r="D1217" s="2">
        <v>0</v>
      </c>
      <c r="E1217" s="2">
        <f aca="true" t="shared" si="36" ref="E1217:E1224">C1217+D1217</f>
        <v>279058</v>
      </c>
    </row>
    <row r="1218" spans="1:5" ht="12.75">
      <c r="A1218" s="5"/>
      <c r="B1218" s="2" t="s">
        <v>238</v>
      </c>
      <c r="C1218" s="2">
        <v>246</v>
      </c>
      <c r="D1218" s="2">
        <v>0</v>
      </c>
      <c r="E1218" s="2">
        <f t="shared" si="36"/>
        <v>246</v>
      </c>
    </row>
    <row r="1219" spans="1:5" ht="25.5">
      <c r="A1219" s="5"/>
      <c r="B1219" s="14" t="s">
        <v>498</v>
      </c>
      <c r="C1219" s="2">
        <v>999277</v>
      </c>
      <c r="D1219" s="2">
        <v>506176</v>
      </c>
      <c r="E1219" s="2">
        <f t="shared" si="36"/>
        <v>1505453</v>
      </c>
    </row>
    <row r="1220" spans="1:5" ht="12" customHeight="1">
      <c r="A1220" s="5"/>
      <c r="B1220" s="2" t="s">
        <v>425</v>
      </c>
      <c r="C1220" s="2">
        <v>14550</v>
      </c>
      <c r="D1220" s="2">
        <v>0</v>
      </c>
      <c r="E1220" s="2">
        <f t="shared" si="36"/>
        <v>14550</v>
      </c>
    </row>
    <row r="1221" spans="1:5" ht="20.25" customHeight="1" hidden="1">
      <c r="A1221" s="5"/>
      <c r="B1221" s="2" t="s">
        <v>33</v>
      </c>
      <c r="C1221" s="2"/>
      <c r="D1221" s="2"/>
      <c r="E1221" s="2">
        <f t="shared" si="36"/>
        <v>0</v>
      </c>
    </row>
    <row r="1222" spans="1:5" ht="18" customHeight="1" hidden="1">
      <c r="A1222" s="5"/>
      <c r="B1222" s="2" t="s">
        <v>21</v>
      </c>
      <c r="C1222" s="2">
        <v>0</v>
      </c>
      <c r="D1222" s="2"/>
      <c r="E1222" s="2">
        <f t="shared" si="36"/>
        <v>0</v>
      </c>
    </row>
    <row r="1223" spans="1:5" ht="19.5" customHeight="1" hidden="1">
      <c r="A1223" s="5"/>
      <c r="B1223" s="7" t="s">
        <v>35</v>
      </c>
      <c r="C1223" s="2">
        <v>0</v>
      </c>
      <c r="D1223" s="4">
        <v>0</v>
      </c>
      <c r="E1223" s="4">
        <f t="shared" si="36"/>
        <v>0</v>
      </c>
    </row>
    <row r="1224" spans="1:5" ht="12.75">
      <c r="A1224" s="5"/>
      <c r="B1224" s="2" t="s">
        <v>103</v>
      </c>
      <c r="C1224" s="2">
        <v>27307</v>
      </c>
      <c r="D1224" s="2"/>
      <c r="E1224" s="2">
        <f t="shared" si="36"/>
        <v>27307</v>
      </c>
    </row>
    <row r="1225" spans="1:5" ht="12.75">
      <c r="A1225" s="5"/>
      <c r="B1225" s="2"/>
      <c r="C1225" s="2"/>
      <c r="D1225" s="2"/>
      <c r="E1225" s="3"/>
    </row>
    <row r="1226" spans="1:5" ht="12.75">
      <c r="A1226" s="5"/>
      <c r="B1226" s="3" t="s">
        <v>76</v>
      </c>
      <c r="C1226" s="3">
        <f>C1227+C1232+C1233</f>
        <v>1320438</v>
      </c>
      <c r="D1226" s="3">
        <f>D1227+D1232+D1233</f>
        <v>506176</v>
      </c>
      <c r="E1226" s="3">
        <f>E1227+E1232+E1233</f>
        <v>1826614</v>
      </c>
    </row>
    <row r="1227" spans="1:5" ht="12.75">
      <c r="A1227" s="5"/>
      <c r="B1227" s="2" t="s">
        <v>43</v>
      </c>
      <c r="C1227" s="2">
        <f>C1228+C1231+C1234</f>
        <v>1316669</v>
      </c>
      <c r="D1227" s="2">
        <f>D1228+D1231+D1234</f>
        <v>506176</v>
      </c>
      <c r="E1227" s="2">
        <f>E1228+E1231+E1234</f>
        <v>1822845</v>
      </c>
    </row>
    <row r="1228" spans="1:5" ht="12.75">
      <c r="A1228" s="5"/>
      <c r="B1228" s="2" t="s">
        <v>44</v>
      </c>
      <c r="C1228" s="2">
        <v>1316669</v>
      </c>
      <c r="D1228" s="2">
        <f>486176+20000</f>
        <v>506176</v>
      </c>
      <c r="E1228" s="2">
        <f aca="true" t="shared" si="37" ref="E1228:E1234">C1228+D1228</f>
        <v>1822845</v>
      </c>
    </row>
    <row r="1229" spans="1:5" ht="12.75">
      <c r="A1229" s="5"/>
      <c r="B1229" s="4" t="s">
        <v>45</v>
      </c>
      <c r="C1229" s="4">
        <v>855002</v>
      </c>
      <c r="D1229" s="4">
        <v>393378</v>
      </c>
      <c r="E1229" s="2">
        <f t="shared" si="37"/>
        <v>1248380</v>
      </c>
    </row>
    <row r="1230" spans="1:5" ht="1.5" customHeight="1">
      <c r="A1230" s="9"/>
      <c r="B1230" s="2" t="s">
        <v>46</v>
      </c>
      <c r="C1230" s="2"/>
      <c r="D1230" s="2"/>
      <c r="E1230" s="2">
        <f t="shared" si="37"/>
        <v>0</v>
      </c>
    </row>
    <row r="1231" spans="1:5" ht="15" customHeight="1" hidden="1">
      <c r="A1231" s="5"/>
      <c r="B1231" s="2" t="s">
        <v>380</v>
      </c>
      <c r="C1231" s="2">
        <v>0</v>
      </c>
      <c r="D1231" s="2">
        <v>0</v>
      </c>
      <c r="E1231" s="2">
        <f t="shared" si="37"/>
        <v>0</v>
      </c>
    </row>
    <row r="1232" spans="1:5" ht="12.75">
      <c r="A1232" s="5"/>
      <c r="B1232" s="2" t="s">
        <v>58</v>
      </c>
      <c r="C1232" s="2">
        <v>3769</v>
      </c>
      <c r="D1232" s="2">
        <v>0</v>
      </c>
      <c r="E1232" s="2">
        <f t="shared" si="37"/>
        <v>3769</v>
      </c>
    </row>
    <row r="1233" spans="1:5" ht="2.25" customHeight="1">
      <c r="A1233" s="5"/>
      <c r="B1233" s="16" t="s">
        <v>391</v>
      </c>
      <c r="C1233" s="4">
        <v>0</v>
      </c>
      <c r="D1233" s="4">
        <v>0</v>
      </c>
      <c r="E1233" s="4">
        <f t="shared" si="37"/>
        <v>0</v>
      </c>
    </row>
    <row r="1234" spans="1:5" ht="2.25" customHeight="1">
      <c r="A1234" s="5"/>
      <c r="B1234" s="14" t="s">
        <v>190</v>
      </c>
      <c r="C1234" s="2">
        <v>0</v>
      </c>
      <c r="D1234" s="2">
        <v>0</v>
      </c>
      <c r="E1234" s="2">
        <f t="shared" si="37"/>
        <v>0</v>
      </c>
    </row>
    <row r="1235" spans="1:5" ht="12.75">
      <c r="A1235" s="5"/>
      <c r="B1235" s="2"/>
      <c r="C1235" s="2"/>
      <c r="D1235" s="2"/>
      <c r="E1235" s="3"/>
    </row>
    <row r="1236" spans="1:5" ht="12.75">
      <c r="A1236" s="6" t="s">
        <v>191</v>
      </c>
      <c r="B1236" s="3" t="s">
        <v>192</v>
      </c>
      <c r="C1236" s="3"/>
      <c r="D1236" s="3"/>
      <c r="E1236" s="3"/>
    </row>
    <row r="1237" spans="1:5" ht="12.75">
      <c r="A1237" s="5"/>
      <c r="B1237" s="3" t="s">
        <v>59</v>
      </c>
      <c r="C1237" s="3">
        <f>C1238+C1243+C1246+C1247+C1245+C1244+C1242+C1241</f>
        <v>258870</v>
      </c>
      <c r="D1237" s="3">
        <f>D1238+D1243+D1246+D1247+D1245+D1244+D1242+D1241</f>
        <v>94000</v>
      </c>
      <c r="E1237" s="3">
        <f>E1238+E1243+E1246+E1247+E1245+E1244+E1242+E1241</f>
        <v>352870</v>
      </c>
    </row>
    <row r="1238" spans="1:5" ht="12.75">
      <c r="A1238" s="5"/>
      <c r="B1238" s="2" t="s">
        <v>182</v>
      </c>
      <c r="C1238" s="2">
        <f>C1239+C1240</f>
        <v>40853</v>
      </c>
      <c r="D1238" s="2">
        <f>D1239+D1240</f>
        <v>0</v>
      </c>
      <c r="E1238" s="2">
        <f>E1239+E1240</f>
        <v>40853</v>
      </c>
    </row>
    <row r="1239" spans="1:5" ht="12.75">
      <c r="A1239" s="5"/>
      <c r="B1239" s="2" t="s">
        <v>189</v>
      </c>
      <c r="C1239" s="2">
        <v>30398</v>
      </c>
      <c r="D1239" s="2">
        <v>0</v>
      </c>
      <c r="E1239" s="2">
        <f aca="true" t="shared" si="38" ref="E1239:E1247">C1239+D1239</f>
        <v>30398</v>
      </c>
    </row>
    <row r="1240" spans="1:5" ht="12.75">
      <c r="A1240" s="5"/>
      <c r="B1240" s="2" t="s">
        <v>465</v>
      </c>
      <c r="C1240" s="2">
        <v>10455</v>
      </c>
      <c r="D1240" s="2">
        <v>0</v>
      </c>
      <c r="E1240" s="2">
        <f t="shared" si="38"/>
        <v>10455</v>
      </c>
    </row>
    <row r="1241" spans="1:5" ht="25.5">
      <c r="A1241" s="5"/>
      <c r="B1241" s="14" t="s">
        <v>498</v>
      </c>
      <c r="C1241" s="2">
        <v>212645</v>
      </c>
      <c r="D1241" s="2">
        <v>96000</v>
      </c>
      <c r="E1241" s="2">
        <f t="shared" si="38"/>
        <v>308645</v>
      </c>
    </row>
    <row r="1242" spans="1:5" ht="12.75" hidden="1">
      <c r="A1242" s="43"/>
      <c r="B1242" s="2" t="s">
        <v>33</v>
      </c>
      <c r="C1242" s="2">
        <v>0</v>
      </c>
      <c r="D1242" s="2"/>
      <c r="E1242" s="3">
        <f t="shared" si="38"/>
        <v>0</v>
      </c>
    </row>
    <row r="1243" spans="1:5" ht="19.5" customHeight="1">
      <c r="A1243" s="5"/>
      <c r="B1243" s="2" t="s">
        <v>388</v>
      </c>
      <c r="C1243" s="2">
        <v>2200</v>
      </c>
      <c r="D1243" s="2">
        <v>0</v>
      </c>
      <c r="E1243" s="2">
        <f t="shared" si="38"/>
        <v>2200</v>
      </c>
    </row>
    <row r="1244" spans="1:5" ht="2.25" customHeight="1">
      <c r="A1244" s="43"/>
      <c r="B1244" s="44" t="s">
        <v>427</v>
      </c>
      <c r="C1244" s="2">
        <v>0</v>
      </c>
      <c r="D1244" s="2"/>
      <c r="E1244" s="2">
        <f t="shared" si="38"/>
        <v>0</v>
      </c>
    </row>
    <row r="1245" spans="1:5" ht="15" customHeight="1">
      <c r="A1245" s="5"/>
      <c r="B1245" s="17" t="s">
        <v>35</v>
      </c>
      <c r="C1245" s="4">
        <v>3172</v>
      </c>
      <c r="D1245" s="4">
        <v>-2000</v>
      </c>
      <c r="E1245" s="4">
        <f t="shared" si="38"/>
        <v>1172</v>
      </c>
    </row>
    <row r="1246" spans="1:5" ht="19.5" customHeight="1" hidden="1">
      <c r="A1246" s="5"/>
      <c r="B1246" s="2" t="s">
        <v>103</v>
      </c>
      <c r="C1246" s="4">
        <v>0</v>
      </c>
      <c r="D1246" s="4"/>
      <c r="E1246" s="7">
        <f t="shared" si="38"/>
        <v>0</v>
      </c>
    </row>
    <row r="1247" spans="1:5" ht="17.25" customHeight="1" hidden="1">
      <c r="A1247" s="5"/>
      <c r="B1247" s="2" t="s">
        <v>67</v>
      </c>
      <c r="C1247" s="4"/>
      <c r="D1247" s="4"/>
      <c r="E1247" s="7">
        <f t="shared" si="38"/>
        <v>0</v>
      </c>
    </row>
    <row r="1248" spans="1:5" ht="12.75">
      <c r="A1248" s="85"/>
      <c r="B1248" s="83"/>
      <c r="C1248" s="83"/>
      <c r="D1248" s="83"/>
      <c r="E1248" s="3"/>
    </row>
    <row r="1249" spans="1:5" ht="12.75">
      <c r="A1249" s="5"/>
      <c r="B1249" s="8" t="s">
        <v>76</v>
      </c>
      <c r="C1249" s="3">
        <f>C1250+C1254+C1255+C1256</f>
        <v>258870</v>
      </c>
      <c r="D1249" s="3">
        <f>D1250+D1254+D1255+D1256</f>
        <v>94000</v>
      </c>
      <c r="E1249" s="3">
        <f>E1250+E1254+E1255+E1256</f>
        <v>352870</v>
      </c>
    </row>
    <row r="1250" spans="1:5" ht="12.75">
      <c r="A1250" s="5"/>
      <c r="B1250" s="2" t="s">
        <v>43</v>
      </c>
      <c r="C1250" s="2">
        <f>C1251+C1253+C1255</f>
        <v>77683</v>
      </c>
      <c r="D1250" s="2">
        <f>D1251+D1253+D1255</f>
        <v>4987</v>
      </c>
      <c r="E1250" s="2">
        <f>E1251+E1253+E1255</f>
        <v>82670</v>
      </c>
    </row>
    <row r="1251" spans="1:5" ht="12.75">
      <c r="A1251" s="5"/>
      <c r="B1251" s="2" t="s">
        <v>44</v>
      </c>
      <c r="C1251" s="2">
        <v>65159</v>
      </c>
      <c r="D1251" s="2">
        <f>-2000</f>
        <v>-2000</v>
      </c>
      <c r="E1251" s="2">
        <f aca="true" t="shared" si="39" ref="E1251:E1256">C1251+D1251</f>
        <v>63159</v>
      </c>
    </row>
    <row r="1252" spans="1:5" ht="12.75">
      <c r="A1252" s="9"/>
      <c r="B1252" s="4" t="s">
        <v>45</v>
      </c>
      <c r="C1252" s="4">
        <v>40260</v>
      </c>
      <c r="D1252" s="4">
        <v>0</v>
      </c>
      <c r="E1252" s="2">
        <f t="shared" si="39"/>
        <v>40260</v>
      </c>
    </row>
    <row r="1253" spans="1:5" ht="12.75">
      <c r="A1253" s="5"/>
      <c r="B1253" s="2" t="s">
        <v>46</v>
      </c>
      <c r="C1253" s="2">
        <v>12524</v>
      </c>
      <c r="D1253" s="2">
        <v>6987</v>
      </c>
      <c r="E1253" s="2">
        <f t="shared" si="39"/>
        <v>19511</v>
      </c>
    </row>
    <row r="1254" spans="1:5" ht="12.75" hidden="1">
      <c r="A1254" s="5"/>
      <c r="B1254" s="2" t="s">
        <v>58</v>
      </c>
      <c r="C1254" s="2">
        <v>0</v>
      </c>
      <c r="D1254" s="2">
        <v>0</v>
      </c>
      <c r="E1254" s="2">
        <f t="shared" si="39"/>
        <v>0</v>
      </c>
    </row>
    <row r="1255" spans="1:5" ht="12.75" hidden="1">
      <c r="A1255" s="5"/>
      <c r="B1255" s="2" t="s">
        <v>51</v>
      </c>
      <c r="C1255" s="2">
        <v>0</v>
      </c>
      <c r="D1255" s="2"/>
      <c r="E1255" s="2">
        <f t="shared" si="39"/>
        <v>0</v>
      </c>
    </row>
    <row r="1256" spans="1:5" ht="25.5">
      <c r="A1256" s="5"/>
      <c r="B1256" s="16" t="s">
        <v>483</v>
      </c>
      <c r="C1256" s="2">
        <f>158117+23070</f>
        <v>181187</v>
      </c>
      <c r="D1256" s="2">
        <v>89013</v>
      </c>
      <c r="E1256" s="2">
        <f t="shared" si="39"/>
        <v>270200</v>
      </c>
    </row>
    <row r="1257" spans="1:5" ht="12.75">
      <c r="A1257" s="5"/>
      <c r="B1257" s="16"/>
      <c r="C1257" s="2"/>
      <c r="D1257" s="2"/>
      <c r="E1257" s="2"/>
    </row>
    <row r="1258" spans="1:5" ht="12.75">
      <c r="A1258" s="21">
        <v>9.82</v>
      </c>
      <c r="B1258" s="3" t="s">
        <v>193</v>
      </c>
      <c r="C1258" s="2"/>
      <c r="D1258" s="2"/>
      <c r="E1258" s="3"/>
    </row>
    <row r="1259" spans="1:5" ht="12.75">
      <c r="A1259" s="5"/>
      <c r="B1259" s="3" t="s">
        <v>59</v>
      </c>
      <c r="C1259" s="3">
        <f>C1260+C1262+C1264+C1263</f>
        <v>415042</v>
      </c>
      <c r="D1259" s="3">
        <f>D1260+D1262+D1264+D1263</f>
        <v>50000</v>
      </c>
      <c r="E1259" s="3">
        <f>E1260+E1262+E1264+E1263</f>
        <v>465042</v>
      </c>
    </row>
    <row r="1260" spans="1:5" ht="12.75">
      <c r="A1260" s="5"/>
      <c r="B1260" s="2" t="s">
        <v>81</v>
      </c>
      <c r="C1260" s="2">
        <f>C1261</f>
        <v>-703921</v>
      </c>
      <c r="D1260" s="2">
        <f>D1261</f>
        <v>0</v>
      </c>
      <c r="E1260" s="2">
        <f>E1261</f>
        <v>-703921</v>
      </c>
    </row>
    <row r="1261" spans="1:5" ht="12.75">
      <c r="A1261" s="5"/>
      <c r="B1261" s="2" t="s">
        <v>189</v>
      </c>
      <c r="C1261" s="2">
        <v>-703921</v>
      </c>
      <c r="D1261" s="2">
        <v>0</v>
      </c>
      <c r="E1261" s="2">
        <f>C1261+D1261</f>
        <v>-703921</v>
      </c>
    </row>
    <row r="1262" spans="1:5" ht="12.75">
      <c r="A1262" s="5"/>
      <c r="B1262" s="2" t="s">
        <v>21</v>
      </c>
      <c r="C1262" s="2">
        <v>1118963</v>
      </c>
      <c r="D1262" s="2">
        <v>50000</v>
      </c>
      <c r="E1262" s="2">
        <f>C1262+D1262</f>
        <v>1168963</v>
      </c>
    </row>
    <row r="1263" spans="1:5" ht="12.75" hidden="1">
      <c r="A1263" s="5"/>
      <c r="B1263" s="2" t="s">
        <v>75</v>
      </c>
      <c r="C1263" s="2"/>
      <c r="D1263" s="2"/>
      <c r="E1263" s="3">
        <f>C1263+D1263</f>
        <v>0</v>
      </c>
    </row>
    <row r="1264" spans="1:5" ht="12.75" hidden="1">
      <c r="A1264" s="5"/>
      <c r="B1264" s="2" t="s">
        <v>103</v>
      </c>
      <c r="C1264" s="2">
        <v>0</v>
      </c>
      <c r="D1264" s="2"/>
      <c r="E1264" s="2">
        <f>C1264+D1264</f>
        <v>0</v>
      </c>
    </row>
    <row r="1265" spans="1:5" ht="12.75">
      <c r="A1265" s="5"/>
      <c r="B1265" s="2"/>
      <c r="C1265" s="2"/>
      <c r="D1265" s="2"/>
      <c r="E1265" s="3"/>
    </row>
    <row r="1266" spans="1:5" ht="12.75">
      <c r="A1266" s="5"/>
      <c r="B1266" s="3" t="s">
        <v>76</v>
      </c>
      <c r="C1266" s="3">
        <f>C1267</f>
        <v>415042</v>
      </c>
      <c r="D1266" s="3">
        <f>D1267</f>
        <v>50000</v>
      </c>
      <c r="E1266" s="3">
        <f>E1267</f>
        <v>465042</v>
      </c>
    </row>
    <row r="1267" spans="1:5" ht="12.75">
      <c r="A1267" s="5"/>
      <c r="B1267" s="2" t="s">
        <v>43</v>
      </c>
      <c r="C1267" s="2">
        <f>C1268+C1269</f>
        <v>415042</v>
      </c>
      <c r="D1267" s="2">
        <f>D1268+D1269</f>
        <v>50000</v>
      </c>
      <c r="E1267" s="2">
        <f>E1268+E1269</f>
        <v>465042</v>
      </c>
    </row>
    <row r="1268" spans="1:5" ht="12.75">
      <c r="A1268" s="5"/>
      <c r="B1268" s="2" t="s">
        <v>112</v>
      </c>
      <c r="C1268" s="2">
        <v>400768</v>
      </c>
      <c r="D1268" s="2">
        <v>50000</v>
      </c>
      <c r="E1268" s="2">
        <f aca="true" t="shared" si="40" ref="E1268:E1280">C1268+D1268</f>
        <v>450768</v>
      </c>
    </row>
    <row r="1269" spans="1:5" ht="12.75">
      <c r="A1269" s="5"/>
      <c r="B1269" s="2" t="s">
        <v>46</v>
      </c>
      <c r="C1269" s="2">
        <v>14274</v>
      </c>
      <c r="D1269" s="2">
        <v>0</v>
      </c>
      <c r="E1269" s="2">
        <f t="shared" si="40"/>
        <v>14274</v>
      </c>
    </row>
    <row r="1270" spans="1:5" ht="12.75" hidden="1">
      <c r="A1270" s="5"/>
      <c r="B1270" s="2"/>
      <c r="C1270" s="2"/>
      <c r="D1270" s="2"/>
      <c r="E1270" s="3">
        <f t="shared" si="40"/>
        <v>0</v>
      </c>
    </row>
    <row r="1271" spans="1:5" ht="12.75" hidden="1">
      <c r="A1271" s="5"/>
      <c r="B1271" s="2"/>
      <c r="C1271" s="2"/>
      <c r="D1271" s="2"/>
      <c r="E1271" s="3">
        <f t="shared" si="40"/>
        <v>0</v>
      </c>
    </row>
    <row r="1272" spans="1:5" ht="38.25" hidden="1">
      <c r="A1272" s="22" t="s">
        <v>194</v>
      </c>
      <c r="B1272" s="8" t="s">
        <v>195</v>
      </c>
      <c r="C1272" s="2"/>
      <c r="D1272" s="2"/>
      <c r="E1272" s="3">
        <f t="shared" si="40"/>
        <v>0</v>
      </c>
    </row>
    <row r="1273" spans="1:5" ht="12.75" hidden="1">
      <c r="A1273" s="79"/>
      <c r="B1273" s="3" t="s">
        <v>59</v>
      </c>
      <c r="C1273" s="3">
        <f>C1274</f>
        <v>0</v>
      </c>
      <c r="D1273" s="3"/>
      <c r="E1273" s="3">
        <f t="shared" si="40"/>
        <v>0</v>
      </c>
    </row>
    <row r="1274" spans="1:5" ht="25.5" hidden="1">
      <c r="A1274" s="79"/>
      <c r="B1274" s="14" t="s">
        <v>19</v>
      </c>
      <c r="C1274" s="2">
        <v>0</v>
      </c>
      <c r="D1274" s="2"/>
      <c r="E1274" s="3">
        <f t="shared" si="40"/>
        <v>0</v>
      </c>
    </row>
    <row r="1275" spans="1:5" ht="12.75" hidden="1">
      <c r="A1275" s="79"/>
      <c r="B1275" s="2"/>
      <c r="C1275" s="2"/>
      <c r="D1275" s="2"/>
      <c r="E1275" s="3">
        <f t="shared" si="40"/>
        <v>0</v>
      </c>
    </row>
    <row r="1276" spans="1:5" ht="12.75" hidden="1">
      <c r="A1276" s="79"/>
      <c r="B1276" s="3" t="s">
        <v>76</v>
      </c>
      <c r="C1276" s="3">
        <f>C1277</f>
        <v>0</v>
      </c>
      <c r="D1276" s="3"/>
      <c r="E1276" s="3">
        <f t="shared" si="40"/>
        <v>0</v>
      </c>
    </row>
    <row r="1277" spans="1:5" ht="12.75" hidden="1">
      <c r="A1277" s="79"/>
      <c r="B1277" s="2" t="s">
        <v>43</v>
      </c>
      <c r="C1277" s="2">
        <f>C1278</f>
        <v>0</v>
      </c>
      <c r="D1277" s="2"/>
      <c r="E1277" s="3">
        <f t="shared" si="40"/>
        <v>0</v>
      </c>
    </row>
    <row r="1278" spans="1:5" ht="12.75" hidden="1">
      <c r="A1278" s="79"/>
      <c r="B1278" s="2" t="s">
        <v>44</v>
      </c>
      <c r="C1278" s="2">
        <v>0</v>
      </c>
      <c r="D1278" s="2"/>
      <c r="E1278" s="3">
        <f t="shared" si="40"/>
        <v>0</v>
      </c>
    </row>
    <row r="1279" spans="1:5" ht="12.75" hidden="1">
      <c r="A1279" s="79"/>
      <c r="B1279" s="2" t="s">
        <v>94</v>
      </c>
      <c r="C1279" s="2">
        <v>0</v>
      </c>
      <c r="D1279" s="2"/>
      <c r="E1279" s="3">
        <f t="shared" si="40"/>
        <v>0</v>
      </c>
    </row>
    <row r="1280" spans="1:5" ht="12.75" hidden="1">
      <c r="A1280" s="5"/>
      <c r="B1280" s="2"/>
      <c r="C1280" s="2"/>
      <c r="D1280" s="2"/>
      <c r="E1280" s="3">
        <f t="shared" si="40"/>
        <v>0</v>
      </c>
    </row>
    <row r="1281" spans="1:5" ht="12.75">
      <c r="A1281" s="5"/>
      <c r="B1281" s="2"/>
      <c r="C1281" s="2"/>
      <c r="D1281" s="2"/>
      <c r="E1281" s="3"/>
    </row>
    <row r="1282" spans="1:5" ht="1.5" customHeight="1">
      <c r="A1282" s="5"/>
      <c r="B1282" s="2"/>
      <c r="C1282" s="2"/>
      <c r="D1282" s="2"/>
      <c r="E1282" s="3"/>
    </row>
    <row r="1283" spans="1:5" ht="12.75">
      <c r="A1283" s="73" t="s">
        <v>428</v>
      </c>
      <c r="B1283" s="3" t="s">
        <v>430</v>
      </c>
      <c r="C1283" s="3"/>
      <c r="D1283" s="3"/>
      <c r="E1283" s="3"/>
    </row>
    <row r="1284" spans="1:5" ht="12.75">
      <c r="A1284" s="5"/>
      <c r="B1284" s="3" t="s">
        <v>59</v>
      </c>
      <c r="C1284" s="3">
        <f>C1285+C1291+C1294+C1290+C1289+C1293+C1292</f>
        <v>730667</v>
      </c>
      <c r="D1284" s="3">
        <f>D1285+D1291+D1294+D1290+D1289+D1293+D1292</f>
        <v>0</v>
      </c>
      <c r="E1284" s="3">
        <f>C1284+D1284</f>
        <v>730667</v>
      </c>
    </row>
    <row r="1285" spans="1:5" ht="12.75">
      <c r="A1285" s="5"/>
      <c r="B1285" s="2" t="s">
        <v>74</v>
      </c>
      <c r="C1285" s="2">
        <f>C1286+C1287+C1288</f>
        <v>293180</v>
      </c>
      <c r="D1285" s="2">
        <f>D1286+D1287+D1288</f>
        <v>0</v>
      </c>
      <c r="E1285" s="2">
        <f>E1286+E1287+E1288</f>
        <v>293180</v>
      </c>
    </row>
    <row r="1286" spans="1:5" ht="12.75">
      <c r="A1286" s="5"/>
      <c r="B1286" s="2" t="s">
        <v>419</v>
      </c>
      <c r="C1286" s="2">
        <v>209219</v>
      </c>
      <c r="D1286" s="2">
        <v>0</v>
      </c>
      <c r="E1286" s="2">
        <f aca="true" t="shared" si="41" ref="E1286:E1294">C1286+D1286</f>
        <v>209219</v>
      </c>
    </row>
    <row r="1287" spans="1:5" ht="1.5" customHeight="1">
      <c r="A1287" s="5"/>
      <c r="B1287" s="14" t="s">
        <v>238</v>
      </c>
      <c r="C1287" s="2"/>
      <c r="D1287" s="2"/>
      <c r="E1287" s="2">
        <f t="shared" si="41"/>
        <v>0</v>
      </c>
    </row>
    <row r="1288" spans="1:5" ht="12" customHeight="1">
      <c r="A1288" s="5"/>
      <c r="B1288" s="14" t="s">
        <v>465</v>
      </c>
      <c r="C1288" s="2">
        <v>83961</v>
      </c>
      <c r="D1288" s="2">
        <v>0</v>
      </c>
      <c r="E1288" s="2">
        <f t="shared" si="41"/>
        <v>83961</v>
      </c>
    </row>
    <row r="1289" spans="1:5" ht="38.25" customHeight="1" hidden="1">
      <c r="A1289" s="5"/>
      <c r="B1289" s="39" t="s">
        <v>427</v>
      </c>
      <c r="C1289" s="2"/>
      <c r="D1289" s="2"/>
      <c r="E1289" s="2">
        <f t="shared" si="41"/>
        <v>0</v>
      </c>
    </row>
    <row r="1290" spans="1:5" ht="12" customHeight="1" hidden="1">
      <c r="A1290" s="5"/>
      <c r="B1290" s="2" t="s">
        <v>33</v>
      </c>
      <c r="C1290" s="2">
        <v>0</v>
      </c>
      <c r="D1290" s="2"/>
      <c r="E1290" s="2">
        <f t="shared" si="41"/>
        <v>0</v>
      </c>
    </row>
    <row r="1291" spans="1:5" ht="12.75">
      <c r="A1291" s="5"/>
      <c r="B1291" s="2" t="s">
        <v>425</v>
      </c>
      <c r="C1291" s="2">
        <v>386000</v>
      </c>
      <c r="D1291" s="2">
        <v>0</v>
      </c>
      <c r="E1291" s="2">
        <f t="shared" si="41"/>
        <v>386000</v>
      </c>
    </row>
    <row r="1292" spans="1:5" ht="14.25" customHeight="1">
      <c r="A1292" s="5"/>
      <c r="B1292" s="2" t="s">
        <v>35</v>
      </c>
      <c r="C1292" s="2">
        <v>40000</v>
      </c>
      <c r="D1292" s="2"/>
      <c r="E1292" s="2">
        <f t="shared" si="41"/>
        <v>40000</v>
      </c>
    </row>
    <row r="1293" spans="1:5" ht="12.75" hidden="1">
      <c r="A1293" s="5"/>
      <c r="B1293" s="2" t="s">
        <v>67</v>
      </c>
      <c r="C1293" s="2">
        <v>0</v>
      </c>
      <c r="D1293" s="2"/>
      <c r="E1293" s="2">
        <f t="shared" si="41"/>
        <v>0</v>
      </c>
    </row>
    <row r="1294" spans="1:5" ht="12.75">
      <c r="A1294" s="5"/>
      <c r="B1294" s="2" t="s">
        <v>103</v>
      </c>
      <c r="C1294" s="2">
        <v>11487</v>
      </c>
      <c r="D1294" s="2"/>
      <c r="E1294" s="2">
        <f t="shared" si="41"/>
        <v>11487</v>
      </c>
    </row>
    <row r="1295" spans="1:5" ht="12.75">
      <c r="A1295" s="5"/>
      <c r="B1295" s="2"/>
      <c r="C1295" s="2"/>
      <c r="D1295" s="2"/>
      <c r="E1295" s="3"/>
    </row>
    <row r="1296" spans="1:5" ht="12.75">
      <c r="A1296" s="5"/>
      <c r="B1296" s="3" t="s">
        <v>76</v>
      </c>
      <c r="C1296" s="3">
        <f>C1297+C1302</f>
        <v>730667</v>
      </c>
      <c r="D1296" s="3">
        <f>D1297+D1302</f>
        <v>0</v>
      </c>
      <c r="E1296" s="3">
        <f>E1297+E1302</f>
        <v>730667</v>
      </c>
    </row>
    <row r="1297" spans="1:5" ht="12.75">
      <c r="A1297" s="5"/>
      <c r="B1297" s="2" t="s">
        <v>43</v>
      </c>
      <c r="C1297" s="2">
        <f>C1298+C1300+C1303+C1301</f>
        <v>730667</v>
      </c>
      <c r="D1297" s="2">
        <f>D1298+D1300+D1303+D1301</f>
        <v>0</v>
      </c>
      <c r="E1297" s="2">
        <f>E1298+E1300+E1303+E1301</f>
        <v>730667</v>
      </c>
    </row>
    <row r="1298" spans="1:5" ht="12.75">
      <c r="A1298" s="5"/>
      <c r="B1298" s="2" t="s">
        <v>44</v>
      </c>
      <c r="C1298" s="2">
        <v>690667</v>
      </c>
      <c r="D1298" s="2">
        <v>0</v>
      </c>
      <c r="E1298" s="2">
        <f aca="true" t="shared" si="42" ref="E1298:E1303">C1298+D1298</f>
        <v>690667</v>
      </c>
    </row>
    <row r="1299" spans="1:5" ht="12.75">
      <c r="A1299" s="5"/>
      <c r="B1299" s="4" t="s">
        <v>45</v>
      </c>
      <c r="C1299" s="2">
        <v>249095</v>
      </c>
      <c r="D1299" s="2">
        <v>0</v>
      </c>
      <c r="E1299" s="2">
        <f t="shared" si="42"/>
        <v>249095</v>
      </c>
    </row>
    <row r="1300" spans="1:5" ht="3" customHeight="1">
      <c r="A1300" s="5"/>
      <c r="B1300" s="2" t="s">
        <v>46</v>
      </c>
      <c r="C1300" s="2"/>
      <c r="D1300" s="2"/>
      <c r="E1300" s="2">
        <f t="shared" si="42"/>
        <v>0</v>
      </c>
    </row>
    <row r="1301" spans="1:5" ht="12.75">
      <c r="A1301" s="5"/>
      <c r="B1301" s="2" t="s">
        <v>364</v>
      </c>
      <c r="C1301" s="2">
        <v>40000</v>
      </c>
      <c r="D1301" s="2">
        <v>0</v>
      </c>
      <c r="E1301" s="2">
        <f t="shared" si="42"/>
        <v>40000</v>
      </c>
    </row>
    <row r="1302" spans="1:5" ht="12.75" hidden="1">
      <c r="A1302" s="5"/>
      <c r="B1302" s="2" t="s">
        <v>58</v>
      </c>
      <c r="C1302" s="2">
        <v>0</v>
      </c>
      <c r="D1302" s="2">
        <v>0</v>
      </c>
      <c r="E1302" s="2">
        <f t="shared" si="42"/>
        <v>0</v>
      </c>
    </row>
    <row r="1303" spans="1:5" ht="12.75" hidden="1">
      <c r="A1303" s="5"/>
      <c r="B1303" s="2" t="s">
        <v>179</v>
      </c>
      <c r="C1303" s="2"/>
      <c r="D1303" s="2"/>
      <c r="E1303" s="2">
        <f t="shared" si="42"/>
        <v>0</v>
      </c>
    </row>
    <row r="1304" spans="1:5" ht="12.75">
      <c r="A1304" s="5"/>
      <c r="B1304" s="2"/>
      <c r="C1304" s="2"/>
      <c r="D1304" s="2"/>
      <c r="E1304" s="3"/>
    </row>
    <row r="1305" spans="1:5" ht="12.75">
      <c r="A1305" s="73" t="s">
        <v>433</v>
      </c>
      <c r="B1305" s="3" t="s">
        <v>429</v>
      </c>
      <c r="C1305" s="3"/>
      <c r="D1305" s="3"/>
      <c r="E1305" s="3"/>
    </row>
    <row r="1306" spans="1:5" ht="12.75">
      <c r="A1306" s="5"/>
      <c r="B1306" s="3" t="s">
        <v>59</v>
      </c>
      <c r="C1306" s="3">
        <f>C1307+C1313+C1316+C1312+C1311+C1315+C1314</f>
        <v>1398902</v>
      </c>
      <c r="D1306" s="3">
        <f>D1307+D1313+D1316+D1312+D1311+D1315+D1314</f>
        <v>162891</v>
      </c>
      <c r="E1306" s="3">
        <f>C1306+D1306</f>
        <v>1561793</v>
      </c>
    </row>
    <row r="1307" spans="1:5" ht="12.75">
      <c r="A1307" s="5"/>
      <c r="B1307" s="2" t="s">
        <v>74</v>
      </c>
      <c r="C1307" s="2">
        <f>C1308+C1309+C1310</f>
        <v>876011</v>
      </c>
      <c r="D1307" s="2">
        <f>D1308+D1309+D1310</f>
        <v>0</v>
      </c>
      <c r="E1307" s="2">
        <f>E1308+E1309+E1310</f>
        <v>876011</v>
      </c>
    </row>
    <row r="1308" spans="1:5" ht="12.75">
      <c r="A1308" s="5"/>
      <c r="B1308" s="2" t="s">
        <v>432</v>
      </c>
      <c r="C1308" s="2">
        <v>733878</v>
      </c>
      <c r="D1308" s="2">
        <v>0</v>
      </c>
      <c r="E1308" s="2">
        <f aca="true" t="shared" si="43" ref="E1308:E1315">C1308+D1308</f>
        <v>733878</v>
      </c>
    </row>
    <row r="1309" spans="1:5" ht="1.5" customHeight="1">
      <c r="A1309" s="5"/>
      <c r="B1309" s="2" t="s">
        <v>238</v>
      </c>
      <c r="C1309" s="2"/>
      <c r="D1309" s="2"/>
      <c r="E1309" s="2">
        <f t="shared" si="43"/>
        <v>0</v>
      </c>
    </row>
    <row r="1310" spans="1:5" ht="18" customHeight="1">
      <c r="A1310" s="5"/>
      <c r="B1310" s="2" t="s">
        <v>465</v>
      </c>
      <c r="C1310" s="2">
        <v>142133</v>
      </c>
      <c r="D1310" s="2">
        <v>0</v>
      </c>
      <c r="E1310" s="2">
        <f t="shared" si="43"/>
        <v>142133</v>
      </c>
    </row>
    <row r="1311" spans="1:5" ht="12" customHeight="1">
      <c r="A1311" s="5"/>
      <c r="B1311" s="74" t="s">
        <v>498</v>
      </c>
      <c r="C1311" s="2">
        <v>298891</v>
      </c>
      <c r="D1311" s="2">
        <v>162891</v>
      </c>
      <c r="E1311" s="2">
        <f t="shared" si="43"/>
        <v>461782</v>
      </c>
    </row>
    <row r="1312" spans="1:5" ht="14.25" customHeight="1" hidden="1">
      <c r="A1312" s="5"/>
      <c r="B1312" s="2" t="s">
        <v>33</v>
      </c>
      <c r="C1312" s="2">
        <v>0</v>
      </c>
      <c r="D1312" s="2"/>
      <c r="E1312" s="2">
        <f t="shared" si="43"/>
        <v>0</v>
      </c>
    </row>
    <row r="1313" spans="1:5" ht="12.75">
      <c r="A1313" s="5"/>
      <c r="B1313" s="2" t="s">
        <v>425</v>
      </c>
      <c r="C1313" s="2">
        <v>214000</v>
      </c>
      <c r="D1313" s="2">
        <v>0</v>
      </c>
      <c r="E1313" s="2">
        <f t="shared" si="43"/>
        <v>214000</v>
      </c>
    </row>
    <row r="1314" spans="1:5" ht="12.75">
      <c r="A1314" s="5"/>
      <c r="B1314" s="2" t="s">
        <v>35</v>
      </c>
      <c r="C1314" s="2">
        <v>10000</v>
      </c>
      <c r="D1314" s="2"/>
      <c r="E1314" s="2">
        <f t="shared" si="43"/>
        <v>10000</v>
      </c>
    </row>
    <row r="1315" spans="1:5" ht="2.25" customHeight="1">
      <c r="A1315" s="5"/>
      <c r="B1315" s="2" t="s">
        <v>67</v>
      </c>
      <c r="C1315" s="2">
        <v>0</v>
      </c>
      <c r="D1315" s="2"/>
      <c r="E1315" s="3">
        <f t="shared" si="43"/>
        <v>0</v>
      </c>
    </row>
    <row r="1316" spans="1:5" ht="12.75">
      <c r="A1316" s="5"/>
      <c r="B1316" s="2" t="s">
        <v>103</v>
      </c>
      <c r="C1316" s="2"/>
      <c r="D1316" s="2"/>
      <c r="E1316" s="3"/>
    </row>
    <row r="1317" spans="1:5" ht="12.75">
      <c r="A1317" s="5"/>
      <c r="B1317" s="2"/>
      <c r="C1317" s="2"/>
      <c r="D1317" s="2"/>
      <c r="E1317" s="3"/>
    </row>
    <row r="1318" spans="1:5" ht="12.75">
      <c r="A1318" s="5"/>
      <c r="B1318" s="3" t="s">
        <v>76</v>
      </c>
      <c r="C1318" s="3">
        <f>C1319+C1324</f>
        <v>1398902</v>
      </c>
      <c r="D1318" s="3">
        <f>D1319+D1324</f>
        <v>162891</v>
      </c>
      <c r="E1318" s="3">
        <f>E1319+E1324</f>
        <v>1561793</v>
      </c>
    </row>
    <row r="1319" spans="1:5" ht="12.75">
      <c r="A1319" s="5"/>
      <c r="B1319" s="2" t="s">
        <v>43</v>
      </c>
      <c r="C1319" s="2">
        <f>C1320+C1322+C1325+C1323</f>
        <v>1398902</v>
      </c>
      <c r="D1319" s="2">
        <f>D1320+D1322+D1325+D1323</f>
        <v>162891</v>
      </c>
      <c r="E1319" s="2">
        <f>E1320+E1322+E1325+E1323</f>
        <v>1561793</v>
      </c>
    </row>
    <row r="1320" spans="1:5" ht="12.75">
      <c r="A1320" s="5"/>
      <c r="B1320" s="2" t="s">
        <v>44</v>
      </c>
      <c r="C1320" s="2">
        <v>1373320</v>
      </c>
      <c r="D1320" s="2">
        <v>159391</v>
      </c>
      <c r="E1320" s="2">
        <f aca="true" t="shared" si="44" ref="E1320:E1325">C1320+D1320</f>
        <v>1532711</v>
      </c>
    </row>
    <row r="1321" spans="1:5" ht="12.75">
      <c r="A1321" s="5"/>
      <c r="B1321" s="4" t="s">
        <v>45</v>
      </c>
      <c r="C1321" s="2">
        <v>340278</v>
      </c>
      <c r="D1321" s="2">
        <v>0</v>
      </c>
      <c r="E1321" s="2">
        <f t="shared" si="44"/>
        <v>340278</v>
      </c>
    </row>
    <row r="1322" spans="1:5" ht="17.25" customHeight="1">
      <c r="A1322" s="5"/>
      <c r="B1322" s="2" t="s">
        <v>46</v>
      </c>
      <c r="C1322" s="2">
        <v>15582</v>
      </c>
      <c r="D1322" s="2">
        <v>3500</v>
      </c>
      <c r="E1322" s="2">
        <f t="shared" si="44"/>
        <v>19082</v>
      </c>
    </row>
    <row r="1323" spans="1:5" ht="12.75">
      <c r="A1323" s="5"/>
      <c r="B1323" s="2" t="s">
        <v>364</v>
      </c>
      <c r="C1323" s="2">
        <v>10000</v>
      </c>
      <c r="D1323" s="2">
        <v>0</v>
      </c>
      <c r="E1323" s="2">
        <f t="shared" si="44"/>
        <v>10000</v>
      </c>
    </row>
    <row r="1324" spans="1:5" ht="12.75" hidden="1">
      <c r="A1324" s="5"/>
      <c r="B1324" s="2" t="s">
        <v>58</v>
      </c>
      <c r="C1324" s="2">
        <v>0</v>
      </c>
      <c r="D1324" s="2">
        <v>0</v>
      </c>
      <c r="E1324" s="2">
        <f t="shared" si="44"/>
        <v>0</v>
      </c>
    </row>
    <row r="1325" spans="1:5" ht="1.5" customHeight="1">
      <c r="A1325" s="5"/>
      <c r="B1325" s="2" t="s">
        <v>179</v>
      </c>
      <c r="C1325" s="2"/>
      <c r="D1325" s="2"/>
      <c r="E1325" s="2">
        <f t="shared" si="44"/>
        <v>0</v>
      </c>
    </row>
    <row r="1326" spans="1:5" ht="12.75">
      <c r="A1326" s="5"/>
      <c r="B1326" s="2"/>
      <c r="C1326" s="2"/>
      <c r="D1326" s="2"/>
      <c r="E1326" s="3"/>
    </row>
    <row r="1327" spans="1:5" ht="12.75">
      <c r="A1327" s="73" t="s">
        <v>423</v>
      </c>
      <c r="B1327" s="3" t="s">
        <v>424</v>
      </c>
      <c r="C1327" s="3"/>
      <c r="D1327" s="3"/>
      <c r="E1327" s="3"/>
    </row>
    <row r="1328" spans="1:5" ht="12.75">
      <c r="A1328" s="5"/>
      <c r="B1328" s="3" t="s">
        <v>59</v>
      </c>
      <c r="C1328" s="3">
        <f>C1329+C1335+C1338+C1334+C1333+C1337+C1336</f>
        <v>152975</v>
      </c>
      <c r="D1328" s="3">
        <f>D1329+D1335+D1338+D1334+D1333+D1337+D1336</f>
        <v>0</v>
      </c>
      <c r="E1328" s="3">
        <f>E1329+E1335+E1338+E1334+E1333+E1337+E1336</f>
        <v>152975</v>
      </c>
    </row>
    <row r="1329" spans="1:5" ht="12.75">
      <c r="A1329" s="5"/>
      <c r="B1329" s="2" t="s">
        <v>74</v>
      </c>
      <c r="C1329" s="2">
        <f>C1330+C1331+C1332</f>
        <v>97090</v>
      </c>
      <c r="D1329" s="2">
        <f>D1330+D1331+D1332</f>
        <v>0</v>
      </c>
      <c r="E1329" s="2">
        <f>E1330+E1331+E1332</f>
        <v>97090</v>
      </c>
    </row>
    <row r="1330" spans="1:5" ht="12.75">
      <c r="A1330" s="5"/>
      <c r="B1330" s="2" t="s">
        <v>431</v>
      </c>
      <c r="C1330" s="2">
        <v>76435</v>
      </c>
      <c r="D1330" s="2">
        <v>0</v>
      </c>
      <c r="E1330" s="2">
        <f>C1330+D1330</f>
        <v>76435</v>
      </c>
    </row>
    <row r="1331" spans="1:5" ht="2.25" customHeight="1">
      <c r="A1331" s="5"/>
      <c r="B1331" s="2" t="s">
        <v>238</v>
      </c>
      <c r="C1331" s="2"/>
      <c r="D1331" s="2"/>
      <c r="E1331" s="2">
        <f>C1331+D1331</f>
        <v>0</v>
      </c>
    </row>
    <row r="1332" spans="1:5" ht="18" customHeight="1">
      <c r="A1332" s="5"/>
      <c r="B1332" s="2" t="s">
        <v>465</v>
      </c>
      <c r="C1332" s="2">
        <v>20655</v>
      </c>
      <c r="D1332" s="2">
        <v>0</v>
      </c>
      <c r="E1332" s="2">
        <f>C1332+D1332</f>
        <v>20655</v>
      </c>
    </row>
    <row r="1333" spans="1:5" ht="1.5" customHeight="1">
      <c r="A1333" s="5"/>
      <c r="B1333" s="39" t="s">
        <v>427</v>
      </c>
      <c r="C1333" s="2"/>
      <c r="D1333" s="2"/>
      <c r="E1333" s="2">
        <f>C1333+D1333</f>
        <v>0</v>
      </c>
    </row>
    <row r="1334" spans="1:5" ht="0.75" customHeight="1">
      <c r="A1334" s="5"/>
      <c r="B1334" s="2" t="s">
        <v>33</v>
      </c>
      <c r="C1334" s="2">
        <v>0</v>
      </c>
      <c r="D1334" s="2"/>
      <c r="E1334" s="3"/>
    </row>
    <row r="1335" spans="1:5" ht="15.75" customHeight="1">
      <c r="A1335" s="5"/>
      <c r="B1335" s="2" t="s">
        <v>425</v>
      </c>
      <c r="C1335" s="2">
        <v>52000</v>
      </c>
      <c r="D1335" s="2">
        <v>0</v>
      </c>
      <c r="E1335" s="2">
        <f>C1335+D1335</f>
        <v>52000</v>
      </c>
    </row>
    <row r="1336" spans="1:5" ht="13.5" customHeight="1">
      <c r="A1336" s="5"/>
      <c r="B1336" s="4" t="s">
        <v>35</v>
      </c>
      <c r="C1336" s="4">
        <v>3885</v>
      </c>
      <c r="D1336" s="4">
        <v>0</v>
      </c>
      <c r="E1336" s="4">
        <f>C1336+D1336</f>
        <v>3885</v>
      </c>
    </row>
    <row r="1337" spans="1:5" ht="2.25" customHeight="1" hidden="1">
      <c r="A1337" s="5"/>
      <c r="B1337" s="2" t="s">
        <v>67</v>
      </c>
      <c r="C1337" s="2">
        <v>0</v>
      </c>
      <c r="D1337" s="2"/>
      <c r="E1337" s="2">
        <f>C1337+D1337</f>
        <v>0</v>
      </c>
    </row>
    <row r="1338" spans="1:5" ht="1.5" customHeight="1" hidden="1">
      <c r="A1338" s="5"/>
      <c r="B1338" s="2" t="s">
        <v>103</v>
      </c>
      <c r="C1338" s="2"/>
      <c r="D1338" s="2"/>
      <c r="E1338" s="3"/>
    </row>
    <row r="1339" spans="1:5" ht="12.75">
      <c r="A1339" s="5"/>
      <c r="B1339" s="2"/>
      <c r="C1339" s="2"/>
      <c r="D1339" s="2"/>
      <c r="E1339" s="3"/>
    </row>
    <row r="1340" spans="1:5" ht="12.75">
      <c r="A1340" s="5"/>
      <c r="B1340" s="3" t="s">
        <v>76</v>
      </c>
      <c r="C1340" s="3">
        <f>C1341+C1346</f>
        <v>152975</v>
      </c>
      <c r="D1340" s="3">
        <f>D1341+D1346</f>
        <v>0</v>
      </c>
      <c r="E1340" s="3">
        <f>E1341+E1346</f>
        <v>152975</v>
      </c>
    </row>
    <row r="1341" spans="1:5" ht="12.75">
      <c r="A1341" s="5"/>
      <c r="B1341" s="2" t="s">
        <v>43</v>
      </c>
      <c r="C1341" s="2">
        <f>C1342+C1344+C1347+C1345</f>
        <v>152975</v>
      </c>
      <c r="D1341" s="2">
        <f>D1342+D1344+D1347+D1345</f>
        <v>0</v>
      </c>
      <c r="E1341" s="2">
        <f>E1342+E1344+E1347+E1345</f>
        <v>152975</v>
      </c>
    </row>
    <row r="1342" spans="1:5" ht="12.75">
      <c r="A1342" s="5"/>
      <c r="B1342" s="2" t="s">
        <v>44</v>
      </c>
      <c r="C1342" s="2">
        <v>152975</v>
      </c>
      <c r="D1342" s="2">
        <v>0</v>
      </c>
      <c r="E1342" s="2">
        <f aca="true" t="shared" si="45" ref="E1342:E1347">C1342+D1342</f>
        <v>152975</v>
      </c>
    </row>
    <row r="1343" spans="1:5" ht="12.75">
      <c r="A1343" s="5"/>
      <c r="B1343" s="4" t="s">
        <v>45</v>
      </c>
      <c r="C1343" s="2">
        <v>70180</v>
      </c>
      <c r="D1343" s="2">
        <v>0</v>
      </c>
      <c r="E1343" s="2">
        <f t="shared" si="45"/>
        <v>70180</v>
      </c>
    </row>
    <row r="1344" spans="1:5" ht="12.75" hidden="1">
      <c r="A1344" s="5"/>
      <c r="B1344" s="2" t="s">
        <v>46</v>
      </c>
      <c r="C1344" s="2"/>
      <c r="D1344" s="2"/>
      <c r="E1344" s="2">
        <f t="shared" si="45"/>
        <v>0</v>
      </c>
    </row>
    <row r="1345" spans="1:5" ht="12.75" hidden="1">
      <c r="A1345" s="5"/>
      <c r="B1345" s="2" t="s">
        <v>364</v>
      </c>
      <c r="C1345" s="2">
        <v>0</v>
      </c>
      <c r="D1345" s="2">
        <v>0</v>
      </c>
      <c r="E1345" s="2">
        <f t="shared" si="45"/>
        <v>0</v>
      </c>
    </row>
    <row r="1346" spans="1:5" ht="12.75" hidden="1">
      <c r="A1346" s="5"/>
      <c r="B1346" s="2" t="s">
        <v>58</v>
      </c>
      <c r="C1346" s="2">
        <v>0</v>
      </c>
      <c r="D1346" s="2">
        <v>0</v>
      </c>
      <c r="E1346" s="2">
        <f t="shared" si="45"/>
        <v>0</v>
      </c>
    </row>
    <row r="1347" spans="1:5" ht="12.75" hidden="1">
      <c r="A1347" s="5"/>
      <c r="B1347" s="2" t="s">
        <v>179</v>
      </c>
      <c r="C1347" s="2">
        <v>0</v>
      </c>
      <c r="D1347" s="2"/>
      <c r="E1347" s="2">
        <f t="shared" si="45"/>
        <v>0</v>
      </c>
    </row>
    <row r="1348" spans="1:5" ht="22.5" customHeight="1">
      <c r="A1348" s="5"/>
      <c r="B1348" s="2"/>
      <c r="C1348" s="2"/>
      <c r="D1348" s="2"/>
      <c r="E1348" s="3"/>
    </row>
    <row r="1349" spans="1:5" ht="12.75">
      <c r="A1349" s="5"/>
      <c r="B1349" s="3" t="s">
        <v>507</v>
      </c>
      <c r="C1349" s="2"/>
      <c r="D1349" s="2"/>
      <c r="E1349" s="3"/>
    </row>
    <row r="1350" spans="1:5" ht="12.75">
      <c r="A1350" s="5"/>
      <c r="B1350" s="3"/>
      <c r="C1350" s="2"/>
      <c r="D1350" s="2"/>
      <c r="E1350" s="3"/>
    </row>
    <row r="1351" spans="1:5" ht="12.75">
      <c r="A1351" s="6"/>
      <c r="B1351" s="3" t="s">
        <v>59</v>
      </c>
      <c r="C1351" s="3">
        <f>C1352+C1361+C1357+C1363+C1360+C1358+C1364+C1359+C1356+C1362+C1355</f>
        <v>8463050</v>
      </c>
      <c r="D1351" s="3">
        <f>D1352+D1361+D1357+D1363+D1360+D1358+D1364+D1359+D1356+D1362+D1355</f>
        <v>0</v>
      </c>
      <c r="E1351" s="3">
        <f>E1352+E1361+E1357+E1363+E1360+E1358+E1364+E1359+E1356+E1362+E1355</f>
        <v>8463050</v>
      </c>
    </row>
    <row r="1352" spans="1:5" ht="12.75">
      <c r="A1352" s="5"/>
      <c r="B1352" s="2" t="s">
        <v>182</v>
      </c>
      <c r="C1352" s="2">
        <f>C1382+C1449+C1597+C1541+C1661+C1558+C1684+C1570+C1529+C1406+C1423+C1435+C1710+C1748+C1582+C1463+C1476+C1627+C1646+C1489+C1615+C1503+C1515+C1757+C1770</f>
        <v>3413047</v>
      </c>
      <c r="D1352" s="2">
        <f>D1382+D1449+D1597+D1541+D1661+D1558+D1684+D1570+D1529+D1406+D1423+D1435+D1710+D1748+D1582+D1463+D1476+D1627+D1646+D1489+D1615+D1503+D1515+D1757+D1770</f>
        <v>0</v>
      </c>
      <c r="E1352" s="2">
        <f>E1382+E1449+E1597+E1541+E1661+E1558+E1684+E1570+E1529+E1406+E1423+E1435+E1710+E1748+E1582+E1463+E1476+E1627+E1646+E1489+E1615+E1503+E1515+E1757+E1770</f>
        <v>3413047</v>
      </c>
    </row>
    <row r="1353" spans="1:5" ht="12.75">
      <c r="A1353" s="5"/>
      <c r="B1353" s="2" t="s">
        <v>196</v>
      </c>
      <c r="C1353" s="2">
        <f>C1352-C1354</f>
        <v>2894749</v>
      </c>
      <c r="D1353" s="2">
        <f>D1352-D1354</f>
        <v>0</v>
      </c>
      <c r="E1353" s="2">
        <f>E1352-E1354</f>
        <v>2894749</v>
      </c>
    </row>
    <row r="1354" spans="1:5" ht="25.5">
      <c r="A1354" s="5"/>
      <c r="B1354" s="14" t="s">
        <v>197</v>
      </c>
      <c r="C1354" s="2">
        <f>C1543+C1384+C1584+C1759+C1772</f>
        <v>518298</v>
      </c>
      <c r="D1354" s="2">
        <f>D1543+D1384+D1584+D1759+D1772</f>
        <v>0</v>
      </c>
      <c r="E1354" s="2">
        <f>E1543+E1384+E1584+E1759+E1772</f>
        <v>518298</v>
      </c>
    </row>
    <row r="1355" spans="1:5" ht="38.25">
      <c r="A1355" s="5"/>
      <c r="B1355" s="14" t="s">
        <v>17</v>
      </c>
      <c r="C1355" s="2">
        <f>C1630+C1478+C1517+C1386</f>
        <v>772833</v>
      </c>
      <c r="D1355" s="2">
        <f>D1630+D1478+D1517+D1386</f>
        <v>0</v>
      </c>
      <c r="E1355" s="2">
        <f>E1630+E1478+E1517+E1386</f>
        <v>772833</v>
      </c>
    </row>
    <row r="1356" spans="1:5" ht="25.5">
      <c r="A1356" s="5"/>
      <c r="B1356" s="14" t="s">
        <v>186</v>
      </c>
      <c r="C1356" s="2">
        <f>+C1437+C1599+C1425+C1450+C1664+C1725+C1385+C1585+C1490+C1544+C1464+C1504+C1516+C1600</f>
        <v>2653728</v>
      </c>
      <c r="D1356" s="2">
        <f>+D1437+D1599+D1425+D1450+D1664+D1725+D1385+D1585+D1490+D1544+D1464+D1504+D1516+D1600</f>
        <v>0</v>
      </c>
      <c r="E1356" s="2">
        <f>+E1437+E1599+E1425+E1450+E1664+E1725+E1385+E1585+E1490+E1544+E1464+E1504+E1516+E1600</f>
        <v>2653728</v>
      </c>
    </row>
    <row r="1357" spans="1:5" ht="12.75">
      <c r="A1357" s="5"/>
      <c r="B1357" s="2" t="s">
        <v>21</v>
      </c>
      <c r="C1357" s="2">
        <f>C1546+C1665+C1603</f>
        <v>300</v>
      </c>
      <c r="D1357" s="2">
        <f>D1546+D1665+D1603</f>
        <v>0</v>
      </c>
      <c r="E1357" s="2">
        <f>E1546+E1665+E1603</f>
        <v>300</v>
      </c>
    </row>
    <row r="1358" spans="1:5" ht="25.5">
      <c r="A1358" s="43"/>
      <c r="B1358" s="44" t="s">
        <v>198</v>
      </c>
      <c r="C1358" s="2">
        <f>C1711+C1736+C1387+C1601+C1632+C1649+C1491+C1616+C1505</f>
        <v>274873</v>
      </c>
      <c r="D1358" s="2">
        <f>D1711+D1736+D1387+D1601+D1632+D1649+D1491+D1616+D1505</f>
        <v>0</v>
      </c>
      <c r="E1358" s="2">
        <f>E1711+E1736+E1387+E1601+E1632+E1649+E1491+E1616+E1505</f>
        <v>274873</v>
      </c>
    </row>
    <row r="1359" spans="1:5" ht="22.5" customHeight="1" hidden="1">
      <c r="A1359" s="5"/>
      <c r="B1359" s="2" t="s">
        <v>29</v>
      </c>
      <c r="C1359" s="2">
        <f>C1391</f>
        <v>0</v>
      </c>
      <c r="D1359" s="2"/>
      <c r="E1359" s="2">
        <f>C1359+D1359</f>
        <v>0</v>
      </c>
    </row>
    <row r="1360" spans="1:5" ht="19.5" customHeight="1">
      <c r="A1360" s="5"/>
      <c r="B1360" s="2" t="s">
        <v>75</v>
      </c>
      <c r="C1360" s="2">
        <f>C1390+C1604</f>
        <v>0</v>
      </c>
      <c r="D1360" s="2"/>
      <c r="E1360" s="2">
        <f>C1360+D1360</f>
        <v>0</v>
      </c>
    </row>
    <row r="1361" spans="1:5" ht="12.75">
      <c r="A1361" s="5"/>
      <c r="B1361" s="2" t="s">
        <v>26</v>
      </c>
      <c r="C1361" s="2">
        <f>C1388+C1602+C1545+C1663+C1559+C1451+C1438+C1571+C1686+C1427+C1492+C1518</f>
        <v>1225946</v>
      </c>
      <c r="D1361" s="2">
        <f>D1388+D1602+D1545+D1663+D1559+D1451+D1438+D1571+D1686+D1427+D1492+D1518</f>
        <v>0</v>
      </c>
      <c r="E1361" s="2">
        <f>E1388+E1602+E1545+E1663+E1559+E1451+E1438+E1571+E1686+E1427+E1492+E1518</f>
        <v>1225946</v>
      </c>
    </row>
    <row r="1362" spans="1:5" ht="17.25" customHeight="1">
      <c r="A1362" s="5"/>
      <c r="B1362" s="7" t="s">
        <v>35</v>
      </c>
      <c r="C1362" s="4">
        <f>C1749+C1666</f>
        <v>6351</v>
      </c>
      <c r="D1362" s="4">
        <f>D1749+D1666</f>
        <v>0</v>
      </c>
      <c r="E1362" s="4">
        <f>E1749+E1666</f>
        <v>6351</v>
      </c>
    </row>
    <row r="1363" spans="1:5" ht="12.75">
      <c r="A1363" s="5"/>
      <c r="B1363" s="2" t="s">
        <v>103</v>
      </c>
      <c r="C1363" s="5">
        <f>C1392+C1605+C1547+C1452+C1712+C1531+C1426+C1667+C1560+C1440+C1586+C1726+C1737+C1572+C1650+C1636+C1493+C1617+C1506+C1480+C1760+C1773+C1519</f>
        <v>115972</v>
      </c>
      <c r="D1363" s="5">
        <f>D1392+D1605+D1547+D1452+D1712+D1531+D1426+D1667+D1560+D1440+D1586+D1726+D1737+D1572+D1650+D1636+D1493+D1617+D1506+D1480+D1760+D1773+D1519</f>
        <v>0</v>
      </c>
      <c r="E1363" s="5">
        <f>E1392+E1605+E1547+E1452+E1712+E1531+E1426+E1667+E1560+E1440+E1586+E1726+E1737+E1572+E1650+E1636+E1493+E1617+E1506+E1480+E1760+E1773+E1519</f>
        <v>115972</v>
      </c>
    </row>
    <row r="1364" spans="1:5" ht="1.5" customHeight="1">
      <c r="A1364" s="5"/>
      <c r="B1364" s="2" t="s">
        <v>67</v>
      </c>
      <c r="C1364" s="5">
        <f>C1439+C1530+C1685+C1393+C1587+C1467</f>
        <v>0</v>
      </c>
      <c r="D1364" s="5">
        <f>D1439+D1530+D1685+D1393+D1587+D1467</f>
        <v>0</v>
      </c>
      <c r="E1364" s="5">
        <f>E1439+E1530+E1685+E1393+E1587+E1467</f>
        <v>0</v>
      </c>
    </row>
    <row r="1365" spans="1:5" ht="12.75">
      <c r="A1365" s="5"/>
      <c r="B1365" s="2"/>
      <c r="C1365" s="5"/>
      <c r="D1365" s="5"/>
      <c r="E1365" s="3"/>
    </row>
    <row r="1366" spans="1:5" ht="12.75">
      <c r="A1366" s="6"/>
      <c r="B1366" s="3" t="s">
        <v>68</v>
      </c>
      <c r="C1366" s="3">
        <f>C1367+C1377</f>
        <v>8463050</v>
      </c>
      <c r="D1366" s="3">
        <f>D1367+D1377</f>
        <v>0</v>
      </c>
      <c r="E1366" s="3">
        <f>E1367+E1377</f>
        <v>8463050</v>
      </c>
    </row>
    <row r="1367" spans="1:5" ht="12.75">
      <c r="A1367" s="6"/>
      <c r="B1367" s="2" t="s">
        <v>43</v>
      </c>
      <c r="C1367" s="2">
        <f>C1368+C1370+C1371+C1372+C1374+C1373+C1375+C1376</f>
        <v>8432850</v>
      </c>
      <c r="D1367" s="2">
        <f>D1368+D1370+D1371+D1372+D1374+D1373+D1375+D1376</f>
        <v>0</v>
      </c>
      <c r="E1367" s="2">
        <f>E1368+E1370+E1371+E1372+E1374+E1373+E1375+E1376</f>
        <v>8432850</v>
      </c>
    </row>
    <row r="1368" spans="1:5" ht="12.75">
      <c r="A1368" s="6"/>
      <c r="B1368" s="2" t="s">
        <v>44</v>
      </c>
      <c r="C1368" s="2">
        <f>C1397+C1609+C1552+C1671+C1564+C1716+C1456+C1535+C1752+C1576+C1730+C1741+C1640+C1654+C1483+C1496+C1497+C1621+C1471+C1523+C1764+C1777</f>
        <v>6216238</v>
      </c>
      <c r="D1368" s="2">
        <f>D1397+D1609+D1552+D1671+D1564+D1716+D1456+D1535+D1752+D1576+D1730+D1741+D1640+D1654+D1483+D1496+D1497+D1621+D1471+D1523+D1764+D1777</f>
        <v>0</v>
      </c>
      <c r="E1368" s="2">
        <f>E1397+E1609+E1552+E1671+E1564+E1716+E1456+E1535+E1752+E1576+E1730+E1741+E1640+E1654+E1483+E1496+E1497+E1621+E1471+E1523+E1764+E1777</f>
        <v>6216238</v>
      </c>
    </row>
    <row r="1369" spans="1:5" ht="12.75">
      <c r="A1369" s="6"/>
      <c r="B1369" s="4" t="s">
        <v>45</v>
      </c>
      <c r="C1369" s="4">
        <f>C1398+C1610+C1553+C1672+C1565+C1717+C1457+C1577+C1753+C1742+C1731+C1655+C1622+C1641+C1510+C1524+C1765+C1778</f>
        <v>3755920</v>
      </c>
      <c r="D1369" s="4">
        <f>D1398+D1610+D1553+D1672+D1565+D1717+D1457+D1577+D1753+D1742+D1731+D1655+D1622+D1641+D1510+D1524+D1765+D1778</f>
        <v>0</v>
      </c>
      <c r="E1369" s="4">
        <f>E1398+E1610+E1553+E1672+E1565+E1717+E1457+E1577+E1753+E1742+E1731+E1655+E1622+E1641+E1510+E1524+E1765+E1778</f>
        <v>3755920</v>
      </c>
    </row>
    <row r="1370" spans="1:5" ht="12.75">
      <c r="A1370" s="5"/>
      <c r="B1370" s="2" t="s">
        <v>46</v>
      </c>
      <c r="C1370" s="2">
        <f>C1536+C1690</f>
        <v>21634</v>
      </c>
      <c r="D1370" s="2">
        <f>D1536+D1690</f>
        <v>0</v>
      </c>
      <c r="E1370" s="2">
        <f>E1536+E1690</f>
        <v>21634</v>
      </c>
    </row>
    <row r="1371" spans="1:5" ht="10.5" customHeight="1">
      <c r="A1371" s="5"/>
      <c r="B1371" s="2" t="s">
        <v>364</v>
      </c>
      <c r="C1371" s="2">
        <f>C1409+C1779+C1431+C1444+C1593+C1472+C1656+C1537+C1766+C1399+C1744</f>
        <v>2038511</v>
      </c>
      <c r="D1371" s="2">
        <f>D1409+D1779+D1431+D1444+D1593+D1472+D1656+D1537+D1766+D1399+D1744</f>
        <v>0</v>
      </c>
      <c r="E1371" s="2">
        <f>E1409+E1779+E1431+E1444+E1593+E1472+E1656+E1537+E1766+E1399+E1744</f>
        <v>2038511</v>
      </c>
    </row>
    <row r="1372" spans="1:5" ht="27.75" customHeight="1" hidden="1">
      <c r="A1372" s="5"/>
      <c r="B1372" s="2" t="s">
        <v>199</v>
      </c>
      <c r="C1372" s="2"/>
      <c r="D1372" s="2"/>
      <c r="E1372" s="3">
        <f>C1372+D1372</f>
        <v>0</v>
      </c>
    </row>
    <row r="1373" spans="1:5" ht="74.25" customHeight="1" hidden="1">
      <c r="A1373" s="5"/>
      <c r="B1373" s="14" t="s">
        <v>363</v>
      </c>
      <c r="C1373" s="2">
        <f>C1499</f>
        <v>0</v>
      </c>
      <c r="D1373" s="2">
        <f>D1499</f>
        <v>0</v>
      </c>
      <c r="E1373" s="2">
        <f>E1499</f>
        <v>0</v>
      </c>
    </row>
    <row r="1374" spans="1:5" ht="45" customHeight="1">
      <c r="A1374" s="5"/>
      <c r="B1374" s="14" t="s">
        <v>53</v>
      </c>
      <c r="C1374" s="2">
        <f>C1401+C1611</f>
        <v>1519</v>
      </c>
      <c r="D1374" s="2">
        <f>D1401+D1611</f>
        <v>0</v>
      </c>
      <c r="E1374" s="2">
        <f>E1401+E1611</f>
        <v>1519</v>
      </c>
    </row>
    <row r="1375" spans="1:5" ht="26.25" customHeight="1">
      <c r="A1375" s="5"/>
      <c r="B1375" s="16" t="s">
        <v>483</v>
      </c>
      <c r="C1375" s="2">
        <f>C1719+C1445</f>
        <v>50000</v>
      </c>
      <c r="D1375" s="2">
        <f>D1719+D1445</f>
        <v>0</v>
      </c>
      <c r="E1375" s="2">
        <f>E1719+E1445</f>
        <v>50000</v>
      </c>
    </row>
    <row r="1376" spans="1:5" ht="53.25" customHeight="1">
      <c r="A1376" s="5"/>
      <c r="B1376" s="16" t="s">
        <v>471</v>
      </c>
      <c r="C1376" s="2">
        <f>C1402</f>
        <v>104948</v>
      </c>
      <c r="D1376" s="2">
        <f>D1402</f>
        <v>0</v>
      </c>
      <c r="E1376" s="2">
        <f>E1402</f>
        <v>104948</v>
      </c>
    </row>
    <row r="1377" spans="1:5" ht="17.25" customHeight="1">
      <c r="A1377" s="5"/>
      <c r="B1377" s="2" t="s">
        <v>58</v>
      </c>
      <c r="C1377" s="2">
        <f>C1400+C1612+C1554+C1673+C1566+C1718+C1458+C1485+C1657+C1498+C1623+C1511+C1525</f>
        <v>30200</v>
      </c>
      <c r="D1377" s="2">
        <f>D1400+D1612+D1554+D1673+D1566+D1718+D1458+D1485+D1657+D1498+D1623+D1511+D1525</f>
        <v>0</v>
      </c>
      <c r="E1377" s="2">
        <f>E1400+E1612+E1554+E1673+E1566+E1718+E1458+E1485+E1657+E1498+E1623+E1511+E1525</f>
        <v>30200</v>
      </c>
    </row>
    <row r="1378" spans="1:5" ht="12.75">
      <c r="A1378" s="5"/>
      <c r="B1378" s="16"/>
      <c r="C1378" s="2"/>
      <c r="D1378" s="2"/>
      <c r="E1378" s="2"/>
    </row>
    <row r="1379" spans="1:5" ht="12.75">
      <c r="A1379" s="5"/>
      <c r="B1379" s="2"/>
      <c r="C1379" s="2"/>
      <c r="D1379" s="2"/>
      <c r="E1379" s="3"/>
    </row>
    <row r="1380" spans="1:5" ht="12.75">
      <c r="A1380" s="6" t="s">
        <v>201</v>
      </c>
      <c r="B1380" s="3" t="s">
        <v>508</v>
      </c>
      <c r="C1380" s="3"/>
      <c r="D1380" s="3"/>
      <c r="E1380" s="3"/>
    </row>
    <row r="1381" spans="1:5" ht="12.75">
      <c r="A1381" s="5"/>
      <c r="B1381" s="3" t="s">
        <v>59</v>
      </c>
      <c r="C1381" s="3">
        <f>C1382+C1392+C1389+C1388+C1390+C1387+C1391+C1393+C1385+C1386</f>
        <v>967845</v>
      </c>
      <c r="D1381" s="3">
        <f>D1382+D1392+D1389+D1388+D1390+D1387+D1391+D1393+D1385+D1386</f>
        <v>0</v>
      </c>
      <c r="E1381" s="3">
        <f>E1382+E1392+E1389+E1388+E1390+E1387+E1391+E1393+E1385+E1386</f>
        <v>967845</v>
      </c>
    </row>
    <row r="1382" spans="1:5" ht="12.75">
      <c r="A1382" s="5"/>
      <c r="B1382" s="2" t="s">
        <v>182</v>
      </c>
      <c r="C1382" s="2">
        <f>C1383+C1384</f>
        <v>575541</v>
      </c>
      <c r="D1382" s="2">
        <f>D1383+D1384</f>
        <v>0</v>
      </c>
      <c r="E1382" s="2">
        <f>E1383+E1384</f>
        <v>575541</v>
      </c>
    </row>
    <row r="1383" spans="1:5" ht="12.75">
      <c r="A1383" s="5"/>
      <c r="B1383" s="2" t="s">
        <v>202</v>
      </c>
      <c r="C1383" s="2">
        <v>552576</v>
      </c>
      <c r="D1383" s="2">
        <v>0</v>
      </c>
      <c r="E1383" s="2">
        <f aca="true" t="shared" si="46" ref="E1383:E1393">C1383+D1383</f>
        <v>552576</v>
      </c>
    </row>
    <row r="1384" spans="1:5" ht="27.75" customHeight="1">
      <c r="A1384" s="5"/>
      <c r="B1384" s="14" t="s">
        <v>203</v>
      </c>
      <c r="C1384" s="2">
        <v>22965</v>
      </c>
      <c r="D1384" s="2"/>
      <c r="E1384" s="2">
        <f t="shared" si="46"/>
        <v>22965</v>
      </c>
    </row>
    <row r="1385" spans="1:5" ht="26.25" customHeight="1">
      <c r="A1385" s="5"/>
      <c r="B1385" s="14" t="s">
        <v>186</v>
      </c>
      <c r="C1385" s="2">
        <v>10800</v>
      </c>
      <c r="D1385" s="2">
        <v>0</v>
      </c>
      <c r="E1385" s="2">
        <f t="shared" si="46"/>
        <v>10800</v>
      </c>
    </row>
    <row r="1386" spans="1:5" ht="25.5">
      <c r="A1386" s="5"/>
      <c r="B1386" s="14" t="s">
        <v>382</v>
      </c>
      <c r="C1386" s="2">
        <v>108105</v>
      </c>
      <c r="D1386" s="2"/>
      <c r="E1386" s="2">
        <f>C1386+D1386</f>
        <v>108105</v>
      </c>
    </row>
    <row r="1387" spans="1:5" ht="39.75" customHeight="1">
      <c r="A1387" s="5"/>
      <c r="B1387" s="44" t="s">
        <v>14</v>
      </c>
      <c r="C1387" s="2">
        <v>208491</v>
      </c>
      <c r="D1387" s="2">
        <v>0</v>
      </c>
      <c r="E1387" s="2">
        <f t="shared" si="46"/>
        <v>208491</v>
      </c>
    </row>
    <row r="1388" spans="1:5" ht="12.75">
      <c r="A1388" s="5"/>
      <c r="B1388" s="19" t="s">
        <v>150</v>
      </c>
      <c r="C1388" s="2">
        <v>6060</v>
      </c>
      <c r="D1388" s="2">
        <v>0</v>
      </c>
      <c r="E1388" s="2">
        <f t="shared" si="46"/>
        <v>6060</v>
      </c>
    </row>
    <row r="1389" spans="1:5" ht="12.75" hidden="1">
      <c r="A1389" s="5"/>
      <c r="B1389" s="2" t="s">
        <v>204</v>
      </c>
      <c r="C1389" s="2">
        <v>0</v>
      </c>
      <c r="D1389" s="2"/>
      <c r="E1389" s="2">
        <f t="shared" si="46"/>
        <v>0</v>
      </c>
    </row>
    <row r="1390" spans="1:5" ht="12.75" hidden="1">
      <c r="A1390" s="5"/>
      <c r="B1390" s="2" t="s">
        <v>75</v>
      </c>
      <c r="C1390" s="2">
        <v>0</v>
      </c>
      <c r="D1390" s="2"/>
      <c r="E1390" s="2">
        <f t="shared" si="46"/>
        <v>0</v>
      </c>
    </row>
    <row r="1391" spans="1:5" ht="12.75" hidden="1">
      <c r="A1391" s="5"/>
      <c r="B1391" s="2" t="s">
        <v>29</v>
      </c>
      <c r="C1391" s="2">
        <v>0</v>
      </c>
      <c r="D1391" s="2"/>
      <c r="E1391" s="2">
        <f t="shared" si="46"/>
        <v>0</v>
      </c>
    </row>
    <row r="1392" spans="1:5" ht="12" customHeight="1">
      <c r="A1392" s="5"/>
      <c r="B1392" s="2" t="s">
        <v>103</v>
      </c>
      <c r="C1392" s="2">
        <v>58848</v>
      </c>
      <c r="D1392" s="2">
        <v>0</v>
      </c>
      <c r="E1392" s="2">
        <f t="shared" si="46"/>
        <v>58848</v>
      </c>
    </row>
    <row r="1393" spans="1:5" ht="3.75" customHeight="1" hidden="1">
      <c r="A1393" s="5"/>
      <c r="B1393" s="2" t="s">
        <v>67</v>
      </c>
      <c r="C1393" s="2"/>
      <c r="D1393" s="2"/>
      <c r="E1393" s="3">
        <f t="shared" si="46"/>
        <v>0</v>
      </c>
    </row>
    <row r="1394" spans="1:5" ht="12.75">
      <c r="A1394" s="5"/>
      <c r="B1394" s="2"/>
      <c r="C1394" s="2"/>
      <c r="D1394" s="2"/>
      <c r="E1394" s="3"/>
    </row>
    <row r="1395" spans="1:5" ht="12.75">
      <c r="A1395" s="5"/>
      <c r="B1395" s="3" t="s">
        <v>68</v>
      </c>
      <c r="C1395" s="3">
        <f>C1396+C1400</f>
        <v>967845</v>
      </c>
      <c r="D1395" s="3">
        <f>D1396+D1400</f>
        <v>0</v>
      </c>
      <c r="E1395" s="3">
        <f>E1396+E1400</f>
        <v>967845</v>
      </c>
    </row>
    <row r="1396" spans="1:5" ht="12.75">
      <c r="A1396" s="5"/>
      <c r="B1396" s="2" t="s">
        <v>43</v>
      </c>
      <c r="C1396" s="2">
        <f>C1397+C1401+C1399+C1402</f>
        <v>962645</v>
      </c>
      <c r="D1396" s="2">
        <f>D1397+D1401+D1399+D1402</f>
        <v>0</v>
      </c>
      <c r="E1396" s="2">
        <f>E1397+E1401+E1399+E1402</f>
        <v>962645</v>
      </c>
    </row>
    <row r="1397" spans="1:5" ht="12.75">
      <c r="A1397" s="5"/>
      <c r="B1397" s="2" t="s">
        <v>44</v>
      </c>
      <c r="C1397" s="2">
        <v>854543</v>
      </c>
      <c r="D1397" s="2">
        <v>0</v>
      </c>
      <c r="E1397" s="2">
        <f aca="true" t="shared" si="47" ref="E1397:E1402">C1397+D1397</f>
        <v>854543</v>
      </c>
    </row>
    <row r="1398" spans="1:5" ht="12.75">
      <c r="A1398" s="5"/>
      <c r="B1398" s="4" t="s">
        <v>45</v>
      </c>
      <c r="C1398" s="4">
        <v>542187</v>
      </c>
      <c r="D1398" s="4">
        <v>0</v>
      </c>
      <c r="E1398" s="2">
        <f t="shared" si="47"/>
        <v>542187</v>
      </c>
    </row>
    <row r="1399" spans="1:5" ht="12.75">
      <c r="A1399" s="5"/>
      <c r="B1399" s="2" t="s">
        <v>364</v>
      </c>
      <c r="C1399" s="4">
        <v>3154</v>
      </c>
      <c r="D1399" s="2">
        <v>0</v>
      </c>
      <c r="E1399" s="2">
        <f t="shared" si="47"/>
        <v>3154</v>
      </c>
    </row>
    <row r="1400" spans="1:5" ht="15.75" customHeight="1">
      <c r="A1400" s="9"/>
      <c r="B1400" s="2" t="s">
        <v>58</v>
      </c>
      <c r="C1400" s="2">
        <v>5200</v>
      </c>
      <c r="D1400" s="2">
        <v>0</v>
      </c>
      <c r="E1400" s="2">
        <f t="shared" si="47"/>
        <v>5200</v>
      </c>
    </row>
    <row r="1401" spans="1:5" ht="0.75" customHeight="1">
      <c r="A1401" s="9"/>
      <c r="B1401" s="14" t="s">
        <v>200</v>
      </c>
      <c r="C1401" s="2">
        <v>0</v>
      </c>
      <c r="D1401" s="2">
        <v>0</v>
      </c>
      <c r="E1401" s="2">
        <f t="shared" si="47"/>
        <v>0</v>
      </c>
    </row>
    <row r="1402" spans="1:5" ht="57" customHeight="1">
      <c r="A1402" s="9"/>
      <c r="B1402" s="16" t="s">
        <v>471</v>
      </c>
      <c r="C1402" s="2">
        <v>104948</v>
      </c>
      <c r="D1402" s="2">
        <v>0</v>
      </c>
      <c r="E1402" s="2">
        <f t="shared" si="47"/>
        <v>104948</v>
      </c>
    </row>
    <row r="1403" spans="1:5" ht="9.75" customHeight="1">
      <c r="A1403" s="9"/>
      <c r="B1403" s="2"/>
      <c r="C1403" s="2"/>
      <c r="D1403" s="2"/>
      <c r="E1403" s="3"/>
    </row>
    <row r="1404" spans="1:5" ht="12.75" hidden="1">
      <c r="A1404" s="6" t="s">
        <v>205</v>
      </c>
      <c r="B1404" s="3" t="s">
        <v>206</v>
      </c>
      <c r="C1404" s="3"/>
      <c r="D1404" s="3"/>
      <c r="E1404" s="3"/>
    </row>
    <row r="1405" spans="1:5" ht="12.75" hidden="1">
      <c r="A1405" s="5"/>
      <c r="B1405" s="3" t="s">
        <v>59</v>
      </c>
      <c r="C1405" s="3">
        <f>SUM(C1406:C1406)</f>
        <v>0</v>
      </c>
      <c r="D1405" s="3"/>
      <c r="E1405" s="3"/>
    </row>
    <row r="1406" spans="1:5" ht="12.75" hidden="1">
      <c r="A1406" s="5"/>
      <c r="B1406" s="2" t="s">
        <v>93</v>
      </c>
      <c r="C1406" s="2"/>
      <c r="D1406" s="2"/>
      <c r="E1406" s="3"/>
    </row>
    <row r="1407" spans="1:5" ht="12.75" hidden="1">
      <c r="A1407" s="5"/>
      <c r="B1407" s="3" t="s">
        <v>76</v>
      </c>
      <c r="C1407" s="3">
        <f>C1409</f>
        <v>0</v>
      </c>
      <c r="D1407" s="3"/>
      <c r="E1407" s="3"/>
    </row>
    <row r="1408" spans="1:5" ht="12.75" hidden="1">
      <c r="A1408" s="5"/>
      <c r="B1408" s="2" t="s">
        <v>43</v>
      </c>
      <c r="C1408" s="3">
        <f>C1409</f>
        <v>0</v>
      </c>
      <c r="D1408" s="3"/>
      <c r="E1408" s="3"/>
    </row>
    <row r="1409" spans="1:5" ht="0.75" customHeight="1" hidden="1">
      <c r="A1409" s="5"/>
      <c r="B1409" s="2" t="s">
        <v>48</v>
      </c>
      <c r="C1409" s="2"/>
      <c r="D1409" s="2"/>
      <c r="E1409" s="3"/>
    </row>
    <row r="1410" spans="1:5" ht="12.75" hidden="1">
      <c r="A1410" s="83"/>
      <c r="B1410" s="83"/>
      <c r="C1410" s="83"/>
      <c r="D1410" s="83"/>
      <c r="E1410" s="83"/>
    </row>
    <row r="1411" spans="1:5" ht="12.75" hidden="1">
      <c r="A1411" s="83"/>
      <c r="B1411" s="83"/>
      <c r="C1411" s="83"/>
      <c r="D1411" s="83"/>
      <c r="E1411" s="83"/>
    </row>
    <row r="1412" spans="1:5" ht="12.75" hidden="1">
      <c r="A1412" s="83"/>
      <c r="B1412" s="83"/>
      <c r="C1412" s="83"/>
      <c r="D1412" s="83"/>
      <c r="E1412" s="83"/>
    </row>
    <row r="1413" spans="1:5" ht="12.75" hidden="1">
      <c r="A1413" s="83"/>
      <c r="B1413" s="83"/>
      <c r="C1413" s="83"/>
      <c r="D1413" s="83"/>
      <c r="E1413" s="83"/>
    </row>
    <row r="1414" spans="1:5" ht="12.75" hidden="1">
      <c r="A1414" s="83"/>
      <c r="B1414" s="83"/>
      <c r="C1414" s="83"/>
      <c r="D1414" s="83"/>
      <c r="E1414" s="83"/>
    </row>
    <row r="1415" spans="1:5" ht="12.75" hidden="1">
      <c r="A1415" s="83"/>
      <c r="B1415" s="83"/>
      <c r="C1415" s="83"/>
      <c r="D1415" s="83"/>
      <c r="E1415" s="83"/>
    </row>
    <row r="1416" spans="1:5" ht="12.75" hidden="1">
      <c r="A1416" s="83"/>
      <c r="B1416" s="83"/>
      <c r="C1416" s="83"/>
      <c r="D1416" s="83"/>
      <c r="E1416" s="83"/>
    </row>
    <row r="1417" spans="1:5" ht="12.75" hidden="1">
      <c r="A1417" s="83"/>
      <c r="B1417" s="83"/>
      <c r="C1417" s="83"/>
      <c r="D1417" s="83"/>
      <c r="E1417" s="83"/>
    </row>
    <row r="1418" spans="1:5" ht="12.75" hidden="1">
      <c r="A1418" s="83"/>
      <c r="B1418" s="83"/>
      <c r="C1418" s="83"/>
      <c r="D1418" s="83"/>
      <c r="E1418" s="83"/>
    </row>
    <row r="1419" spans="1:5" ht="14.25" customHeight="1" hidden="1">
      <c r="A1419" s="83"/>
      <c r="B1419" s="83"/>
      <c r="C1419" s="83"/>
      <c r="D1419" s="83"/>
      <c r="E1419" s="83"/>
    </row>
    <row r="1420" spans="1:5" ht="1.5" customHeight="1">
      <c r="A1420" s="5"/>
      <c r="B1420" s="2"/>
      <c r="C1420" s="2"/>
      <c r="D1420" s="2"/>
      <c r="E1420" s="2"/>
    </row>
    <row r="1421" spans="1:5" ht="12.75">
      <c r="A1421" s="6" t="s">
        <v>472</v>
      </c>
      <c r="B1421" s="3" t="s">
        <v>207</v>
      </c>
      <c r="C1421" s="3"/>
      <c r="D1421" s="3"/>
      <c r="E1421" s="3"/>
    </row>
    <row r="1422" spans="1:5" ht="12.75">
      <c r="A1422" s="5"/>
      <c r="B1422" s="3" t="s">
        <v>59</v>
      </c>
      <c r="C1422" s="3">
        <f>C1423+C1426+C1425+C1427</f>
        <v>941036</v>
      </c>
      <c r="D1422" s="3">
        <f>D1423+D1426+D1425+D1427</f>
        <v>0</v>
      </c>
      <c r="E1422" s="3">
        <f>E1423+E1426+E1425+E1427</f>
        <v>941036</v>
      </c>
    </row>
    <row r="1423" spans="1:5" ht="12.75">
      <c r="A1423" s="5"/>
      <c r="B1423" s="2" t="s">
        <v>182</v>
      </c>
      <c r="C1423" s="2">
        <f>C1424</f>
        <v>526104</v>
      </c>
      <c r="D1423" s="2">
        <f>D1424</f>
        <v>0</v>
      </c>
      <c r="E1423" s="2">
        <f>E1424</f>
        <v>526104</v>
      </c>
    </row>
    <row r="1424" spans="1:5" ht="12.75">
      <c r="A1424" s="5"/>
      <c r="B1424" s="2" t="s">
        <v>208</v>
      </c>
      <c r="C1424" s="2">
        <v>526104</v>
      </c>
      <c r="D1424" s="2">
        <v>0</v>
      </c>
      <c r="E1424" s="2">
        <f>C1424+D1424</f>
        <v>526104</v>
      </c>
    </row>
    <row r="1425" spans="1:5" ht="25.5">
      <c r="A1425" s="5"/>
      <c r="B1425" s="14" t="s">
        <v>186</v>
      </c>
      <c r="C1425" s="2">
        <v>414932</v>
      </c>
      <c r="D1425" s="2">
        <v>0</v>
      </c>
      <c r="E1425" s="2">
        <f>C1425+D1425</f>
        <v>414932</v>
      </c>
    </row>
    <row r="1426" spans="1:5" ht="12.75" hidden="1">
      <c r="A1426" s="5"/>
      <c r="B1426" s="2" t="s">
        <v>103</v>
      </c>
      <c r="C1426" s="2"/>
      <c r="D1426" s="2"/>
      <c r="E1426" s="2">
        <f>C1426+D1426</f>
        <v>0</v>
      </c>
    </row>
    <row r="1427" spans="1:5" ht="12.75" hidden="1">
      <c r="A1427" s="5"/>
      <c r="B1427" s="2" t="s">
        <v>209</v>
      </c>
      <c r="C1427" s="2">
        <v>0</v>
      </c>
      <c r="D1427" s="2">
        <v>0</v>
      </c>
      <c r="E1427" s="2">
        <f>C1427+D1427</f>
        <v>0</v>
      </c>
    </row>
    <row r="1428" spans="1:5" ht="12.75">
      <c r="A1428" s="5"/>
      <c r="B1428" s="2"/>
      <c r="C1428" s="2"/>
      <c r="D1428" s="2"/>
      <c r="E1428" s="3"/>
    </row>
    <row r="1429" spans="1:5" ht="21.75" customHeight="1">
      <c r="A1429" s="5"/>
      <c r="B1429" s="3" t="s">
        <v>76</v>
      </c>
      <c r="C1429" s="3">
        <f aca="true" t="shared" si="48" ref="C1429:E1430">C1430</f>
        <v>941036</v>
      </c>
      <c r="D1429" s="3">
        <f t="shared" si="48"/>
        <v>0</v>
      </c>
      <c r="E1429" s="3">
        <f t="shared" si="48"/>
        <v>941036</v>
      </c>
    </row>
    <row r="1430" spans="1:5" ht="12.75">
      <c r="A1430" s="5"/>
      <c r="B1430" s="2" t="s">
        <v>43</v>
      </c>
      <c r="C1430" s="2">
        <f t="shared" si="48"/>
        <v>941036</v>
      </c>
      <c r="D1430" s="2">
        <f t="shared" si="48"/>
        <v>0</v>
      </c>
      <c r="E1430" s="2">
        <f t="shared" si="48"/>
        <v>941036</v>
      </c>
    </row>
    <row r="1431" spans="1:5" ht="12.75">
      <c r="A1431" s="5"/>
      <c r="B1431" s="2" t="s">
        <v>364</v>
      </c>
      <c r="C1431" s="2">
        <v>941036</v>
      </c>
      <c r="D1431" s="2">
        <v>0</v>
      </c>
      <c r="E1431" s="2">
        <f>C1431+D1431</f>
        <v>941036</v>
      </c>
    </row>
    <row r="1432" spans="1:5" ht="12.75">
      <c r="A1432" s="5"/>
      <c r="B1432" s="2"/>
      <c r="C1432" s="2"/>
      <c r="D1432" s="2"/>
      <c r="E1432" s="3"/>
    </row>
    <row r="1433" spans="1:5" ht="12.75">
      <c r="A1433" s="6" t="s">
        <v>210</v>
      </c>
      <c r="B1433" s="3" t="s">
        <v>211</v>
      </c>
      <c r="C1433" s="3"/>
      <c r="D1433" s="3"/>
      <c r="E1433" s="3"/>
    </row>
    <row r="1434" spans="1:5" ht="12.75">
      <c r="A1434" s="5"/>
      <c r="B1434" s="3" t="s">
        <v>59</v>
      </c>
      <c r="C1434" s="3">
        <f>C1435+C1439+C1440+C1438+C1437</f>
        <v>473258</v>
      </c>
      <c r="D1434" s="3">
        <f>D1435+D1439+D1440+D1438+D1437</f>
        <v>0</v>
      </c>
      <c r="E1434" s="3">
        <f>E1435+E1439+E1440+E1438+E1437</f>
        <v>473258</v>
      </c>
    </row>
    <row r="1435" spans="1:5" ht="12.75">
      <c r="A1435" s="5"/>
      <c r="B1435" s="2" t="s">
        <v>182</v>
      </c>
      <c r="C1435" s="2">
        <f>C1436</f>
        <v>410123</v>
      </c>
      <c r="D1435" s="2">
        <f>D1436</f>
        <v>0</v>
      </c>
      <c r="E1435" s="2">
        <f>E1436</f>
        <v>410123</v>
      </c>
    </row>
    <row r="1436" spans="1:5" ht="12.75">
      <c r="A1436" s="5"/>
      <c r="B1436" s="2" t="s">
        <v>208</v>
      </c>
      <c r="C1436" s="2">
        <v>410123</v>
      </c>
      <c r="D1436" s="2">
        <v>0</v>
      </c>
      <c r="E1436" s="2">
        <f>C1436+D1436</f>
        <v>410123</v>
      </c>
    </row>
    <row r="1437" spans="1:5" ht="27.75" customHeight="1">
      <c r="A1437" s="5"/>
      <c r="B1437" s="14" t="s">
        <v>186</v>
      </c>
      <c r="C1437" s="2">
        <v>63135</v>
      </c>
      <c r="D1437" s="2">
        <v>0</v>
      </c>
      <c r="E1437" s="2">
        <f>C1437+D1437</f>
        <v>63135</v>
      </c>
    </row>
    <row r="1438" spans="1:5" ht="20.25" customHeight="1" hidden="1">
      <c r="A1438" s="5"/>
      <c r="B1438" s="2" t="s">
        <v>102</v>
      </c>
      <c r="C1438" s="2">
        <v>0</v>
      </c>
      <c r="D1438" s="2"/>
      <c r="E1438" s="3">
        <f>C1438+D1438</f>
        <v>0</v>
      </c>
    </row>
    <row r="1439" spans="1:5" ht="17.25" customHeight="1" hidden="1">
      <c r="A1439" s="5"/>
      <c r="B1439" s="2" t="s">
        <v>67</v>
      </c>
      <c r="C1439" s="2"/>
      <c r="D1439" s="2"/>
      <c r="E1439" s="3">
        <f>C1439+D1439</f>
        <v>0</v>
      </c>
    </row>
    <row r="1440" spans="1:5" ht="18.75" customHeight="1" hidden="1">
      <c r="A1440" s="5"/>
      <c r="B1440" s="2" t="s">
        <v>103</v>
      </c>
      <c r="C1440" s="2"/>
      <c r="D1440" s="2"/>
      <c r="E1440" s="3">
        <f>C1440+D1440</f>
        <v>0</v>
      </c>
    </row>
    <row r="1441" spans="1:5" ht="12.75">
      <c r="A1441" s="5"/>
      <c r="B1441" s="2"/>
      <c r="C1441" s="2"/>
      <c r="D1441" s="2"/>
      <c r="E1441" s="3"/>
    </row>
    <row r="1442" spans="1:5" ht="12.75">
      <c r="A1442" s="5"/>
      <c r="B1442" s="3" t="s">
        <v>76</v>
      </c>
      <c r="C1442" s="3">
        <f>C1443</f>
        <v>473258</v>
      </c>
      <c r="D1442" s="3">
        <f>D1443</f>
        <v>0</v>
      </c>
      <c r="E1442" s="3">
        <f>E1443</f>
        <v>473258</v>
      </c>
    </row>
    <row r="1443" spans="1:5" ht="12.75">
      <c r="A1443" s="5"/>
      <c r="B1443" s="2" t="s">
        <v>43</v>
      </c>
      <c r="C1443" s="2">
        <f>C1444+C1445</f>
        <v>473258</v>
      </c>
      <c r="D1443" s="2">
        <f>D1444+D1445</f>
        <v>0</v>
      </c>
      <c r="E1443" s="2">
        <f>E1444+E1445</f>
        <v>473258</v>
      </c>
    </row>
    <row r="1444" spans="1:5" ht="12.75">
      <c r="A1444" s="5"/>
      <c r="B1444" s="2" t="s">
        <v>364</v>
      </c>
      <c r="C1444" s="2">
        <v>423258</v>
      </c>
      <c r="D1444" s="2">
        <v>0</v>
      </c>
      <c r="E1444" s="2">
        <f>C1444+D1444</f>
        <v>423258</v>
      </c>
    </row>
    <row r="1445" spans="1:5" ht="25.5">
      <c r="A1445" s="5"/>
      <c r="B1445" s="16" t="s">
        <v>483</v>
      </c>
      <c r="C1445" s="2">
        <v>50000</v>
      </c>
      <c r="D1445" s="2">
        <v>0</v>
      </c>
      <c r="E1445" s="2">
        <f>C1445+D1445</f>
        <v>50000</v>
      </c>
    </row>
    <row r="1446" spans="1:5" ht="12.75" customHeight="1">
      <c r="A1446" s="5"/>
      <c r="B1446" s="2"/>
      <c r="C1446" s="2"/>
      <c r="D1446" s="2"/>
      <c r="E1446" s="3"/>
    </row>
    <row r="1447" spans="1:5" ht="12.75">
      <c r="A1447" s="6" t="s">
        <v>212</v>
      </c>
      <c r="B1447" s="3" t="s">
        <v>213</v>
      </c>
      <c r="C1447" s="3"/>
      <c r="D1447" s="3"/>
      <c r="E1447" s="3"/>
    </row>
    <row r="1448" spans="1:5" ht="12.75">
      <c r="A1448" s="5"/>
      <c r="B1448" s="3" t="s">
        <v>59</v>
      </c>
      <c r="C1448" s="3">
        <f>SUM(C1449:C1452)</f>
        <v>2064160</v>
      </c>
      <c r="D1448" s="3">
        <f>SUM(D1449:D1452)</f>
        <v>0</v>
      </c>
      <c r="E1448" s="3">
        <f>SUM(E1449:E1452)</f>
        <v>2064160</v>
      </c>
    </row>
    <row r="1449" spans="1:5" ht="0.75" customHeight="1">
      <c r="A1449" s="5"/>
      <c r="B1449" s="2" t="s">
        <v>74</v>
      </c>
      <c r="C1449" s="2"/>
      <c r="D1449" s="2"/>
      <c r="E1449" s="3">
        <f>C1449+D1449</f>
        <v>0</v>
      </c>
    </row>
    <row r="1450" spans="1:5" ht="25.5">
      <c r="A1450" s="5"/>
      <c r="B1450" s="14" t="s">
        <v>186</v>
      </c>
      <c r="C1450" s="2">
        <v>2040362</v>
      </c>
      <c r="D1450" s="2">
        <v>0</v>
      </c>
      <c r="E1450" s="2">
        <f>C1450+D1450</f>
        <v>2040362</v>
      </c>
    </row>
    <row r="1451" spans="1:5" ht="0.75" customHeight="1">
      <c r="A1451" s="5"/>
      <c r="B1451" s="2" t="s">
        <v>102</v>
      </c>
      <c r="C1451" s="2">
        <v>0</v>
      </c>
      <c r="D1451" s="2">
        <v>0</v>
      </c>
      <c r="E1451" s="2">
        <f>C1451+D1451</f>
        <v>0</v>
      </c>
    </row>
    <row r="1452" spans="1:5" ht="12.75">
      <c r="A1452" s="85"/>
      <c r="B1452" s="2" t="s">
        <v>64</v>
      </c>
      <c r="C1452" s="2">
        <v>23798</v>
      </c>
      <c r="D1452" s="2"/>
      <c r="E1452" s="2">
        <f>C1452+D1452</f>
        <v>23798</v>
      </c>
    </row>
    <row r="1453" spans="1:5" ht="12.75">
      <c r="A1453" s="5"/>
      <c r="B1453" s="2"/>
      <c r="C1453" s="2"/>
      <c r="D1453" s="2"/>
      <c r="E1453" s="3"/>
    </row>
    <row r="1454" spans="1:5" ht="12.75">
      <c r="A1454" s="5"/>
      <c r="B1454" s="3" t="s">
        <v>76</v>
      </c>
      <c r="C1454" s="3">
        <f>C1455+C1458</f>
        <v>2064160</v>
      </c>
      <c r="D1454" s="3">
        <f>D1455+D1458</f>
        <v>0</v>
      </c>
      <c r="E1454" s="3">
        <f>E1455+E1458</f>
        <v>2064160</v>
      </c>
    </row>
    <row r="1455" spans="1:5" ht="12.75">
      <c r="A1455" s="5"/>
      <c r="B1455" s="2" t="s">
        <v>43</v>
      </c>
      <c r="C1455" s="2">
        <f>C1456</f>
        <v>2064160</v>
      </c>
      <c r="D1455" s="2">
        <f>D1456</f>
        <v>0</v>
      </c>
      <c r="E1455" s="2">
        <f>E1456</f>
        <v>2064160</v>
      </c>
    </row>
    <row r="1456" spans="1:5" ht="12.75">
      <c r="A1456" s="5"/>
      <c r="B1456" s="2" t="s">
        <v>44</v>
      </c>
      <c r="C1456" s="2">
        <v>2064160</v>
      </c>
      <c r="D1456" s="2">
        <v>0</v>
      </c>
      <c r="E1456" s="2">
        <f>C1456+D1456</f>
        <v>2064160</v>
      </c>
    </row>
    <row r="1457" spans="1:5" ht="12.75">
      <c r="A1457" s="5"/>
      <c r="B1457" s="4" t="s">
        <v>45</v>
      </c>
      <c r="C1457" s="4">
        <v>1653877</v>
      </c>
      <c r="D1457" s="4">
        <v>0</v>
      </c>
      <c r="E1457" s="2">
        <f>C1457+D1457</f>
        <v>1653877</v>
      </c>
    </row>
    <row r="1458" spans="1:5" ht="1.5" customHeight="1">
      <c r="A1458" s="5"/>
      <c r="B1458" s="2" t="s">
        <v>58</v>
      </c>
      <c r="C1458" s="2">
        <v>0</v>
      </c>
      <c r="D1458" s="2">
        <v>0</v>
      </c>
      <c r="E1458" s="2">
        <f>C1458+D1458</f>
        <v>0</v>
      </c>
    </row>
    <row r="1459" spans="1:5" ht="12.75" hidden="1">
      <c r="A1459" s="5"/>
      <c r="B1459" s="2"/>
      <c r="C1459" s="2"/>
      <c r="D1459" s="2"/>
      <c r="E1459" s="3"/>
    </row>
    <row r="1460" spans="1:5" ht="12.75">
      <c r="A1460" s="5"/>
      <c r="B1460" s="2"/>
      <c r="C1460" s="2"/>
      <c r="D1460" s="2"/>
      <c r="E1460" s="3"/>
    </row>
    <row r="1461" spans="1:5" ht="12.75">
      <c r="A1461" s="6" t="s">
        <v>214</v>
      </c>
      <c r="B1461" s="3" t="s">
        <v>412</v>
      </c>
      <c r="C1461" s="3"/>
      <c r="D1461" s="3"/>
      <c r="E1461" s="3"/>
    </row>
    <row r="1462" spans="1:5" ht="16.5" customHeight="1">
      <c r="A1462" s="5"/>
      <c r="B1462" s="3" t="s">
        <v>59</v>
      </c>
      <c r="C1462" s="3">
        <f>SUM(C1463:C1467)</f>
        <v>2060</v>
      </c>
      <c r="D1462" s="3">
        <f>SUM(D1463:D1467)</f>
        <v>0</v>
      </c>
      <c r="E1462" s="3">
        <f>SUM(E1463:E1467)</f>
        <v>2060</v>
      </c>
    </row>
    <row r="1463" spans="1:5" ht="3" customHeight="1" hidden="1">
      <c r="A1463" s="5"/>
      <c r="B1463" s="2" t="s">
        <v>215</v>
      </c>
      <c r="C1463" s="2">
        <v>0</v>
      </c>
      <c r="D1463" s="2">
        <v>0</v>
      </c>
      <c r="E1463" s="2">
        <f>C1463+D1463</f>
        <v>0</v>
      </c>
    </row>
    <row r="1464" spans="1:5" ht="25.5">
      <c r="A1464" s="5"/>
      <c r="B1464" s="14" t="s">
        <v>186</v>
      </c>
      <c r="C1464" s="2">
        <v>2060</v>
      </c>
      <c r="D1464" s="2">
        <v>0</v>
      </c>
      <c r="E1464" s="2">
        <f>C1464+D1464</f>
        <v>2060</v>
      </c>
    </row>
    <row r="1465" spans="1:5" ht="20.25" customHeight="1" hidden="1">
      <c r="A1465" s="5"/>
      <c r="B1465" s="2" t="s">
        <v>165</v>
      </c>
      <c r="C1465" s="2"/>
      <c r="D1465" s="2"/>
      <c r="E1465" s="2">
        <f>C1465+D1465</f>
        <v>0</v>
      </c>
    </row>
    <row r="1466" spans="1:5" ht="26.25" customHeight="1" hidden="1">
      <c r="A1466" s="5"/>
      <c r="B1466" s="2" t="s">
        <v>161</v>
      </c>
      <c r="C1466" s="2"/>
      <c r="D1466" s="2"/>
      <c r="E1466" s="2">
        <f>C1466+D1466</f>
        <v>0</v>
      </c>
    </row>
    <row r="1467" spans="1:5" ht="20.25" customHeight="1" hidden="1">
      <c r="A1467" s="5"/>
      <c r="B1467" s="2" t="s">
        <v>67</v>
      </c>
      <c r="C1467" s="2">
        <v>0</v>
      </c>
      <c r="D1467" s="2">
        <v>0</v>
      </c>
      <c r="E1467" s="2">
        <f>C1467+D1467</f>
        <v>0</v>
      </c>
    </row>
    <row r="1468" spans="1:5" ht="12.75">
      <c r="A1468" s="5"/>
      <c r="B1468" s="2"/>
      <c r="C1468" s="2"/>
      <c r="D1468" s="2"/>
      <c r="E1468" s="3"/>
    </row>
    <row r="1469" spans="1:5" ht="12.75">
      <c r="A1469" s="5"/>
      <c r="B1469" s="3" t="s">
        <v>76</v>
      </c>
      <c r="C1469" s="3">
        <f>C1470</f>
        <v>2060</v>
      </c>
      <c r="D1469" s="3">
        <f>D1470</f>
        <v>0</v>
      </c>
      <c r="E1469" s="3">
        <f>E1470</f>
        <v>2060</v>
      </c>
    </row>
    <row r="1470" spans="1:5" ht="12.75">
      <c r="A1470" s="5"/>
      <c r="B1470" s="2" t="s">
        <v>43</v>
      </c>
      <c r="C1470" s="2">
        <f>C1472+C1471</f>
        <v>2060</v>
      </c>
      <c r="D1470" s="2">
        <f>D1472+D1471</f>
        <v>0</v>
      </c>
      <c r="E1470" s="2">
        <f>E1472+E1471</f>
        <v>2060</v>
      </c>
    </row>
    <row r="1471" spans="1:5" ht="15" customHeight="1">
      <c r="A1471" s="5"/>
      <c r="B1471" s="2" t="s">
        <v>216</v>
      </c>
      <c r="C1471" s="2">
        <v>2060</v>
      </c>
      <c r="D1471" s="2">
        <v>0</v>
      </c>
      <c r="E1471" s="2">
        <f>C1471+D1471</f>
        <v>2060</v>
      </c>
    </row>
    <row r="1472" spans="1:5" ht="4.5" customHeight="1" hidden="1">
      <c r="A1472" s="5"/>
      <c r="B1472" s="2" t="s">
        <v>364</v>
      </c>
      <c r="C1472" s="2">
        <v>0</v>
      </c>
      <c r="D1472" s="2">
        <v>0</v>
      </c>
      <c r="E1472" s="2">
        <f>C1472+D1472</f>
        <v>0</v>
      </c>
    </row>
    <row r="1473" spans="1:5" ht="15" customHeight="1">
      <c r="A1473" s="5"/>
      <c r="B1473" s="2"/>
      <c r="C1473" s="2"/>
      <c r="D1473" s="2"/>
      <c r="E1473" s="3"/>
    </row>
    <row r="1474" spans="1:5" ht="25.5">
      <c r="A1474" s="6" t="s">
        <v>217</v>
      </c>
      <c r="B1474" s="8" t="s">
        <v>518</v>
      </c>
      <c r="C1474" s="3"/>
      <c r="D1474" s="3"/>
      <c r="E1474" s="3"/>
    </row>
    <row r="1475" spans="1:5" ht="12.75">
      <c r="A1475" s="5"/>
      <c r="B1475" s="3" t="s">
        <v>59</v>
      </c>
      <c r="C1475" s="3">
        <f>SUM(C1476:C1480)</f>
        <v>3000</v>
      </c>
      <c r="D1475" s="3">
        <f>SUM(D1476:D1480)</f>
        <v>0</v>
      </c>
      <c r="E1475" s="3">
        <f>SUM(E1476:E1480)</f>
        <v>3000</v>
      </c>
    </row>
    <row r="1476" spans="1:5" ht="0.75" customHeight="1">
      <c r="A1476" s="5"/>
      <c r="B1476" s="2" t="s">
        <v>74</v>
      </c>
      <c r="C1476" s="2">
        <v>0</v>
      </c>
      <c r="D1476" s="2">
        <v>0</v>
      </c>
      <c r="E1476" s="2">
        <f>C1476+D1476</f>
        <v>0</v>
      </c>
    </row>
    <row r="1477" spans="1:5" ht="25.5" hidden="1">
      <c r="A1477" s="5"/>
      <c r="B1477" s="14" t="s">
        <v>175</v>
      </c>
      <c r="C1477" s="2">
        <v>0</v>
      </c>
      <c r="D1477" s="2"/>
      <c r="E1477" s="3">
        <f>C1477+D1477</f>
        <v>0</v>
      </c>
    </row>
    <row r="1478" spans="1:5" ht="38.25">
      <c r="A1478" s="5"/>
      <c r="B1478" s="14" t="s">
        <v>17</v>
      </c>
      <c r="C1478" s="2">
        <v>3000</v>
      </c>
      <c r="D1478" s="2"/>
      <c r="E1478" s="2">
        <f>C1478+D1478</f>
        <v>3000</v>
      </c>
    </row>
    <row r="1479" spans="1:5" ht="18" customHeight="1" hidden="1">
      <c r="A1479" s="5"/>
      <c r="B1479" s="2" t="s">
        <v>102</v>
      </c>
      <c r="C1479" s="2"/>
      <c r="D1479" s="2"/>
      <c r="E1479" s="2">
        <f>C1479+D1479</f>
        <v>0</v>
      </c>
    </row>
    <row r="1480" spans="1:5" ht="3" customHeight="1" hidden="1">
      <c r="A1480" s="5"/>
      <c r="B1480" s="2" t="s">
        <v>103</v>
      </c>
      <c r="C1480" s="2">
        <v>0</v>
      </c>
      <c r="D1480" s="2"/>
      <c r="E1480" s="2">
        <f>C1480+D1480</f>
        <v>0</v>
      </c>
    </row>
    <row r="1481" spans="1:5" ht="21.75" customHeight="1">
      <c r="A1481" s="5"/>
      <c r="B1481" s="3" t="s">
        <v>76</v>
      </c>
      <c r="C1481" s="3">
        <f>C1482+C1485</f>
        <v>3000</v>
      </c>
      <c r="D1481" s="3">
        <f>D1482+D1485</f>
        <v>0</v>
      </c>
      <c r="E1481" s="3">
        <f>E1482+E1485</f>
        <v>3000</v>
      </c>
    </row>
    <row r="1482" spans="1:5" ht="12.75">
      <c r="A1482" s="5"/>
      <c r="B1482" s="2" t="s">
        <v>43</v>
      </c>
      <c r="C1482" s="2">
        <f>C1483</f>
        <v>3000</v>
      </c>
      <c r="D1482" s="2">
        <f>D1483</f>
        <v>0</v>
      </c>
      <c r="E1482" s="2">
        <f>E1483</f>
        <v>3000</v>
      </c>
    </row>
    <row r="1483" spans="1:5" ht="12.75">
      <c r="A1483" s="5"/>
      <c r="B1483" s="2" t="s">
        <v>44</v>
      </c>
      <c r="C1483" s="2">
        <v>3000</v>
      </c>
      <c r="D1483" s="2">
        <v>0</v>
      </c>
      <c r="E1483" s="2">
        <f>C1483+D1483</f>
        <v>3000</v>
      </c>
    </row>
    <row r="1484" spans="1:5" ht="12.75" hidden="1">
      <c r="A1484" s="5"/>
      <c r="B1484" s="4" t="s">
        <v>94</v>
      </c>
      <c r="C1484" s="4">
        <v>0</v>
      </c>
      <c r="D1484" s="4"/>
      <c r="E1484" s="3"/>
    </row>
    <row r="1485" spans="1:5" ht="12.75" hidden="1">
      <c r="A1485" s="5"/>
      <c r="B1485" s="2" t="s">
        <v>58</v>
      </c>
      <c r="C1485" s="2">
        <v>0</v>
      </c>
      <c r="D1485" s="2"/>
      <c r="E1485" s="3"/>
    </row>
    <row r="1486" spans="1:5" ht="12.75">
      <c r="A1486" s="5"/>
      <c r="B1486" s="2"/>
      <c r="C1486" s="2"/>
      <c r="D1486" s="2"/>
      <c r="E1486" s="3"/>
    </row>
    <row r="1487" spans="1:5" ht="53.25" customHeight="1" hidden="1">
      <c r="A1487" s="6" t="s">
        <v>349</v>
      </c>
      <c r="B1487" s="8" t="s">
        <v>218</v>
      </c>
      <c r="C1487" s="3"/>
      <c r="D1487" s="3"/>
      <c r="E1487" s="3"/>
    </row>
    <row r="1488" spans="1:5" ht="12.75" hidden="1">
      <c r="A1488" s="5"/>
      <c r="B1488" s="3" t="s">
        <v>59</v>
      </c>
      <c r="C1488" s="3">
        <f>SUM(C1489:C1493)</f>
        <v>0</v>
      </c>
      <c r="D1488" s="3">
        <f>SUM(D1489:D1493)</f>
        <v>0</v>
      </c>
      <c r="E1488" s="3">
        <f>SUM(E1489:E1493)</f>
        <v>0</v>
      </c>
    </row>
    <row r="1489" spans="1:5" ht="12.75" customHeight="1" hidden="1">
      <c r="A1489" s="5"/>
      <c r="B1489" s="2" t="s">
        <v>74</v>
      </c>
      <c r="C1489" s="2">
        <v>0</v>
      </c>
      <c r="D1489" s="2">
        <v>0</v>
      </c>
      <c r="E1489" s="2">
        <f>C1489+D1489</f>
        <v>0</v>
      </c>
    </row>
    <row r="1490" spans="1:5" ht="38.25" customHeight="1" hidden="1">
      <c r="A1490" s="5"/>
      <c r="B1490" s="14" t="s">
        <v>175</v>
      </c>
      <c r="C1490" s="2">
        <v>0</v>
      </c>
      <c r="D1490" s="2"/>
      <c r="E1490" s="3">
        <f>C1490+D1490</f>
        <v>0</v>
      </c>
    </row>
    <row r="1491" spans="1:5" ht="38.25" hidden="1">
      <c r="A1491" s="5"/>
      <c r="B1491" s="14" t="s">
        <v>119</v>
      </c>
      <c r="C1491" s="2">
        <v>0</v>
      </c>
      <c r="D1491" s="2">
        <v>0</v>
      </c>
      <c r="E1491" s="2">
        <f>C1491+D1491</f>
        <v>0</v>
      </c>
    </row>
    <row r="1492" spans="1:5" ht="0.75" customHeight="1" hidden="1">
      <c r="A1492" s="5"/>
      <c r="B1492" s="2" t="s">
        <v>165</v>
      </c>
      <c r="C1492" s="2"/>
      <c r="D1492" s="2"/>
      <c r="E1492" s="3">
        <f>C1492+D1492</f>
        <v>0</v>
      </c>
    </row>
    <row r="1493" spans="1:5" ht="12.75" hidden="1">
      <c r="A1493" s="5"/>
      <c r="B1493" s="2" t="s">
        <v>103</v>
      </c>
      <c r="C1493" s="2">
        <v>0</v>
      </c>
      <c r="D1493" s="2"/>
      <c r="E1493" s="2">
        <f>C1493+D1493</f>
        <v>0</v>
      </c>
    </row>
    <row r="1494" spans="1:5" ht="22.5" customHeight="1" hidden="1">
      <c r="A1494" s="5"/>
      <c r="B1494" s="3" t="s">
        <v>76</v>
      </c>
      <c r="C1494" s="3">
        <f aca="true" t="shared" si="49" ref="C1494:E1495">C1495+C1498</f>
        <v>0</v>
      </c>
      <c r="D1494" s="3">
        <f t="shared" si="49"/>
        <v>0</v>
      </c>
      <c r="E1494" s="3">
        <f t="shared" si="49"/>
        <v>0</v>
      </c>
    </row>
    <row r="1495" spans="1:5" ht="12.75" hidden="1">
      <c r="A1495" s="5"/>
      <c r="B1495" s="2" t="s">
        <v>43</v>
      </c>
      <c r="C1495" s="2">
        <f t="shared" si="49"/>
        <v>0</v>
      </c>
      <c r="D1495" s="2">
        <f t="shared" si="49"/>
        <v>0</v>
      </c>
      <c r="E1495" s="2">
        <f t="shared" si="49"/>
        <v>0</v>
      </c>
    </row>
    <row r="1496" spans="1:5" ht="12.75" hidden="1">
      <c r="A1496" s="5"/>
      <c r="B1496" s="2" t="s">
        <v>44</v>
      </c>
      <c r="C1496" s="2">
        <v>0</v>
      </c>
      <c r="D1496" s="2">
        <v>0</v>
      </c>
      <c r="E1496" s="2">
        <f>C1496+D1496</f>
        <v>0</v>
      </c>
    </row>
    <row r="1497" spans="1:5" ht="13.5" customHeight="1" hidden="1">
      <c r="A1497" s="5"/>
      <c r="B1497" s="4" t="s">
        <v>94</v>
      </c>
      <c r="C1497" s="4">
        <v>0</v>
      </c>
      <c r="D1497" s="4"/>
      <c r="E1497" s="2">
        <f>C1497+D1497</f>
        <v>0</v>
      </c>
    </row>
    <row r="1498" spans="1:5" ht="12.75" hidden="1">
      <c r="A1498" s="5"/>
      <c r="B1498" s="2" t="s">
        <v>58</v>
      </c>
      <c r="C1498" s="2">
        <v>0</v>
      </c>
      <c r="D1498" s="2">
        <v>0</v>
      </c>
      <c r="E1498" s="2">
        <f>C1498+D1498</f>
        <v>0</v>
      </c>
    </row>
    <row r="1499" spans="1:5" ht="42" customHeight="1" hidden="1">
      <c r="A1499" s="5"/>
      <c r="B1499" s="14" t="s">
        <v>363</v>
      </c>
      <c r="C1499" s="2">
        <v>0</v>
      </c>
      <c r="D1499" s="2">
        <v>0</v>
      </c>
      <c r="E1499" s="2">
        <f>C1499+D1499</f>
        <v>0</v>
      </c>
    </row>
    <row r="1500" spans="1:5" ht="12.75" hidden="1">
      <c r="A1500" s="5"/>
      <c r="B1500" s="2"/>
      <c r="C1500" s="2"/>
      <c r="D1500" s="2"/>
      <c r="E1500" s="3"/>
    </row>
    <row r="1501" spans="1:5" ht="24.75" customHeight="1" hidden="1">
      <c r="A1501" s="26" t="s">
        <v>219</v>
      </c>
      <c r="B1501" s="8" t="s">
        <v>220</v>
      </c>
      <c r="C1501" s="3"/>
      <c r="D1501" s="3"/>
      <c r="E1501" s="3"/>
    </row>
    <row r="1502" spans="1:5" ht="26.25" customHeight="1" hidden="1">
      <c r="A1502" s="5"/>
      <c r="B1502" s="3" t="s">
        <v>59</v>
      </c>
      <c r="C1502" s="3">
        <f>SUM(C1503:C1506)</f>
        <v>0</v>
      </c>
      <c r="D1502" s="3">
        <f>SUM(D1503:D1506)</f>
        <v>0</v>
      </c>
      <c r="E1502" s="3">
        <f>SUM(E1503:E1506)</f>
        <v>0</v>
      </c>
    </row>
    <row r="1503" spans="1:5" ht="30.75" customHeight="1" hidden="1">
      <c r="A1503" s="5"/>
      <c r="B1503" s="2" t="s">
        <v>74</v>
      </c>
      <c r="C1503" s="2">
        <v>0</v>
      </c>
      <c r="D1503" s="2">
        <v>0</v>
      </c>
      <c r="E1503" s="2">
        <f>C1503+D1503</f>
        <v>0</v>
      </c>
    </row>
    <row r="1504" spans="1:5" ht="27.75" customHeight="1" hidden="1">
      <c r="A1504" s="5"/>
      <c r="B1504" s="14" t="s">
        <v>175</v>
      </c>
      <c r="C1504" s="2">
        <v>0</v>
      </c>
      <c r="D1504" s="2"/>
      <c r="E1504" s="3">
        <f>C1504+D1504</f>
        <v>0</v>
      </c>
    </row>
    <row r="1505" spans="1:5" ht="26.25" customHeight="1" hidden="1">
      <c r="A1505" s="5"/>
      <c r="B1505" s="14" t="s">
        <v>119</v>
      </c>
      <c r="C1505" s="2">
        <v>0</v>
      </c>
      <c r="D1505" s="2">
        <v>0</v>
      </c>
      <c r="E1505" s="2">
        <f>C1505+D1505</f>
        <v>0</v>
      </c>
    </row>
    <row r="1506" spans="1:5" ht="25.5" customHeight="1" hidden="1">
      <c r="A1506" s="5"/>
      <c r="B1506" s="2" t="s">
        <v>161</v>
      </c>
      <c r="C1506" s="2">
        <v>0</v>
      </c>
      <c r="D1506" s="2"/>
      <c r="E1506" s="3">
        <f>C1506+D1506</f>
        <v>0</v>
      </c>
    </row>
    <row r="1507" spans="1:5" ht="21.75" customHeight="1" hidden="1">
      <c r="A1507" s="5"/>
      <c r="B1507" s="3" t="s">
        <v>76</v>
      </c>
      <c r="C1507" s="3">
        <f>C1508+C1511</f>
        <v>0</v>
      </c>
      <c r="D1507" s="3">
        <f>D1508+D1511</f>
        <v>0</v>
      </c>
      <c r="E1507" s="3">
        <f>E1508+E1511</f>
        <v>0</v>
      </c>
    </row>
    <row r="1508" spans="1:5" ht="18" customHeight="1" hidden="1">
      <c r="A1508" s="5"/>
      <c r="B1508" s="2" t="s">
        <v>43</v>
      </c>
      <c r="C1508" s="2">
        <f>C1509</f>
        <v>0</v>
      </c>
      <c r="D1508" s="2">
        <f>D1509</f>
        <v>0</v>
      </c>
      <c r="E1508" s="2">
        <f>E1509</f>
        <v>0</v>
      </c>
    </row>
    <row r="1509" spans="1:5" ht="26.25" customHeight="1" hidden="1">
      <c r="A1509" s="5"/>
      <c r="B1509" s="2" t="s">
        <v>44</v>
      </c>
      <c r="C1509" s="2">
        <v>0</v>
      </c>
      <c r="D1509" s="2">
        <v>0</v>
      </c>
      <c r="E1509" s="2">
        <f>C1509+D1509</f>
        <v>0</v>
      </c>
    </row>
    <row r="1510" spans="1:5" ht="16.5" customHeight="1" hidden="1">
      <c r="A1510" s="5"/>
      <c r="B1510" s="4" t="s">
        <v>94</v>
      </c>
      <c r="C1510" s="4">
        <v>0</v>
      </c>
      <c r="D1510" s="4"/>
      <c r="E1510" s="2">
        <f>C1510+D1510</f>
        <v>0</v>
      </c>
    </row>
    <row r="1511" spans="1:5" ht="18.75" customHeight="1" hidden="1">
      <c r="A1511" s="5"/>
      <c r="B1511" s="2" t="s">
        <v>58</v>
      </c>
      <c r="C1511" s="2">
        <v>0</v>
      </c>
      <c r="D1511" s="2">
        <v>0</v>
      </c>
      <c r="E1511" s="2">
        <f>C1511+D1511</f>
        <v>0</v>
      </c>
    </row>
    <row r="1512" spans="1:5" ht="9.75" customHeight="1">
      <c r="A1512" s="5"/>
      <c r="B1512" s="2"/>
      <c r="C1512" s="2"/>
      <c r="D1512" s="2"/>
      <c r="E1512" s="2"/>
    </row>
    <row r="1513" spans="1:5" ht="12.75">
      <c r="A1513" s="6" t="s">
        <v>353</v>
      </c>
      <c r="B1513" s="8" t="s">
        <v>348</v>
      </c>
      <c r="C1513" s="3"/>
      <c r="D1513" s="3"/>
      <c r="E1513" s="3"/>
    </row>
    <row r="1514" spans="1:5" ht="12.75">
      <c r="A1514" s="5"/>
      <c r="B1514" s="3" t="s">
        <v>59</v>
      </c>
      <c r="C1514" s="3">
        <f>SUM(C1515:C1519)</f>
        <v>278947</v>
      </c>
      <c r="D1514" s="3">
        <f>SUM(D1515:D1519)</f>
        <v>0</v>
      </c>
      <c r="E1514" s="3">
        <f>SUM(E1515:E1519)</f>
        <v>278947</v>
      </c>
    </row>
    <row r="1515" spans="1:5" ht="12.75">
      <c r="A1515" s="5"/>
      <c r="B1515" s="2" t="s">
        <v>74</v>
      </c>
      <c r="C1515" s="2">
        <v>0</v>
      </c>
      <c r="D1515" s="2">
        <v>0</v>
      </c>
      <c r="E1515" s="2">
        <f>C1515+D1515</f>
        <v>0</v>
      </c>
    </row>
    <row r="1516" spans="1:5" ht="3" customHeight="1">
      <c r="A1516" s="5"/>
      <c r="B1516" s="14" t="s">
        <v>175</v>
      </c>
      <c r="C1516" s="2">
        <v>0</v>
      </c>
      <c r="D1516" s="2">
        <v>0</v>
      </c>
      <c r="E1516" s="3">
        <f>C1516+D1516</f>
        <v>0</v>
      </c>
    </row>
    <row r="1517" spans="1:5" ht="38.25">
      <c r="A1517" s="5"/>
      <c r="B1517" s="14" t="s">
        <v>17</v>
      </c>
      <c r="C1517" s="2">
        <v>276843</v>
      </c>
      <c r="D1517" s="2">
        <v>0</v>
      </c>
      <c r="E1517" s="2">
        <f>C1517+D1517</f>
        <v>276843</v>
      </c>
    </row>
    <row r="1518" spans="1:5" ht="12.75" customHeight="1">
      <c r="A1518" s="5"/>
      <c r="B1518" s="59" t="s">
        <v>102</v>
      </c>
      <c r="C1518" s="2">
        <v>1650</v>
      </c>
      <c r="D1518" s="2">
        <v>0</v>
      </c>
      <c r="E1518" s="2">
        <f>C1518+D1518</f>
        <v>1650</v>
      </c>
    </row>
    <row r="1519" spans="1:5" ht="15" customHeight="1">
      <c r="A1519" s="5"/>
      <c r="B1519" s="59" t="s">
        <v>103</v>
      </c>
      <c r="C1519" s="2">
        <v>454</v>
      </c>
      <c r="D1519" s="2"/>
      <c r="E1519" s="2">
        <f>C1519+D1519</f>
        <v>454</v>
      </c>
    </row>
    <row r="1520" spans="1:5" ht="12.75">
      <c r="A1520" s="5"/>
      <c r="B1520" s="59"/>
      <c r="C1520" s="2"/>
      <c r="D1520" s="2"/>
      <c r="E1520" s="3"/>
    </row>
    <row r="1521" spans="1:5" ht="12.75">
      <c r="A1521" s="5"/>
      <c r="B1521" s="1" t="s">
        <v>76</v>
      </c>
      <c r="C1521" s="3">
        <f>C1522+C1525</f>
        <v>278947</v>
      </c>
      <c r="D1521" s="3">
        <f>D1522+D1525</f>
        <v>0</v>
      </c>
      <c r="E1521" s="3">
        <f>E1522+E1525</f>
        <v>278947</v>
      </c>
    </row>
    <row r="1522" spans="1:5" ht="12.75">
      <c r="A1522" s="5"/>
      <c r="B1522" s="59" t="s">
        <v>43</v>
      </c>
      <c r="C1522" s="2">
        <f>C1523</f>
        <v>278947</v>
      </c>
      <c r="D1522" s="2">
        <f>D1523</f>
        <v>0</v>
      </c>
      <c r="E1522" s="2">
        <f>E1523</f>
        <v>278947</v>
      </c>
    </row>
    <row r="1523" spans="1:5" ht="12.75">
      <c r="A1523" s="5"/>
      <c r="B1523" s="59" t="s">
        <v>44</v>
      </c>
      <c r="C1523" s="2">
        <v>278947</v>
      </c>
      <c r="D1523" s="2">
        <v>0</v>
      </c>
      <c r="E1523" s="2">
        <f>C1523+D1523</f>
        <v>278947</v>
      </c>
    </row>
    <row r="1524" spans="1:5" ht="11.25" customHeight="1">
      <c r="A1524" s="5"/>
      <c r="B1524" s="60" t="s">
        <v>45</v>
      </c>
      <c r="C1524" s="4">
        <v>133178</v>
      </c>
      <c r="D1524" s="4">
        <v>0</v>
      </c>
      <c r="E1524" s="4">
        <f>C1524+D1524</f>
        <v>133178</v>
      </c>
    </row>
    <row r="1525" spans="1:5" ht="2.25" customHeight="1" hidden="1">
      <c r="A1525" s="5"/>
      <c r="B1525" s="59" t="s">
        <v>58</v>
      </c>
      <c r="C1525" s="2">
        <v>0</v>
      </c>
      <c r="D1525" s="2"/>
      <c r="E1525" s="2">
        <f>C1525+D1525</f>
        <v>0</v>
      </c>
    </row>
    <row r="1526" spans="1:5" ht="17.25" customHeight="1">
      <c r="A1526" s="5"/>
      <c r="B1526" s="59"/>
      <c r="C1526" s="2"/>
      <c r="D1526" s="2"/>
      <c r="E1526" s="2"/>
    </row>
    <row r="1527" spans="1:5" ht="12.75">
      <c r="A1527" s="6" t="s">
        <v>227</v>
      </c>
      <c r="B1527" s="1" t="s">
        <v>228</v>
      </c>
      <c r="C1527" s="2"/>
      <c r="D1527" s="2"/>
      <c r="E1527" s="3"/>
    </row>
    <row r="1528" spans="1:5" ht="12.75">
      <c r="A1528" s="5"/>
      <c r="B1528" s="1" t="s">
        <v>59</v>
      </c>
      <c r="C1528" s="3">
        <f>C1529+C1530+C1531</f>
        <v>15000</v>
      </c>
      <c r="D1528" s="3">
        <f>D1529+D1530+D1531</f>
        <v>0</v>
      </c>
      <c r="E1528" s="3">
        <f>E1529+E1530+E1531</f>
        <v>15000</v>
      </c>
    </row>
    <row r="1529" spans="1:5" ht="12.75">
      <c r="A1529" s="5"/>
      <c r="B1529" s="59" t="s">
        <v>74</v>
      </c>
      <c r="C1529" s="2">
        <v>15000</v>
      </c>
      <c r="D1529" s="2">
        <v>0</v>
      </c>
      <c r="E1529" s="2">
        <f>C1529+D1529</f>
        <v>15000</v>
      </c>
    </row>
    <row r="1530" spans="1:5" ht="18" customHeight="1" hidden="1">
      <c r="A1530" s="5"/>
      <c r="B1530" s="59" t="s">
        <v>67</v>
      </c>
      <c r="C1530" s="2"/>
      <c r="D1530" s="2"/>
      <c r="E1530" s="3">
        <f>C1530+D1530</f>
        <v>0</v>
      </c>
    </row>
    <row r="1531" spans="1:5" ht="15.75" customHeight="1" hidden="1">
      <c r="A1531" s="5"/>
      <c r="B1531" s="59" t="s">
        <v>103</v>
      </c>
      <c r="C1531" s="2"/>
      <c r="D1531" s="2"/>
      <c r="E1531" s="3">
        <f>C1531+D1531</f>
        <v>0</v>
      </c>
    </row>
    <row r="1532" spans="1:5" ht="11.25" customHeight="1">
      <c r="A1532" s="5"/>
      <c r="B1532" s="59"/>
      <c r="C1532" s="2"/>
      <c r="D1532" s="2"/>
      <c r="E1532" s="3"/>
    </row>
    <row r="1533" spans="1:5" ht="12.75">
      <c r="A1533" s="5"/>
      <c r="B1533" s="1" t="s">
        <v>76</v>
      </c>
      <c r="C1533" s="3">
        <f>C1534</f>
        <v>15000</v>
      </c>
      <c r="D1533" s="3">
        <f>D1534</f>
        <v>0</v>
      </c>
      <c r="E1533" s="3">
        <f>E1534</f>
        <v>15000</v>
      </c>
    </row>
    <row r="1534" spans="1:5" ht="12.75">
      <c r="A1534" s="5"/>
      <c r="B1534" s="59" t="s">
        <v>43</v>
      </c>
      <c r="C1534" s="2">
        <f>C1535+C1536+C1537</f>
        <v>15000</v>
      </c>
      <c r="D1534" s="2">
        <f>D1535+D1536+D1537</f>
        <v>0</v>
      </c>
      <c r="E1534" s="2">
        <f>E1535+E1536+E1537</f>
        <v>15000</v>
      </c>
    </row>
    <row r="1535" spans="1:5" ht="12" customHeight="1" hidden="1">
      <c r="A1535" s="5"/>
      <c r="B1535" s="59" t="s">
        <v>44</v>
      </c>
      <c r="C1535" s="2">
        <v>0</v>
      </c>
      <c r="D1535" s="2"/>
      <c r="E1535" s="2">
        <f>C1535+D1535</f>
        <v>0</v>
      </c>
    </row>
    <row r="1536" spans="1:5" ht="15.75" customHeight="1" hidden="1">
      <c r="A1536" s="5"/>
      <c r="B1536" s="59" t="s">
        <v>46</v>
      </c>
      <c r="C1536" s="2"/>
      <c r="D1536" s="2"/>
      <c r="E1536" s="3">
        <f>C1536+D1536</f>
        <v>0</v>
      </c>
    </row>
    <row r="1537" spans="1:5" ht="12.75">
      <c r="A1537" s="5"/>
      <c r="B1537" s="59" t="s">
        <v>48</v>
      </c>
      <c r="C1537" s="2">
        <v>15000</v>
      </c>
      <c r="D1537" s="2">
        <v>0</v>
      </c>
      <c r="E1537" s="2">
        <f>C1537+D1537</f>
        <v>15000</v>
      </c>
    </row>
    <row r="1538" spans="1:5" ht="17.25" customHeight="1">
      <c r="A1538" s="5"/>
      <c r="B1538" s="59"/>
      <c r="C1538" s="2"/>
      <c r="D1538" s="2"/>
      <c r="E1538" s="2"/>
    </row>
    <row r="1539" spans="1:5" ht="12.75">
      <c r="A1539" s="6" t="s">
        <v>221</v>
      </c>
      <c r="B1539" s="1" t="s">
        <v>222</v>
      </c>
      <c r="C1539" s="3"/>
      <c r="D1539" s="3"/>
      <c r="E1539" s="3"/>
    </row>
    <row r="1540" spans="1:5" ht="12.75">
      <c r="A1540" s="5"/>
      <c r="B1540" s="1" t="s">
        <v>59</v>
      </c>
      <c r="C1540" s="3">
        <f>C1541+C1545+C1546+C1547+C1548+C1544</f>
        <v>1931963</v>
      </c>
      <c r="D1540" s="3">
        <f>D1541+D1545+D1546+D1547+D1548+D1544</f>
        <v>0</v>
      </c>
      <c r="E1540" s="3">
        <f>E1541+E1545+E1546+E1547+E1548+E1544</f>
        <v>1931963</v>
      </c>
    </row>
    <row r="1541" spans="1:5" ht="12.75">
      <c r="A1541" s="5"/>
      <c r="B1541" s="59" t="s">
        <v>182</v>
      </c>
      <c r="C1541" s="2">
        <f>C1542+C1543</f>
        <v>782552</v>
      </c>
      <c r="D1541" s="2">
        <f>D1542+D1543</f>
        <v>0</v>
      </c>
      <c r="E1541" s="2">
        <f>E1542+E1543</f>
        <v>782552</v>
      </c>
    </row>
    <row r="1542" spans="1:5" ht="12.75" customHeight="1">
      <c r="A1542" s="5"/>
      <c r="B1542" s="59" t="s">
        <v>223</v>
      </c>
      <c r="C1542" s="2">
        <v>782552</v>
      </c>
      <c r="D1542" s="2">
        <v>0</v>
      </c>
      <c r="E1542" s="2">
        <f aca="true" t="shared" si="50" ref="E1542:E1548">C1542+D1542</f>
        <v>782552</v>
      </c>
    </row>
    <row r="1543" spans="1:5" ht="22.5" customHeight="1" hidden="1">
      <c r="A1543" s="5"/>
      <c r="B1543" s="61" t="s">
        <v>224</v>
      </c>
      <c r="C1543" s="2">
        <v>0</v>
      </c>
      <c r="D1543" s="2">
        <v>0</v>
      </c>
      <c r="E1543" s="2">
        <f t="shared" si="50"/>
        <v>0</v>
      </c>
    </row>
    <row r="1544" spans="1:5" ht="25.5">
      <c r="A1544" s="5"/>
      <c r="B1544" s="61" t="s">
        <v>175</v>
      </c>
      <c r="C1544" s="2">
        <v>69656</v>
      </c>
      <c r="D1544" s="2">
        <v>0</v>
      </c>
      <c r="E1544" s="2">
        <f t="shared" si="50"/>
        <v>69656</v>
      </c>
    </row>
    <row r="1545" spans="1:5" ht="12.75">
      <c r="A1545" s="5"/>
      <c r="B1545" s="59" t="s">
        <v>26</v>
      </c>
      <c r="C1545" s="2">
        <v>1079245</v>
      </c>
      <c r="D1545" s="2">
        <v>0</v>
      </c>
      <c r="E1545" s="2">
        <f t="shared" si="50"/>
        <v>1079245</v>
      </c>
    </row>
    <row r="1546" spans="1:5" ht="13.5" customHeight="1">
      <c r="A1546" s="5"/>
      <c r="B1546" s="59" t="s">
        <v>225</v>
      </c>
      <c r="C1546" s="2">
        <v>300</v>
      </c>
      <c r="D1546" s="2">
        <v>0</v>
      </c>
      <c r="E1546" s="2">
        <f t="shared" si="50"/>
        <v>300</v>
      </c>
    </row>
    <row r="1547" spans="1:5" ht="12.75">
      <c r="A1547" s="5"/>
      <c r="B1547" s="59" t="s">
        <v>103</v>
      </c>
      <c r="C1547" s="2">
        <v>210</v>
      </c>
      <c r="D1547" s="2"/>
      <c r="E1547" s="2">
        <f t="shared" si="50"/>
        <v>210</v>
      </c>
    </row>
    <row r="1548" spans="1:5" ht="0.75" customHeight="1">
      <c r="A1548" s="5"/>
      <c r="B1548" s="62" t="s">
        <v>66</v>
      </c>
      <c r="C1548" s="5"/>
      <c r="D1548" s="5"/>
      <c r="E1548" s="3">
        <f t="shared" si="50"/>
        <v>0</v>
      </c>
    </row>
    <row r="1549" spans="1:5" ht="12.75">
      <c r="A1549" s="5"/>
      <c r="B1549" s="59"/>
      <c r="C1549" s="5"/>
      <c r="D1549" s="5"/>
      <c r="E1549" s="3"/>
    </row>
    <row r="1550" spans="1:5" ht="12.75">
      <c r="A1550" s="5"/>
      <c r="B1550" s="1" t="s">
        <v>68</v>
      </c>
      <c r="C1550" s="3">
        <f>C1551+C1554</f>
        <v>1931963</v>
      </c>
      <c r="D1550" s="3">
        <f>D1551+D1554</f>
        <v>0</v>
      </c>
      <c r="E1550" s="3">
        <f>E1551+E1554</f>
        <v>1931963</v>
      </c>
    </row>
    <row r="1551" spans="1:5" ht="12.75">
      <c r="A1551" s="5"/>
      <c r="B1551" s="59" t="s">
        <v>43</v>
      </c>
      <c r="C1551" s="2">
        <f>C1552</f>
        <v>1906963</v>
      </c>
      <c r="D1551" s="2">
        <f>D1552</f>
        <v>0</v>
      </c>
      <c r="E1551" s="2">
        <f>E1552</f>
        <v>1906963</v>
      </c>
    </row>
    <row r="1552" spans="1:5" ht="12.75">
      <c r="A1552" s="5"/>
      <c r="B1552" s="59" t="s">
        <v>44</v>
      </c>
      <c r="C1552" s="2">
        <v>1906963</v>
      </c>
      <c r="D1552" s="2">
        <v>0</v>
      </c>
      <c r="E1552" s="2">
        <f>C1552+D1552</f>
        <v>1906963</v>
      </c>
    </row>
    <row r="1553" spans="1:5" ht="12.75">
      <c r="A1553" s="5"/>
      <c r="B1553" s="60" t="s">
        <v>45</v>
      </c>
      <c r="C1553" s="4">
        <v>886462</v>
      </c>
      <c r="D1553" s="4">
        <v>0</v>
      </c>
      <c r="E1553" s="2">
        <f>C1553+D1553</f>
        <v>886462</v>
      </c>
    </row>
    <row r="1554" spans="1:5" ht="18.75" customHeight="1">
      <c r="A1554" s="5"/>
      <c r="B1554" s="59" t="s">
        <v>58</v>
      </c>
      <c r="C1554" s="2">
        <v>25000</v>
      </c>
      <c r="D1554" s="2">
        <v>0</v>
      </c>
      <c r="E1554" s="2">
        <f>C1554+D1554</f>
        <v>25000</v>
      </c>
    </row>
    <row r="1555" spans="1:5" ht="13.5" customHeight="1">
      <c r="A1555" s="5"/>
      <c r="B1555" s="59"/>
      <c r="C1555" s="2"/>
      <c r="D1555" s="2"/>
      <c r="E1555" s="2"/>
    </row>
    <row r="1556" spans="1:5" ht="12.75">
      <c r="A1556" s="21" t="s">
        <v>229</v>
      </c>
      <c r="B1556" s="1" t="s">
        <v>230</v>
      </c>
      <c r="C1556" s="2"/>
      <c r="D1556" s="2"/>
      <c r="E1556" s="3"/>
    </row>
    <row r="1557" spans="1:5" ht="12.75">
      <c r="A1557" s="21"/>
      <c r="B1557" s="1" t="s">
        <v>59</v>
      </c>
      <c r="C1557" s="3">
        <f>C1558+C1559+C1560</f>
        <v>211879</v>
      </c>
      <c r="D1557" s="3">
        <f>D1558+D1559+D1560</f>
        <v>0</v>
      </c>
      <c r="E1557" s="3">
        <f>E1558+E1559+E1560</f>
        <v>211879</v>
      </c>
    </row>
    <row r="1558" spans="1:5" ht="12.75">
      <c r="A1558" s="5"/>
      <c r="B1558" s="59" t="s">
        <v>74</v>
      </c>
      <c r="C1558" s="2">
        <v>163074</v>
      </c>
      <c r="D1558" s="2">
        <v>0</v>
      </c>
      <c r="E1558" s="2">
        <f>C1558+D1558</f>
        <v>163074</v>
      </c>
    </row>
    <row r="1559" spans="1:5" ht="12.75">
      <c r="A1559" s="5"/>
      <c r="B1559" s="59" t="s">
        <v>26</v>
      </c>
      <c r="C1559" s="2">
        <v>48416</v>
      </c>
      <c r="D1559" s="2">
        <v>0</v>
      </c>
      <c r="E1559" s="2">
        <f>C1559+D1559</f>
        <v>48416</v>
      </c>
    </row>
    <row r="1560" spans="1:5" ht="12.75">
      <c r="A1560" s="5"/>
      <c r="B1560" s="59" t="s">
        <v>103</v>
      </c>
      <c r="C1560" s="2">
        <v>389</v>
      </c>
      <c r="D1560" s="2"/>
      <c r="E1560" s="2">
        <f>C1560+D1560</f>
        <v>389</v>
      </c>
    </row>
    <row r="1561" spans="1:5" ht="12.75">
      <c r="A1561" s="5"/>
      <c r="B1561" s="59"/>
      <c r="C1561" s="2"/>
      <c r="D1561" s="2"/>
      <c r="E1561" s="3"/>
    </row>
    <row r="1562" spans="1:5" ht="12.75">
      <c r="A1562" s="5"/>
      <c r="B1562" s="1" t="s">
        <v>68</v>
      </c>
      <c r="C1562" s="3">
        <f>C1563+C1566</f>
        <v>211879</v>
      </c>
      <c r="D1562" s="3">
        <f>D1563+D1566</f>
        <v>0</v>
      </c>
      <c r="E1562" s="3">
        <f>E1563+E1566</f>
        <v>211879</v>
      </c>
    </row>
    <row r="1563" spans="1:5" ht="12.75">
      <c r="A1563" s="5"/>
      <c r="B1563" s="59" t="s">
        <v>43</v>
      </c>
      <c r="C1563" s="2">
        <f>C1564</f>
        <v>211879</v>
      </c>
      <c r="D1563" s="2">
        <f>D1564</f>
        <v>0</v>
      </c>
      <c r="E1563" s="2">
        <f>E1564</f>
        <v>211879</v>
      </c>
    </row>
    <row r="1564" spans="1:5" ht="12.75">
      <c r="A1564" s="5"/>
      <c r="B1564" s="59" t="s">
        <v>44</v>
      </c>
      <c r="C1564" s="2">
        <f>208055+3824</f>
        <v>211879</v>
      </c>
      <c r="D1564" s="2">
        <v>0</v>
      </c>
      <c r="E1564" s="2">
        <f>C1564+D1564</f>
        <v>211879</v>
      </c>
    </row>
    <row r="1565" spans="1:5" ht="12.75">
      <c r="A1565" s="5"/>
      <c r="B1565" s="60" t="s">
        <v>45</v>
      </c>
      <c r="C1565" s="4">
        <v>155089</v>
      </c>
      <c r="D1565" s="4">
        <v>0</v>
      </c>
      <c r="E1565" s="2">
        <f>C1565+D1565</f>
        <v>155089</v>
      </c>
    </row>
    <row r="1566" spans="1:5" ht="12.75" hidden="1">
      <c r="A1566" s="5"/>
      <c r="B1566" s="59" t="s">
        <v>58</v>
      </c>
      <c r="C1566" s="2"/>
      <c r="D1566" s="2"/>
      <c r="E1566" s="2">
        <f>C1566+D1566</f>
        <v>0</v>
      </c>
    </row>
    <row r="1567" spans="1:5" ht="12.75">
      <c r="A1567" s="5"/>
      <c r="B1567" s="59"/>
      <c r="C1567" s="2"/>
      <c r="D1567" s="2"/>
      <c r="E1567" s="3"/>
    </row>
    <row r="1568" spans="1:5" ht="12.75">
      <c r="A1568" s="6" t="s">
        <v>231</v>
      </c>
      <c r="B1568" s="1" t="s">
        <v>232</v>
      </c>
      <c r="C1568" s="2"/>
      <c r="D1568" s="2"/>
      <c r="E1568" s="3"/>
    </row>
    <row r="1569" spans="1:5" ht="12.75">
      <c r="A1569" s="5"/>
      <c r="B1569" s="1" t="s">
        <v>59</v>
      </c>
      <c r="C1569" s="3">
        <f>C1570+C1571+C1572</f>
        <v>12247</v>
      </c>
      <c r="D1569" s="3">
        <f>D1570+D1571+D1572</f>
        <v>0</v>
      </c>
      <c r="E1569" s="3">
        <f>E1570+E1571+E1572</f>
        <v>12247</v>
      </c>
    </row>
    <row r="1570" spans="1:5" ht="12.75" hidden="1">
      <c r="A1570" s="5"/>
      <c r="B1570" s="59" t="s">
        <v>93</v>
      </c>
      <c r="C1570" s="2">
        <v>0</v>
      </c>
      <c r="D1570" s="2"/>
      <c r="E1570" s="3">
        <f>C1570+D1570</f>
        <v>0</v>
      </c>
    </row>
    <row r="1571" spans="1:5" ht="12.75">
      <c r="A1571" s="5"/>
      <c r="B1571" s="59" t="s">
        <v>26</v>
      </c>
      <c r="C1571" s="2">
        <v>11187</v>
      </c>
      <c r="D1571" s="2"/>
      <c r="E1571" s="2">
        <f>C1571+D1571</f>
        <v>11187</v>
      </c>
    </row>
    <row r="1572" spans="1:5" ht="12.75">
      <c r="A1572" s="5"/>
      <c r="B1572" s="59" t="s">
        <v>103</v>
      </c>
      <c r="C1572" s="2">
        <v>1060</v>
      </c>
      <c r="D1572" s="2"/>
      <c r="E1572" s="2">
        <f>C1572+D1572</f>
        <v>1060</v>
      </c>
    </row>
    <row r="1573" spans="1:5" ht="12.75">
      <c r="A1573" s="5"/>
      <c r="B1573" s="59"/>
      <c r="C1573" s="2"/>
      <c r="D1573" s="2"/>
      <c r="E1573" s="3"/>
    </row>
    <row r="1574" spans="1:5" ht="12.75">
      <c r="A1574" s="5"/>
      <c r="B1574" s="1" t="s">
        <v>76</v>
      </c>
      <c r="C1574" s="3">
        <f>C1575</f>
        <v>12247</v>
      </c>
      <c r="D1574" s="3">
        <f>D1575</f>
        <v>0</v>
      </c>
      <c r="E1574" s="3">
        <f>E1575</f>
        <v>12247</v>
      </c>
    </row>
    <row r="1575" spans="1:5" ht="12.75">
      <c r="A1575" s="5"/>
      <c r="B1575" s="59" t="s">
        <v>43</v>
      </c>
      <c r="C1575" s="2">
        <f>C1578+C1576</f>
        <v>12247</v>
      </c>
      <c r="D1575" s="2">
        <f>D1578+D1576</f>
        <v>0</v>
      </c>
      <c r="E1575" s="2">
        <f>E1578+E1576</f>
        <v>12247</v>
      </c>
    </row>
    <row r="1576" spans="1:5" ht="12.75">
      <c r="A1576" s="5"/>
      <c r="B1576" s="59" t="s">
        <v>44</v>
      </c>
      <c r="C1576" s="2">
        <v>12247</v>
      </c>
      <c r="D1576" s="2"/>
      <c r="E1576" s="2">
        <f>C1576+D1576</f>
        <v>12247</v>
      </c>
    </row>
    <row r="1577" spans="1:5" ht="15.75" customHeight="1">
      <c r="A1577" s="5"/>
      <c r="B1577" s="60" t="s">
        <v>233</v>
      </c>
      <c r="C1577" s="2">
        <v>583</v>
      </c>
      <c r="D1577" s="2">
        <v>0</v>
      </c>
      <c r="E1577" s="2">
        <f>C1577+D1577</f>
        <v>583</v>
      </c>
    </row>
    <row r="1578" spans="1:5" ht="14.25" customHeight="1">
      <c r="A1578" s="5"/>
      <c r="B1578" s="59" t="s">
        <v>46</v>
      </c>
      <c r="C1578" s="2"/>
      <c r="D1578" s="2"/>
      <c r="E1578" s="3">
        <f>C1578+D1578</f>
        <v>0</v>
      </c>
    </row>
    <row r="1579" spans="1:5" ht="12.75">
      <c r="A1579" s="5"/>
      <c r="B1579" s="59"/>
      <c r="C1579" s="2"/>
      <c r="D1579" s="2"/>
      <c r="E1579" s="3"/>
    </row>
    <row r="1580" spans="1:5" ht="12.75">
      <c r="A1580" s="21" t="s">
        <v>234</v>
      </c>
      <c r="B1580" s="94" t="s">
        <v>235</v>
      </c>
      <c r="C1580" s="94"/>
      <c r="D1580" s="82"/>
      <c r="E1580" s="3"/>
    </row>
    <row r="1581" spans="1:5" ht="12.75">
      <c r="A1581" s="5"/>
      <c r="B1581" s="1" t="s">
        <v>59</v>
      </c>
      <c r="C1581" s="3">
        <f>C1582+C1586+C1587+C1585</f>
        <v>226589</v>
      </c>
      <c r="D1581" s="3">
        <f>D1582+D1586+D1587+D1585</f>
        <v>0</v>
      </c>
      <c r="E1581" s="3">
        <f>E1582+E1586+E1587+E1585</f>
        <v>226589</v>
      </c>
    </row>
    <row r="1582" spans="1:5" ht="12.75">
      <c r="A1582" s="5"/>
      <c r="B1582" s="59" t="s">
        <v>236</v>
      </c>
      <c r="C1582" s="2">
        <f>C1583+C1584</f>
        <v>212776</v>
      </c>
      <c r="D1582" s="2">
        <f>D1583+D1584</f>
        <v>0</v>
      </c>
      <c r="E1582" s="2">
        <f>E1583+E1584</f>
        <v>212776</v>
      </c>
    </row>
    <row r="1583" spans="1:5" ht="12.75">
      <c r="A1583" s="5"/>
      <c r="B1583" s="59" t="s">
        <v>237</v>
      </c>
      <c r="C1583" s="2">
        <v>212776</v>
      </c>
      <c r="D1583" s="2">
        <v>0</v>
      </c>
      <c r="E1583" s="2">
        <f>C1583+D1583</f>
        <v>212776</v>
      </c>
    </row>
    <row r="1584" spans="1:5" ht="0.75" customHeight="1">
      <c r="A1584" s="5"/>
      <c r="B1584" s="61" t="s">
        <v>238</v>
      </c>
      <c r="C1584" s="2">
        <v>0</v>
      </c>
      <c r="D1584" s="2">
        <v>0</v>
      </c>
      <c r="E1584" s="2">
        <f>C1584+D1584</f>
        <v>0</v>
      </c>
    </row>
    <row r="1585" spans="1:5" ht="25.5">
      <c r="A1585" s="5"/>
      <c r="B1585" s="61" t="s">
        <v>186</v>
      </c>
      <c r="C1585" s="2">
        <v>13813</v>
      </c>
      <c r="D1585" s="2">
        <v>0</v>
      </c>
      <c r="E1585" s="2">
        <f>C1585+D1585</f>
        <v>13813</v>
      </c>
    </row>
    <row r="1586" spans="1:5" ht="12.75" hidden="1">
      <c r="A1586" s="5"/>
      <c r="B1586" s="59" t="s">
        <v>64</v>
      </c>
      <c r="C1586" s="2"/>
      <c r="D1586" s="2"/>
      <c r="E1586" s="2">
        <f>C1586+D1586</f>
        <v>0</v>
      </c>
    </row>
    <row r="1587" spans="1:5" ht="12.75" hidden="1">
      <c r="A1587" s="5"/>
      <c r="B1587" s="59" t="s">
        <v>67</v>
      </c>
      <c r="C1587" s="2"/>
      <c r="D1587" s="2"/>
      <c r="E1587" s="2">
        <f>C1587+D1587</f>
        <v>0</v>
      </c>
    </row>
    <row r="1588" spans="1:5" ht="12.75">
      <c r="A1588" s="5"/>
      <c r="B1588" s="59"/>
      <c r="C1588" s="2"/>
      <c r="D1588" s="2"/>
      <c r="E1588" s="3"/>
    </row>
    <row r="1589" spans="1:5" ht="12.75">
      <c r="A1589" s="5"/>
      <c r="B1589" s="1" t="s">
        <v>76</v>
      </c>
      <c r="C1589" s="3">
        <f>C1590</f>
        <v>226589</v>
      </c>
      <c r="D1589" s="3">
        <f>D1590</f>
        <v>0</v>
      </c>
      <c r="E1589" s="3">
        <f>E1590</f>
        <v>226589</v>
      </c>
    </row>
    <row r="1590" spans="1:5" ht="12.75">
      <c r="A1590" s="5"/>
      <c r="B1590" s="59" t="s">
        <v>43</v>
      </c>
      <c r="C1590" s="2">
        <f>C1591+C1593</f>
        <v>226589</v>
      </c>
      <c r="D1590" s="2">
        <f>D1591+D1593</f>
        <v>0</v>
      </c>
      <c r="E1590" s="2">
        <f>E1591+E1593</f>
        <v>226589</v>
      </c>
    </row>
    <row r="1591" spans="1:5" ht="12.75" hidden="1">
      <c r="A1591" s="5"/>
      <c r="B1591" s="59" t="s">
        <v>44</v>
      </c>
      <c r="C1591" s="2">
        <v>0</v>
      </c>
      <c r="D1591" s="2"/>
      <c r="E1591" s="3">
        <f>C1591+D1591</f>
        <v>0</v>
      </c>
    </row>
    <row r="1592" spans="1:5" ht="12.75" hidden="1">
      <c r="A1592" s="5"/>
      <c r="B1592" s="60" t="s">
        <v>233</v>
      </c>
      <c r="C1592" s="2">
        <v>0</v>
      </c>
      <c r="D1592" s="2"/>
      <c r="E1592" s="3">
        <f>C1592+D1592</f>
        <v>0</v>
      </c>
    </row>
    <row r="1593" spans="1:5" ht="12.75">
      <c r="A1593" s="5"/>
      <c r="B1593" s="59" t="s">
        <v>347</v>
      </c>
      <c r="C1593" s="2">
        <v>226589</v>
      </c>
      <c r="D1593" s="2">
        <v>0</v>
      </c>
      <c r="E1593" s="2">
        <f>C1593+D1593</f>
        <v>226589</v>
      </c>
    </row>
    <row r="1594" spans="1:5" ht="12.75">
      <c r="A1594" s="5"/>
      <c r="B1594" s="59"/>
      <c r="C1594" s="2"/>
      <c r="D1594" s="2"/>
      <c r="E1594" s="3"/>
    </row>
    <row r="1595" spans="1:5" ht="12.75">
      <c r="A1595" s="6" t="s">
        <v>413</v>
      </c>
      <c r="B1595" s="1" t="s">
        <v>414</v>
      </c>
      <c r="C1595" s="2"/>
      <c r="D1595" s="2"/>
      <c r="E1595" s="3"/>
    </row>
    <row r="1596" spans="1:5" ht="12.75">
      <c r="A1596" s="5"/>
      <c r="B1596" s="1" t="s">
        <v>59</v>
      </c>
      <c r="C1596" s="3">
        <f>C1597+C1602+C1605+C1604+C1603+C1600+C1601</f>
        <v>8005</v>
      </c>
      <c r="D1596" s="3">
        <f>D1597+D1602+D1605+D1604+D1603+D1600+D1601</f>
        <v>0</v>
      </c>
      <c r="E1596" s="3">
        <f>E1597+E1602+E1605+E1604+E1603+E1600+E1601</f>
        <v>8005</v>
      </c>
    </row>
    <row r="1597" spans="1:5" ht="12.75" hidden="1">
      <c r="A1597" s="5"/>
      <c r="B1597" s="59" t="s">
        <v>182</v>
      </c>
      <c r="C1597" s="2">
        <f>C1598+C1599</f>
        <v>0</v>
      </c>
      <c r="D1597" s="2">
        <f>D1598+D1599</f>
        <v>0</v>
      </c>
      <c r="E1597" s="2">
        <f>E1598+E1599</f>
        <v>0</v>
      </c>
    </row>
    <row r="1598" spans="1:5" ht="12.75" hidden="1">
      <c r="A1598" s="5"/>
      <c r="B1598" s="59" t="s">
        <v>196</v>
      </c>
      <c r="C1598" s="2">
        <v>0</v>
      </c>
      <c r="D1598" s="2">
        <v>0</v>
      </c>
      <c r="E1598" s="2">
        <f aca="true" t="shared" si="51" ref="E1598:E1605">C1598+D1598</f>
        <v>0</v>
      </c>
    </row>
    <row r="1599" spans="1:5" ht="12.75" hidden="1">
      <c r="A1599" s="5"/>
      <c r="B1599" s="59" t="s">
        <v>238</v>
      </c>
      <c r="C1599" s="2"/>
      <c r="D1599" s="2"/>
      <c r="E1599" s="3">
        <f t="shared" si="51"/>
        <v>0</v>
      </c>
    </row>
    <row r="1600" spans="1:5" ht="25.5" hidden="1">
      <c r="A1600" s="5"/>
      <c r="B1600" s="61" t="s">
        <v>159</v>
      </c>
      <c r="C1600" s="2">
        <v>0</v>
      </c>
      <c r="D1600" s="2">
        <v>0</v>
      </c>
      <c r="E1600" s="2">
        <f t="shared" si="51"/>
        <v>0</v>
      </c>
    </row>
    <row r="1601" spans="1:5" ht="38.25" hidden="1">
      <c r="A1601" s="5"/>
      <c r="B1601" s="63" t="s">
        <v>14</v>
      </c>
      <c r="C1601" s="2"/>
      <c r="D1601" s="2"/>
      <c r="E1601" s="2">
        <f t="shared" si="51"/>
        <v>0</v>
      </c>
    </row>
    <row r="1602" spans="1:5" ht="12.75" hidden="1">
      <c r="A1602" s="5"/>
      <c r="B1602" s="59" t="s">
        <v>102</v>
      </c>
      <c r="C1602" s="2">
        <v>0</v>
      </c>
      <c r="D1602" s="2">
        <v>0</v>
      </c>
      <c r="E1602" s="2">
        <f t="shared" si="51"/>
        <v>0</v>
      </c>
    </row>
    <row r="1603" spans="1:5" ht="12.75" hidden="1">
      <c r="A1603" s="5"/>
      <c r="B1603" s="59" t="s">
        <v>21</v>
      </c>
      <c r="C1603" s="2">
        <v>0</v>
      </c>
      <c r="D1603" s="2">
        <v>0</v>
      </c>
      <c r="E1603" s="2">
        <f t="shared" si="51"/>
        <v>0</v>
      </c>
    </row>
    <row r="1604" spans="1:5" ht="12.75" hidden="1">
      <c r="A1604" s="5"/>
      <c r="B1604" s="59" t="s">
        <v>75</v>
      </c>
      <c r="C1604" s="2">
        <v>0</v>
      </c>
      <c r="D1604" s="2"/>
      <c r="E1604" s="2">
        <f t="shared" si="51"/>
        <v>0</v>
      </c>
    </row>
    <row r="1605" spans="1:5" ht="21" customHeight="1">
      <c r="A1605" s="5"/>
      <c r="B1605" s="59" t="s">
        <v>103</v>
      </c>
      <c r="C1605" s="2">
        <v>8005</v>
      </c>
      <c r="D1605" s="2"/>
      <c r="E1605" s="2">
        <f t="shared" si="51"/>
        <v>8005</v>
      </c>
    </row>
    <row r="1606" spans="1:5" ht="12.75">
      <c r="A1606" s="85"/>
      <c r="B1606" s="86"/>
      <c r="C1606" s="83"/>
      <c r="D1606" s="83"/>
      <c r="E1606" s="3"/>
    </row>
    <row r="1607" spans="1:5" ht="12.75">
      <c r="A1607" s="5"/>
      <c r="B1607" s="1" t="s">
        <v>68</v>
      </c>
      <c r="C1607" s="3">
        <f>C1608+C1612</f>
        <v>8005</v>
      </c>
      <c r="D1607" s="3">
        <f>D1608+D1612</f>
        <v>0</v>
      </c>
      <c r="E1607" s="3">
        <f>E1608+E1612</f>
        <v>8005</v>
      </c>
    </row>
    <row r="1608" spans="1:5" ht="12.75">
      <c r="A1608" s="5"/>
      <c r="B1608" s="59" t="s">
        <v>43</v>
      </c>
      <c r="C1608" s="2">
        <f>C1609+C1611</f>
        <v>8005</v>
      </c>
      <c r="D1608" s="2">
        <f>D1609+D1611</f>
        <v>0</v>
      </c>
      <c r="E1608" s="2">
        <f>E1609+E1611</f>
        <v>8005</v>
      </c>
    </row>
    <row r="1609" spans="1:5" ht="12.75">
      <c r="A1609" s="5"/>
      <c r="B1609" s="59" t="s">
        <v>44</v>
      </c>
      <c r="C1609" s="2">
        <f>6486</f>
        <v>6486</v>
      </c>
      <c r="D1609" s="2">
        <v>0</v>
      </c>
      <c r="E1609" s="2">
        <f>C1609+D1609</f>
        <v>6486</v>
      </c>
    </row>
    <row r="1610" spans="1:5" ht="15.75" customHeight="1">
      <c r="A1610" s="5"/>
      <c r="B1610" s="60" t="s">
        <v>45</v>
      </c>
      <c r="C1610" s="4">
        <v>5221</v>
      </c>
      <c r="D1610" s="4">
        <v>0</v>
      </c>
      <c r="E1610" s="4">
        <f>C1610+D1610</f>
        <v>5221</v>
      </c>
    </row>
    <row r="1611" spans="1:5" ht="37.5" customHeight="1">
      <c r="A1611" s="5"/>
      <c r="B1611" s="61" t="s">
        <v>53</v>
      </c>
      <c r="C1611" s="2">
        <v>1519</v>
      </c>
      <c r="D1611" s="2"/>
      <c r="E1611" s="2">
        <f>C1611+D1611</f>
        <v>1519</v>
      </c>
    </row>
    <row r="1612" spans="1:5" ht="0.75" customHeight="1">
      <c r="A1612" s="5"/>
      <c r="B1612" s="59" t="s">
        <v>58</v>
      </c>
      <c r="C1612" s="2">
        <v>0</v>
      </c>
      <c r="D1612" s="2">
        <v>0</v>
      </c>
      <c r="E1612" s="2">
        <f>C1612+D1612</f>
        <v>0</v>
      </c>
    </row>
    <row r="1613" spans="1:5" ht="38.25" hidden="1">
      <c r="A1613" s="29" t="s">
        <v>239</v>
      </c>
      <c r="B1613" s="64" t="s">
        <v>240</v>
      </c>
      <c r="C1613" s="3"/>
      <c r="D1613" s="3"/>
      <c r="E1613" s="3"/>
    </row>
    <row r="1614" spans="1:5" ht="12.75" hidden="1">
      <c r="A1614" s="5"/>
      <c r="B1614" s="1" t="s">
        <v>59</v>
      </c>
      <c r="C1614" s="3">
        <f>SUM(C1615:C1617)</f>
        <v>0</v>
      </c>
      <c r="D1614" s="3">
        <f>SUM(D1615:D1617)</f>
        <v>0</v>
      </c>
      <c r="E1614" s="3">
        <f>SUM(E1615:E1617)</f>
        <v>0</v>
      </c>
    </row>
    <row r="1615" spans="1:5" ht="16.5" customHeight="1" hidden="1">
      <c r="A1615" s="5"/>
      <c r="B1615" s="59" t="s">
        <v>74</v>
      </c>
      <c r="C1615" s="2">
        <v>0</v>
      </c>
      <c r="D1615" s="2">
        <v>0</v>
      </c>
      <c r="E1615" s="3">
        <f>C1615+D1615</f>
        <v>0</v>
      </c>
    </row>
    <row r="1616" spans="1:5" ht="38.25" hidden="1">
      <c r="A1616" s="5"/>
      <c r="B1616" s="61" t="s">
        <v>119</v>
      </c>
      <c r="C1616" s="2">
        <v>0</v>
      </c>
      <c r="D1616" s="2">
        <v>0</v>
      </c>
      <c r="E1616" s="2">
        <f>C1616+D1616</f>
        <v>0</v>
      </c>
    </row>
    <row r="1617" spans="1:5" ht="12.75" hidden="1">
      <c r="A1617" s="5"/>
      <c r="B1617" s="59" t="s">
        <v>103</v>
      </c>
      <c r="C1617" s="2">
        <v>0</v>
      </c>
      <c r="D1617" s="2"/>
      <c r="E1617" s="2">
        <f>C1617+D1617</f>
        <v>0</v>
      </c>
    </row>
    <row r="1618" spans="1:5" ht="12.75" hidden="1">
      <c r="A1618" s="5"/>
      <c r="B1618" s="59"/>
      <c r="C1618" s="2"/>
      <c r="D1618" s="2"/>
      <c r="E1618" s="2"/>
    </row>
    <row r="1619" spans="1:5" ht="12.75" hidden="1">
      <c r="A1619" s="5"/>
      <c r="B1619" s="65" t="s">
        <v>76</v>
      </c>
      <c r="C1619" s="3">
        <f>C1620+C1623</f>
        <v>0</v>
      </c>
      <c r="D1619" s="3">
        <f>D1620+D1623</f>
        <v>0</v>
      </c>
      <c r="E1619" s="3">
        <f>E1620+E1623</f>
        <v>0</v>
      </c>
    </row>
    <row r="1620" spans="1:5" ht="12.75" hidden="1">
      <c r="A1620" s="5"/>
      <c r="B1620" s="66" t="s">
        <v>43</v>
      </c>
      <c r="C1620" s="2">
        <f>C1621</f>
        <v>0</v>
      </c>
      <c r="D1620" s="2">
        <f>D1621</f>
        <v>0</v>
      </c>
      <c r="E1620" s="2">
        <f>E1621</f>
        <v>0</v>
      </c>
    </row>
    <row r="1621" spans="1:5" ht="12.75" hidden="1">
      <c r="A1621" s="5"/>
      <c r="B1621" s="59" t="s">
        <v>44</v>
      </c>
      <c r="C1621" s="2">
        <v>0</v>
      </c>
      <c r="D1621" s="2">
        <v>0</v>
      </c>
      <c r="E1621" s="2">
        <f>C1621+D1621</f>
        <v>0</v>
      </c>
    </row>
    <row r="1622" spans="1:5" ht="12.75" hidden="1">
      <c r="A1622" s="5"/>
      <c r="B1622" s="60" t="s">
        <v>94</v>
      </c>
      <c r="C1622" s="4">
        <v>0</v>
      </c>
      <c r="D1622" s="4"/>
      <c r="E1622" s="2">
        <f>C1622+D1622</f>
        <v>0</v>
      </c>
    </row>
    <row r="1623" spans="1:5" ht="12.75" hidden="1">
      <c r="A1623" s="5"/>
      <c r="B1623" s="59" t="s">
        <v>58</v>
      </c>
      <c r="C1623" s="2">
        <v>0</v>
      </c>
      <c r="D1623" s="2">
        <v>0</v>
      </c>
      <c r="E1623" s="2">
        <f>C1623+D1623</f>
        <v>0</v>
      </c>
    </row>
    <row r="1624" spans="1:5" ht="12.75">
      <c r="A1624" s="5"/>
      <c r="B1624" s="59"/>
      <c r="C1624" s="2"/>
      <c r="D1624" s="2"/>
      <c r="E1624" s="2"/>
    </row>
    <row r="1625" spans="1:5" ht="25.5">
      <c r="A1625" s="29" t="s">
        <v>241</v>
      </c>
      <c r="B1625" s="64" t="s">
        <v>519</v>
      </c>
      <c r="C1625" s="2"/>
      <c r="D1625" s="2"/>
      <c r="E1625" s="3"/>
    </row>
    <row r="1626" spans="1:5" ht="12.75">
      <c r="A1626" s="5"/>
      <c r="B1626" s="1" t="s">
        <v>59</v>
      </c>
      <c r="C1626" s="3">
        <f>C1627+C1633+C1636+C1635+C1634+C1631+C1632+C1630</f>
        <v>391310</v>
      </c>
      <c r="D1626" s="3">
        <f>D1627+D1633+D1636+D1635+D1634+D1631+D1632+D1630</f>
        <v>0</v>
      </c>
      <c r="E1626" s="3">
        <f>E1627+E1633+E1636+E1635+E1634+E1631+E1632+E1630</f>
        <v>391310</v>
      </c>
    </row>
    <row r="1627" spans="1:5" ht="12.75" hidden="1">
      <c r="A1627" s="5"/>
      <c r="B1627" s="59" t="s">
        <v>182</v>
      </c>
      <c r="C1627" s="2">
        <f>C1628+C1631+C1629</f>
        <v>0</v>
      </c>
      <c r="D1627" s="2">
        <f>D1628+D1631+D1629</f>
        <v>0</v>
      </c>
      <c r="E1627" s="2">
        <f>E1628+E1631+E1629</f>
        <v>0</v>
      </c>
    </row>
    <row r="1628" spans="1:5" ht="12.75" hidden="1">
      <c r="A1628" s="5"/>
      <c r="B1628" s="59" t="s">
        <v>196</v>
      </c>
      <c r="C1628" s="2">
        <v>0</v>
      </c>
      <c r="D1628" s="2">
        <v>0</v>
      </c>
      <c r="E1628" s="2">
        <f aca="true" t="shared" si="52" ref="E1628:E1636">C1628+D1628</f>
        <v>0</v>
      </c>
    </row>
    <row r="1629" spans="1:5" ht="12.75" hidden="1">
      <c r="A1629" s="5"/>
      <c r="B1629" s="59" t="s">
        <v>238</v>
      </c>
      <c r="C1629" s="2"/>
      <c r="D1629" s="2"/>
      <c r="E1629" s="3">
        <f t="shared" si="52"/>
        <v>0</v>
      </c>
    </row>
    <row r="1630" spans="1:5" ht="38.25">
      <c r="A1630" s="5"/>
      <c r="B1630" s="61" t="s">
        <v>17</v>
      </c>
      <c r="C1630" s="2">
        <v>384885</v>
      </c>
      <c r="D1630" s="2">
        <v>0</v>
      </c>
      <c r="E1630" s="2">
        <f t="shared" si="52"/>
        <v>384885</v>
      </c>
    </row>
    <row r="1631" spans="1:5" ht="25.5" hidden="1">
      <c r="A1631" s="5"/>
      <c r="B1631" s="61" t="s">
        <v>159</v>
      </c>
      <c r="C1631" s="2"/>
      <c r="D1631" s="2"/>
      <c r="E1631" s="2">
        <f t="shared" si="52"/>
        <v>0</v>
      </c>
    </row>
    <row r="1632" spans="1:5" ht="38.25" hidden="1">
      <c r="A1632" s="5"/>
      <c r="B1632" s="63" t="s">
        <v>14</v>
      </c>
      <c r="C1632" s="2">
        <v>0</v>
      </c>
      <c r="D1632" s="2">
        <v>0</v>
      </c>
      <c r="E1632" s="2">
        <f t="shared" si="52"/>
        <v>0</v>
      </c>
    </row>
    <row r="1633" spans="1:5" ht="12.75" hidden="1">
      <c r="A1633" s="5"/>
      <c r="B1633" s="59" t="s">
        <v>102</v>
      </c>
      <c r="C1633" s="2">
        <v>0</v>
      </c>
      <c r="D1633" s="2"/>
      <c r="E1633" s="2">
        <f t="shared" si="52"/>
        <v>0</v>
      </c>
    </row>
    <row r="1634" spans="1:5" ht="12.75" hidden="1">
      <c r="A1634" s="5"/>
      <c r="B1634" s="59" t="s">
        <v>21</v>
      </c>
      <c r="C1634" s="2">
        <v>0</v>
      </c>
      <c r="D1634" s="2"/>
      <c r="E1634" s="2">
        <f t="shared" si="52"/>
        <v>0</v>
      </c>
    </row>
    <row r="1635" spans="1:5" ht="12.75" hidden="1">
      <c r="A1635" s="5"/>
      <c r="B1635" s="59" t="s">
        <v>75</v>
      </c>
      <c r="C1635" s="2">
        <v>0</v>
      </c>
      <c r="D1635" s="2"/>
      <c r="E1635" s="2">
        <f t="shared" si="52"/>
        <v>0</v>
      </c>
    </row>
    <row r="1636" spans="1:5" ht="12.75">
      <c r="A1636" s="5"/>
      <c r="B1636" s="59" t="s">
        <v>103</v>
      </c>
      <c r="C1636" s="2">
        <v>6425</v>
      </c>
      <c r="D1636" s="2"/>
      <c r="E1636" s="2">
        <f t="shared" si="52"/>
        <v>6425</v>
      </c>
    </row>
    <row r="1637" spans="1:5" ht="12.75">
      <c r="A1637" s="85"/>
      <c r="B1637" s="86"/>
      <c r="C1637" s="83"/>
      <c r="D1637" s="83"/>
      <c r="E1637" s="3"/>
    </row>
    <row r="1638" spans="1:5" ht="12.75">
      <c r="A1638" s="5"/>
      <c r="B1638" s="1" t="s">
        <v>68</v>
      </c>
      <c r="C1638" s="3">
        <f>C1639+C1642</f>
        <v>391310</v>
      </c>
      <c r="D1638" s="3">
        <f>D1639+D1642</f>
        <v>0</v>
      </c>
      <c r="E1638" s="3">
        <f>E1639+E1642</f>
        <v>391310</v>
      </c>
    </row>
    <row r="1639" spans="1:5" ht="12.75">
      <c r="A1639" s="5"/>
      <c r="B1639" s="59" t="s">
        <v>43</v>
      </c>
      <c r="C1639" s="2">
        <f>C1640</f>
        <v>391310</v>
      </c>
      <c r="D1639" s="2">
        <f>D1640</f>
        <v>0</v>
      </c>
      <c r="E1639" s="2">
        <f>E1640</f>
        <v>391310</v>
      </c>
    </row>
    <row r="1640" spans="1:5" ht="12.75">
      <c r="A1640" s="5"/>
      <c r="B1640" s="59" t="s">
        <v>44</v>
      </c>
      <c r="C1640" s="2">
        <v>391310</v>
      </c>
      <c r="D1640" s="2">
        <v>0</v>
      </c>
      <c r="E1640" s="2">
        <f>C1640+D1640</f>
        <v>391310</v>
      </c>
    </row>
    <row r="1641" spans="1:5" ht="12.75">
      <c r="A1641" s="5"/>
      <c r="B1641" s="60" t="s">
        <v>45</v>
      </c>
      <c r="C1641" s="4">
        <v>126764</v>
      </c>
      <c r="D1641" s="4">
        <v>0</v>
      </c>
      <c r="E1641" s="2">
        <f>C1641+D1641</f>
        <v>126764</v>
      </c>
    </row>
    <row r="1642" spans="1:5" ht="0.75" customHeight="1">
      <c r="A1642" s="5"/>
      <c r="B1642" s="59" t="s">
        <v>58</v>
      </c>
      <c r="C1642" s="2">
        <v>0</v>
      </c>
      <c r="D1642" s="2">
        <v>0</v>
      </c>
      <c r="E1642" s="2">
        <f>C1642+D1642</f>
        <v>0</v>
      </c>
    </row>
    <row r="1643" spans="1:5" ht="0.75" customHeight="1">
      <c r="A1643" s="5"/>
      <c r="B1643" s="59"/>
      <c r="C1643" s="2"/>
      <c r="D1643" s="2"/>
      <c r="E1643" s="3"/>
    </row>
    <row r="1644" spans="1:5" ht="12.75" hidden="1">
      <c r="A1644" s="6" t="s">
        <v>242</v>
      </c>
      <c r="B1644" s="1" t="s">
        <v>243</v>
      </c>
      <c r="C1644" s="2"/>
      <c r="D1644" s="2"/>
      <c r="E1644" s="3"/>
    </row>
    <row r="1645" spans="1:5" ht="12.75" hidden="1">
      <c r="A1645" s="5"/>
      <c r="B1645" s="1" t="s">
        <v>59</v>
      </c>
      <c r="C1645" s="3">
        <f>C1646+C1649+C1650</f>
        <v>0</v>
      </c>
      <c r="D1645" s="3">
        <f>D1646+D1649+D1650</f>
        <v>0</v>
      </c>
      <c r="E1645" s="3">
        <f>E1646+E1649+E1650</f>
        <v>0</v>
      </c>
    </row>
    <row r="1646" spans="1:5" ht="12.75" hidden="1">
      <c r="A1646" s="5"/>
      <c r="B1646" s="59" t="s">
        <v>182</v>
      </c>
      <c r="C1646" s="2">
        <f>C1647+C1648</f>
        <v>0</v>
      </c>
      <c r="D1646" s="2">
        <f>D1647+D1648</f>
        <v>0</v>
      </c>
      <c r="E1646" s="2">
        <f>E1647+E1648</f>
        <v>0</v>
      </c>
    </row>
    <row r="1647" spans="1:5" ht="12.75" hidden="1">
      <c r="A1647" s="5"/>
      <c r="B1647" s="59" t="s">
        <v>196</v>
      </c>
      <c r="C1647" s="2">
        <v>0</v>
      </c>
      <c r="D1647" s="2">
        <v>0</v>
      </c>
      <c r="E1647" s="2">
        <f>C1647+D1647</f>
        <v>0</v>
      </c>
    </row>
    <row r="1648" spans="1:5" ht="12.75" hidden="1">
      <c r="A1648" s="5"/>
      <c r="B1648" s="59" t="s">
        <v>238</v>
      </c>
      <c r="C1648" s="2"/>
      <c r="D1648" s="2"/>
      <c r="E1648" s="3">
        <f>C1648+D1648</f>
        <v>0</v>
      </c>
    </row>
    <row r="1649" spans="1:5" ht="38.25" hidden="1">
      <c r="A1649" s="5"/>
      <c r="B1649" s="63" t="s">
        <v>14</v>
      </c>
      <c r="C1649" s="2">
        <v>0</v>
      </c>
      <c r="D1649" s="2"/>
      <c r="E1649" s="2">
        <f>C1649+D1649</f>
        <v>0</v>
      </c>
    </row>
    <row r="1650" spans="1:5" ht="12.75" hidden="1">
      <c r="A1650" s="5"/>
      <c r="B1650" s="63" t="s">
        <v>103</v>
      </c>
      <c r="C1650" s="2">
        <v>0</v>
      </c>
      <c r="D1650" s="2">
        <v>0</v>
      </c>
      <c r="E1650" s="2">
        <f>C1650+D1650</f>
        <v>0</v>
      </c>
    </row>
    <row r="1651" spans="1:5" ht="12.75" hidden="1">
      <c r="A1651" s="85"/>
      <c r="B1651" s="86"/>
      <c r="C1651" s="83"/>
      <c r="D1651" s="83"/>
      <c r="E1651" s="3"/>
    </row>
    <row r="1652" spans="1:5" ht="12.75" hidden="1">
      <c r="A1652" s="5"/>
      <c r="B1652" s="1" t="s">
        <v>68</v>
      </c>
      <c r="C1652" s="3">
        <f>C1653+C1657</f>
        <v>0</v>
      </c>
      <c r="D1652" s="3">
        <f>D1653+D1657</f>
        <v>0</v>
      </c>
      <c r="E1652" s="3">
        <f>E1653+E1657</f>
        <v>0</v>
      </c>
    </row>
    <row r="1653" spans="1:5" ht="12.75" hidden="1">
      <c r="A1653" s="5"/>
      <c r="B1653" s="59" t="s">
        <v>43</v>
      </c>
      <c r="C1653" s="2">
        <f>C1654+C1656</f>
        <v>0</v>
      </c>
      <c r="D1653" s="2">
        <f>D1654+D1656</f>
        <v>0</v>
      </c>
      <c r="E1653" s="2">
        <f>E1654+E1656</f>
        <v>0</v>
      </c>
    </row>
    <row r="1654" spans="1:5" ht="12.75" hidden="1">
      <c r="A1654" s="5"/>
      <c r="B1654" s="59" t="s">
        <v>44</v>
      </c>
      <c r="C1654" s="2">
        <v>0</v>
      </c>
      <c r="D1654" s="2">
        <v>0</v>
      </c>
      <c r="E1654" s="2">
        <f>C1654+D1654</f>
        <v>0</v>
      </c>
    </row>
    <row r="1655" spans="1:5" ht="12.75" hidden="1">
      <c r="A1655" s="5"/>
      <c r="B1655" s="60" t="s">
        <v>45</v>
      </c>
      <c r="C1655" s="4">
        <v>0</v>
      </c>
      <c r="D1655" s="4">
        <v>0</v>
      </c>
      <c r="E1655" s="2">
        <f>C1655+D1655</f>
        <v>0</v>
      </c>
    </row>
    <row r="1656" spans="1:5" ht="12.75" hidden="1">
      <c r="A1656" s="5"/>
      <c r="B1656" s="59" t="s">
        <v>48</v>
      </c>
      <c r="C1656" s="2">
        <v>0</v>
      </c>
      <c r="D1656" s="4">
        <v>0</v>
      </c>
      <c r="E1656" s="2">
        <f>C1656+D1656</f>
        <v>0</v>
      </c>
    </row>
    <row r="1657" spans="1:5" ht="12.75" hidden="1">
      <c r="A1657" s="5"/>
      <c r="B1657" s="59" t="s">
        <v>58</v>
      </c>
      <c r="C1657" s="2">
        <v>0</v>
      </c>
      <c r="D1657" s="2">
        <v>0</v>
      </c>
      <c r="E1657" s="2">
        <f>C1657+D1657</f>
        <v>0</v>
      </c>
    </row>
    <row r="1658" spans="1:5" ht="12.75">
      <c r="A1658" s="5"/>
      <c r="B1658" s="59"/>
      <c r="C1658" s="2"/>
      <c r="D1658" s="2"/>
      <c r="E1658" s="3"/>
    </row>
    <row r="1659" spans="1:5" ht="12.75">
      <c r="A1659" s="6" t="s">
        <v>244</v>
      </c>
      <c r="B1659" s="1" t="s">
        <v>245</v>
      </c>
      <c r="C1659" s="2"/>
      <c r="D1659" s="2"/>
      <c r="E1659" s="3"/>
    </row>
    <row r="1660" spans="1:5" ht="12.75">
      <c r="A1660" s="5"/>
      <c r="B1660" s="1" t="s">
        <v>59</v>
      </c>
      <c r="C1660" s="3">
        <f>C1661+C1663+C1664+C1665+C1667+C1666</f>
        <v>295844</v>
      </c>
      <c r="D1660" s="3">
        <f>D1661+D1663+D1664+D1665+D1667+D1666</f>
        <v>0</v>
      </c>
      <c r="E1660" s="3">
        <f>E1661+E1663+E1664+E1665+E1667+E1666</f>
        <v>295844</v>
      </c>
    </row>
    <row r="1661" spans="1:5" ht="12.75">
      <c r="A1661" s="5"/>
      <c r="B1661" s="59" t="s">
        <v>4</v>
      </c>
      <c r="C1661" s="2">
        <f>C1662</f>
        <v>210910</v>
      </c>
      <c r="D1661" s="2">
        <f>D1662</f>
        <v>0</v>
      </c>
      <c r="E1661" s="2">
        <f>E1662</f>
        <v>210910</v>
      </c>
    </row>
    <row r="1662" spans="1:5" ht="12.75">
      <c r="A1662" s="5"/>
      <c r="B1662" s="59" t="s">
        <v>237</v>
      </c>
      <c r="C1662" s="2">
        <v>210910</v>
      </c>
      <c r="D1662" s="2">
        <v>0</v>
      </c>
      <c r="E1662" s="2">
        <f aca="true" t="shared" si="53" ref="E1662:E1667">C1662+D1662</f>
        <v>210910</v>
      </c>
    </row>
    <row r="1663" spans="1:5" ht="12.75">
      <c r="A1663" s="5"/>
      <c r="B1663" s="59" t="s">
        <v>26</v>
      </c>
      <c r="C1663" s="2">
        <v>79388</v>
      </c>
      <c r="D1663" s="2">
        <v>0</v>
      </c>
      <c r="E1663" s="2">
        <f t="shared" si="53"/>
        <v>79388</v>
      </c>
    </row>
    <row r="1664" spans="1:5" ht="25.5">
      <c r="A1664" s="5"/>
      <c r="B1664" s="61" t="s">
        <v>186</v>
      </c>
      <c r="C1664" s="2">
        <v>5546</v>
      </c>
      <c r="D1664" s="2">
        <v>0</v>
      </c>
      <c r="E1664" s="2">
        <f t="shared" si="53"/>
        <v>5546</v>
      </c>
    </row>
    <row r="1665" spans="1:5" ht="12.75" hidden="1">
      <c r="A1665" s="5"/>
      <c r="B1665" s="59" t="s">
        <v>225</v>
      </c>
      <c r="C1665" s="2"/>
      <c r="D1665" s="2"/>
      <c r="E1665" s="2">
        <f t="shared" si="53"/>
        <v>0</v>
      </c>
    </row>
    <row r="1666" spans="1:5" ht="25.5" hidden="1">
      <c r="A1666" s="5"/>
      <c r="B1666" s="67" t="s">
        <v>19</v>
      </c>
      <c r="C1666" s="4">
        <v>0</v>
      </c>
      <c r="D1666" s="4">
        <v>0</v>
      </c>
      <c r="E1666" s="4">
        <f t="shared" si="53"/>
        <v>0</v>
      </c>
    </row>
    <row r="1667" spans="1:5" ht="12.75" hidden="1">
      <c r="A1667" s="5"/>
      <c r="B1667" s="59" t="s">
        <v>161</v>
      </c>
      <c r="C1667" s="2">
        <v>0</v>
      </c>
      <c r="D1667" s="2"/>
      <c r="E1667" s="2">
        <f t="shared" si="53"/>
        <v>0</v>
      </c>
    </row>
    <row r="1668" spans="1:5" ht="12.75">
      <c r="A1668" s="5"/>
      <c r="B1668" s="59"/>
      <c r="C1668" s="2"/>
      <c r="D1668" s="2"/>
      <c r="E1668" s="3"/>
    </row>
    <row r="1669" spans="1:5" ht="12.75">
      <c r="A1669" s="5"/>
      <c r="B1669" s="1" t="s">
        <v>68</v>
      </c>
      <c r="C1669" s="3">
        <f>C1670+C1673</f>
        <v>295844</v>
      </c>
      <c r="D1669" s="3">
        <f>D1670+D1673</f>
        <v>0</v>
      </c>
      <c r="E1669" s="3">
        <f>E1670+E1673</f>
        <v>295844</v>
      </c>
    </row>
    <row r="1670" spans="1:5" ht="12.75">
      <c r="A1670" s="5"/>
      <c r="B1670" s="59" t="s">
        <v>43</v>
      </c>
      <c r="C1670" s="2">
        <f>C1671</f>
        <v>295844</v>
      </c>
      <c r="D1670" s="2">
        <f>D1671</f>
        <v>0</v>
      </c>
      <c r="E1670" s="2">
        <f>E1671</f>
        <v>295844</v>
      </c>
    </row>
    <row r="1671" spans="1:5" ht="12.75">
      <c r="A1671" s="5"/>
      <c r="B1671" s="59" t="s">
        <v>44</v>
      </c>
      <c r="C1671" s="2">
        <v>295844</v>
      </c>
      <c r="D1671" s="2">
        <v>0</v>
      </c>
      <c r="E1671" s="2">
        <f>C1671+D1671</f>
        <v>295844</v>
      </c>
    </row>
    <row r="1672" spans="1:5" ht="12.75">
      <c r="A1672" s="5"/>
      <c r="B1672" s="60" t="s">
        <v>45</v>
      </c>
      <c r="C1672" s="4">
        <v>165359</v>
      </c>
      <c r="D1672" s="4">
        <v>0</v>
      </c>
      <c r="E1672" s="2">
        <f>C1672+D1672</f>
        <v>165359</v>
      </c>
    </row>
    <row r="1673" spans="1:5" ht="13.5" customHeight="1">
      <c r="A1673" s="5"/>
      <c r="B1673" s="59" t="s">
        <v>58</v>
      </c>
      <c r="C1673" s="2">
        <v>0</v>
      </c>
      <c r="D1673" s="2">
        <v>0</v>
      </c>
      <c r="E1673" s="2">
        <f>C1673+D1673</f>
        <v>0</v>
      </c>
    </row>
    <row r="1674" spans="1:5" ht="12.75">
      <c r="A1674" s="5"/>
      <c r="B1674" s="59"/>
      <c r="C1674" s="2"/>
      <c r="D1674" s="2"/>
      <c r="E1674" s="3"/>
    </row>
    <row r="1675" spans="1:5" ht="12.75" hidden="1">
      <c r="A1675" s="85"/>
      <c r="B1675" s="86"/>
      <c r="C1675" s="83"/>
      <c r="D1675" s="83"/>
      <c r="E1675" s="3"/>
    </row>
    <row r="1676" spans="1:5" ht="12.75" hidden="1">
      <c r="A1676" s="6" t="s">
        <v>246</v>
      </c>
      <c r="B1676" s="1" t="s">
        <v>247</v>
      </c>
      <c r="C1676" s="2"/>
      <c r="D1676" s="2"/>
      <c r="E1676" s="3"/>
    </row>
    <row r="1677" spans="1:5" ht="12.75" hidden="1">
      <c r="A1677" s="6"/>
      <c r="B1677" s="1" t="s">
        <v>248</v>
      </c>
      <c r="C1677" s="3"/>
      <c r="D1677" s="3"/>
      <c r="E1677" s="3"/>
    </row>
    <row r="1678" spans="1:5" ht="12.75" hidden="1">
      <c r="A1678" s="6"/>
      <c r="B1678" s="59" t="s">
        <v>93</v>
      </c>
      <c r="C1678" s="2"/>
      <c r="D1678" s="2"/>
      <c r="E1678" s="3"/>
    </row>
    <row r="1679" spans="1:5" ht="12.75" hidden="1">
      <c r="A1679" s="6"/>
      <c r="B1679" s="1" t="s">
        <v>76</v>
      </c>
      <c r="C1679" s="3"/>
      <c r="D1679" s="3"/>
      <c r="E1679" s="3"/>
    </row>
    <row r="1680" spans="1:5" ht="12.75" hidden="1">
      <c r="A1680" s="6"/>
      <c r="B1680" s="59" t="s">
        <v>43</v>
      </c>
      <c r="C1680" s="2"/>
      <c r="D1680" s="2"/>
      <c r="E1680" s="3"/>
    </row>
    <row r="1681" spans="1:5" ht="12.75" hidden="1">
      <c r="A1681" s="6"/>
      <c r="B1681" s="59" t="s">
        <v>249</v>
      </c>
      <c r="C1681" s="2"/>
      <c r="D1681" s="2"/>
      <c r="E1681" s="3"/>
    </row>
    <row r="1682" spans="1:5" ht="12.75">
      <c r="A1682" s="21" t="s">
        <v>250</v>
      </c>
      <c r="B1682" s="1" t="s">
        <v>247</v>
      </c>
      <c r="C1682" s="2"/>
      <c r="D1682" s="2"/>
      <c r="E1682" s="3"/>
    </row>
    <row r="1683" spans="1:5" ht="12.75">
      <c r="A1683" s="5"/>
      <c r="B1683" s="1" t="s">
        <v>59</v>
      </c>
      <c r="C1683" s="3">
        <f>C1684+C1685+C1686</f>
        <v>21634</v>
      </c>
      <c r="D1683" s="3">
        <f>D1684+D1685+D1686</f>
        <v>0</v>
      </c>
      <c r="E1683" s="3">
        <f>E1684+E1685+E1686</f>
        <v>21634</v>
      </c>
    </row>
    <row r="1684" spans="1:5" ht="12.75">
      <c r="A1684" s="5"/>
      <c r="B1684" s="59" t="s">
        <v>74</v>
      </c>
      <c r="C1684" s="2">
        <v>21634</v>
      </c>
      <c r="D1684" s="2">
        <v>0</v>
      </c>
      <c r="E1684" s="2">
        <f>C1684+D1684</f>
        <v>21634</v>
      </c>
    </row>
    <row r="1685" spans="1:5" ht="12.75" hidden="1">
      <c r="A1685" s="5"/>
      <c r="B1685" s="59" t="s">
        <v>67</v>
      </c>
      <c r="C1685" s="2">
        <v>0</v>
      </c>
      <c r="D1685" s="2">
        <v>0</v>
      </c>
      <c r="E1685" s="2">
        <f>C1685+D1685</f>
        <v>0</v>
      </c>
    </row>
    <row r="1686" spans="1:5" ht="12.75" hidden="1">
      <c r="A1686" s="5"/>
      <c r="B1686" s="59" t="s">
        <v>102</v>
      </c>
      <c r="C1686" s="2">
        <v>0</v>
      </c>
      <c r="D1686" s="2">
        <v>0</v>
      </c>
      <c r="E1686" s="2">
        <f>C1686+D1686</f>
        <v>0</v>
      </c>
    </row>
    <row r="1687" spans="1:5" ht="12.75">
      <c r="A1687" s="5"/>
      <c r="B1687" s="59"/>
      <c r="C1687" s="2"/>
      <c r="D1687" s="2"/>
      <c r="E1687" s="3"/>
    </row>
    <row r="1688" spans="1:5" ht="12.75">
      <c r="A1688" s="5"/>
      <c r="B1688" s="1" t="s">
        <v>76</v>
      </c>
      <c r="C1688" s="3">
        <f>C1690</f>
        <v>21634</v>
      </c>
      <c r="D1688" s="3">
        <f>D1690</f>
        <v>0</v>
      </c>
      <c r="E1688" s="3">
        <f>E1690</f>
        <v>21634</v>
      </c>
    </row>
    <row r="1689" spans="1:5" ht="12.75">
      <c r="A1689" s="5"/>
      <c r="B1689" s="59" t="s">
        <v>43</v>
      </c>
      <c r="C1689" s="2">
        <f>C1690</f>
        <v>21634</v>
      </c>
      <c r="D1689" s="2">
        <f>D1690</f>
        <v>0</v>
      </c>
      <c r="E1689" s="2">
        <f>E1690</f>
        <v>21634</v>
      </c>
    </row>
    <row r="1690" spans="1:5" ht="12.75">
      <c r="A1690" s="5"/>
      <c r="B1690" s="59" t="s">
        <v>251</v>
      </c>
      <c r="C1690" s="2">
        <v>21634</v>
      </c>
      <c r="D1690" s="2">
        <v>0</v>
      </c>
      <c r="E1690" s="2">
        <f aca="true" t="shared" si="54" ref="E1690:E1706">C1690+D1690</f>
        <v>21634</v>
      </c>
    </row>
    <row r="1691" spans="1:5" ht="12.75">
      <c r="A1691" s="9"/>
      <c r="B1691" s="60" t="s">
        <v>252</v>
      </c>
      <c r="C1691" s="4">
        <v>500</v>
      </c>
      <c r="D1691" s="4"/>
      <c r="E1691" s="2">
        <f t="shared" si="54"/>
        <v>500</v>
      </c>
    </row>
    <row r="1692" spans="1:5" ht="12.75">
      <c r="A1692" s="9"/>
      <c r="B1692" s="60" t="s">
        <v>253</v>
      </c>
      <c r="C1692" s="4">
        <v>400</v>
      </c>
      <c r="D1692" s="4">
        <v>0</v>
      </c>
      <c r="E1692" s="4">
        <f t="shared" si="54"/>
        <v>400</v>
      </c>
    </row>
    <row r="1693" spans="1:5" ht="12.75">
      <c r="A1693" s="9"/>
      <c r="B1693" s="60" t="s">
        <v>254</v>
      </c>
      <c r="C1693" s="4">
        <v>11124</v>
      </c>
      <c r="D1693" s="4"/>
      <c r="E1693" s="4">
        <f t="shared" si="54"/>
        <v>11124</v>
      </c>
    </row>
    <row r="1694" spans="1:5" ht="12.75">
      <c r="A1694" s="9"/>
      <c r="B1694" s="60" t="s">
        <v>255</v>
      </c>
      <c r="C1694" s="4">
        <v>410</v>
      </c>
      <c r="D1694" s="4">
        <v>0</v>
      </c>
      <c r="E1694" s="4">
        <f t="shared" si="54"/>
        <v>410</v>
      </c>
    </row>
    <row r="1695" spans="1:5" ht="12.75">
      <c r="A1695" s="9"/>
      <c r="B1695" s="60" t="s">
        <v>434</v>
      </c>
      <c r="C1695" s="4">
        <v>250</v>
      </c>
      <c r="D1695" s="4"/>
      <c r="E1695" s="4"/>
    </row>
    <row r="1696" spans="1:5" ht="12.75">
      <c r="A1696" s="9"/>
      <c r="B1696" s="60" t="s">
        <v>509</v>
      </c>
      <c r="C1696" s="4">
        <v>200</v>
      </c>
      <c r="D1696" s="4">
        <v>0</v>
      </c>
      <c r="E1696" s="4">
        <f aca="true" t="shared" si="55" ref="E1696:E1703">C1696+D1696</f>
        <v>200</v>
      </c>
    </row>
    <row r="1697" spans="1:5" ht="12.75">
      <c r="A1697" s="9"/>
      <c r="B1697" s="60" t="s">
        <v>256</v>
      </c>
      <c r="C1697" s="4">
        <v>250</v>
      </c>
      <c r="D1697" s="4"/>
      <c r="E1697" s="4">
        <f t="shared" si="55"/>
        <v>250</v>
      </c>
    </row>
    <row r="1698" spans="1:5" ht="12.75">
      <c r="A1698" s="9"/>
      <c r="B1698" s="60" t="s">
        <v>510</v>
      </c>
      <c r="C1698" s="4">
        <v>100</v>
      </c>
      <c r="D1698" s="4">
        <v>0</v>
      </c>
      <c r="E1698" s="4">
        <f t="shared" si="55"/>
        <v>100</v>
      </c>
    </row>
    <row r="1699" spans="1:5" ht="12.75">
      <c r="A1699" s="9"/>
      <c r="B1699" s="60" t="s">
        <v>511</v>
      </c>
      <c r="C1699" s="4">
        <v>2500</v>
      </c>
      <c r="D1699" s="4"/>
      <c r="E1699" s="4">
        <f t="shared" si="55"/>
        <v>2500</v>
      </c>
    </row>
    <row r="1700" spans="1:5" ht="12.75">
      <c r="A1700" s="9"/>
      <c r="B1700" s="60" t="s">
        <v>520</v>
      </c>
      <c r="C1700" s="4">
        <v>200</v>
      </c>
      <c r="D1700" s="4"/>
      <c r="E1700" s="4">
        <f t="shared" si="55"/>
        <v>200</v>
      </c>
    </row>
    <row r="1701" spans="1:5" ht="12.75">
      <c r="A1701" s="9"/>
      <c r="B1701" s="60" t="s">
        <v>512</v>
      </c>
      <c r="C1701" s="4">
        <v>3000</v>
      </c>
      <c r="D1701" s="4"/>
      <c r="E1701" s="4">
        <f t="shared" si="55"/>
        <v>3000</v>
      </c>
    </row>
    <row r="1702" spans="1:5" ht="12.75">
      <c r="A1702" s="9"/>
      <c r="B1702" s="60" t="s">
        <v>435</v>
      </c>
      <c r="C1702" s="4">
        <v>400</v>
      </c>
      <c r="D1702" s="4"/>
      <c r="E1702" s="4">
        <f t="shared" si="55"/>
        <v>400</v>
      </c>
    </row>
    <row r="1703" spans="1:5" ht="12.75">
      <c r="A1703" s="9"/>
      <c r="B1703" s="60" t="s">
        <v>521</v>
      </c>
      <c r="C1703" s="4">
        <v>1500</v>
      </c>
      <c r="D1703" s="4">
        <v>0</v>
      </c>
      <c r="E1703" s="4">
        <f t="shared" si="55"/>
        <v>1500</v>
      </c>
    </row>
    <row r="1704" spans="1:5" ht="17.25" customHeight="1">
      <c r="A1704" s="9"/>
      <c r="B1704" s="60" t="s">
        <v>436</v>
      </c>
      <c r="C1704" s="4">
        <v>400</v>
      </c>
      <c r="D1704" s="4"/>
      <c r="E1704" s="4">
        <f t="shared" si="54"/>
        <v>400</v>
      </c>
    </row>
    <row r="1705" spans="1:5" ht="15" customHeight="1">
      <c r="A1705" s="9"/>
      <c r="B1705" s="60" t="s">
        <v>437</v>
      </c>
      <c r="C1705" s="4">
        <v>400</v>
      </c>
      <c r="D1705" s="4">
        <v>0</v>
      </c>
      <c r="E1705" s="4">
        <f t="shared" si="54"/>
        <v>400</v>
      </c>
    </row>
    <row r="1706" spans="1:5" ht="0.75" customHeight="1">
      <c r="A1706" s="5"/>
      <c r="B1706" s="60" t="s">
        <v>257</v>
      </c>
      <c r="C1706" s="4">
        <v>0</v>
      </c>
      <c r="D1706" s="4"/>
      <c r="E1706" s="2">
        <f t="shared" si="54"/>
        <v>0</v>
      </c>
    </row>
    <row r="1707" spans="1:5" ht="19.5" customHeight="1" hidden="1">
      <c r="A1707" s="5"/>
      <c r="B1707" s="60"/>
      <c r="C1707" s="4"/>
      <c r="D1707" s="4"/>
      <c r="E1707" s="3"/>
    </row>
    <row r="1708" spans="1:5" ht="25.5" hidden="1">
      <c r="A1708" s="22" t="s">
        <v>258</v>
      </c>
      <c r="B1708" s="64" t="s">
        <v>259</v>
      </c>
      <c r="C1708" s="2"/>
      <c r="D1708" s="2"/>
      <c r="E1708" s="3"/>
    </row>
    <row r="1709" spans="1:5" ht="12.75" hidden="1">
      <c r="A1709" s="5"/>
      <c r="B1709" s="1" t="s">
        <v>59</v>
      </c>
      <c r="C1709" s="3">
        <f>C1710+C1711+C1712</f>
        <v>0</v>
      </c>
      <c r="D1709" s="3">
        <f>D1710+D1711+D1712</f>
        <v>0</v>
      </c>
      <c r="E1709" s="3">
        <f>E1710+E1711+E1712</f>
        <v>0</v>
      </c>
    </row>
    <row r="1710" spans="1:5" ht="12.75" hidden="1">
      <c r="A1710" s="5"/>
      <c r="B1710" s="59" t="s">
        <v>91</v>
      </c>
      <c r="C1710" s="2"/>
      <c r="D1710" s="2"/>
      <c r="E1710" s="3">
        <f>C1710+D1710</f>
        <v>0</v>
      </c>
    </row>
    <row r="1711" spans="1:5" ht="25.5" hidden="1">
      <c r="A1711" s="43" t="s">
        <v>13</v>
      </c>
      <c r="B1711" s="68" t="s">
        <v>198</v>
      </c>
      <c r="C1711" s="2">
        <v>0</v>
      </c>
      <c r="D1711" s="2"/>
      <c r="E1711" s="2">
        <f>C1711+D1711</f>
        <v>0</v>
      </c>
    </row>
    <row r="1712" spans="1:5" ht="12.75" hidden="1">
      <c r="A1712" s="5"/>
      <c r="B1712" s="59" t="s">
        <v>103</v>
      </c>
      <c r="C1712" s="2">
        <v>0</v>
      </c>
      <c r="D1712" s="2"/>
      <c r="E1712" s="2">
        <f>C1712+D1712</f>
        <v>0</v>
      </c>
    </row>
    <row r="1713" spans="1:5" ht="12.75" hidden="1">
      <c r="A1713" s="5"/>
      <c r="B1713" s="59"/>
      <c r="C1713" s="2"/>
      <c r="D1713" s="2"/>
      <c r="E1713" s="3"/>
    </row>
    <row r="1714" spans="1:5" ht="12.75" hidden="1">
      <c r="A1714" s="5"/>
      <c r="B1714" s="1" t="s">
        <v>68</v>
      </c>
      <c r="C1714" s="3">
        <f>C1715+C1718+C1719</f>
        <v>0</v>
      </c>
      <c r="D1714" s="3">
        <f>D1715+D1718+D1719</f>
        <v>0</v>
      </c>
      <c r="E1714" s="3">
        <f>E1715+E1718+E1719</f>
        <v>0</v>
      </c>
    </row>
    <row r="1715" spans="1:5" ht="12.75" hidden="1">
      <c r="A1715" s="5"/>
      <c r="B1715" s="59" t="s">
        <v>43</v>
      </c>
      <c r="C1715" s="2">
        <f>C1716</f>
        <v>0</v>
      </c>
      <c r="D1715" s="2">
        <f>D1716</f>
        <v>0</v>
      </c>
      <c r="E1715" s="2">
        <f>E1716</f>
        <v>0</v>
      </c>
    </row>
    <row r="1716" spans="1:5" ht="12.75" hidden="1">
      <c r="A1716" s="5"/>
      <c r="B1716" s="59" t="s">
        <v>44</v>
      </c>
      <c r="C1716" s="2">
        <v>0</v>
      </c>
      <c r="D1716" s="2"/>
      <c r="E1716" s="2">
        <f>C1716+D1716</f>
        <v>0</v>
      </c>
    </row>
    <row r="1717" spans="1:5" ht="12.75" hidden="1">
      <c r="A1717" s="9"/>
      <c r="B1717" s="60" t="s">
        <v>45</v>
      </c>
      <c r="C1717" s="4">
        <v>0</v>
      </c>
      <c r="D1717" s="4"/>
      <c r="E1717" s="2">
        <f>C1717+D1717</f>
        <v>0</v>
      </c>
    </row>
    <row r="1718" spans="1:5" ht="7.5" customHeight="1" hidden="1">
      <c r="A1718" s="5"/>
      <c r="B1718" s="59" t="s">
        <v>58</v>
      </c>
      <c r="C1718" s="2">
        <v>0</v>
      </c>
      <c r="D1718" s="2"/>
      <c r="E1718" s="2">
        <f>C1718+D1718</f>
        <v>0</v>
      </c>
    </row>
    <row r="1719" spans="1:5" ht="6.75" customHeight="1" hidden="1">
      <c r="A1719" s="5"/>
      <c r="B1719" s="67" t="s">
        <v>19</v>
      </c>
      <c r="C1719" s="2">
        <v>0</v>
      </c>
      <c r="D1719" s="2"/>
      <c r="E1719" s="3">
        <f>C1719+D1719</f>
        <v>0</v>
      </c>
    </row>
    <row r="1720" spans="1:5" ht="17.25" customHeight="1">
      <c r="A1720" s="5"/>
      <c r="B1720" s="67"/>
      <c r="C1720" s="2"/>
      <c r="D1720" s="2"/>
      <c r="E1720" s="3"/>
    </row>
    <row r="1721" spans="1:5" ht="12.75">
      <c r="A1721" s="6" t="s">
        <v>260</v>
      </c>
      <c r="B1721" s="1" t="s">
        <v>261</v>
      </c>
      <c r="C1721" s="2"/>
      <c r="D1721" s="2"/>
      <c r="E1721" s="3"/>
    </row>
    <row r="1722" spans="1:5" ht="12.75">
      <c r="A1722" s="5"/>
      <c r="B1722" s="1" t="s">
        <v>59</v>
      </c>
      <c r="C1722" s="3">
        <f>C1723+C1726+C1725</f>
        <v>35643</v>
      </c>
      <c r="D1722" s="3">
        <f>D1723+D1726+D1725</f>
        <v>0</v>
      </c>
      <c r="E1722" s="3">
        <f>E1723+E1726+E1725</f>
        <v>35643</v>
      </c>
    </row>
    <row r="1723" spans="1:5" ht="12.75" hidden="1">
      <c r="A1723" s="5"/>
      <c r="B1723" s="59" t="s">
        <v>4</v>
      </c>
      <c r="C1723" s="2">
        <f>C1724</f>
        <v>0</v>
      </c>
      <c r="D1723" s="2"/>
      <c r="E1723" s="3">
        <f>C1723+D1723</f>
        <v>0</v>
      </c>
    </row>
    <row r="1724" spans="1:5" ht="12.75" hidden="1">
      <c r="A1724" s="5"/>
      <c r="B1724" s="59" t="s">
        <v>237</v>
      </c>
      <c r="C1724" s="2">
        <v>0</v>
      </c>
      <c r="D1724" s="2"/>
      <c r="E1724" s="3">
        <f>C1724+D1724</f>
        <v>0</v>
      </c>
    </row>
    <row r="1725" spans="1:5" ht="12.75">
      <c r="A1725" s="5"/>
      <c r="B1725" s="59" t="s">
        <v>84</v>
      </c>
      <c r="C1725" s="2">
        <v>33424</v>
      </c>
      <c r="D1725" s="2">
        <v>0</v>
      </c>
      <c r="E1725" s="2">
        <f>C1725+D1725</f>
        <v>33424</v>
      </c>
    </row>
    <row r="1726" spans="1:5" ht="12.75">
      <c r="A1726" s="5"/>
      <c r="B1726" s="59" t="s">
        <v>103</v>
      </c>
      <c r="C1726" s="2">
        <v>2219</v>
      </c>
      <c r="D1726" s="2"/>
      <c r="E1726" s="2">
        <f>C1726+D1726</f>
        <v>2219</v>
      </c>
    </row>
    <row r="1727" spans="1:5" ht="12.75">
      <c r="A1727" s="5"/>
      <c r="B1727" s="59"/>
      <c r="C1727" s="2"/>
      <c r="D1727" s="2"/>
      <c r="E1727" s="3"/>
    </row>
    <row r="1728" spans="1:5" ht="12.75">
      <c r="A1728" s="5"/>
      <c r="B1728" s="1" t="s">
        <v>68</v>
      </c>
      <c r="C1728" s="3">
        <f aca="true" t="shared" si="56" ref="C1728:E1729">C1729</f>
        <v>35643</v>
      </c>
      <c r="D1728" s="3">
        <f t="shared" si="56"/>
        <v>0</v>
      </c>
      <c r="E1728" s="3">
        <f t="shared" si="56"/>
        <v>35643</v>
      </c>
    </row>
    <row r="1729" spans="1:5" ht="12.75">
      <c r="A1729" s="5"/>
      <c r="B1729" s="59" t="s">
        <v>43</v>
      </c>
      <c r="C1729" s="2">
        <f t="shared" si="56"/>
        <v>35643</v>
      </c>
      <c r="D1729" s="2">
        <f t="shared" si="56"/>
        <v>0</v>
      </c>
      <c r="E1729" s="2">
        <f t="shared" si="56"/>
        <v>35643</v>
      </c>
    </row>
    <row r="1730" spans="1:5" ht="12.75">
      <c r="A1730" s="5"/>
      <c r="B1730" s="59" t="s">
        <v>44</v>
      </c>
      <c r="C1730" s="2">
        <v>35643</v>
      </c>
      <c r="D1730" s="2">
        <v>0</v>
      </c>
      <c r="E1730" s="2">
        <f>C1730+D1730</f>
        <v>35643</v>
      </c>
    </row>
    <row r="1731" spans="1:5" ht="12.75">
      <c r="A1731" s="5"/>
      <c r="B1731" s="60" t="s">
        <v>45</v>
      </c>
      <c r="C1731" s="2">
        <v>7650</v>
      </c>
      <c r="D1731" s="2">
        <v>0</v>
      </c>
      <c r="E1731" s="2">
        <f>C1731+D1731</f>
        <v>7650</v>
      </c>
    </row>
    <row r="1732" spans="1:5" ht="12.75">
      <c r="A1732" s="5"/>
      <c r="B1732" s="59"/>
      <c r="C1732" s="2"/>
      <c r="D1732" s="2"/>
      <c r="E1732" s="3"/>
    </row>
    <row r="1733" spans="1:5" ht="12.75">
      <c r="A1733" s="22" t="s">
        <v>262</v>
      </c>
      <c r="B1733" s="64" t="s">
        <v>263</v>
      </c>
      <c r="C1733" s="2"/>
      <c r="D1733" s="2"/>
      <c r="E1733" s="3"/>
    </row>
    <row r="1734" spans="1:5" ht="12" customHeight="1">
      <c r="A1734" s="5"/>
      <c r="B1734" s="1" t="s">
        <v>59</v>
      </c>
      <c r="C1734" s="3">
        <f>C1735+C1736+C1737</f>
        <v>80946</v>
      </c>
      <c r="D1734" s="3">
        <f>D1735+D1736+D1737</f>
        <v>0</v>
      </c>
      <c r="E1734" s="3">
        <f>E1735+E1736+E1737</f>
        <v>80946</v>
      </c>
    </row>
    <row r="1735" spans="1:5" ht="1.5" customHeight="1" hidden="1">
      <c r="A1735" s="5"/>
      <c r="B1735" s="59" t="s">
        <v>91</v>
      </c>
      <c r="C1735" s="2"/>
      <c r="D1735" s="2"/>
      <c r="E1735" s="3">
        <f>C1735+D1735</f>
        <v>0</v>
      </c>
    </row>
    <row r="1736" spans="1:5" ht="38.25">
      <c r="A1736" s="43"/>
      <c r="B1736" s="63" t="s">
        <v>14</v>
      </c>
      <c r="C1736" s="2">
        <v>66382</v>
      </c>
      <c r="D1736" s="2">
        <v>0</v>
      </c>
      <c r="E1736" s="2">
        <f>C1736+D1736</f>
        <v>66382</v>
      </c>
    </row>
    <row r="1737" spans="1:5" ht="12.75">
      <c r="A1737" s="5"/>
      <c r="B1737" s="59" t="s">
        <v>103</v>
      </c>
      <c r="C1737" s="2">
        <v>14564</v>
      </c>
      <c r="D1737" s="2"/>
      <c r="E1737" s="2">
        <f>C1737+D1737</f>
        <v>14564</v>
      </c>
    </row>
    <row r="1738" spans="1:5" ht="12.75">
      <c r="A1738" s="5"/>
      <c r="B1738" s="59"/>
      <c r="C1738" s="2"/>
      <c r="D1738" s="2"/>
      <c r="E1738" s="3"/>
    </row>
    <row r="1739" spans="1:5" ht="12.75">
      <c r="A1739" s="5"/>
      <c r="B1739" s="1" t="s">
        <v>68</v>
      </c>
      <c r="C1739" s="3">
        <f aca="true" t="shared" si="57" ref="C1739:E1740">C1740+C1743</f>
        <v>80946</v>
      </c>
      <c r="D1739" s="3">
        <f t="shared" si="57"/>
        <v>0</v>
      </c>
      <c r="E1739" s="3">
        <f t="shared" si="57"/>
        <v>80946</v>
      </c>
    </row>
    <row r="1740" spans="1:5" ht="12.75">
      <c r="A1740" s="5"/>
      <c r="B1740" s="59" t="s">
        <v>43</v>
      </c>
      <c r="C1740" s="2">
        <f t="shared" si="57"/>
        <v>80946</v>
      </c>
      <c r="D1740" s="2">
        <f t="shared" si="57"/>
        <v>0</v>
      </c>
      <c r="E1740" s="2">
        <f t="shared" si="57"/>
        <v>80946</v>
      </c>
    </row>
    <row r="1741" spans="1:5" ht="12.75">
      <c r="A1741" s="5"/>
      <c r="B1741" s="59" t="s">
        <v>44</v>
      </c>
      <c r="C1741" s="2">
        <v>79946</v>
      </c>
      <c r="D1741" s="2">
        <v>0</v>
      </c>
      <c r="E1741" s="2">
        <f>C1741+D1741</f>
        <v>79946</v>
      </c>
    </row>
    <row r="1742" spans="1:5" ht="12.75">
      <c r="A1742" s="9"/>
      <c r="B1742" s="60" t="s">
        <v>45</v>
      </c>
      <c r="C1742" s="4">
        <v>26001</v>
      </c>
      <c r="D1742" s="2">
        <v>0</v>
      </c>
      <c r="E1742" s="2">
        <f>C1742+D1742</f>
        <v>26001</v>
      </c>
    </row>
    <row r="1743" spans="1:5" ht="1.5" customHeight="1">
      <c r="A1743" s="5"/>
      <c r="B1743" s="59" t="s">
        <v>58</v>
      </c>
      <c r="C1743" s="2"/>
      <c r="D1743" s="2"/>
      <c r="E1743" s="2">
        <f>C1743+D1743</f>
        <v>0</v>
      </c>
    </row>
    <row r="1744" spans="1:5" ht="12.75">
      <c r="A1744" s="5"/>
      <c r="B1744" s="59" t="s">
        <v>347</v>
      </c>
      <c r="C1744" s="2">
        <v>1000</v>
      </c>
      <c r="D1744" s="2">
        <v>0</v>
      </c>
      <c r="E1744" s="2">
        <f>C1744+D1744</f>
        <v>1000</v>
      </c>
    </row>
    <row r="1745" spans="1:5" ht="16.5" customHeight="1">
      <c r="A1745" s="5"/>
      <c r="B1745" s="59"/>
      <c r="C1745" s="2"/>
      <c r="D1745" s="2"/>
      <c r="E1745" s="3"/>
    </row>
    <row r="1746" spans="1:5" ht="12.75">
      <c r="A1746" s="56" t="s">
        <v>264</v>
      </c>
      <c r="B1746" s="1" t="s">
        <v>415</v>
      </c>
      <c r="C1746" s="2"/>
      <c r="D1746" s="2"/>
      <c r="E1746" s="3"/>
    </row>
    <row r="1747" spans="1:5" ht="12.75">
      <c r="A1747" s="6"/>
      <c r="B1747" s="1" t="s">
        <v>59</v>
      </c>
      <c r="C1747" s="3">
        <f>C1748+C1749</f>
        <v>6351</v>
      </c>
      <c r="D1747" s="3">
        <f>D1748+D1749</f>
        <v>0</v>
      </c>
      <c r="E1747" s="3">
        <f>E1748+E1749</f>
        <v>6351</v>
      </c>
    </row>
    <row r="1748" spans="1:5" ht="1.5" customHeight="1">
      <c r="A1748" s="5"/>
      <c r="B1748" s="59" t="s">
        <v>91</v>
      </c>
      <c r="C1748" s="2">
        <v>0</v>
      </c>
      <c r="D1748" s="2"/>
      <c r="E1748" s="2">
        <f>C1748+D1748</f>
        <v>0</v>
      </c>
    </row>
    <row r="1749" spans="1:5" ht="21" customHeight="1">
      <c r="A1749" s="5"/>
      <c r="B1749" s="69" t="s">
        <v>410</v>
      </c>
      <c r="C1749" s="2">
        <v>6351</v>
      </c>
      <c r="D1749" s="2">
        <v>0</v>
      </c>
      <c r="E1749" s="2">
        <f>C1749+D1749</f>
        <v>6351</v>
      </c>
    </row>
    <row r="1750" spans="1:5" ht="12.75">
      <c r="A1750" s="5"/>
      <c r="B1750" s="1" t="s">
        <v>76</v>
      </c>
      <c r="C1750" s="3">
        <f aca="true" t="shared" si="58" ref="C1750:E1751">C1751</f>
        <v>6351</v>
      </c>
      <c r="D1750" s="3">
        <f t="shared" si="58"/>
        <v>0</v>
      </c>
      <c r="E1750" s="3">
        <f t="shared" si="58"/>
        <v>6351</v>
      </c>
    </row>
    <row r="1751" spans="1:5" ht="12.75">
      <c r="A1751" s="5"/>
      <c r="B1751" s="59" t="s">
        <v>43</v>
      </c>
      <c r="C1751" s="2">
        <f t="shared" si="58"/>
        <v>6351</v>
      </c>
      <c r="D1751" s="2">
        <f t="shared" si="58"/>
        <v>0</v>
      </c>
      <c r="E1751" s="2">
        <f t="shared" si="58"/>
        <v>6351</v>
      </c>
    </row>
    <row r="1752" spans="1:5" ht="12.75">
      <c r="A1752" s="5"/>
      <c r="B1752" s="59" t="s">
        <v>44</v>
      </c>
      <c r="C1752" s="2">
        <v>6351</v>
      </c>
      <c r="D1752" s="2">
        <v>0</v>
      </c>
      <c r="E1752" s="2">
        <f>C1752+D1752</f>
        <v>6351</v>
      </c>
    </row>
    <row r="1753" spans="1:5" ht="12.75">
      <c r="A1753" s="5"/>
      <c r="B1753" s="60" t="s">
        <v>45</v>
      </c>
      <c r="C1753" s="2">
        <v>5139</v>
      </c>
      <c r="D1753" s="2">
        <v>0</v>
      </c>
      <c r="E1753" s="2">
        <f>C1753+D1753</f>
        <v>5139</v>
      </c>
    </row>
    <row r="1754" spans="1:5" ht="12.75" customHeight="1">
      <c r="A1754" s="5"/>
      <c r="B1754" s="60"/>
      <c r="C1754" s="2"/>
      <c r="D1754" s="2"/>
      <c r="E1754" s="2"/>
    </row>
    <row r="1755" spans="1:5" ht="30.75" customHeight="1">
      <c r="A1755" s="47" t="s">
        <v>474</v>
      </c>
      <c r="B1755" s="64" t="s">
        <v>406</v>
      </c>
      <c r="C1755" s="83"/>
      <c r="D1755" s="83"/>
      <c r="E1755" s="83"/>
    </row>
    <row r="1756" spans="1:5" ht="12.75">
      <c r="A1756" s="5"/>
      <c r="B1756" s="1" t="s">
        <v>59</v>
      </c>
      <c r="C1756" s="3">
        <f>C1757+C1760</f>
        <v>345333</v>
      </c>
      <c r="D1756" s="3">
        <f>D1757</f>
        <v>0</v>
      </c>
      <c r="E1756" s="3">
        <f>E1757</f>
        <v>345333</v>
      </c>
    </row>
    <row r="1757" spans="1:5" ht="12.75" customHeight="1">
      <c r="A1757" s="5"/>
      <c r="B1757" s="59" t="s">
        <v>146</v>
      </c>
      <c r="C1757" s="2">
        <f>C1758+C1759</f>
        <v>345333</v>
      </c>
      <c r="D1757" s="2">
        <f>D1758+D1759</f>
        <v>0</v>
      </c>
      <c r="E1757" s="2">
        <f>E1758+E1759</f>
        <v>345333</v>
      </c>
    </row>
    <row r="1758" spans="1:5" ht="0.75" customHeight="1">
      <c r="A1758" s="5"/>
      <c r="B1758" s="59" t="s">
        <v>164</v>
      </c>
      <c r="C1758" s="2">
        <v>0</v>
      </c>
      <c r="D1758" s="2">
        <v>0</v>
      </c>
      <c r="E1758" s="2">
        <f>C1758+D1758</f>
        <v>0</v>
      </c>
    </row>
    <row r="1759" spans="1:5" ht="25.5">
      <c r="A1759" s="5"/>
      <c r="B1759" s="61" t="s">
        <v>158</v>
      </c>
      <c r="C1759" s="4">
        <v>345333</v>
      </c>
      <c r="D1759" s="4">
        <v>0</v>
      </c>
      <c r="E1759" s="2">
        <f>C1759+D1759</f>
        <v>345333</v>
      </c>
    </row>
    <row r="1760" spans="1:5" ht="1.5" customHeight="1">
      <c r="A1760" s="5"/>
      <c r="B1760" s="61" t="s">
        <v>64</v>
      </c>
      <c r="C1760" s="4">
        <v>0</v>
      </c>
      <c r="D1760" s="4"/>
      <c r="E1760" s="2">
        <f>C1760+D1760</f>
        <v>0</v>
      </c>
    </row>
    <row r="1761" spans="1:5" ht="12.75">
      <c r="A1761" s="5"/>
      <c r="B1761" s="61"/>
      <c r="C1761" s="4"/>
      <c r="D1761" s="4"/>
      <c r="E1761" s="2"/>
    </row>
    <row r="1762" spans="1:5" ht="12.75">
      <c r="A1762" s="5"/>
      <c r="B1762" s="1" t="s">
        <v>76</v>
      </c>
      <c r="C1762" s="3">
        <f>C1763</f>
        <v>345333</v>
      </c>
      <c r="D1762" s="3">
        <f>D1763</f>
        <v>0</v>
      </c>
      <c r="E1762" s="3">
        <f>E1763</f>
        <v>345333</v>
      </c>
    </row>
    <row r="1763" spans="1:5" ht="12.75">
      <c r="A1763" s="5"/>
      <c r="B1763" s="59" t="s">
        <v>43</v>
      </c>
      <c r="C1763" s="2">
        <f>C1764+C1766</f>
        <v>345333</v>
      </c>
      <c r="D1763" s="2">
        <f>D1764+D1766</f>
        <v>0</v>
      </c>
      <c r="E1763" s="2">
        <f>E1764+E1766</f>
        <v>345333</v>
      </c>
    </row>
    <row r="1764" spans="1:5" ht="12.75">
      <c r="A1764" s="5"/>
      <c r="B1764" s="59" t="s">
        <v>44</v>
      </c>
      <c r="C1764" s="2">
        <v>40859</v>
      </c>
      <c r="D1764" s="2">
        <v>0</v>
      </c>
      <c r="E1764" s="2">
        <f>C1764+D1764</f>
        <v>40859</v>
      </c>
    </row>
    <row r="1765" spans="1:5" ht="12.75">
      <c r="A1765" s="5"/>
      <c r="B1765" s="60" t="s">
        <v>233</v>
      </c>
      <c r="C1765" s="2">
        <v>28410</v>
      </c>
      <c r="D1765" s="2">
        <v>0</v>
      </c>
      <c r="E1765" s="2">
        <f>C1765+D1765</f>
        <v>28410</v>
      </c>
    </row>
    <row r="1766" spans="1:5" ht="12.75">
      <c r="A1766" s="5"/>
      <c r="B1766" s="59" t="s">
        <v>347</v>
      </c>
      <c r="C1766" s="2">
        <v>304474</v>
      </c>
      <c r="D1766" s="2">
        <v>0</v>
      </c>
      <c r="E1766" s="2">
        <f>C1766+D1766</f>
        <v>304474</v>
      </c>
    </row>
    <row r="1767" spans="1:5" ht="12.75">
      <c r="A1767" s="5"/>
      <c r="B1767" s="59"/>
      <c r="C1767" s="2"/>
      <c r="D1767" s="2"/>
      <c r="E1767" s="2"/>
    </row>
    <row r="1768" spans="1:5" ht="25.5">
      <c r="A1768" s="47" t="s">
        <v>416</v>
      </c>
      <c r="B1768" s="64" t="s">
        <v>441</v>
      </c>
      <c r="C1768" s="3"/>
      <c r="D1768" s="3"/>
      <c r="E1768" s="3"/>
    </row>
    <row r="1769" spans="1:5" ht="12.75">
      <c r="A1769" s="5"/>
      <c r="B1769" s="1" t="s">
        <v>59</v>
      </c>
      <c r="C1769" s="3">
        <f>C1770+C1773</f>
        <v>150000</v>
      </c>
      <c r="D1769" s="3">
        <f>D1770+D1773</f>
        <v>0</v>
      </c>
      <c r="E1769" s="3">
        <f>E1770+E1773</f>
        <v>150000</v>
      </c>
    </row>
    <row r="1770" spans="1:5" ht="12.75">
      <c r="A1770" s="5"/>
      <c r="B1770" s="59" t="s">
        <v>182</v>
      </c>
      <c r="C1770" s="2">
        <f>C1771+C1772</f>
        <v>150000</v>
      </c>
      <c r="D1770" s="2">
        <f>D1771+D1772</f>
        <v>0</v>
      </c>
      <c r="E1770" s="2">
        <f>E1771+E1772</f>
        <v>150000</v>
      </c>
    </row>
    <row r="1771" spans="1:5" ht="0.75" customHeight="1">
      <c r="A1771" s="5"/>
      <c r="B1771" s="59" t="s">
        <v>419</v>
      </c>
      <c r="C1771" s="2">
        <v>0</v>
      </c>
      <c r="D1771" s="2"/>
      <c r="E1771" s="2">
        <f>C1771+D1771</f>
        <v>0</v>
      </c>
    </row>
    <row r="1772" spans="1:5" ht="27.75" customHeight="1">
      <c r="A1772" s="5"/>
      <c r="B1772" s="61" t="s">
        <v>417</v>
      </c>
      <c r="C1772" s="2">
        <v>150000</v>
      </c>
      <c r="D1772" s="2">
        <v>0</v>
      </c>
      <c r="E1772" s="2">
        <f>C1772+D1772</f>
        <v>150000</v>
      </c>
    </row>
    <row r="1773" spans="1:5" ht="12.75" hidden="1">
      <c r="A1773" s="5"/>
      <c r="B1773" s="61" t="s">
        <v>64</v>
      </c>
      <c r="C1773" s="2">
        <v>0</v>
      </c>
      <c r="D1773" s="2"/>
      <c r="E1773" s="2">
        <f>C1773+D1773</f>
        <v>0</v>
      </c>
    </row>
    <row r="1774" spans="1:5" ht="19.5" customHeight="1">
      <c r="A1774" s="5"/>
      <c r="B1774" s="61"/>
      <c r="C1774" s="2"/>
      <c r="D1774" s="2"/>
      <c r="E1774" s="2"/>
    </row>
    <row r="1775" spans="1:5" ht="12.75">
      <c r="A1775" s="5"/>
      <c r="B1775" s="1" t="s">
        <v>76</v>
      </c>
      <c r="C1775" s="3">
        <f>C1776</f>
        <v>150000</v>
      </c>
      <c r="D1775" s="3">
        <f>D1776</f>
        <v>0</v>
      </c>
      <c r="E1775" s="3">
        <f>E1776</f>
        <v>150000</v>
      </c>
    </row>
    <row r="1776" spans="1:5" ht="12.75">
      <c r="A1776" s="5"/>
      <c r="B1776" s="59" t="s">
        <v>43</v>
      </c>
      <c r="C1776" s="2">
        <f>C1777+C1779</f>
        <v>150000</v>
      </c>
      <c r="D1776" s="2">
        <f>D1777+D1779</f>
        <v>0</v>
      </c>
      <c r="E1776" s="2">
        <f>E1777+E1779</f>
        <v>150000</v>
      </c>
    </row>
    <row r="1777" spans="1:5" ht="15.75" customHeight="1">
      <c r="A1777" s="5"/>
      <c r="B1777" s="59" t="s">
        <v>44</v>
      </c>
      <c r="C1777" s="2">
        <v>26000</v>
      </c>
      <c r="D1777" s="2">
        <v>0</v>
      </c>
      <c r="E1777" s="2">
        <f>C1777+D1777</f>
        <v>26000</v>
      </c>
    </row>
    <row r="1778" spans="1:5" ht="18.75" customHeight="1">
      <c r="A1778" s="5"/>
      <c r="B1778" s="59" t="s">
        <v>45</v>
      </c>
      <c r="C1778" s="2">
        <v>20000</v>
      </c>
      <c r="D1778" s="2">
        <v>0</v>
      </c>
      <c r="E1778" s="2">
        <f>C1778+D1778</f>
        <v>20000</v>
      </c>
    </row>
    <row r="1779" spans="1:5" ht="12.75">
      <c r="A1779" s="5"/>
      <c r="B1779" s="59" t="s">
        <v>48</v>
      </c>
      <c r="C1779" s="2">
        <v>124000</v>
      </c>
      <c r="D1779" s="2">
        <v>0</v>
      </c>
      <c r="E1779" s="2">
        <f>C1779+D1779</f>
        <v>124000</v>
      </c>
    </row>
    <row r="1780" spans="1:5" ht="12.75">
      <c r="A1780" s="5"/>
      <c r="B1780" s="59"/>
      <c r="C1780" s="2"/>
      <c r="D1780" s="2"/>
      <c r="E1780" s="2"/>
    </row>
    <row r="1781" spans="1:5" ht="12.75">
      <c r="A1781" s="5"/>
      <c r="B1781" s="2"/>
      <c r="C1781" s="2"/>
      <c r="D1781" s="2"/>
      <c r="E1781" s="2"/>
    </row>
    <row r="1782" spans="1:5" ht="12.75">
      <c r="A1782" s="6"/>
      <c r="B1782" s="3" t="s">
        <v>440</v>
      </c>
      <c r="C1782" s="3"/>
      <c r="D1782" s="3"/>
      <c r="E1782" s="3"/>
    </row>
    <row r="1783" spans="1:5" ht="12.75">
      <c r="A1783" s="6"/>
      <c r="B1783" s="3"/>
      <c r="C1783" s="3"/>
      <c r="D1783" s="3"/>
      <c r="E1783" s="3"/>
    </row>
    <row r="1784" spans="1:5" ht="12.75">
      <c r="A1784" s="6"/>
      <c r="B1784" s="3" t="s">
        <v>59</v>
      </c>
      <c r="C1784" s="3">
        <f>C1785+C1789+C1788+C1792+C1793+C1794+C1791+C1790+C1787</f>
        <v>1394851</v>
      </c>
      <c r="D1784" s="3">
        <f>D1785+D1789+D1788+D1792+D1793+D1794+D1791+D1790+D1787</f>
        <v>34039</v>
      </c>
      <c r="E1784" s="3">
        <f>E1785+E1789+E1788+E1792+E1793+E1794+E1791+E1790+E1787</f>
        <v>1428890</v>
      </c>
    </row>
    <row r="1785" spans="1:5" ht="12.75">
      <c r="A1785" s="5"/>
      <c r="B1785" s="2" t="s">
        <v>4</v>
      </c>
      <c r="C1785" s="2">
        <f>C1807+C1824+C1840+C1860+C1886</f>
        <v>784920</v>
      </c>
      <c r="D1785" s="2">
        <f>D1807+D1824+D1840+D1860+D1886</f>
        <v>0</v>
      </c>
      <c r="E1785" s="2">
        <f>E1807+E1824+E1840+E1860+E1886</f>
        <v>784920</v>
      </c>
    </row>
    <row r="1786" spans="1:5" ht="12.75">
      <c r="A1786" s="5"/>
      <c r="B1786" s="2" t="s">
        <v>196</v>
      </c>
      <c r="C1786" s="2">
        <f>C1785</f>
        <v>784920</v>
      </c>
      <c r="D1786" s="2">
        <f>D1785</f>
        <v>0</v>
      </c>
      <c r="E1786" s="2">
        <f>E1785</f>
        <v>784920</v>
      </c>
    </row>
    <row r="1787" spans="1:5" ht="25.5">
      <c r="A1787" s="5"/>
      <c r="B1787" s="14" t="s">
        <v>522</v>
      </c>
      <c r="C1787" s="2">
        <f>C1888</f>
        <v>473776</v>
      </c>
      <c r="D1787" s="2">
        <f>D1888</f>
        <v>21057</v>
      </c>
      <c r="E1787" s="2">
        <f>E1888</f>
        <v>494833</v>
      </c>
    </row>
    <row r="1788" spans="1:5" ht="1.5" customHeight="1">
      <c r="A1788" s="43"/>
      <c r="B1788" s="44" t="s">
        <v>119</v>
      </c>
      <c r="C1788" s="2"/>
      <c r="D1788" s="2"/>
      <c r="E1788" s="3">
        <f>C1788+D1788</f>
        <v>0</v>
      </c>
    </row>
    <row r="1789" spans="1:5" ht="17.25" customHeight="1">
      <c r="A1789" s="5"/>
      <c r="B1789" s="2" t="s">
        <v>26</v>
      </c>
      <c r="C1789" s="2">
        <f>C1810+C1827+C1844+C1889</f>
        <v>100223</v>
      </c>
      <c r="D1789" s="2">
        <f>D1810+D1827+D1844+D1889</f>
        <v>755</v>
      </c>
      <c r="E1789" s="2">
        <f>E1810+E1827+E1844+E1889</f>
        <v>100978</v>
      </c>
    </row>
    <row r="1790" spans="1:5" ht="2.25" customHeight="1">
      <c r="A1790" s="5"/>
      <c r="B1790" s="2" t="s">
        <v>29</v>
      </c>
      <c r="C1790" s="2">
        <f>C1811</f>
        <v>0</v>
      </c>
      <c r="D1790" s="2"/>
      <c r="E1790" s="3">
        <f>C1790+D1790</f>
        <v>0</v>
      </c>
    </row>
    <row r="1791" spans="1:5" ht="13.5">
      <c r="A1791" s="5"/>
      <c r="B1791" s="17" t="s">
        <v>35</v>
      </c>
      <c r="C1791" s="4">
        <f>C1892</f>
        <v>27687</v>
      </c>
      <c r="D1791" s="4">
        <f>D1892</f>
        <v>12227</v>
      </c>
      <c r="E1791" s="4">
        <f>E1892</f>
        <v>39914</v>
      </c>
    </row>
    <row r="1792" spans="1:5" ht="12.75">
      <c r="A1792" s="5"/>
      <c r="B1792" s="2" t="s">
        <v>328</v>
      </c>
      <c r="C1792" s="2">
        <f>C1813+C1829+C1845+C1890</f>
        <v>8245</v>
      </c>
      <c r="D1792" s="2">
        <f>D1813+D1829+D1845+D1890</f>
        <v>0</v>
      </c>
      <c r="E1792" s="2">
        <f>E1813+E1829+E1845+E1890</f>
        <v>8245</v>
      </c>
    </row>
    <row r="1793" spans="1:5" ht="26.25" customHeight="1" hidden="1">
      <c r="A1793" s="5"/>
      <c r="B1793" s="46" t="s">
        <v>107</v>
      </c>
      <c r="C1793" s="2">
        <f>C1843</f>
        <v>0</v>
      </c>
      <c r="D1793" s="2"/>
      <c r="E1793" s="3">
        <f>C1793+D1793</f>
        <v>0</v>
      </c>
    </row>
    <row r="1794" spans="1:5" ht="22.5" customHeight="1" hidden="1">
      <c r="A1794" s="5"/>
      <c r="B1794" s="2" t="s">
        <v>67</v>
      </c>
      <c r="C1794" s="2">
        <f>C1814+C1830+C1846+C1862+C1891</f>
        <v>0</v>
      </c>
      <c r="D1794" s="2">
        <f>D1814+D1830+D1846+D1862+D1891</f>
        <v>0</v>
      </c>
      <c r="E1794" s="2">
        <f>E1814+E1830+E1846+E1862+E1891</f>
        <v>0</v>
      </c>
    </row>
    <row r="1795" spans="1:5" ht="12.75">
      <c r="A1795" s="85"/>
      <c r="B1795" s="83"/>
      <c r="C1795" s="83"/>
      <c r="D1795" s="83"/>
      <c r="E1795" s="83"/>
    </row>
    <row r="1796" spans="1:5" ht="12.75">
      <c r="A1796" s="6"/>
      <c r="B1796" s="3" t="s">
        <v>68</v>
      </c>
      <c r="C1796" s="3">
        <f>C1797+C1802</f>
        <v>1394851</v>
      </c>
      <c r="D1796" s="3">
        <f>D1797+D1802</f>
        <v>34039</v>
      </c>
      <c r="E1796" s="3">
        <f>E1797+E1802</f>
        <v>1428890</v>
      </c>
    </row>
    <row r="1797" spans="1:5" ht="12.75">
      <c r="A1797" s="6"/>
      <c r="B1797" s="2" t="s">
        <v>43</v>
      </c>
      <c r="C1797" s="2">
        <f>C1798+C1800+C1801+C1803</f>
        <v>1372006</v>
      </c>
      <c r="D1797" s="2">
        <f>D1798+D1800+D1801+D1803</f>
        <v>34039</v>
      </c>
      <c r="E1797" s="2">
        <f>E1798+E1800+E1801+E1803</f>
        <v>1406045</v>
      </c>
    </row>
    <row r="1798" spans="1:5" ht="12.75">
      <c r="A1798" s="6"/>
      <c r="B1798" s="2" t="s">
        <v>44</v>
      </c>
      <c r="C1798" s="2">
        <f>C1818+C1850+C1834+C1896</f>
        <v>1293706</v>
      </c>
      <c r="D1798" s="2">
        <f>D1818+D1850+D1834+D1896</f>
        <v>39059</v>
      </c>
      <c r="E1798" s="2">
        <f>E1818+E1850+E1834+E1896</f>
        <v>1332765</v>
      </c>
    </row>
    <row r="1799" spans="1:5" ht="12.75">
      <c r="A1799" s="5"/>
      <c r="B1799" s="4" t="s">
        <v>45</v>
      </c>
      <c r="C1799" s="4">
        <f>C1819+C1835+C1851+C1897</f>
        <v>758283</v>
      </c>
      <c r="D1799" s="4">
        <f>D1819+D1835+D1851+D1897</f>
        <v>19322</v>
      </c>
      <c r="E1799" s="4">
        <f>E1819+E1835+E1851+E1897</f>
        <v>777605</v>
      </c>
    </row>
    <row r="1800" spans="1:5" ht="12.75">
      <c r="A1800" s="5"/>
      <c r="B1800" s="2" t="s">
        <v>46</v>
      </c>
      <c r="C1800" s="2">
        <f>C1866+C1898</f>
        <v>68200</v>
      </c>
      <c r="D1800" s="2">
        <f>D1866+D1898</f>
        <v>-5000</v>
      </c>
      <c r="E1800" s="2">
        <f>E1866+E1898</f>
        <v>63200</v>
      </c>
    </row>
    <row r="1801" spans="1:5" ht="12.75">
      <c r="A1801" s="5"/>
      <c r="B1801" s="2" t="s">
        <v>364</v>
      </c>
      <c r="C1801" s="2">
        <f>C1899+C1853</f>
        <v>6600</v>
      </c>
      <c r="D1801" s="2">
        <f>D1899+D1853</f>
        <v>-20</v>
      </c>
      <c r="E1801" s="2">
        <f>E1899+E1853</f>
        <v>6580</v>
      </c>
    </row>
    <row r="1802" spans="1:5" ht="12.75">
      <c r="A1802" s="5"/>
      <c r="B1802" s="2" t="s">
        <v>58</v>
      </c>
      <c r="C1802" s="2">
        <f>C1820+C1836+C1854+C1900</f>
        <v>22845</v>
      </c>
      <c r="D1802" s="2">
        <f>D1820+D1836+D1854+D1900</f>
        <v>0</v>
      </c>
      <c r="E1802" s="2">
        <f>E1820+E1836+E1854+E1900</f>
        <v>22845</v>
      </c>
    </row>
    <row r="1803" spans="1:5" ht="12.75">
      <c r="A1803" s="5"/>
      <c r="B1803" s="4" t="s">
        <v>420</v>
      </c>
      <c r="C1803" s="2">
        <f>C1855+C1901</f>
        <v>3500</v>
      </c>
      <c r="D1803" s="2"/>
      <c r="E1803" s="2">
        <f>E1821+E1837+E1855+E1901</f>
        <v>3500</v>
      </c>
    </row>
    <row r="1804" spans="1:5" ht="12.75">
      <c r="A1804" s="5"/>
      <c r="B1804" s="2"/>
      <c r="C1804" s="2"/>
      <c r="D1804" s="2"/>
      <c r="E1804" s="2"/>
    </row>
    <row r="1805" spans="1:5" ht="15.75" customHeight="1">
      <c r="A1805" s="6" t="s">
        <v>266</v>
      </c>
      <c r="B1805" s="3" t="s">
        <v>339</v>
      </c>
      <c r="C1805" s="2"/>
      <c r="D1805" s="2"/>
      <c r="E1805" s="3"/>
    </row>
    <row r="1806" spans="1:5" ht="12.75">
      <c r="A1806" s="6"/>
      <c r="B1806" s="3" t="s">
        <v>59</v>
      </c>
      <c r="C1806" s="3">
        <f>C1807+C1810+C1812+C1813+C1814+C1811+C1809</f>
        <v>322506</v>
      </c>
      <c r="D1806" s="3">
        <f>D1807+D1810+D1812+D1813+D1814+D1811+D1809</f>
        <v>0</v>
      </c>
      <c r="E1806" s="3">
        <f>E1807+E1810+E1812+E1813+E1814+E1811+E1809</f>
        <v>322506</v>
      </c>
    </row>
    <row r="1807" spans="1:5" ht="12.75">
      <c r="A1807" s="6"/>
      <c r="B1807" s="2" t="s">
        <v>182</v>
      </c>
      <c r="C1807" s="2">
        <f>C1808</f>
        <v>304761</v>
      </c>
      <c r="D1807" s="2">
        <f>D1808</f>
        <v>0</v>
      </c>
      <c r="E1807" s="2">
        <f>E1808</f>
        <v>304761</v>
      </c>
    </row>
    <row r="1808" spans="1:5" ht="12.75">
      <c r="A1808" s="6"/>
      <c r="B1808" s="2" t="s">
        <v>202</v>
      </c>
      <c r="C1808" s="2">
        <v>304761</v>
      </c>
      <c r="D1808" s="2">
        <v>0</v>
      </c>
      <c r="E1808" s="2">
        <f aca="true" t="shared" si="59" ref="E1808:E1813">C1808+D1808</f>
        <v>304761</v>
      </c>
    </row>
    <row r="1809" spans="1:5" ht="1.5" customHeight="1">
      <c r="A1809" s="6"/>
      <c r="B1809" s="14" t="s">
        <v>267</v>
      </c>
      <c r="C1809" s="2"/>
      <c r="D1809" s="2"/>
      <c r="E1809" s="2">
        <f t="shared" si="59"/>
        <v>0</v>
      </c>
    </row>
    <row r="1810" spans="1:5" ht="12" customHeight="1">
      <c r="A1810" s="6"/>
      <c r="B1810" s="2" t="s">
        <v>102</v>
      </c>
      <c r="C1810" s="2">
        <v>9500</v>
      </c>
      <c r="D1810" s="2">
        <v>0</v>
      </c>
      <c r="E1810" s="2">
        <f t="shared" si="59"/>
        <v>9500</v>
      </c>
    </row>
    <row r="1811" spans="1:5" ht="12" customHeight="1" hidden="1">
      <c r="A1811" s="6"/>
      <c r="B1811" s="2" t="s">
        <v>29</v>
      </c>
      <c r="C1811" s="2"/>
      <c r="D1811" s="2"/>
      <c r="E1811" s="2">
        <f t="shared" si="59"/>
        <v>0</v>
      </c>
    </row>
    <row r="1812" spans="1:5" ht="25.5" hidden="1">
      <c r="A1812" s="6"/>
      <c r="B1812" s="39" t="s">
        <v>226</v>
      </c>
      <c r="C1812" s="2">
        <v>0</v>
      </c>
      <c r="D1812" s="2"/>
      <c r="E1812" s="2">
        <f t="shared" si="59"/>
        <v>0</v>
      </c>
    </row>
    <row r="1813" spans="1:5" ht="12.75">
      <c r="A1813" s="6"/>
      <c r="B1813" s="2" t="s">
        <v>161</v>
      </c>
      <c r="C1813" s="2">
        <v>8245</v>
      </c>
      <c r="D1813" s="2"/>
      <c r="E1813" s="2">
        <f t="shared" si="59"/>
        <v>8245</v>
      </c>
    </row>
    <row r="1814" spans="1:5" ht="0.75" customHeight="1">
      <c r="A1814" s="6"/>
      <c r="B1814" s="2" t="s">
        <v>67</v>
      </c>
      <c r="C1814" s="2"/>
      <c r="D1814" s="2"/>
      <c r="E1814" s="3"/>
    </row>
    <row r="1815" spans="1:5" ht="8.25" customHeight="1">
      <c r="A1815" s="6"/>
      <c r="B1815" s="2"/>
      <c r="C1815" s="2"/>
      <c r="D1815" s="2"/>
      <c r="E1815" s="3"/>
    </row>
    <row r="1816" spans="1:5" ht="12.75">
      <c r="A1816" s="6"/>
      <c r="B1816" s="3" t="s">
        <v>76</v>
      </c>
      <c r="C1816" s="3">
        <f>C1817+C1820</f>
        <v>322506</v>
      </c>
      <c r="D1816" s="3">
        <f>D1817+D1820</f>
        <v>0</v>
      </c>
      <c r="E1816" s="3">
        <f>E1817+E1820</f>
        <v>322506</v>
      </c>
    </row>
    <row r="1817" spans="1:5" ht="12.75">
      <c r="A1817" s="6"/>
      <c r="B1817" s="2" t="s">
        <v>43</v>
      </c>
      <c r="C1817" s="2">
        <f>C1818</f>
        <v>302718</v>
      </c>
      <c r="D1817" s="2">
        <f>D1818</f>
        <v>0</v>
      </c>
      <c r="E1817" s="2">
        <f>E1818</f>
        <v>302718</v>
      </c>
    </row>
    <row r="1818" spans="1:5" ht="12.75">
      <c r="A1818" s="6"/>
      <c r="B1818" s="2" t="s">
        <v>44</v>
      </c>
      <c r="C1818" s="2">
        <v>302718</v>
      </c>
      <c r="D1818" s="2">
        <v>0</v>
      </c>
      <c r="E1818" s="2">
        <f>C1818+D1818</f>
        <v>302718</v>
      </c>
    </row>
    <row r="1819" spans="1:5" ht="12.75">
      <c r="A1819" s="6"/>
      <c r="B1819" s="4" t="s">
        <v>45</v>
      </c>
      <c r="C1819" s="4">
        <v>191643</v>
      </c>
      <c r="D1819" s="4">
        <v>0</v>
      </c>
      <c r="E1819" s="2">
        <f>C1819+D1819</f>
        <v>191643</v>
      </c>
    </row>
    <row r="1820" spans="1:5" ht="12" customHeight="1">
      <c r="A1820" s="6"/>
      <c r="B1820" s="2" t="s">
        <v>58</v>
      </c>
      <c r="C1820" s="2">
        <v>19788</v>
      </c>
      <c r="D1820" s="2">
        <v>0</v>
      </c>
      <c r="E1820" s="2">
        <f>C1820+D1820</f>
        <v>19788</v>
      </c>
    </row>
    <row r="1821" spans="1:5" ht="12.75">
      <c r="A1821" s="6"/>
      <c r="B1821" s="2"/>
      <c r="C1821" s="2"/>
      <c r="D1821" s="2"/>
      <c r="E1821" s="3"/>
    </row>
    <row r="1822" spans="1:5" ht="12.75">
      <c r="A1822" s="6" t="s">
        <v>268</v>
      </c>
      <c r="B1822" s="3" t="s">
        <v>269</v>
      </c>
      <c r="C1822" s="2"/>
      <c r="D1822" s="2"/>
      <c r="E1822" s="3"/>
    </row>
    <row r="1823" spans="1:5" ht="12.75">
      <c r="A1823" s="6"/>
      <c r="B1823" s="3" t="s">
        <v>59</v>
      </c>
      <c r="C1823" s="3">
        <f>C1824+C1827+C1828+C1829+C1830+C1826</f>
        <v>160848</v>
      </c>
      <c r="D1823" s="3">
        <f>D1824+D1827+D1828+D1829+D1830+D1826</f>
        <v>0</v>
      </c>
      <c r="E1823" s="3">
        <f>E1824+E1827+E1828+E1829+E1830+E1826</f>
        <v>160848</v>
      </c>
    </row>
    <row r="1824" spans="1:5" ht="12.75">
      <c r="A1824" s="6"/>
      <c r="B1824" s="2" t="s">
        <v>182</v>
      </c>
      <c r="C1824" s="2">
        <f>C1825+C1826</f>
        <v>99262</v>
      </c>
      <c r="D1824" s="2">
        <f>D1825+D1826</f>
        <v>0</v>
      </c>
      <c r="E1824" s="2">
        <f>E1825+E1826</f>
        <v>99262</v>
      </c>
    </row>
    <row r="1825" spans="1:5" ht="12.75">
      <c r="A1825" s="6"/>
      <c r="B1825" s="2" t="s">
        <v>202</v>
      </c>
      <c r="C1825" s="2">
        <v>99262</v>
      </c>
      <c r="D1825" s="2">
        <v>0</v>
      </c>
      <c r="E1825" s="2">
        <f aca="true" t="shared" si="60" ref="E1825:E1830">C1825+D1825</f>
        <v>99262</v>
      </c>
    </row>
    <row r="1826" spans="1:5" ht="1.5" customHeight="1">
      <c r="A1826" s="6"/>
      <c r="B1826" s="14" t="s">
        <v>175</v>
      </c>
      <c r="C1826" s="2"/>
      <c r="D1826" s="2"/>
      <c r="E1826" s="2">
        <f t="shared" si="60"/>
        <v>0</v>
      </c>
    </row>
    <row r="1827" spans="1:5" ht="12.75">
      <c r="A1827" s="6"/>
      <c r="B1827" s="2" t="s">
        <v>150</v>
      </c>
      <c r="C1827" s="2">
        <v>61586</v>
      </c>
      <c r="D1827" s="2">
        <v>0</v>
      </c>
      <c r="E1827" s="2">
        <f t="shared" si="60"/>
        <v>61586</v>
      </c>
    </row>
    <row r="1828" spans="1:5" ht="25.5" hidden="1">
      <c r="A1828" s="6"/>
      <c r="B1828" s="39" t="s">
        <v>226</v>
      </c>
      <c r="C1828" s="2"/>
      <c r="D1828" s="2"/>
      <c r="E1828" s="2">
        <f t="shared" si="60"/>
        <v>0</v>
      </c>
    </row>
    <row r="1829" spans="1:5" ht="12.75" hidden="1">
      <c r="A1829" s="6"/>
      <c r="B1829" s="2" t="s">
        <v>103</v>
      </c>
      <c r="C1829" s="2">
        <v>0</v>
      </c>
      <c r="D1829" s="2"/>
      <c r="E1829" s="2">
        <f t="shared" si="60"/>
        <v>0</v>
      </c>
    </row>
    <row r="1830" spans="1:5" ht="12.75" hidden="1">
      <c r="A1830" s="6"/>
      <c r="B1830" s="2" t="s">
        <v>67</v>
      </c>
      <c r="C1830" s="2"/>
      <c r="D1830" s="2"/>
      <c r="E1830" s="3">
        <f t="shared" si="60"/>
        <v>0</v>
      </c>
    </row>
    <row r="1831" spans="1:5" ht="12.75">
      <c r="A1831" s="6"/>
      <c r="B1831" s="2"/>
      <c r="C1831" s="2"/>
      <c r="D1831" s="2"/>
      <c r="E1831" s="3"/>
    </row>
    <row r="1832" spans="1:5" ht="12.75">
      <c r="A1832" s="6"/>
      <c r="B1832" s="3" t="s">
        <v>76</v>
      </c>
      <c r="C1832" s="3">
        <f>C1833+C1836</f>
        <v>160848</v>
      </c>
      <c r="D1832" s="3">
        <f>D1833+D1836</f>
        <v>0</v>
      </c>
      <c r="E1832" s="3">
        <f>E1833+E1836</f>
        <v>160848</v>
      </c>
    </row>
    <row r="1833" spans="1:5" ht="12.75">
      <c r="A1833" s="6"/>
      <c r="B1833" s="2" t="s">
        <v>43</v>
      </c>
      <c r="C1833" s="2">
        <f>C1834</f>
        <v>157791</v>
      </c>
      <c r="D1833" s="2">
        <f>D1834</f>
        <v>0</v>
      </c>
      <c r="E1833" s="2">
        <f>E1834</f>
        <v>157791</v>
      </c>
    </row>
    <row r="1834" spans="1:5" ht="12.75">
      <c r="A1834" s="6"/>
      <c r="B1834" s="2" t="s">
        <v>44</v>
      </c>
      <c r="C1834" s="2">
        <v>157791</v>
      </c>
      <c r="D1834" s="2">
        <v>0</v>
      </c>
      <c r="E1834" s="2">
        <f>C1834+D1834</f>
        <v>157791</v>
      </c>
    </row>
    <row r="1835" spans="1:5" ht="12.75">
      <c r="A1835" s="6"/>
      <c r="B1835" s="4" t="s">
        <v>45</v>
      </c>
      <c r="C1835" s="4">
        <v>58655</v>
      </c>
      <c r="D1835" s="4">
        <v>0</v>
      </c>
      <c r="E1835" s="2">
        <f>C1835+D1835</f>
        <v>58655</v>
      </c>
    </row>
    <row r="1836" spans="1:5" ht="12.75">
      <c r="A1836" s="6"/>
      <c r="B1836" s="2" t="s">
        <v>58</v>
      </c>
      <c r="C1836" s="2">
        <v>3057</v>
      </c>
      <c r="D1836" s="2">
        <v>0</v>
      </c>
      <c r="E1836" s="2">
        <f>C1836+D1836</f>
        <v>3057</v>
      </c>
    </row>
    <row r="1837" spans="1:5" ht="12.75">
      <c r="A1837" s="6"/>
      <c r="B1837" s="2"/>
      <c r="C1837" s="2"/>
      <c r="D1837" s="2"/>
      <c r="E1837" s="3"/>
    </row>
    <row r="1838" spans="1:5" ht="12.75">
      <c r="A1838" s="6" t="s">
        <v>270</v>
      </c>
      <c r="B1838" s="3" t="s">
        <v>271</v>
      </c>
      <c r="C1838" s="3"/>
      <c r="D1838" s="3"/>
      <c r="E1838" s="3"/>
    </row>
    <row r="1839" spans="1:5" ht="12.75">
      <c r="A1839" s="6"/>
      <c r="B1839" s="3" t="s">
        <v>59</v>
      </c>
      <c r="C1839" s="3">
        <f>C1840+C1843+C1845+C1846+C1844+C1842</f>
        <v>55411</v>
      </c>
      <c r="D1839" s="3">
        <f>D1840+D1843+D1845+D1846+D1844+D1842</f>
        <v>-16621</v>
      </c>
      <c r="E1839" s="3">
        <f>E1840+E1843+E1845+E1846+E1844+E1842</f>
        <v>38790</v>
      </c>
    </row>
    <row r="1840" spans="1:5" ht="12.75">
      <c r="A1840" s="6"/>
      <c r="B1840" s="2" t="s">
        <v>74</v>
      </c>
      <c r="C1840" s="2">
        <f>C1841</f>
        <v>45541</v>
      </c>
      <c r="D1840" s="2">
        <f>D1841</f>
        <v>-16621</v>
      </c>
      <c r="E1840" s="2">
        <f>E1841</f>
        <v>28920</v>
      </c>
    </row>
    <row r="1841" spans="1:5" ht="12.75">
      <c r="A1841" s="6"/>
      <c r="B1841" s="2" t="s">
        <v>196</v>
      </c>
      <c r="C1841" s="2">
        <v>45541</v>
      </c>
      <c r="D1841" s="2">
        <f>-21621+5000</f>
        <v>-16621</v>
      </c>
      <c r="E1841" s="2">
        <f aca="true" t="shared" si="61" ref="E1841:E1846">C1841+D1841</f>
        <v>28920</v>
      </c>
    </row>
    <row r="1842" spans="1:5" ht="25.5" hidden="1">
      <c r="A1842" s="6"/>
      <c r="B1842" s="14" t="s">
        <v>265</v>
      </c>
      <c r="C1842" s="2"/>
      <c r="D1842" s="2"/>
      <c r="E1842" s="2">
        <f t="shared" si="61"/>
        <v>0</v>
      </c>
    </row>
    <row r="1843" spans="1:5" ht="25.5" hidden="1">
      <c r="A1843" s="6"/>
      <c r="B1843" s="46" t="s">
        <v>107</v>
      </c>
      <c r="C1843" s="2"/>
      <c r="D1843" s="2"/>
      <c r="E1843" s="2">
        <f t="shared" si="61"/>
        <v>0</v>
      </c>
    </row>
    <row r="1844" spans="1:5" ht="12.75">
      <c r="A1844" s="6"/>
      <c r="B1844" s="2" t="s">
        <v>26</v>
      </c>
      <c r="C1844" s="2">
        <v>9870</v>
      </c>
      <c r="D1844" s="2">
        <v>0</v>
      </c>
      <c r="E1844" s="2">
        <f t="shared" si="61"/>
        <v>9870</v>
      </c>
    </row>
    <row r="1845" spans="1:5" ht="2.25" customHeight="1">
      <c r="A1845" s="6"/>
      <c r="B1845" s="2" t="s">
        <v>103</v>
      </c>
      <c r="C1845" s="2"/>
      <c r="D1845" s="2"/>
      <c r="E1845" s="3">
        <f t="shared" si="61"/>
        <v>0</v>
      </c>
    </row>
    <row r="1846" spans="1:5" ht="1.5" customHeight="1">
      <c r="A1846" s="6"/>
      <c r="B1846" s="2" t="s">
        <v>67</v>
      </c>
      <c r="C1846" s="2">
        <v>0</v>
      </c>
      <c r="D1846" s="2">
        <v>0</v>
      </c>
      <c r="E1846" s="2">
        <f t="shared" si="61"/>
        <v>0</v>
      </c>
    </row>
    <row r="1847" spans="1:5" ht="12.75">
      <c r="A1847" s="6"/>
      <c r="B1847" s="2"/>
      <c r="C1847" s="2"/>
      <c r="D1847" s="2"/>
      <c r="E1847" s="3"/>
    </row>
    <row r="1848" spans="1:5" ht="12.75">
      <c r="A1848" s="6"/>
      <c r="B1848" s="3" t="s">
        <v>76</v>
      </c>
      <c r="C1848" s="3">
        <f>C1849+C1854+C1852</f>
        <v>55411</v>
      </c>
      <c r="D1848" s="3">
        <f>D1849+D1854+D1852</f>
        <v>-16621</v>
      </c>
      <c r="E1848" s="3">
        <f>E1849+E1854+E1852</f>
        <v>38790</v>
      </c>
    </row>
    <row r="1849" spans="1:5" ht="12.75">
      <c r="A1849" s="6"/>
      <c r="B1849" s="2" t="s">
        <v>43</v>
      </c>
      <c r="C1849" s="2">
        <f>C1850+C1853+C1855</f>
        <v>55411</v>
      </c>
      <c r="D1849" s="2">
        <f>D1850+D1853+D1855</f>
        <v>-16621</v>
      </c>
      <c r="E1849" s="2">
        <f>E1850+E1853+E1855</f>
        <v>38790</v>
      </c>
    </row>
    <row r="1850" spans="1:5" ht="12.75">
      <c r="A1850" s="6"/>
      <c r="B1850" s="2" t="s">
        <v>44</v>
      </c>
      <c r="C1850" s="2">
        <v>51411</v>
      </c>
      <c r="D1850" s="2">
        <f>-9403-7198</f>
        <v>-16601</v>
      </c>
      <c r="E1850" s="2">
        <f aca="true" t="shared" si="62" ref="E1850:E1855">C1850+D1850</f>
        <v>34810</v>
      </c>
    </row>
    <row r="1851" spans="1:5" ht="12.75">
      <c r="A1851" s="6"/>
      <c r="B1851" s="4" t="s">
        <v>45</v>
      </c>
      <c r="C1851" s="4">
        <v>16389</v>
      </c>
      <c r="D1851" s="4">
        <v>-7608</v>
      </c>
      <c r="E1851" s="2">
        <f t="shared" si="62"/>
        <v>8781</v>
      </c>
    </row>
    <row r="1852" spans="1:5" ht="1.5" customHeight="1" hidden="1">
      <c r="A1852" s="6"/>
      <c r="B1852" s="2" t="s">
        <v>46</v>
      </c>
      <c r="C1852" s="2"/>
      <c r="D1852" s="2"/>
      <c r="E1852" s="2">
        <f t="shared" si="62"/>
        <v>0</v>
      </c>
    </row>
    <row r="1853" spans="1:5" ht="15.75" customHeight="1">
      <c r="A1853" s="6"/>
      <c r="B1853" s="18" t="s">
        <v>330</v>
      </c>
      <c r="C1853" s="2">
        <v>3500</v>
      </c>
      <c r="D1853" s="2">
        <v>-20</v>
      </c>
      <c r="E1853" s="2">
        <f t="shared" si="62"/>
        <v>3480</v>
      </c>
    </row>
    <row r="1854" spans="1:5" ht="0.75" customHeight="1" hidden="1">
      <c r="A1854" s="6"/>
      <c r="B1854" s="2" t="s">
        <v>58</v>
      </c>
      <c r="C1854" s="2">
        <v>0</v>
      </c>
      <c r="D1854" s="2">
        <v>0</v>
      </c>
      <c r="E1854" s="2">
        <f t="shared" si="62"/>
        <v>0</v>
      </c>
    </row>
    <row r="1855" spans="1:5" ht="22.5" customHeight="1">
      <c r="A1855" s="6"/>
      <c r="B1855" s="71" t="s">
        <v>420</v>
      </c>
      <c r="C1855" s="2">
        <v>500</v>
      </c>
      <c r="D1855" s="2"/>
      <c r="E1855" s="2">
        <f t="shared" si="62"/>
        <v>500</v>
      </c>
    </row>
    <row r="1856" spans="1:5" ht="15" customHeight="1">
      <c r="A1856" s="6"/>
      <c r="B1856" s="18"/>
      <c r="C1856" s="2"/>
      <c r="D1856" s="2"/>
      <c r="E1856" s="2"/>
    </row>
    <row r="1857" spans="1:5" ht="12.75" hidden="1">
      <c r="A1857" s="6"/>
      <c r="B1857" s="2"/>
      <c r="C1857" s="2"/>
      <c r="D1857" s="2"/>
      <c r="E1857" s="2"/>
    </row>
    <row r="1858" spans="1:5" ht="12.75">
      <c r="A1858" s="6" t="s">
        <v>270</v>
      </c>
      <c r="B1858" s="3" t="s">
        <v>272</v>
      </c>
      <c r="C1858" s="3"/>
      <c r="D1858" s="3"/>
      <c r="E1858" s="3"/>
    </row>
    <row r="1859" spans="1:5" ht="12.75">
      <c r="A1859" s="6"/>
      <c r="B1859" s="3" t="s">
        <v>59</v>
      </c>
      <c r="C1859" s="3">
        <f>C1860+C1862</f>
        <v>68200</v>
      </c>
      <c r="D1859" s="3">
        <f>D1860+D1862</f>
        <v>-5000</v>
      </c>
      <c r="E1859" s="3">
        <f>E1860+E1862</f>
        <v>63200</v>
      </c>
    </row>
    <row r="1860" spans="1:5" ht="12.75">
      <c r="A1860" s="6"/>
      <c r="B1860" s="2" t="s">
        <v>93</v>
      </c>
      <c r="C1860" s="2">
        <f>C1861</f>
        <v>68200</v>
      </c>
      <c r="D1860" s="2">
        <f>D1861</f>
        <v>-5000</v>
      </c>
      <c r="E1860" s="2">
        <f>E1861</f>
        <v>63200</v>
      </c>
    </row>
    <row r="1861" spans="1:5" ht="12.75" customHeight="1">
      <c r="A1861" s="6"/>
      <c r="B1861" s="2" t="s">
        <v>202</v>
      </c>
      <c r="C1861" s="2">
        <v>68200</v>
      </c>
      <c r="D1861" s="2">
        <v>-5000</v>
      </c>
      <c r="E1861" s="2">
        <f>C1861+D1861</f>
        <v>63200</v>
      </c>
    </row>
    <row r="1862" spans="1:5" ht="15.75" customHeight="1" hidden="1">
      <c r="A1862" s="6"/>
      <c r="B1862" s="2" t="s">
        <v>67</v>
      </c>
      <c r="C1862" s="2">
        <v>0</v>
      </c>
      <c r="D1862" s="2"/>
      <c r="E1862" s="3">
        <f>C1862+D1862</f>
        <v>0</v>
      </c>
    </row>
    <row r="1863" spans="1:5" ht="12.75">
      <c r="A1863" s="6"/>
      <c r="B1863" s="2"/>
      <c r="C1863" s="2"/>
      <c r="D1863" s="2"/>
      <c r="E1863" s="3"/>
    </row>
    <row r="1864" spans="1:5" ht="12.75">
      <c r="A1864" s="6"/>
      <c r="B1864" s="3" t="s">
        <v>76</v>
      </c>
      <c r="C1864" s="3">
        <f>C1866</f>
        <v>68200</v>
      </c>
      <c r="D1864" s="3">
        <f>D1866</f>
        <v>-5000</v>
      </c>
      <c r="E1864" s="3">
        <f>E1866</f>
        <v>63200</v>
      </c>
    </row>
    <row r="1865" spans="1:5" ht="12.75">
      <c r="A1865" s="6"/>
      <c r="B1865" s="2" t="s">
        <v>43</v>
      </c>
      <c r="C1865" s="2">
        <f>C1866</f>
        <v>68200</v>
      </c>
      <c r="D1865" s="2">
        <f>D1866</f>
        <v>-5000</v>
      </c>
      <c r="E1865" s="2">
        <f>E1866</f>
        <v>63200</v>
      </c>
    </row>
    <row r="1866" spans="1:5" ht="12.75">
      <c r="A1866" s="6"/>
      <c r="B1866" s="2" t="s">
        <v>273</v>
      </c>
      <c r="C1866" s="2">
        <v>68200</v>
      </c>
      <c r="D1866" s="2">
        <f>D1868+D1869</f>
        <v>-5000</v>
      </c>
      <c r="E1866" s="2">
        <f aca="true" t="shared" si="63" ref="E1866:E1882">C1866+D1866</f>
        <v>63200</v>
      </c>
    </row>
    <row r="1867" spans="1:5" ht="0.75" customHeight="1">
      <c r="A1867" s="6"/>
      <c r="B1867" s="31" t="s">
        <v>274</v>
      </c>
      <c r="C1867" s="4"/>
      <c r="D1867" s="4"/>
      <c r="E1867" s="4">
        <f t="shared" si="63"/>
        <v>0</v>
      </c>
    </row>
    <row r="1868" spans="1:5" ht="12.75">
      <c r="A1868" s="6"/>
      <c r="B1868" s="31" t="s">
        <v>523</v>
      </c>
      <c r="C1868" s="4">
        <v>35000</v>
      </c>
      <c r="D1868" s="4">
        <v>-2500</v>
      </c>
      <c r="E1868" s="4">
        <f t="shared" si="63"/>
        <v>32500</v>
      </c>
    </row>
    <row r="1869" spans="1:5" ht="12.75">
      <c r="A1869" s="6"/>
      <c r="B1869" s="31" t="s">
        <v>524</v>
      </c>
      <c r="C1869" s="4">
        <v>9000</v>
      </c>
      <c r="D1869" s="4">
        <v>-2500</v>
      </c>
      <c r="E1869" s="4">
        <f t="shared" si="63"/>
        <v>6500</v>
      </c>
    </row>
    <row r="1870" spans="1:5" ht="18.75" customHeight="1">
      <c r="A1870" s="6"/>
      <c r="B1870" s="31" t="s">
        <v>513</v>
      </c>
      <c r="C1870" s="4">
        <v>1200</v>
      </c>
      <c r="D1870" s="4"/>
      <c r="E1870" s="4">
        <f t="shared" si="63"/>
        <v>1200</v>
      </c>
    </row>
    <row r="1871" spans="1:5" ht="2.25" customHeight="1">
      <c r="A1871" s="6"/>
      <c r="B1871" s="4" t="s">
        <v>514</v>
      </c>
      <c r="C1871" s="4">
        <v>0</v>
      </c>
      <c r="D1871" s="4">
        <v>0</v>
      </c>
      <c r="E1871" s="4">
        <f t="shared" si="63"/>
        <v>0</v>
      </c>
    </row>
    <row r="1872" spans="1:5" ht="12.75">
      <c r="A1872" s="6"/>
      <c r="B1872" s="31" t="s">
        <v>384</v>
      </c>
      <c r="C1872" s="4">
        <v>1500</v>
      </c>
      <c r="D1872" s="4"/>
      <c r="E1872" s="4">
        <f t="shared" si="63"/>
        <v>1500</v>
      </c>
    </row>
    <row r="1873" spans="1:5" ht="15" customHeight="1" hidden="1">
      <c r="A1873" s="6"/>
      <c r="B1873" s="31" t="s">
        <v>275</v>
      </c>
      <c r="C1873" s="4">
        <v>0</v>
      </c>
      <c r="D1873" s="4"/>
      <c r="E1873" s="4">
        <f t="shared" si="63"/>
        <v>0</v>
      </c>
    </row>
    <row r="1874" spans="1:5" ht="12.75">
      <c r="A1874" s="6"/>
      <c r="B1874" s="31" t="s">
        <v>525</v>
      </c>
      <c r="C1874" s="4">
        <v>1000</v>
      </c>
      <c r="D1874" s="4">
        <v>0</v>
      </c>
      <c r="E1874" s="4">
        <f t="shared" si="63"/>
        <v>1000</v>
      </c>
    </row>
    <row r="1875" spans="1:5" ht="12.75">
      <c r="A1875" s="6"/>
      <c r="B1875" s="31" t="s">
        <v>383</v>
      </c>
      <c r="C1875" s="4">
        <v>1500</v>
      </c>
      <c r="D1875" s="4"/>
      <c r="E1875" s="4">
        <f t="shared" si="63"/>
        <v>1500</v>
      </c>
    </row>
    <row r="1876" spans="1:5" ht="12.75">
      <c r="A1876" s="6"/>
      <c r="B1876" s="31" t="s">
        <v>526</v>
      </c>
      <c r="C1876" s="4">
        <v>2000</v>
      </c>
      <c r="D1876" s="4"/>
      <c r="E1876" s="4">
        <f t="shared" si="63"/>
        <v>2000</v>
      </c>
    </row>
    <row r="1877" spans="1:5" ht="12.75">
      <c r="A1877" s="6"/>
      <c r="B1877" s="31" t="s">
        <v>527</v>
      </c>
      <c r="C1877" s="4">
        <v>12000</v>
      </c>
      <c r="D1877" s="4"/>
      <c r="E1877" s="4">
        <f t="shared" si="63"/>
        <v>12000</v>
      </c>
    </row>
    <row r="1878" spans="1:5" ht="16.5" customHeight="1" hidden="1">
      <c r="A1878" s="6"/>
      <c r="B1878" s="31" t="s">
        <v>276</v>
      </c>
      <c r="C1878" s="4">
        <v>0</v>
      </c>
      <c r="D1878" s="4"/>
      <c r="E1878" s="4">
        <f t="shared" si="63"/>
        <v>0</v>
      </c>
    </row>
    <row r="1879" spans="1:5" ht="13.5" customHeight="1" hidden="1">
      <c r="A1879" s="6"/>
      <c r="B1879" s="31" t="s">
        <v>277</v>
      </c>
      <c r="C1879" s="4">
        <v>0</v>
      </c>
      <c r="D1879" s="4"/>
      <c r="E1879" s="4">
        <f t="shared" si="63"/>
        <v>0</v>
      </c>
    </row>
    <row r="1880" spans="1:5" ht="15" customHeight="1" hidden="1">
      <c r="A1880" s="83"/>
      <c r="B1880" s="31" t="s">
        <v>327</v>
      </c>
      <c r="C1880" s="4">
        <v>0</v>
      </c>
      <c r="D1880" s="4"/>
      <c r="E1880" s="4">
        <f t="shared" si="63"/>
        <v>0</v>
      </c>
    </row>
    <row r="1881" spans="1:5" ht="17.25" customHeight="1">
      <c r="A1881" s="31"/>
      <c r="B1881" s="31" t="s">
        <v>515</v>
      </c>
      <c r="C1881" s="4">
        <v>3000</v>
      </c>
      <c r="D1881" s="4">
        <v>0</v>
      </c>
      <c r="E1881" s="4">
        <f t="shared" si="63"/>
        <v>3000</v>
      </c>
    </row>
    <row r="1882" spans="1:5" ht="12.75">
      <c r="A1882" s="83"/>
      <c r="B1882" s="31" t="s">
        <v>528</v>
      </c>
      <c r="C1882" s="4">
        <v>2000</v>
      </c>
      <c r="D1882" s="4"/>
      <c r="E1882" s="4">
        <f t="shared" si="63"/>
        <v>2000</v>
      </c>
    </row>
    <row r="1883" spans="1:5" ht="15.75" customHeight="1">
      <c r="A1883" s="6"/>
      <c r="B1883" s="4"/>
      <c r="C1883" s="4"/>
      <c r="D1883" s="4"/>
      <c r="E1883" s="3"/>
    </row>
    <row r="1884" spans="1:5" ht="12.75">
      <c r="A1884" s="6" t="s">
        <v>191</v>
      </c>
      <c r="B1884" s="3" t="s">
        <v>278</v>
      </c>
      <c r="C1884" s="3"/>
      <c r="D1884" s="3"/>
      <c r="E1884" s="3"/>
    </row>
    <row r="1885" spans="1:5" ht="12.75">
      <c r="A1885" s="5"/>
      <c r="B1885" s="3" t="s">
        <v>59</v>
      </c>
      <c r="C1885" s="3">
        <f>C1886+C1889+C1890+C1891+C1892+C1888</f>
        <v>787886</v>
      </c>
      <c r="D1885" s="3">
        <f>D1886+D1889+D1890+D1891+D1892+D1888</f>
        <v>55660</v>
      </c>
      <c r="E1885" s="3">
        <f>E1886+E1889+E1890+E1891+E1892+E1888</f>
        <v>843546</v>
      </c>
    </row>
    <row r="1886" spans="1:5" ht="12.75">
      <c r="A1886" s="5"/>
      <c r="B1886" s="2" t="s">
        <v>4</v>
      </c>
      <c r="C1886" s="2">
        <f>C1887</f>
        <v>267156</v>
      </c>
      <c r="D1886" s="2">
        <f>D1887</f>
        <v>21621</v>
      </c>
      <c r="E1886" s="2">
        <f>E1887</f>
        <v>288777</v>
      </c>
    </row>
    <row r="1887" spans="1:5" ht="12.75">
      <c r="A1887" s="5"/>
      <c r="B1887" s="2" t="s">
        <v>237</v>
      </c>
      <c r="C1887" s="2">
        <v>267156</v>
      </c>
      <c r="D1887" s="2">
        <v>21621</v>
      </c>
      <c r="E1887" s="2">
        <f aca="true" t="shared" si="64" ref="E1887:E1892">C1887+D1887</f>
        <v>288777</v>
      </c>
    </row>
    <row r="1888" spans="1:5" ht="29.25" customHeight="1">
      <c r="A1888" s="5"/>
      <c r="B1888" s="14" t="s">
        <v>529</v>
      </c>
      <c r="C1888" s="2">
        <v>473776</v>
      </c>
      <c r="D1888" s="2">
        <v>21057</v>
      </c>
      <c r="E1888" s="2">
        <f t="shared" si="64"/>
        <v>494833</v>
      </c>
    </row>
    <row r="1889" spans="1:5" ht="12.75">
      <c r="A1889" s="5"/>
      <c r="B1889" s="2" t="s">
        <v>26</v>
      </c>
      <c r="C1889" s="2">
        <v>19267</v>
      </c>
      <c r="D1889" s="2">
        <v>755</v>
      </c>
      <c r="E1889" s="2">
        <f t="shared" si="64"/>
        <v>20022</v>
      </c>
    </row>
    <row r="1890" spans="1:5" ht="0.75" customHeight="1">
      <c r="A1890" s="5"/>
      <c r="B1890" s="2" t="s">
        <v>161</v>
      </c>
      <c r="C1890" s="2">
        <v>0</v>
      </c>
      <c r="D1890" s="2"/>
      <c r="E1890" s="2">
        <f t="shared" si="64"/>
        <v>0</v>
      </c>
    </row>
    <row r="1891" spans="1:5" ht="0.75" customHeight="1" hidden="1">
      <c r="A1891" s="5"/>
      <c r="B1891" s="2" t="s">
        <v>67</v>
      </c>
      <c r="C1891" s="2">
        <v>0</v>
      </c>
      <c r="D1891" s="2">
        <v>0</v>
      </c>
      <c r="E1891" s="2">
        <f t="shared" si="64"/>
        <v>0</v>
      </c>
    </row>
    <row r="1892" spans="1:5" ht="13.5">
      <c r="A1892" s="5"/>
      <c r="B1892" s="17" t="s">
        <v>35</v>
      </c>
      <c r="C1892" s="4">
        <v>27687</v>
      </c>
      <c r="D1892" s="4">
        <v>12227</v>
      </c>
      <c r="E1892" s="4">
        <f t="shared" si="64"/>
        <v>39914</v>
      </c>
    </row>
    <row r="1893" spans="1:5" ht="12.75">
      <c r="A1893" s="5"/>
      <c r="B1893" s="4"/>
      <c r="C1893" s="2"/>
      <c r="D1893" s="2"/>
      <c r="E1893" s="3"/>
    </row>
    <row r="1894" spans="1:5" ht="12.75">
      <c r="A1894" s="5"/>
      <c r="B1894" s="3" t="s">
        <v>76</v>
      </c>
      <c r="C1894" s="3">
        <f>C1895+C1900</f>
        <v>787886</v>
      </c>
      <c r="D1894" s="3">
        <f>D1895+D1900</f>
        <v>55660</v>
      </c>
      <c r="E1894" s="3">
        <f>E1895+E1900</f>
        <v>843546</v>
      </c>
    </row>
    <row r="1895" spans="1:5" ht="12.75">
      <c r="A1895" s="5"/>
      <c r="B1895" s="2" t="s">
        <v>43</v>
      </c>
      <c r="C1895" s="2">
        <f>C1896+C1898+C1899+C1901</f>
        <v>787886</v>
      </c>
      <c r="D1895" s="2">
        <f>D1896+D1898+D1899+D1901</f>
        <v>55660</v>
      </c>
      <c r="E1895" s="2">
        <f>E1896+E1898+E1899+E1901</f>
        <v>843546</v>
      </c>
    </row>
    <row r="1896" spans="1:5" ht="12.75">
      <c r="A1896" s="5"/>
      <c r="B1896" s="2" t="s">
        <v>44</v>
      </c>
      <c r="C1896" s="2">
        <v>781786</v>
      </c>
      <c r="D1896" s="2">
        <f>33284+22376</f>
        <v>55660</v>
      </c>
      <c r="E1896" s="2">
        <f aca="true" t="shared" si="65" ref="E1896:E1901">C1896+D1896</f>
        <v>837446</v>
      </c>
    </row>
    <row r="1897" spans="1:5" ht="12.75">
      <c r="A1897" s="9"/>
      <c r="B1897" s="4" t="s">
        <v>45</v>
      </c>
      <c r="C1897" s="4">
        <v>491596</v>
      </c>
      <c r="D1897" s="4">
        <v>26930</v>
      </c>
      <c r="E1897" s="2">
        <f t="shared" si="65"/>
        <v>518526</v>
      </c>
    </row>
    <row r="1898" spans="1:5" ht="0.75" customHeight="1">
      <c r="A1898" s="5"/>
      <c r="B1898" s="2" t="s">
        <v>46</v>
      </c>
      <c r="C1898" s="2">
        <v>0</v>
      </c>
      <c r="D1898" s="2"/>
      <c r="E1898" s="2">
        <f t="shared" si="65"/>
        <v>0</v>
      </c>
    </row>
    <row r="1899" spans="1:5" ht="12.75">
      <c r="A1899" s="5"/>
      <c r="B1899" s="2" t="s">
        <v>364</v>
      </c>
      <c r="C1899" s="2">
        <v>3100</v>
      </c>
      <c r="D1899" s="2">
        <v>0</v>
      </c>
      <c r="E1899" s="2">
        <f t="shared" si="65"/>
        <v>3100</v>
      </c>
    </row>
    <row r="1900" spans="1:5" ht="0.75" customHeight="1">
      <c r="A1900" s="5"/>
      <c r="B1900" s="2" t="s">
        <v>58</v>
      </c>
      <c r="C1900" s="2">
        <v>0</v>
      </c>
      <c r="D1900" s="2">
        <v>0</v>
      </c>
      <c r="E1900" s="2">
        <f t="shared" si="65"/>
        <v>0</v>
      </c>
    </row>
    <row r="1901" spans="1:5" ht="15.75" customHeight="1">
      <c r="A1901" s="6"/>
      <c r="B1901" s="4" t="s">
        <v>421</v>
      </c>
      <c r="C1901" s="4">
        <v>3000</v>
      </c>
      <c r="D1901" s="4"/>
      <c r="E1901" s="4">
        <f t="shared" si="65"/>
        <v>3000</v>
      </c>
    </row>
    <row r="1902" spans="1:5" ht="31.5" customHeight="1">
      <c r="A1902" s="6"/>
      <c r="B1902" s="3" t="s">
        <v>356</v>
      </c>
      <c r="C1902" s="2"/>
      <c r="D1902" s="2"/>
      <c r="E1902" s="3"/>
    </row>
    <row r="1903" spans="1:5" ht="12.75">
      <c r="A1903" s="6"/>
      <c r="B1903" s="2"/>
      <c r="C1903" s="2"/>
      <c r="D1903" s="2"/>
      <c r="E1903" s="3"/>
    </row>
    <row r="1904" spans="1:5" ht="12.75">
      <c r="A1904" s="6"/>
      <c r="B1904" s="3" t="s">
        <v>59</v>
      </c>
      <c r="C1904" s="3">
        <f>C1905+C1915+C1916+C1917+C1914+C1912+C1910+C1913+C1911+C1909</f>
        <v>2214780</v>
      </c>
      <c r="D1904" s="3">
        <f>D1905+D1915+D1916+D1917+D1914+D1912+D1910+D1913+D1911+D1909</f>
        <v>0</v>
      </c>
      <c r="E1904" s="3">
        <f>E1905+E1915+E1916+E1917+E1914+E1912+E1910+E1913+E1911+E1909</f>
        <v>2214780</v>
      </c>
    </row>
    <row r="1905" spans="1:5" ht="12.75">
      <c r="A1905" s="6"/>
      <c r="B1905" s="2" t="s">
        <v>182</v>
      </c>
      <c r="C1905" s="2">
        <f>C1956+C1935+C2222+C2235+C2209</f>
        <v>2013915</v>
      </c>
      <c r="D1905" s="2">
        <f>D1956+D1935+D2222+D2235+D2209</f>
        <v>0</v>
      </c>
      <c r="E1905" s="2">
        <f>E1956+E1935+E2222+E2235+E2209</f>
        <v>2013915</v>
      </c>
    </row>
    <row r="1906" spans="1:5" s="38" customFormat="1" ht="12.75">
      <c r="A1906" s="6"/>
      <c r="B1906" s="2" t="s">
        <v>279</v>
      </c>
      <c r="C1906" s="2">
        <f>C1905-C1907-C1908</f>
        <v>1783337</v>
      </c>
      <c r="D1906" s="2">
        <f>D1905-D1907-D1908</f>
        <v>0</v>
      </c>
      <c r="E1906" s="2">
        <f>E1905-E1907-E1908</f>
        <v>1783337</v>
      </c>
    </row>
    <row r="1907" spans="1:5" s="38" customFormat="1" ht="1.5" customHeight="1">
      <c r="A1907" s="6"/>
      <c r="B1907" s="14" t="s">
        <v>238</v>
      </c>
      <c r="C1907" s="2">
        <f>C1958</f>
        <v>0</v>
      </c>
      <c r="D1907" s="2">
        <f>D1958</f>
        <v>0</v>
      </c>
      <c r="E1907" s="2">
        <f>E1958</f>
        <v>0</v>
      </c>
    </row>
    <row r="1908" spans="1:5" s="38" customFormat="1" ht="24.75" customHeight="1">
      <c r="A1908" s="6"/>
      <c r="B1908" s="14" t="s">
        <v>460</v>
      </c>
      <c r="C1908" s="2">
        <f>C1937+C1959</f>
        <v>230578</v>
      </c>
      <c r="D1908" s="2">
        <f>D1937+D1959+D2237</f>
        <v>0</v>
      </c>
      <c r="E1908" s="2">
        <f>E1937+E1959+E2237</f>
        <v>230578</v>
      </c>
    </row>
    <row r="1909" spans="1:5" s="38" customFormat="1" ht="0.75" customHeight="1">
      <c r="A1909" s="6"/>
      <c r="B1909" s="14" t="s">
        <v>280</v>
      </c>
      <c r="C1909" s="2">
        <f>C1938</f>
        <v>0</v>
      </c>
      <c r="D1909" s="2">
        <f>D1938</f>
        <v>0</v>
      </c>
      <c r="E1909" s="2">
        <f>E1938</f>
        <v>0</v>
      </c>
    </row>
    <row r="1910" spans="1:5" s="38" customFormat="1" ht="25.5">
      <c r="A1910" s="5"/>
      <c r="B1910" s="14" t="s">
        <v>281</v>
      </c>
      <c r="C1910" s="2">
        <f>C1960+C1942</f>
        <v>74768</v>
      </c>
      <c r="D1910" s="2">
        <f>D1960+D1942</f>
        <v>0</v>
      </c>
      <c r="E1910" s="2">
        <f>E1960+E1942</f>
        <v>74768</v>
      </c>
    </row>
    <row r="1911" spans="1:5" s="38" customFormat="1" ht="39" customHeight="1">
      <c r="A1911" s="5"/>
      <c r="B1911" s="14" t="s">
        <v>108</v>
      </c>
      <c r="C1911" s="2">
        <f>C1961+C2238</f>
        <v>8700</v>
      </c>
      <c r="D1911" s="2">
        <f>D1961+D2238</f>
        <v>0</v>
      </c>
      <c r="E1911" s="2">
        <f>E1961+E2238</f>
        <v>8700</v>
      </c>
    </row>
    <row r="1912" spans="1:5" s="38" customFormat="1" ht="12.75">
      <c r="A1912" s="6"/>
      <c r="B1912" s="2" t="s">
        <v>21</v>
      </c>
      <c r="C1912" s="2">
        <f>C1963+C2240</f>
        <v>5640</v>
      </c>
      <c r="D1912" s="2">
        <f>D1963+D2240</f>
        <v>0</v>
      </c>
      <c r="E1912" s="2">
        <f>E1963+E2240</f>
        <v>5640</v>
      </c>
    </row>
    <row r="1913" spans="1:5" s="38" customFormat="1" ht="15.75" customHeight="1">
      <c r="A1913" s="6"/>
      <c r="B1913" s="17" t="s">
        <v>35</v>
      </c>
      <c r="C1913" s="4">
        <f>C1964+C1943+C2243</f>
        <v>9006</v>
      </c>
      <c r="D1913" s="4">
        <f>D1964+D1943+D2243</f>
        <v>0</v>
      </c>
      <c r="E1913" s="4">
        <f>E1964+E1943+E2243</f>
        <v>9006</v>
      </c>
    </row>
    <row r="1914" spans="1:5" s="38" customFormat="1" ht="18" customHeight="1" hidden="1">
      <c r="A1914" s="6"/>
      <c r="B1914" s="2" t="s">
        <v>75</v>
      </c>
      <c r="C1914" s="2">
        <f>C1941+C1965+C2241</f>
        <v>0</v>
      </c>
      <c r="D1914" s="2">
        <f>D1941+D1965+D2241</f>
        <v>0</v>
      </c>
      <c r="E1914" s="2">
        <f>E1941+E1965+E2241</f>
        <v>0</v>
      </c>
    </row>
    <row r="1915" spans="1:5" s="38" customFormat="1" ht="12.75">
      <c r="A1915" s="6"/>
      <c r="B1915" s="2" t="s">
        <v>150</v>
      </c>
      <c r="C1915" s="2">
        <f>C1962+C1939+C2239</f>
        <v>84530</v>
      </c>
      <c r="D1915" s="2">
        <f>D1962+D1939+D2239</f>
        <v>0</v>
      </c>
      <c r="E1915" s="2">
        <f>E1962+E1939+E2239</f>
        <v>84530</v>
      </c>
    </row>
    <row r="1916" spans="1:5" s="38" customFormat="1" ht="15" customHeight="1">
      <c r="A1916" s="6"/>
      <c r="B1916" s="2" t="s">
        <v>103</v>
      </c>
      <c r="C1916" s="2">
        <f>C1966+C1944+C2244+C2211</f>
        <v>11721</v>
      </c>
      <c r="D1916" s="2">
        <f>D1966+D1944+D2244+D2211</f>
        <v>0</v>
      </c>
      <c r="E1916" s="2">
        <f>E1966+E1944+E2244+E2211</f>
        <v>11721</v>
      </c>
    </row>
    <row r="1917" spans="1:5" s="38" customFormat="1" ht="15.75" customHeight="1">
      <c r="A1917" s="6"/>
      <c r="B1917" s="2" t="s">
        <v>67</v>
      </c>
      <c r="C1917" s="2">
        <f>C1967+C1945</f>
        <v>6500</v>
      </c>
      <c r="D1917" s="2">
        <f>D1967+D1945</f>
        <v>0</v>
      </c>
      <c r="E1917" s="2">
        <f>C1917+D1917</f>
        <v>6500</v>
      </c>
    </row>
    <row r="1918" spans="1:5" s="38" customFormat="1" ht="12.75">
      <c r="A1918" s="6"/>
      <c r="B1918" s="2"/>
      <c r="C1918" s="2"/>
      <c r="D1918" s="2"/>
      <c r="E1918" s="3"/>
    </row>
    <row r="1919" spans="1:5" s="38" customFormat="1" ht="12.75">
      <c r="A1919" s="6"/>
      <c r="B1919" s="3" t="s">
        <v>68</v>
      </c>
      <c r="C1919" s="3">
        <f>C1920+C1925+C1927</f>
        <v>2214780</v>
      </c>
      <c r="D1919" s="3">
        <f>D1920+D1925+D1927</f>
        <v>0</v>
      </c>
      <c r="E1919" s="3">
        <f>E1920+E1925+E1927</f>
        <v>2214780</v>
      </c>
    </row>
    <row r="1920" spans="1:5" s="38" customFormat="1" ht="12.75">
      <c r="A1920" s="6"/>
      <c r="B1920" s="2" t="s">
        <v>43</v>
      </c>
      <c r="C1920" s="2">
        <f>C1921+C1923+C1924+C1926+C1929+C1930+C1931+C1928</f>
        <v>2160983</v>
      </c>
      <c r="D1920" s="2">
        <f>D1921+D1923+D1924+D1926+D1929+D1930+D1931+D1928</f>
        <v>0</v>
      </c>
      <c r="E1920" s="2">
        <f>E1921+E1923+E1924+E1926+E1929+E1930+E1931+E1928</f>
        <v>2160983</v>
      </c>
    </row>
    <row r="1921" spans="1:5" s="38" customFormat="1" ht="12.75">
      <c r="A1921" s="6"/>
      <c r="B1921" s="2" t="s">
        <v>44</v>
      </c>
      <c r="C1921" s="2">
        <f aca="true" t="shared" si="66" ref="C1921:E1922">C1949+C1971+C2248+C2216</f>
        <v>2044168</v>
      </c>
      <c r="D1921" s="2">
        <f t="shared" si="66"/>
        <v>0</v>
      </c>
      <c r="E1921" s="2">
        <f t="shared" si="66"/>
        <v>2044168</v>
      </c>
    </row>
    <row r="1922" spans="1:5" s="38" customFormat="1" ht="12.75">
      <c r="A1922" s="6"/>
      <c r="B1922" s="4" t="s">
        <v>45</v>
      </c>
      <c r="C1922" s="2">
        <f t="shared" si="66"/>
        <v>996103</v>
      </c>
      <c r="D1922" s="2">
        <f t="shared" si="66"/>
        <v>0</v>
      </c>
      <c r="E1922" s="2">
        <f t="shared" si="66"/>
        <v>996103</v>
      </c>
    </row>
    <row r="1923" spans="1:5" s="38" customFormat="1" ht="12.75">
      <c r="A1923" s="6"/>
      <c r="B1923" s="2" t="s">
        <v>46</v>
      </c>
      <c r="C1923" s="2">
        <f>C1973+C2227+C2250</f>
        <v>98515</v>
      </c>
      <c r="D1923" s="2">
        <f>D1973+D2227+D2250</f>
        <v>0</v>
      </c>
      <c r="E1923" s="2">
        <f>E1973+E2227+E2250</f>
        <v>98515</v>
      </c>
    </row>
    <row r="1924" spans="1:5" s="38" customFormat="1" ht="3" customHeight="1">
      <c r="A1924" s="6"/>
      <c r="B1924" s="2" t="s">
        <v>48</v>
      </c>
      <c r="C1924" s="2">
        <f>C1974+C2252</f>
        <v>0</v>
      </c>
      <c r="D1924" s="2">
        <f>D1974+D2252</f>
        <v>0</v>
      </c>
      <c r="E1924" s="2">
        <f>E1974+E2252</f>
        <v>0</v>
      </c>
    </row>
    <row r="1925" spans="1:5" s="38" customFormat="1" ht="12.75">
      <c r="A1925" s="6"/>
      <c r="B1925" s="2" t="s">
        <v>58</v>
      </c>
      <c r="C1925" s="2">
        <f>C1951+C1975+C2251+C2218</f>
        <v>52097</v>
      </c>
      <c r="D1925" s="2">
        <f>D1951+D1975+D2251+D2218</f>
        <v>0</v>
      </c>
      <c r="E1925" s="2">
        <f>E1951+E1975+E2251+E2218</f>
        <v>52097</v>
      </c>
    </row>
    <row r="1926" spans="1:5" s="38" customFormat="1" ht="12.75">
      <c r="A1926" s="6"/>
      <c r="B1926" s="14" t="s">
        <v>49</v>
      </c>
      <c r="C1926" s="2">
        <f aca="true" t="shared" si="67" ref="C1926:E1927">C1976</f>
        <v>300</v>
      </c>
      <c r="D1926" s="2">
        <f t="shared" si="67"/>
        <v>0</v>
      </c>
      <c r="E1926" s="2">
        <f t="shared" si="67"/>
        <v>300</v>
      </c>
    </row>
    <row r="1927" spans="1:5" s="38" customFormat="1" ht="24" customHeight="1">
      <c r="A1927" s="6"/>
      <c r="B1927" s="16" t="s">
        <v>483</v>
      </c>
      <c r="C1927" s="4">
        <f t="shared" si="67"/>
        <v>1700</v>
      </c>
      <c r="D1927" s="4">
        <f>D1977</f>
        <v>0</v>
      </c>
      <c r="E1927" s="4">
        <f t="shared" si="67"/>
        <v>1700</v>
      </c>
    </row>
    <row r="1928" spans="1:5" s="38" customFormat="1" ht="1.5" customHeight="1">
      <c r="A1928" s="6"/>
      <c r="B1928" s="14" t="s">
        <v>54</v>
      </c>
      <c r="C1928" s="2">
        <f>C1981</f>
        <v>0</v>
      </c>
      <c r="D1928" s="2">
        <f>D1981</f>
        <v>0</v>
      </c>
      <c r="E1928" s="2">
        <f>E1981</f>
        <v>0</v>
      </c>
    </row>
    <row r="1929" spans="1:5" s="38" customFormat="1" ht="26.25" customHeight="1">
      <c r="A1929" s="6"/>
      <c r="B1929" s="14" t="s">
        <v>55</v>
      </c>
      <c r="C1929" s="2">
        <f aca="true" t="shared" si="68" ref="C1929:E1930">C1978</f>
        <v>18000</v>
      </c>
      <c r="D1929" s="2">
        <f t="shared" si="68"/>
        <v>0</v>
      </c>
      <c r="E1929" s="2">
        <f t="shared" si="68"/>
        <v>18000</v>
      </c>
    </row>
    <row r="1930" spans="1:5" s="38" customFormat="1" ht="15" customHeight="1" hidden="1">
      <c r="A1930" s="6"/>
      <c r="B1930" s="14" t="s">
        <v>200</v>
      </c>
      <c r="C1930" s="2">
        <f t="shared" si="68"/>
        <v>0</v>
      </c>
      <c r="D1930" s="2">
        <f t="shared" si="68"/>
        <v>0</v>
      </c>
      <c r="E1930" s="2">
        <f t="shared" si="68"/>
        <v>0</v>
      </c>
    </row>
    <row r="1931" spans="1:5" s="38" customFormat="1" ht="0.75" customHeight="1">
      <c r="A1931" s="6"/>
      <c r="B1931" s="14" t="s">
        <v>282</v>
      </c>
      <c r="C1931" s="2">
        <f>C1980+C2253</f>
        <v>0</v>
      </c>
      <c r="D1931" s="2">
        <f>D1980+D2253</f>
        <v>0</v>
      </c>
      <c r="E1931" s="2">
        <f>E1980+E2253</f>
        <v>0</v>
      </c>
    </row>
    <row r="1932" spans="1:5" ht="20.25" customHeight="1">
      <c r="A1932" s="85"/>
      <c r="B1932" s="83"/>
      <c r="C1932" s="83"/>
      <c r="D1932" s="83"/>
      <c r="E1932" s="83"/>
    </row>
    <row r="1933" spans="1:5" ht="28.5" customHeight="1">
      <c r="A1933" s="77">
        <v>8.61</v>
      </c>
      <c r="B1933" s="8" t="s">
        <v>530</v>
      </c>
      <c r="C1933" s="2"/>
      <c r="D1933" s="2"/>
      <c r="E1933" s="3"/>
    </row>
    <row r="1934" spans="1:5" ht="12.75">
      <c r="A1934" s="6"/>
      <c r="B1934" s="3" t="s">
        <v>59</v>
      </c>
      <c r="C1934" s="3">
        <f>C1935+C1939+C1940+C1941+C1942+C1944+C1945+C1943+C1938</f>
        <v>382108</v>
      </c>
      <c r="D1934" s="3">
        <f>D1935+D1939+D1940+D1941+D1942+D1944+D1945+D1943+D1938</f>
        <v>0</v>
      </c>
      <c r="E1934" s="3">
        <f>E1935+E1939+E1940+E1941+E1942+E1944+E1945+E1943+E1938</f>
        <v>382108</v>
      </c>
    </row>
    <row r="1935" spans="1:5" ht="12.75">
      <c r="A1935" s="6"/>
      <c r="B1935" s="2" t="s">
        <v>74</v>
      </c>
      <c r="C1935" s="2">
        <f>C1936+C1937</f>
        <v>362983</v>
      </c>
      <c r="D1935" s="2">
        <f>D1936+D1937</f>
        <v>0</v>
      </c>
      <c r="E1935" s="2">
        <f>E1936+E1937</f>
        <v>362983</v>
      </c>
    </row>
    <row r="1936" spans="1:5" ht="12.75">
      <c r="A1936" s="6"/>
      <c r="B1936" s="2" t="s">
        <v>466</v>
      </c>
      <c r="C1936" s="2">
        <v>336405</v>
      </c>
      <c r="D1936" s="2">
        <v>0</v>
      </c>
      <c r="E1936" s="2">
        <f aca="true" t="shared" si="69" ref="E1936:E1945">C1936+D1936</f>
        <v>336405</v>
      </c>
    </row>
    <row r="1937" spans="1:5" ht="25.5" customHeight="1">
      <c r="A1937" s="6"/>
      <c r="B1937" s="14" t="s">
        <v>460</v>
      </c>
      <c r="C1937" s="2">
        <v>26578</v>
      </c>
      <c r="D1937" s="2">
        <v>0</v>
      </c>
      <c r="E1937" s="2">
        <f t="shared" si="69"/>
        <v>26578</v>
      </c>
    </row>
    <row r="1938" spans="1:5" ht="26.25" customHeight="1" hidden="1">
      <c r="A1938" s="6"/>
      <c r="B1938" s="14" t="s">
        <v>280</v>
      </c>
      <c r="C1938" s="2"/>
      <c r="D1938" s="2">
        <v>0</v>
      </c>
      <c r="E1938" s="2">
        <f t="shared" si="69"/>
        <v>0</v>
      </c>
    </row>
    <row r="1939" spans="1:5" ht="12.75">
      <c r="A1939" s="6"/>
      <c r="B1939" s="2" t="s">
        <v>26</v>
      </c>
      <c r="C1939" s="2">
        <v>19125</v>
      </c>
      <c r="D1939" s="2">
        <v>0</v>
      </c>
      <c r="E1939" s="2">
        <f t="shared" si="69"/>
        <v>19125</v>
      </c>
    </row>
    <row r="1940" spans="1:5" ht="12.75" hidden="1">
      <c r="A1940" s="6"/>
      <c r="B1940" s="2" t="s">
        <v>283</v>
      </c>
      <c r="C1940" s="2">
        <v>0</v>
      </c>
      <c r="D1940" s="2"/>
      <c r="E1940" s="2">
        <f t="shared" si="69"/>
        <v>0</v>
      </c>
    </row>
    <row r="1941" spans="1:5" ht="12.75" hidden="1">
      <c r="A1941" s="6"/>
      <c r="B1941" s="2" t="s">
        <v>75</v>
      </c>
      <c r="C1941" s="2"/>
      <c r="D1941" s="2"/>
      <c r="E1941" s="2">
        <f t="shared" si="69"/>
        <v>0</v>
      </c>
    </row>
    <row r="1942" spans="1:5" ht="25.5" hidden="1">
      <c r="A1942" s="6"/>
      <c r="B1942" s="14" t="s">
        <v>281</v>
      </c>
      <c r="C1942" s="2">
        <v>0</v>
      </c>
      <c r="D1942" s="2"/>
      <c r="E1942" s="2">
        <f t="shared" si="69"/>
        <v>0</v>
      </c>
    </row>
    <row r="1943" spans="1:5" ht="25.5" hidden="1">
      <c r="A1943" s="6"/>
      <c r="B1943" s="16" t="s">
        <v>19</v>
      </c>
      <c r="C1943" s="2">
        <v>0</v>
      </c>
      <c r="D1943" s="2"/>
      <c r="E1943" s="2">
        <f t="shared" si="69"/>
        <v>0</v>
      </c>
    </row>
    <row r="1944" spans="1:5" ht="1.5" customHeight="1">
      <c r="A1944" s="6"/>
      <c r="B1944" s="2" t="s">
        <v>103</v>
      </c>
      <c r="C1944" s="2">
        <v>0</v>
      </c>
      <c r="D1944" s="2"/>
      <c r="E1944" s="2">
        <f t="shared" si="69"/>
        <v>0</v>
      </c>
    </row>
    <row r="1945" spans="1:5" ht="3" customHeight="1" hidden="1">
      <c r="A1945" s="6"/>
      <c r="B1945" s="2" t="s">
        <v>67</v>
      </c>
      <c r="C1945" s="2">
        <v>0</v>
      </c>
      <c r="D1945" s="2"/>
      <c r="E1945" s="3">
        <f t="shared" si="69"/>
        <v>0</v>
      </c>
    </row>
    <row r="1946" spans="1:5" ht="11.25" customHeight="1">
      <c r="A1946" s="6"/>
      <c r="B1946" s="2"/>
      <c r="C1946" s="2"/>
      <c r="D1946" s="2"/>
      <c r="E1946" s="3"/>
    </row>
    <row r="1947" spans="1:5" ht="12.75">
      <c r="A1947" s="6"/>
      <c r="B1947" s="3" t="s">
        <v>68</v>
      </c>
      <c r="C1947" s="3">
        <f>C1948+C1951</f>
        <v>382108</v>
      </c>
      <c r="D1947" s="3">
        <f>D1948+D1951</f>
        <v>0</v>
      </c>
      <c r="E1947" s="3">
        <f>E1948+E1951</f>
        <v>382108</v>
      </c>
    </row>
    <row r="1948" spans="1:5" ht="12.75">
      <c r="A1948" s="6"/>
      <c r="B1948" s="2" t="s">
        <v>43</v>
      </c>
      <c r="C1948" s="2">
        <f>C1949</f>
        <v>380108</v>
      </c>
      <c r="D1948" s="2">
        <f>D1949</f>
        <v>0</v>
      </c>
      <c r="E1948" s="2">
        <f>E1949</f>
        <v>380108</v>
      </c>
    </row>
    <row r="1949" spans="1:5" ht="12.75">
      <c r="A1949" s="6"/>
      <c r="B1949" s="2" t="s">
        <v>44</v>
      </c>
      <c r="C1949" s="2">
        <v>380108</v>
      </c>
      <c r="D1949" s="2">
        <v>0</v>
      </c>
      <c r="E1949" s="2">
        <f>C1949+D1949</f>
        <v>380108</v>
      </c>
    </row>
    <row r="1950" spans="1:5" ht="12.75">
      <c r="A1950" s="6"/>
      <c r="B1950" s="4" t="s">
        <v>45</v>
      </c>
      <c r="C1950" s="4">
        <v>240298</v>
      </c>
      <c r="D1950" s="4">
        <v>0</v>
      </c>
      <c r="E1950" s="2">
        <f>C1950+D1950</f>
        <v>240298</v>
      </c>
    </row>
    <row r="1951" spans="1:5" ht="11.25" customHeight="1">
      <c r="A1951" s="6"/>
      <c r="B1951" s="2" t="s">
        <v>58</v>
      </c>
      <c r="C1951" s="2">
        <v>2000</v>
      </c>
      <c r="D1951" s="2">
        <v>0</v>
      </c>
      <c r="E1951" s="2">
        <f>C1951+D1951</f>
        <v>2000</v>
      </c>
    </row>
    <row r="1952" spans="1:5" ht="12.75" hidden="1">
      <c r="A1952" s="6"/>
      <c r="B1952" s="2"/>
      <c r="C1952" s="2"/>
      <c r="D1952" s="2"/>
      <c r="E1952" s="3">
        <f>C1952+D1952</f>
        <v>0</v>
      </c>
    </row>
    <row r="1953" spans="1:5" ht="12.75">
      <c r="A1953" s="6"/>
      <c r="B1953" s="2"/>
      <c r="C1953" s="2"/>
      <c r="D1953" s="2"/>
      <c r="E1953" s="3"/>
    </row>
    <row r="1954" spans="1:5" ht="12.75">
      <c r="A1954" s="6" t="s">
        <v>284</v>
      </c>
      <c r="B1954" s="3" t="s">
        <v>285</v>
      </c>
      <c r="C1954" s="3"/>
      <c r="D1954" s="3"/>
      <c r="E1954" s="3"/>
    </row>
    <row r="1955" spans="1:5" ht="12.75">
      <c r="A1955" s="6"/>
      <c r="B1955" s="3" t="s">
        <v>59</v>
      </c>
      <c r="C1955" s="3">
        <f>C1956+C1960+C1962+C1966+C1967+C1965+C1963+C1964+C1961</f>
        <v>1659937</v>
      </c>
      <c r="D1955" s="3">
        <f>D1956+D1960+D1962+D1966+D1967+D1965+D1963+D1964+D1961</f>
        <v>0</v>
      </c>
      <c r="E1955" s="3">
        <f>E1956+E1960+E1962+E1966+E1967+E1965+E1963+E1964+E1961</f>
        <v>1659937</v>
      </c>
    </row>
    <row r="1956" spans="1:5" ht="12.75">
      <c r="A1956" s="6"/>
      <c r="B1956" s="2" t="s">
        <v>182</v>
      </c>
      <c r="C1956" s="2">
        <f>C1984+C2005+C2024+C2116+C2044+C2160+C2173+C2183+C2195+C2065+C2082</f>
        <v>1491600</v>
      </c>
      <c r="D1956" s="2">
        <f>D1984+D2005+D2024+D2116+D2044+D2160+D2173+D2183+D2195+D2065+D2082</f>
        <v>0</v>
      </c>
      <c r="E1956" s="2">
        <f>E1984+E2005+E2024+E2116+E2044+E2160+E2173+E2183+E2195+E2065+E2082</f>
        <v>1491600</v>
      </c>
    </row>
    <row r="1957" spans="1:5" ht="17.25" customHeight="1">
      <c r="A1957" s="6"/>
      <c r="B1957" s="2" t="s">
        <v>196</v>
      </c>
      <c r="C1957" s="2">
        <f>C1956-C1958-C1959</f>
        <v>1287600</v>
      </c>
      <c r="D1957" s="2">
        <f>D1956-D1958-D1959</f>
        <v>0</v>
      </c>
      <c r="E1957" s="2">
        <f>E1956-E1958-E1959</f>
        <v>1304100</v>
      </c>
    </row>
    <row r="1958" spans="1:5" ht="1.5" customHeight="1">
      <c r="A1958" s="6"/>
      <c r="B1958" s="14" t="s">
        <v>238</v>
      </c>
      <c r="C1958" s="2">
        <f>C2007</f>
        <v>0</v>
      </c>
      <c r="D1958" s="2"/>
      <c r="E1958" s="3">
        <f>C1958+D1958</f>
        <v>0</v>
      </c>
    </row>
    <row r="1959" spans="1:5" ht="25.5" customHeight="1">
      <c r="A1959" s="6"/>
      <c r="B1959" s="14" t="s">
        <v>460</v>
      </c>
      <c r="C1959" s="2">
        <f>C1986+C2008+C2026+C2046+C2118+C2237</f>
        <v>204000</v>
      </c>
      <c r="D1959" s="2">
        <f>D1986+D2008+D2026+D2046+D2118</f>
        <v>0</v>
      </c>
      <c r="E1959" s="2">
        <f>E1986+E2008+E2026+E2046+E2118</f>
        <v>187500</v>
      </c>
    </row>
    <row r="1960" spans="1:5" ht="27.75" customHeight="1">
      <c r="A1960" s="6"/>
      <c r="B1960" s="14" t="s">
        <v>186</v>
      </c>
      <c r="C1960" s="2">
        <f>C1987+C2009+C2027+C2144+C2119+C2162+C2174</f>
        <v>74768</v>
      </c>
      <c r="D1960" s="2">
        <f>D1987+D2009+D2027+D2144+D2119+D2162+D2174</f>
        <v>0</v>
      </c>
      <c r="E1960" s="2">
        <f>E1987+E2009+E2027+E2144+E2119+E2162+E2174</f>
        <v>74768</v>
      </c>
    </row>
    <row r="1961" spans="1:5" ht="1.5" customHeight="1">
      <c r="A1961" s="6"/>
      <c r="B1961" s="14" t="s">
        <v>108</v>
      </c>
      <c r="C1961" s="2">
        <f>C2049+C2068+C2085+C2102</f>
        <v>0</v>
      </c>
      <c r="D1961" s="2">
        <f>D2049+D2068+D2085+D2102</f>
        <v>0</v>
      </c>
      <c r="E1961" s="2">
        <f>E2049+E2068+E2085+E2102</f>
        <v>0</v>
      </c>
    </row>
    <row r="1962" spans="1:5" ht="15.75" customHeight="1">
      <c r="A1962" s="6"/>
      <c r="B1962" s="2" t="s">
        <v>26</v>
      </c>
      <c r="C1962" s="2">
        <f>C1988+C2010+C2028+C2123+C2048+C2163+C2067+C2084</f>
        <v>61002</v>
      </c>
      <c r="D1962" s="2">
        <f>D1988+D2010+D2028+D2123+D2048+D2163+D2067+D2084</f>
        <v>0</v>
      </c>
      <c r="E1962" s="2">
        <f>E1988+E2010+E2028+E2123+E2048+E2163+E2067+E2084</f>
        <v>61002</v>
      </c>
    </row>
    <row r="1963" spans="1:5" ht="12.75" customHeight="1">
      <c r="A1963" s="6"/>
      <c r="B1963" s="2" t="s">
        <v>225</v>
      </c>
      <c r="C1963" s="2">
        <f>C1990+C2121</f>
        <v>5640</v>
      </c>
      <c r="D1963" s="2">
        <f>D1990+D2121</f>
        <v>0</v>
      </c>
      <c r="E1963" s="2">
        <f>E1990+E2121</f>
        <v>5640</v>
      </c>
    </row>
    <row r="1964" spans="1:5" ht="18.75" customHeight="1">
      <c r="A1964" s="6"/>
      <c r="B1964" s="17" t="s">
        <v>35</v>
      </c>
      <c r="C1964" s="2">
        <f>C1991+C2051+C2011+C2120</f>
        <v>8706</v>
      </c>
      <c r="D1964" s="2">
        <f>D1991+D2051+D2011+D2120</f>
        <v>0</v>
      </c>
      <c r="E1964" s="2">
        <f>E1991+E2051+E2011+E2120</f>
        <v>8706</v>
      </c>
    </row>
    <row r="1965" spans="1:5" ht="18" customHeight="1" hidden="1">
      <c r="A1965" s="6"/>
      <c r="B1965" s="2" t="s">
        <v>75</v>
      </c>
      <c r="C1965" s="2">
        <f>C2030+C2122+C2047</f>
        <v>0</v>
      </c>
      <c r="D1965" s="2">
        <f>D2030+D2122+D2047</f>
        <v>0</v>
      </c>
      <c r="E1965" s="2">
        <f>E2030+E2122+E2047</f>
        <v>0</v>
      </c>
    </row>
    <row r="1966" spans="1:5" ht="19.5" customHeight="1">
      <c r="A1966" s="6"/>
      <c r="B1966" s="2" t="s">
        <v>103</v>
      </c>
      <c r="C1966" s="2">
        <f>C1992+C2031+C2124+C2052+C2146+C2198+C2070+C2087+C2013+C2104</f>
        <v>11721</v>
      </c>
      <c r="D1966" s="2">
        <f>D1992+D2031+D2124+D2052+D2146+D2198+D2070+D2087+D2013+D2104</f>
        <v>0</v>
      </c>
      <c r="E1966" s="2">
        <f>E1992+E2031+E2124+E2052+E2146+E2198+E2070+E2087+E2013+E2104</f>
        <v>11721</v>
      </c>
    </row>
    <row r="1967" spans="1:5" ht="15.75" customHeight="1">
      <c r="A1967" s="6"/>
      <c r="B1967" s="2" t="s">
        <v>67</v>
      </c>
      <c r="C1967" s="2">
        <f>C2125+C2012+C2164+C2053+C2147+C2032+C2197+C2071+C2088</f>
        <v>6500</v>
      </c>
      <c r="D1967" s="2">
        <f>D2125+D2012+D2164+D2053+D2147+D2032+D2197+D2071+D2088</f>
        <v>0</v>
      </c>
      <c r="E1967" s="2">
        <f>E2125+E2012+E2164+E2053+E2147+E2032+E2197+E2071+E2088</f>
        <v>6500</v>
      </c>
    </row>
    <row r="1968" spans="1:5" ht="12.75">
      <c r="A1968" s="85"/>
      <c r="B1968" s="83"/>
      <c r="C1968" s="83"/>
      <c r="D1968" s="83"/>
      <c r="E1968" s="3"/>
    </row>
    <row r="1969" spans="1:5" ht="12.75">
      <c r="A1969" s="6"/>
      <c r="B1969" s="3" t="s">
        <v>68</v>
      </c>
      <c r="C1969" s="3">
        <f>C1970+C1975+C1977</f>
        <v>1659937</v>
      </c>
      <c r="D1969" s="3">
        <f>D1970+D1975+D1977</f>
        <v>0</v>
      </c>
      <c r="E1969" s="3">
        <f>E1970+E1975+E1977</f>
        <v>1659937</v>
      </c>
    </row>
    <row r="1970" spans="1:5" ht="12.75">
      <c r="A1970" s="6"/>
      <c r="B1970" s="2" t="s">
        <v>43</v>
      </c>
      <c r="C1970" s="2">
        <f>C1971+C1973+C1974+C1978+C1979+C1980+C1976+C1981</f>
        <v>1619638</v>
      </c>
      <c r="D1970" s="2">
        <f>D1971+D1973+D1974+D1978+D1979+D1980+D1976+D1981</f>
        <v>0</v>
      </c>
      <c r="E1970" s="2">
        <f>E1971+E1973+E1974+E1978+E1979+E1980+E1976+E1981</f>
        <v>1619638</v>
      </c>
    </row>
    <row r="1971" spans="1:5" ht="12.75">
      <c r="A1971" s="6"/>
      <c r="B1971" s="2" t="s">
        <v>44</v>
      </c>
      <c r="C1971" s="2">
        <f>C1996+C2017+C2036+C2058+C2129+C2151+C2168+C2177+C2202+C2075+C2092+C2109</f>
        <v>1562823</v>
      </c>
      <c r="D1971" s="2">
        <f>D1996+D2017+D2036+D2058+D2129+D2151+D2168+D2177+D2202+D2075+D2092+D2109</f>
        <v>0</v>
      </c>
      <c r="E1971" s="2">
        <f>E1996+E2017+E2036+E2058+E2129+E2151+E2168+E2177+E2202+E2075+E2092+E2109</f>
        <v>1562823</v>
      </c>
    </row>
    <row r="1972" spans="1:5" ht="12.75">
      <c r="A1972" s="6"/>
      <c r="B1972" s="4" t="s">
        <v>45</v>
      </c>
      <c r="C1972" s="2">
        <f>C1997+C2018+C2037+C2059+C2130+C2152+C2179+C2076+C2093+C2110</f>
        <v>702282</v>
      </c>
      <c r="D1972" s="2">
        <f>D1997+D2018+D2037+D2059+D2130+D2152+D2179+D2076+D2093+D2110</f>
        <v>0</v>
      </c>
      <c r="E1972" s="2">
        <f>E1997+E2018+E2037+E2059+E2130+E2152+E2179+E2076+E2093+E2110</f>
        <v>702282</v>
      </c>
    </row>
    <row r="1973" spans="1:5" ht="12.75">
      <c r="A1973" s="6"/>
      <c r="B1973" s="2" t="s">
        <v>46</v>
      </c>
      <c r="C1973" s="2">
        <f>C2131+C2019+C2153+C2169+C2190+C2203+C2038</f>
        <v>38515</v>
      </c>
      <c r="D1973" s="2">
        <f>D2131+D2019+D2153+D2169+D2190+D2203+D2038</f>
        <v>0</v>
      </c>
      <c r="E1973" s="2">
        <f>E2131+E2019+E2153+E2169+E2190+E2203+E2038</f>
        <v>38515</v>
      </c>
    </row>
    <row r="1974" spans="1:5" ht="1.5" customHeight="1">
      <c r="A1974" s="6"/>
      <c r="B1974" s="2" t="s">
        <v>48</v>
      </c>
      <c r="C1974" s="2">
        <f>C2132+C2078+C2094+C2111</f>
        <v>0</v>
      </c>
      <c r="D1974" s="2">
        <f>D2132+D2078+D2094+D2111</f>
        <v>0</v>
      </c>
      <c r="E1974" s="2">
        <f>E2132+E2078+E2094+E2111</f>
        <v>0</v>
      </c>
    </row>
    <row r="1975" spans="1:5" ht="12.75">
      <c r="A1975" s="6"/>
      <c r="B1975" s="2" t="s">
        <v>58</v>
      </c>
      <c r="C1975" s="2">
        <f>C1998+C2020+C2039+C2060+C2154+C2133+C2204+C2077+C2095+C2112</f>
        <v>38599</v>
      </c>
      <c r="D1975" s="2">
        <f>D1998+D2020+D2039+D2060+D2154+D2133+D2204+D2077+D2095+D2112</f>
        <v>0</v>
      </c>
      <c r="E1975" s="2">
        <f>E1998+E2020+E2039+E2060+E2154+E2133+E2204+E2077+E2095+E2112</f>
        <v>38599</v>
      </c>
    </row>
    <row r="1976" spans="1:5" ht="12.75">
      <c r="A1976" s="6"/>
      <c r="B1976" s="14" t="s">
        <v>49</v>
      </c>
      <c r="C1976" s="2">
        <f>C2040+C1999+C2135</f>
        <v>300</v>
      </c>
      <c r="D1976" s="2">
        <f>D2040+D1999+D2135</f>
        <v>0</v>
      </c>
      <c r="E1976" s="2">
        <f>E2040+E1999+E2135</f>
        <v>300</v>
      </c>
    </row>
    <row r="1977" spans="1:5" ht="27" customHeight="1">
      <c r="A1977" s="6"/>
      <c r="B1977" s="16" t="s">
        <v>483</v>
      </c>
      <c r="C1977" s="2">
        <f>C2155+C2134+C2001+C2061</f>
        <v>1700</v>
      </c>
      <c r="D1977" s="2">
        <f>D2155+D2134+D2001+D2061</f>
        <v>0</v>
      </c>
      <c r="E1977" s="2">
        <f>E2155+E2134+E2001+E2061</f>
        <v>1700</v>
      </c>
    </row>
    <row r="1978" spans="1:5" ht="25.5" customHeight="1">
      <c r="A1978" s="6"/>
      <c r="B1978" s="14" t="s">
        <v>55</v>
      </c>
      <c r="C1978" s="2">
        <f>C2137+C2205+C2000+C2191</f>
        <v>18000</v>
      </c>
      <c r="D1978" s="2">
        <f>D2137+D2205+D2000+D2191</f>
        <v>0</v>
      </c>
      <c r="E1978" s="2">
        <f>E2137+E2205+E2000+E2191</f>
        <v>18000</v>
      </c>
    </row>
    <row r="1979" spans="1:5" ht="3" customHeight="1" hidden="1">
      <c r="A1979" s="6"/>
      <c r="B1979" s="16" t="s">
        <v>200</v>
      </c>
      <c r="C1979" s="2">
        <f>C2156</f>
        <v>0</v>
      </c>
      <c r="D1979" s="2"/>
      <c r="E1979" s="2">
        <f>C1979+D1979</f>
        <v>0</v>
      </c>
    </row>
    <row r="1980" spans="1:5" ht="2.25" customHeight="1" hidden="1">
      <c r="A1980" s="6"/>
      <c r="B1980" s="16" t="s">
        <v>282</v>
      </c>
      <c r="C1980" s="2">
        <f>C2138</f>
        <v>0</v>
      </c>
      <c r="D1980" s="2">
        <f>D2138</f>
        <v>0</v>
      </c>
      <c r="E1980" s="2">
        <f>E2138</f>
        <v>0</v>
      </c>
    </row>
    <row r="1981" spans="1:5" ht="0.75" customHeight="1">
      <c r="A1981" s="6"/>
      <c r="B1981" s="16" t="s">
        <v>54</v>
      </c>
      <c r="C1981" s="2">
        <f>C2136</f>
        <v>0</v>
      </c>
      <c r="D1981" s="2">
        <f>D2136</f>
        <v>0</v>
      </c>
      <c r="E1981" s="2">
        <f>E2136</f>
        <v>0</v>
      </c>
    </row>
    <row r="1982" spans="1:5" ht="22.5" customHeight="1">
      <c r="A1982" s="6" t="s">
        <v>286</v>
      </c>
      <c r="B1982" s="3" t="s">
        <v>287</v>
      </c>
      <c r="C1982" s="3"/>
      <c r="D1982" s="3"/>
      <c r="E1982" s="3"/>
    </row>
    <row r="1983" spans="1:5" ht="12.75">
      <c r="A1983" s="6"/>
      <c r="B1983" s="3" t="s">
        <v>59</v>
      </c>
      <c r="C1983" s="3">
        <f>C1984+C1988+C1989+C1992+C1990+C1987+C1991</f>
        <v>440889</v>
      </c>
      <c r="D1983" s="3">
        <f>D1984+D1988+D1989+D1992+D1990+D1987+D1991</f>
        <v>0</v>
      </c>
      <c r="E1983" s="3">
        <f>E1984+E1988+E1989+E1992+E1990+E1987+E1991</f>
        <v>440889</v>
      </c>
    </row>
    <row r="1984" spans="1:5" ht="12.75">
      <c r="A1984" s="6"/>
      <c r="B1984" s="2" t="s">
        <v>74</v>
      </c>
      <c r="C1984" s="2">
        <f>C1985+C1986</f>
        <v>413249</v>
      </c>
      <c r="D1984" s="2">
        <f>D1985+D1986</f>
        <v>0</v>
      </c>
      <c r="E1984" s="2">
        <f>E1985+E1986</f>
        <v>413249</v>
      </c>
    </row>
    <row r="1985" spans="1:5" ht="12.75">
      <c r="A1985" s="6"/>
      <c r="B1985" s="2" t="s">
        <v>196</v>
      </c>
      <c r="C1985" s="2">
        <v>354249</v>
      </c>
      <c r="D1985" s="2">
        <v>0</v>
      </c>
      <c r="E1985" s="2">
        <f aca="true" t="shared" si="70" ref="E1985:E1992">C1985+D1985</f>
        <v>354249</v>
      </c>
    </row>
    <row r="1986" spans="1:5" ht="24" customHeight="1">
      <c r="A1986" s="6"/>
      <c r="B1986" s="14" t="s">
        <v>460</v>
      </c>
      <c r="C1986" s="2">
        <v>59000</v>
      </c>
      <c r="D1986" s="2">
        <v>0</v>
      </c>
      <c r="E1986" s="2">
        <f t="shared" si="70"/>
        <v>59000</v>
      </c>
    </row>
    <row r="1987" spans="1:5" ht="27.75" customHeight="1">
      <c r="A1987" s="6"/>
      <c r="B1987" s="14" t="s">
        <v>186</v>
      </c>
      <c r="C1987" s="2">
        <v>19198</v>
      </c>
      <c r="D1987" s="2">
        <v>0</v>
      </c>
      <c r="E1987" s="2">
        <f t="shared" si="70"/>
        <v>19198</v>
      </c>
    </row>
    <row r="1988" spans="1:5" ht="12.75">
      <c r="A1988" s="6"/>
      <c r="B1988" s="2" t="s">
        <v>150</v>
      </c>
      <c r="C1988" s="2">
        <v>2059</v>
      </c>
      <c r="D1988" s="2">
        <v>0</v>
      </c>
      <c r="E1988" s="2">
        <f t="shared" si="70"/>
        <v>2059</v>
      </c>
    </row>
    <row r="1989" spans="1:5" ht="28.5" customHeight="1" hidden="1">
      <c r="A1989" s="6"/>
      <c r="B1989" s="39" t="s">
        <v>226</v>
      </c>
      <c r="C1989" s="2"/>
      <c r="D1989" s="2"/>
      <c r="E1989" s="2">
        <f t="shared" si="70"/>
        <v>0</v>
      </c>
    </row>
    <row r="1990" spans="1:5" ht="12.75">
      <c r="A1990" s="6"/>
      <c r="B1990" s="2" t="s">
        <v>21</v>
      </c>
      <c r="C1990" s="2">
        <v>5640</v>
      </c>
      <c r="D1990" s="2"/>
      <c r="E1990" s="2">
        <f t="shared" si="70"/>
        <v>5640</v>
      </c>
    </row>
    <row r="1991" spans="1:5" ht="15" customHeight="1">
      <c r="A1991" s="6"/>
      <c r="B1991" s="16" t="s">
        <v>35</v>
      </c>
      <c r="C1991" s="2">
        <v>743</v>
      </c>
      <c r="D1991" s="2">
        <v>0</v>
      </c>
      <c r="E1991" s="2">
        <f t="shared" si="70"/>
        <v>743</v>
      </c>
    </row>
    <row r="1992" spans="1:5" ht="0.75" customHeight="1">
      <c r="A1992" s="6"/>
      <c r="B1992" s="2" t="s">
        <v>103</v>
      </c>
      <c r="C1992" s="2"/>
      <c r="D1992" s="2"/>
      <c r="E1992" s="2">
        <f t="shared" si="70"/>
        <v>0</v>
      </c>
    </row>
    <row r="1993" spans="1:5" ht="12.75">
      <c r="A1993" s="6"/>
      <c r="B1993" s="2"/>
      <c r="C1993" s="2"/>
      <c r="D1993" s="2"/>
      <c r="E1993" s="3"/>
    </row>
    <row r="1994" spans="1:5" ht="12.75">
      <c r="A1994" s="6"/>
      <c r="B1994" s="3" t="s">
        <v>76</v>
      </c>
      <c r="C1994" s="3">
        <f>C1995+C1998+C2001</f>
        <v>440889</v>
      </c>
      <c r="D1994" s="3">
        <f>D1995+D1998+D2001</f>
        <v>0</v>
      </c>
      <c r="E1994" s="3">
        <f>E1995+E1998+E2001</f>
        <v>440889</v>
      </c>
    </row>
    <row r="1995" spans="1:5" ht="12.75">
      <c r="A1995" s="6"/>
      <c r="B1995" s="2" t="s">
        <v>43</v>
      </c>
      <c r="C1995" s="2">
        <f>C1996+C2000+C1999</f>
        <v>425889</v>
      </c>
      <c r="D1995" s="2">
        <f>D1996+D2000+D1999</f>
        <v>0</v>
      </c>
      <c r="E1995" s="2">
        <f>E1996+E2000+E1999</f>
        <v>425889</v>
      </c>
    </row>
    <row r="1996" spans="1:5" ht="12.75">
      <c r="A1996" s="6"/>
      <c r="B1996" s="2" t="s">
        <v>44</v>
      </c>
      <c r="C1996" s="2">
        <v>425589</v>
      </c>
      <c r="D1996" s="2">
        <v>0</v>
      </c>
      <c r="E1996" s="2">
        <f aca="true" t="shared" si="71" ref="E1996:E2001">C1996+D1996</f>
        <v>425589</v>
      </c>
    </row>
    <row r="1997" spans="1:5" ht="12.75">
      <c r="A1997" s="6"/>
      <c r="B1997" s="4" t="s">
        <v>45</v>
      </c>
      <c r="C1997" s="4">
        <v>223843</v>
      </c>
      <c r="D1997" s="4">
        <v>0</v>
      </c>
      <c r="E1997" s="2">
        <f t="shared" si="71"/>
        <v>223843</v>
      </c>
    </row>
    <row r="1998" spans="1:5" ht="12.75">
      <c r="A1998" s="6"/>
      <c r="B1998" s="2" t="s">
        <v>58</v>
      </c>
      <c r="C1998" s="2">
        <v>15000</v>
      </c>
      <c r="D1998" s="2">
        <v>0</v>
      </c>
      <c r="E1998" s="2">
        <f t="shared" si="71"/>
        <v>15000</v>
      </c>
    </row>
    <row r="1999" spans="1:5" ht="12.75">
      <c r="A1999" s="6"/>
      <c r="B1999" s="14" t="s">
        <v>531</v>
      </c>
      <c r="C1999" s="2">
        <v>300</v>
      </c>
      <c r="D1999" s="2">
        <v>0</v>
      </c>
      <c r="E1999" s="2">
        <f t="shared" si="71"/>
        <v>300</v>
      </c>
    </row>
    <row r="2000" spans="1:5" ht="25.5" hidden="1">
      <c r="A2000" s="6"/>
      <c r="B2000" s="14" t="s">
        <v>55</v>
      </c>
      <c r="C2000" s="2">
        <v>0</v>
      </c>
      <c r="D2000" s="2"/>
      <c r="E2000" s="2">
        <f t="shared" si="71"/>
        <v>0</v>
      </c>
    </row>
    <row r="2001" spans="1:5" ht="1.5" customHeight="1">
      <c r="A2001" s="6"/>
      <c r="B2001" s="16" t="s">
        <v>391</v>
      </c>
      <c r="C2001" s="2">
        <v>0</v>
      </c>
      <c r="D2001" s="2">
        <v>0</v>
      </c>
      <c r="E2001" s="2">
        <f t="shared" si="71"/>
        <v>0</v>
      </c>
    </row>
    <row r="2002" spans="1:5" ht="12.75">
      <c r="A2002" s="6"/>
      <c r="B2002" s="14"/>
      <c r="C2002" s="2"/>
      <c r="D2002" s="2"/>
      <c r="E2002" s="2"/>
    </row>
    <row r="2003" spans="1:5" ht="12.75">
      <c r="A2003" s="6" t="s">
        <v>288</v>
      </c>
      <c r="B2003" s="3" t="s">
        <v>340</v>
      </c>
      <c r="C2003" s="3"/>
      <c r="D2003" s="3"/>
      <c r="E2003" s="3"/>
    </row>
    <row r="2004" spans="1:5" ht="12.75">
      <c r="A2004" s="6"/>
      <c r="B2004" s="3" t="s">
        <v>59</v>
      </c>
      <c r="C2004" s="3">
        <f>C2005+C2009+C2010+C2012+C2013+C2011</f>
        <v>308493</v>
      </c>
      <c r="D2004" s="3">
        <f>D2005+D2009+D2010+D2012+D2013+D2011</f>
        <v>0</v>
      </c>
      <c r="E2004" s="3">
        <f>E2005+E2009+E2010+E2012+E2013+E2011</f>
        <v>308493</v>
      </c>
    </row>
    <row r="2005" spans="1:5" ht="12.75">
      <c r="A2005" s="6"/>
      <c r="B2005" s="2" t="s">
        <v>74</v>
      </c>
      <c r="C2005" s="2">
        <f>C2006+C2007+C2008</f>
        <v>291293</v>
      </c>
      <c r="D2005" s="2">
        <f>D2006+D2007+D2008</f>
        <v>0</v>
      </c>
      <c r="E2005" s="2">
        <f>E2006+E2007+E2008</f>
        <v>291293</v>
      </c>
    </row>
    <row r="2006" spans="1:5" ht="12.75">
      <c r="A2006" s="6"/>
      <c r="B2006" s="2" t="s">
        <v>196</v>
      </c>
      <c r="C2006" s="2">
        <v>235293</v>
      </c>
      <c r="D2006" s="2">
        <v>0</v>
      </c>
      <c r="E2006" s="2">
        <f aca="true" t="shared" si="72" ref="E2006:E2013">C2006+D2006</f>
        <v>235293</v>
      </c>
    </row>
    <row r="2007" spans="1:5" ht="26.25" customHeight="1" hidden="1">
      <c r="A2007" s="6"/>
      <c r="B2007" s="14" t="s">
        <v>203</v>
      </c>
      <c r="C2007" s="2">
        <v>0</v>
      </c>
      <c r="D2007" s="2"/>
      <c r="E2007" s="2">
        <f t="shared" si="72"/>
        <v>0</v>
      </c>
    </row>
    <row r="2008" spans="1:5" ht="26.25" customHeight="1">
      <c r="A2008" s="6"/>
      <c r="B2008" s="14" t="s">
        <v>460</v>
      </c>
      <c r="C2008" s="2">
        <v>56000</v>
      </c>
      <c r="D2008" s="2">
        <v>0</v>
      </c>
      <c r="E2008" s="2">
        <f t="shared" si="72"/>
        <v>56000</v>
      </c>
    </row>
    <row r="2009" spans="1:5" ht="1.5" customHeight="1">
      <c r="A2009" s="6"/>
      <c r="B2009" s="14" t="s">
        <v>175</v>
      </c>
      <c r="C2009" s="2">
        <v>0</v>
      </c>
      <c r="D2009" s="2">
        <v>0</v>
      </c>
      <c r="E2009" s="2">
        <f t="shared" si="72"/>
        <v>0</v>
      </c>
    </row>
    <row r="2010" spans="1:5" ht="17.25" customHeight="1">
      <c r="A2010" s="6"/>
      <c r="B2010" s="2" t="s">
        <v>150</v>
      </c>
      <c r="C2010" s="2">
        <v>14200</v>
      </c>
      <c r="D2010" s="2">
        <v>0</v>
      </c>
      <c r="E2010" s="2">
        <f t="shared" si="72"/>
        <v>14200</v>
      </c>
    </row>
    <row r="2011" spans="1:5" ht="15.75" customHeight="1">
      <c r="A2011" s="6"/>
      <c r="B2011" s="16" t="s">
        <v>35</v>
      </c>
      <c r="C2011" s="2">
        <v>2000</v>
      </c>
      <c r="D2011" s="2">
        <v>0</v>
      </c>
      <c r="E2011" s="2">
        <f t="shared" si="72"/>
        <v>2000</v>
      </c>
    </row>
    <row r="2012" spans="1:5" ht="2.25" customHeight="1">
      <c r="A2012" s="6"/>
      <c r="B2012" s="2" t="s">
        <v>67</v>
      </c>
      <c r="C2012" s="2">
        <v>0</v>
      </c>
      <c r="D2012" s="2">
        <v>0</v>
      </c>
      <c r="E2012" s="2">
        <f t="shared" si="72"/>
        <v>0</v>
      </c>
    </row>
    <row r="2013" spans="1:5" ht="13.5" customHeight="1">
      <c r="A2013" s="6"/>
      <c r="B2013" s="2" t="s">
        <v>103</v>
      </c>
      <c r="C2013" s="2">
        <v>1000</v>
      </c>
      <c r="D2013" s="2"/>
      <c r="E2013" s="2">
        <f t="shared" si="72"/>
        <v>1000</v>
      </c>
    </row>
    <row r="2014" spans="1:5" ht="12.75">
      <c r="A2014" s="6"/>
      <c r="B2014" s="2"/>
      <c r="C2014" s="2"/>
      <c r="D2014" s="2"/>
      <c r="E2014" s="3"/>
    </row>
    <row r="2015" spans="1:5" ht="12.75">
      <c r="A2015" s="6"/>
      <c r="B2015" s="3" t="s">
        <v>76</v>
      </c>
      <c r="C2015" s="3">
        <f>C2016+C2020</f>
        <v>308493</v>
      </c>
      <c r="D2015" s="3">
        <f>D2016+D2020</f>
        <v>0</v>
      </c>
      <c r="E2015" s="3">
        <f>E2016+E2020</f>
        <v>308493</v>
      </c>
    </row>
    <row r="2016" spans="1:5" ht="12.75">
      <c r="A2016" s="6"/>
      <c r="B2016" s="2" t="s">
        <v>43</v>
      </c>
      <c r="C2016" s="2">
        <f>C2017+C2019</f>
        <v>303213</v>
      </c>
      <c r="D2016" s="2">
        <f>D2017+D2019</f>
        <v>0</v>
      </c>
      <c r="E2016" s="2">
        <f>E2017+E2019</f>
        <v>303213</v>
      </c>
    </row>
    <row r="2017" spans="1:5" ht="12.75">
      <c r="A2017" s="6"/>
      <c r="B2017" s="2" t="s">
        <v>44</v>
      </c>
      <c r="C2017" s="2">
        <v>303213</v>
      </c>
      <c r="D2017" s="2">
        <v>0</v>
      </c>
      <c r="E2017" s="2">
        <f>C2017+D2017</f>
        <v>303213</v>
      </c>
    </row>
    <row r="2018" spans="1:5" ht="13.5">
      <c r="A2018" s="11"/>
      <c r="B2018" s="4" t="s">
        <v>45</v>
      </c>
      <c r="C2018" s="4">
        <v>172516</v>
      </c>
      <c r="D2018" s="4">
        <v>0</v>
      </c>
      <c r="E2018" s="2">
        <f>C2018+D2018</f>
        <v>172516</v>
      </c>
    </row>
    <row r="2019" spans="1:5" ht="0.75" customHeight="1">
      <c r="A2019" s="11"/>
      <c r="B2019" s="2" t="s">
        <v>46</v>
      </c>
      <c r="C2019" s="4"/>
      <c r="D2019" s="4"/>
      <c r="E2019" s="2">
        <f>C2019+D2019</f>
        <v>0</v>
      </c>
    </row>
    <row r="2020" spans="1:5" ht="12.75">
      <c r="A2020" s="6"/>
      <c r="B2020" s="2" t="s">
        <v>58</v>
      </c>
      <c r="C2020" s="2">
        <v>5280</v>
      </c>
      <c r="D2020" s="2">
        <v>0</v>
      </c>
      <c r="E2020" s="2">
        <f>C2020+D2020</f>
        <v>5280</v>
      </c>
    </row>
    <row r="2021" spans="1:5" ht="12.75">
      <c r="A2021" s="85"/>
      <c r="B2021" s="2"/>
      <c r="C2021" s="2"/>
      <c r="D2021" s="2"/>
      <c r="E2021" s="3"/>
    </row>
    <row r="2022" spans="1:5" ht="12.75">
      <c r="A2022" s="6" t="s">
        <v>289</v>
      </c>
      <c r="B2022" s="3" t="s">
        <v>290</v>
      </c>
      <c r="C2022" s="2"/>
      <c r="D2022" s="2"/>
      <c r="E2022" s="3"/>
    </row>
    <row r="2023" spans="1:5" ht="12.75">
      <c r="A2023" s="6"/>
      <c r="B2023" s="3" t="s">
        <v>59</v>
      </c>
      <c r="C2023" s="3">
        <f>C2024+C2028+C2029+C2031+C2030+C2032+C2027</f>
        <v>174480</v>
      </c>
      <c r="D2023" s="3">
        <f>D2024+D2028+D2029+D2031+D2030+D2032+D2027</f>
        <v>0</v>
      </c>
      <c r="E2023" s="3">
        <f>E2024+E2028+E2029+E2031+E2030+E2032+E2027</f>
        <v>174480</v>
      </c>
    </row>
    <row r="2024" spans="1:5" ht="12.75">
      <c r="A2024" s="6"/>
      <c r="B2024" s="2" t="s">
        <v>81</v>
      </c>
      <c r="C2024" s="2">
        <f>C2025+C2026</f>
        <v>157759</v>
      </c>
      <c r="D2024" s="2">
        <f>D2025+D2026</f>
        <v>0</v>
      </c>
      <c r="E2024" s="2">
        <f>E2025+E2026</f>
        <v>157759</v>
      </c>
    </row>
    <row r="2025" spans="1:5" ht="12.75">
      <c r="A2025" s="6"/>
      <c r="B2025" s="2" t="s">
        <v>202</v>
      </c>
      <c r="C2025" s="2">
        <v>141259</v>
      </c>
      <c r="D2025" s="2">
        <v>0</v>
      </c>
      <c r="E2025" s="2">
        <f aca="true" t="shared" si="73" ref="E2025:E2032">C2025+D2025</f>
        <v>141259</v>
      </c>
    </row>
    <row r="2026" spans="1:5" ht="25.5">
      <c r="A2026" s="6"/>
      <c r="B2026" s="14" t="s">
        <v>460</v>
      </c>
      <c r="C2026" s="2">
        <v>16500</v>
      </c>
      <c r="D2026" s="2">
        <v>0</v>
      </c>
      <c r="E2026" s="2">
        <f t="shared" si="73"/>
        <v>16500</v>
      </c>
    </row>
    <row r="2027" spans="1:5" ht="25.5" customHeight="1" hidden="1">
      <c r="A2027" s="6"/>
      <c r="B2027" s="14" t="s">
        <v>175</v>
      </c>
      <c r="C2027" s="2"/>
      <c r="D2027" s="2"/>
      <c r="E2027" s="2">
        <f t="shared" si="73"/>
        <v>0</v>
      </c>
    </row>
    <row r="2028" spans="1:5" ht="16.5" customHeight="1" hidden="1">
      <c r="A2028" s="6"/>
      <c r="B2028" s="2" t="s">
        <v>150</v>
      </c>
      <c r="C2028" s="2">
        <v>0</v>
      </c>
      <c r="D2028" s="2"/>
      <c r="E2028" s="2">
        <f t="shared" si="73"/>
        <v>0</v>
      </c>
    </row>
    <row r="2029" spans="1:5" ht="17.25" customHeight="1" hidden="1">
      <c r="A2029" s="6"/>
      <c r="B2029" s="39" t="s">
        <v>226</v>
      </c>
      <c r="C2029" s="2">
        <v>0</v>
      </c>
      <c r="D2029" s="2"/>
      <c r="E2029" s="2">
        <f t="shared" si="73"/>
        <v>0</v>
      </c>
    </row>
    <row r="2030" spans="1:5" ht="23.25" customHeight="1" hidden="1">
      <c r="A2030" s="6"/>
      <c r="B2030" s="2" t="s">
        <v>75</v>
      </c>
      <c r="C2030" s="2">
        <v>0</v>
      </c>
      <c r="D2030" s="2"/>
      <c r="E2030" s="2">
        <f t="shared" si="73"/>
        <v>0</v>
      </c>
    </row>
    <row r="2031" spans="1:5" ht="16.5" customHeight="1">
      <c r="A2031" s="6"/>
      <c r="B2031" s="2" t="s">
        <v>103</v>
      </c>
      <c r="C2031" s="2">
        <v>10721</v>
      </c>
      <c r="D2031" s="2"/>
      <c r="E2031" s="2">
        <f t="shared" si="73"/>
        <v>10721</v>
      </c>
    </row>
    <row r="2032" spans="1:5" ht="12" customHeight="1">
      <c r="A2032" s="6"/>
      <c r="B2032" s="2" t="s">
        <v>67</v>
      </c>
      <c r="C2032" s="2">
        <v>6000</v>
      </c>
      <c r="D2032" s="2">
        <v>0</v>
      </c>
      <c r="E2032" s="2">
        <f t="shared" si="73"/>
        <v>6000</v>
      </c>
    </row>
    <row r="2033" spans="1:5" ht="12.75">
      <c r="A2033" s="6"/>
      <c r="B2033" s="2"/>
      <c r="C2033" s="2"/>
      <c r="D2033" s="2"/>
      <c r="E2033" s="3"/>
    </row>
    <row r="2034" spans="1:5" ht="12.75">
      <c r="A2034" s="6"/>
      <c r="B2034" s="3" t="s">
        <v>76</v>
      </c>
      <c r="C2034" s="3">
        <f>C2035+C2039</f>
        <v>174480</v>
      </c>
      <c r="D2034" s="3">
        <f>D2035+D2039</f>
        <v>0</v>
      </c>
      <c r="E2034" s="3">
        <f>E2035+E2039</f>
        <v>174480</v>
      </c>
    </row>
    <row r="2035" spans="1:5" ht="12.75">
      <c r="A2035" s="6"/>
      <c r="B2035" s="2" t="s">
        <v>43</v>
      </c>
      <c r="C2035" s="2">
        <f>C2036+C2040+C2038</f>
        <v>173161</v>
      </c>
      <c r="D2035" s="2">
        <f>D2036+D2040+D2038</f>
        <v>0</v>
      </c>
      <c r="E2035" s="2">
        <f>E2036+E2040+E2038</f>
        <v>173161</v>
      </c>
    </row>
    <row r="2036" spans="1:5" ht="12.75">
      <c r="A2036" s="6"/>
      <c r="B2036" s="2" t="s">
        <v>44</v>
      </c>
      <c r="C2036" s="2">
        <v>165961</v>
      </c>
      <c r="D2036" s="2">
        <v>0</v>
      </c>
      <c r="E2036" s="2">
        <f>C2036+D2036</f>
        <v>165961</v>
      </c>
    </row>
    <row r="2037" spans="1:5" ht="12.75">
      <c r="A2037" s="6"/>
      <c r="B2037" s="4" t="s">
        <v>45</v>
      </c>
      <c r="C2037" s="4">
        <v>63271</v>
      </c>
      <c r="D2037" s="4">
        <v>0</v>
      </c>
      <c r="E2037" s="2">
        <f>C2037+D2037</f>
        <v>63271</v>
      </c>
    </row>
    <row r="2038" spans="1:5" ht="12.75">
      <c r="A2038" s="6"/>
      <c r="B2038" s="2" t="s">
        <v>46</v>
      </c>
      <c r="C2038" s="2">
        <v>7200</v>
      </c>
      <c r="D2038" s="4">
        <v>0</v>
      </c>
      <c r="E2038" s="2">
        <f>C2038+D2038</f>
        <v>7200</v>
      </c>
    </row>
    <row r="2039" spans="1:5" ht="12" customHeight="1">
      <c r="A2039" s="6"/>
      <c r="B2039" s="2" t="s">
        <v>58</v>
      </c>
      <c r="C2039" s="2">
        <v>1319</v>
      </c>
      <c r="D2039" s="2"/>
      <c r="E2039" s="2">
        <f>C2039+D2039</f>
        <v>1319</v>
      </c>
    </row>
    <row r="2040" spans="1:5" ht="2.25" customHeight="1">
      <c r="A2040" s="6"/>
      <c r="B2040" s="14" t="s">
        <v>291</v>
      </c>
      <c r="C2040" s="2">
        <v>0</v>
      </c>
      <c r="D2040" s="2"/>
      <c r="E2040" s="3">
        <f>C2040+D2040</f>
        <v>0</v>
      </c>
    </row>
    <row r="2041" spans="1:5" ht="12.75">
      <c r="A2041" s="6"/>
      <c r="B2041" s="2"/>
      <c r="C2041" s="2"/>
      <c r="D2041" s="2"/>
      <c r="E2041" s="3"/>
    </row>
    <row r="2042" spans="1:5" ht="12.75">
      <c r="A2042" s="6" t="s">
        <v>292</v>
      </c>
      <c r="B2042" s="3" t="s">
        <v>293</v>
      </c>
      <c r="C2042" s="2"/>
      <c r="D2042" s="2"/>
      <c r="E2042" s="3"/>
    </row>
    <row r="2043" spans="1:5" ht="12.75">
      <c r="A2043" s="6"/>
      <c r="B2043" s="3" t="s">
        <v>59</v>
      </c>
      <c r="C2043" s="3">
        <f>C2044+C2048+C2050+C2052+C2047+C2053+C2051+C2049</f>
        <v>380712</v>
      </c>
      <c r="D2043" s="3">
        <f>D2044+D2048+D2050+D2052+D2047+D2053+D2051+D2049</f>
        <v>0</v>
      </c>
      <c r="E2043" s="3">
        <f>E2044+E2048+E2050+E2052+E2047+E2053+E2051+E2049</f>
        <v>380712</v>
      </c>
    </row>
    <row r="2044" spans="1:5" ht="12.75">
      <c r="A2044" s="6"/>
      <c r="B2044" s="2" t="s">
        <v>74</v>
      </c>
      <c r="C2044" s="2">
        <f>C2045+C2046</f>
        <v>330006</v>
      </c>
      <c r="D2044" s="2">
        <f>D2045+D2046</f>
        <v>0</v>
      </c>
      <c r="E2044" s="2">
        <f>E2045+E2046</f>
        <v>330006</v>
      </c>
    </row>
    <row r="2045" spans="1:5" ht="12.75">
      <c r="A2045" s="6"/>
      <c r="B2045" s="2" t="s">
        <v>294</v>
      </c>
      <c r="C2045" s="2">
        <v>274006</v>
      </c>
      <c r="D2045" s="2">
        <v>0</v>
      </c>
      <c r="E2045" s="2">
        <f aca="true" t="shared" si="74" ref="E2045:E2053">C2045+D2045</f>
        <v>274006</v>
      </c>
    </row>
    <row r="2046" spans="1:5" ht="25.5" customHeight="1">
      <c r="A2046" s="6"/>
      <c r="B2046" s="14" t="s">
        <v>460</v>
      </c>
      <c r="C2046" s="2">
        <v>56000</v>
      </c>
      <c r="D2046" s="2">
        <v>0</v>
      </c>
      <c r="E2046" s="2">
        <f t="shared" si="74"/>
        <v>56000</v>
      </c>
    </row>
    <row r="2047" spans="1:5" ht="12.75" customHeight="1" hidden="1">
      <c r="A2047" s="6"/>
      <c r="B2047" s="2" t="s">
        <v>75</v>
      </c>
      <c r="C2047" s="2"/>
      <c r="D2047" s="2">
        <v>0</v>
      </c>
      <c r="E2047" s="2">
        <f t="shared" si="74"/>
        <v>0</v>
      </c>
    </row>
    <row r="2048" spans="1:5" ht="18" customHeight="1">
      <c r="A2048" s="6"/>
      <c r="B2048" s="2" t="s">
        <v>26</v>
      </c>
      <c r="C2048" s="2">
        <v>44743</v>
      </c>
      <c r="D2048" s="2">
        <v>0</v>
      </c>
      <c r="E2048" s="2">
        <f t="shared" si="74"/>
        <v>44743</v>
      </c>
    </row>
    <row r="2049" spans="1:5" ht="38.25" hidden="1">
      <c r="A2049" s="6"/>
      <c r="B2049" s="14" t="s">
        <v>108</v>
      </c>
      <c r="C2049" s="2">
        <v>0</v>
      </c>
      <c r="D2049" s="2">
        <v>0</v>
      </c>
      <c r="E2049" s="2">
        <f t="shared" si="74"/>
        <v>0</v>
      </c>
    </row>
    <row r="2050" spans="1:5" ht="13.5" customHeight="1" hidden="1">
      <c r="A2050" s="6"/>
      <c r="B2050" s="2" t="s">
        <v>15</v>
      </c>
      <c r="C2050" s="2">
        <v>0</v>
      </c>
      <c r="D2050" s="2">
        <v>0</v>
      </c>
      <c r="E2050" s="2">
        <f t="shared" si="74"/>
        <v>0</v>
      </c>
    </row>
    <row r="2051" spans="1:5" ht="18" customHeight="1">
      <c r="A2051" s="6"/>
      <c r="B2051" s="16" t="s">
        <v>35</v>
      </c>
      <c r="C2051" s="2">
        <v>5963</v>
      </c>
      <c r="D2051" s="2">
        <v>0</v>
      </c>
      <c r="E2051" s="2">
        <f t="shared" si="74"/>
        <v>5963</v>
      </c>
    </row>
    <row r="2052" spans="1:5" ht="12" customHeight="1" hidden="1">
      <c r="A2052" s="6"/>
      <c r="B2052" s="2" t="s">
        <v>103</v>
      </c>
      <c r="C2052" s="2">
        <v>0</v>
      </c>
      <c r="D2052" s="2"/>
      <c r="E2052" s="2">
        <f t="shared" si="74"/>
        <v>0</v>
      </c>
    </row>
    <row r="2053" spans="1:5" ht="0.75" customHeight="1">
      <c r="A2053" s="6"/>
      <c r="B2053" s="2" t="s">
        <v>67</v>
      </c>
      <c r="C2053" s="2"/>
      <c r="D2053" s="2"/>
      <c r="E2053" s="3">
        <f t="shared" si="74"/>
        <v>0</v>
      </c>
    </row>
    <row r="2054" spans="1:5" ht="12.75">
      <c r="A2054" s="6"/>
      <c r="B2054" s="2"/>
      <c r="C2054" s="2"/>
      <c r="D2054" s="2"/>
      <c r="E2054" s="3"/>
    </row>
    <row r="2055" spans="1:5" ht="0.75" customHeight="1">
      <c r="A2055" s="6"/>
      <c r="B2055" s="2"/>
      <c r="C2055" s="2"/>
      <c r="D2055" s="2"/>
      <c r="E2055" s="3"/>
    </row>
    <row r="2056" spans="1:5" ht="12.75">
      <c r="A2056" s="6"/>
      <c r="B2056" s="3" t="s">
        <v>76</v>
      </c>
      <c r="C2056" s="3">
        <f>C2057+C2060+C2061</f>
        <v>380712</v>
      </c>
      <c r="D2056" s="3">
        <f>D2057+D2060+D2061</f>
        <v>0</v>
      </c>
      <c r="E2056" s="3">
        <f>E2057+E2060+E2061</f>
        <v>380712</v>
      </c>
    </row>
    <row r="2057" spans="1:5" ht="12.75">
      <c r="A2057" s="6"/>
      <c r="B2057" s="2" t="s">
        <v>43</v>
      </c>
      <c r="C2057" s="2">
        <f>C2058</f>
        <v>376712</v>
      </c>
      <c r="D2057" s="2">
        <f>D2058</f>
        <v>0</v>
      </c>
      <c r="E2057" s="2">
        <f>E2058</f>
        <v>376712</v>
      </c>
    </row>
    <row r="2058" spans="1:5" ht="12.75">
      <c r="A2058" s="6"/>
      <c r="B2058" s="2" t="s">
        <v>44</v>
      </c>
      <c r="C2058" s="2">
        <v>376712</v>
      </c>
      <c r="D2058" s="2">
        <v>0</v>
      </c>
      <c r="E2058" s="2">
        <f>C2058+D2058</f>
        <v>376712</v>
      </c>
    </row>
    <row r="2059" spans="1:5" ht="12.75">
      <c r="A2059" s="6"/>
      <c r="B2059" s="4" t="s">
        <v>45</v>
      </c>
      <c r="C2059" s="4">
        <v>221117</v>
      </c>
      <c r="D2059" s="4">
        <v>0</v>
      </c>
      <c r="E2059" s="4">
        <f>C2059+D2059</f>
        <v>221117</v>
      </c>
    </row>
    <row r="2060" spans="1:5" ht="12.75">
      <c r="A2060" s="6"/>
      <c r="B2060" s="2" t="s">
        <v>58</v>
      </c>
      <c r="C2060" s="2">
        <v>4000</v>
      </c>
      <c r="D2060" s="2">
        <v>0</v>
      </c>
      <c r="E2060" s="2">
        <f>C2060+D2060</f>
        <v>4000</v>
      </c>
    </row>
    <row r="2061" spans="1:5" ht="2.25" customHeight="1">
      <c r="A2061" s="6"/>
      <c r="B2061" s="16" t="s">
        <v>391</v>
      </c>
      <c r="C2061" s="2">
        <v>0</v>
      </c>
      <c r="D2061" s="2">
        <v>0</v>
      </c>
      <c r="E2061" s="2">
        <f>C2061+D2061</f>
        <v>0</v>
      </c>
    </row>
    <row r="2062" spans="1:5" ht="12.75">
      <c r="A2062" s="6"/>
      <c r="B2062" s="2"/>
      <c r="C2062" s="2"/>
      <c r="D2062" s="2"/>
      <c r="E2062" s="2"/>
    </row>
    <row r="2063" spans="1:5" ht="12.75" hidden="1">
      <c r="A2063" s="6" t="s">
        <v>295</v>
      </c>
      <c r="B2063" s="3" t="s">
        <v>516</v>
      </c>
      <c r="C2063" s="2"/>
      <c r="D2063" s="2"/>
      <c r="E2063" s="3"/>
    </row>
    <row r="2064" spans="1:5" ht="12.75" hidden="1">
      <c r="A2064" s="6"/>
      <c r="B2064" s="3" t="s">
        <v>59</v>
      </c>
      <c r="C2064" s="3">
        <f>C2065+C2067+C2069+C2070+C2071+C2068</f>
        <v>0</v>
      </c>
      <c r="D2064" s="3">
        <f>D2065+D2067+D2069+D2070+D2071+D2068</f>
        <v>0</v>
      </c>
      <c r="E2064" s="3">
        <f>E2065+E2067+E2069+E2070+E2071+E2068</f>
        <v>0</v>
      </c>
    </row>
    <row r="2065" spans="1:5" ht="12.75" hidden="1">
      <c r="A2065" s="6"/>
      <c r="B2065" s="2" t="s">
        <v>74</v>
      </c>
      <c r="C2065" s="2">
        <f>C2066</f>
        <v>0</v>
      </c>
      <c r="D2065" s="2">
        <f>D2066</f>
        <v>0</v>
      </c>
      <c r="E2065" s="2">
        <f>E2066</f>
        <v>0</v>
      </c>
    </row>
    <row r="2066" spans="1:5" ht="12.75" hidden="1">
      <c r="A2066" s="6"/>
      <c r="B2066" s="2" t="s">
        <v>294</v>
      </c>
      <c r="C2066" s="2">
        <v>0</v>
      </c>
      <c r="D2066" s="2"/>
      <c r="E2066" s="2">
        <f aca="true" t="shared" si="75" ref="E2066:E2071">C2066+D2066</f>
        <v>0</v>
      </c>
    </row>
    <row r="2067" spans="1:5" ht="12.75" hidden="1">
      <c r="A2067" s="6"/>
      <c r="B2067" s="2" t="s">
        <v>78</v>
      </c>
      <c r="C2067" s="2">
        <v>0</v>
      </c>
      <c r="D2067" s="2"/>
      <c r="E2067" s="2">
        <f t="shared" si="75"/>
        <v>0</v>
      </c>
    </row>
    <row r="2068" spans="1:5" ht="38.25" hidden="1">
      <c r="A2068" s="6"/>
      <c r="B2068" s="14" t="s">
        <v>108</v>
      </c>
      <c r="C2068" s="2">
        <v>0</v>
      </c>
      <c r="D2068" s="2"/>
      <c r="E2068" s="2">
        <f t="shared" si="75"/>
        <v>0</v>
      </c>
    </row>
    <row r="2069" spans="1:5" ht="12.75" hidden="1">
      <c r="A2069" s="6"/>
      <c r="B2069" s="2" t="s">
        <v>15</v>
      </c>
      <c r="C2069" s="2">
        <v>0</v>
      </c>
      <c r="D2069" s="2">
        <v>0</v>
      </c>
      <c r="E2069" s="2">
        <f t="shared" si="75"/>
        <v>0</v>
      </c>
    </row>
    <row r="2070" spans="1:5" ht="12.75" hidden="1">
      <c r="A2070" s="6"/>
      <c r="B2070" s="2" t="s">
        <v>103</v>
      </c>
      <c r="C2070" s="2">
        <v>0</v>
      </c>
      <c r="D2070" s="2"/>
      <c r="E2070" s="2">
        <f t="shared" si="75"/>
        <v>0</v>
      </c>
    </row>
    <row r="2071" spans="1:5" ht="12.75" hidden="1">
      <c r="A2071" s="6"/>
      <c r="B2071" s="2" t="s">
        <v>67</v>
      </c>
      <c r="C2071" s="2"/>
      <c r="D2071" s="2"/>
      <c r="E2071" s="3">
        <f t="shared" si="75"/>
        <v>0</v>
      </c>
    </row>
    <row r="2072" spans="1:5" ht="12.75" hidden="1">
      <c r="A2072" s="6"/>
      <c r="B2072" s="2"/>
      <c r="C2072" s="2"/>
      <c r="D2072" s="2"/>
      <c r="E2072" s="3"/>
    </row>
    <row r="2073" spans="1:5" ht="12.75" hidden="1">
      <c r="A2073" s="6"/>
      <c r="B2073" s="3" t="s">
        <v>76</v>
      </c>
      <c r="C2073" s="3">
        <f aca="true" t="shared" si="76" ref="C2073:E2074">C2074+C2077</f>
        <v>0</v>
      </c>
      <c r="D2073" s="3">
        <f t="shared" si="76"/>
        <v>0</v>
      </c>
      <c r="E2073" s="3">
        <f t="shared" si="76"/>
        <v>0</v>
      </c>
    </row>
    <row r="2074" spans="1:5" ht="12.75" hidden="1">
      <c r="A2074" s="6"/>
      <c r="B2074" s="2" t="s">
        <v>43</v>
      </c>
      <c r="C2074" s="2">
        <f t="shared" si="76"/>
        <v>0</v>
      </c>
      <c r="D2074" s="2">
        <f t="shared" si="76"/>
        <v>0</v>
      </c>
      <c r="E2074" s="2">
        <f t="shared" si="76"/>
        <v>0</v>
      </c>
    </row>
    <row r="2075" spans="1:5" ht="12.75" hidden="1">
      <c r="A2075" s="6"/>
      <c r="B2075" s="2" t="s">
        <v>44</v>
      </c>
      <c r="C2075" s="2">
        <v>0</v>
      </c>
      <c r="D2075" s="2">
        <v>0</v>
      </c>
      <c r="E2075" s="2">
        <f>C2075+D2075</f>
        <v>0</v>
      </c>
    </row>
    <row r="2076" spans="1:5" ht="12.75" hidden="1">
      <c r="A2076" s="6"/>
      <c r="B2076" s="4" t="s">
        <v>45</v>
      </c>
      <c r="C2076" s="4">
        <v>0</v>
      </c>
      <c r="D2076" s="4">
        <v>0</v>
      </c>
      <c r="E2076" s="2">
        <f>C2076+D2076</f>
        <v>0</v>
      </c>
    </row>
    <row r="2077" spans="1:5" ht="12.75" hidden="1">
      <c r="A2077" s="6"/>
      <c r="B2077" s="2" t="s">
        <v>58</v>
      </c>
      <c r="C2077" s="2">
        <v>0</v>
      </c>
      <c r="D2077" s="2">
        <v>0</v>
      </c>
      <c r="E2077" s="2">
        <f>C2077+D2077</f>
        <v>0</v>
      </c>
    </row>
    <row r="2078" spans="1:5" ht="25.5" hidden="1">
      <c r="A2078" s="6"/>
      <c r="B2078" s="27" t="s">
        <v>296</v>
      </c>
      <c r="C2078" s="2">
        <v>0</v>
      </c>
      <c r="D2078" s="2">
        <v>0</v>
      </c>
      <c r="E2078" s="2">
        <f>C2078+D2078</f>
        <v>0</v>
      </c>
    </row>
    <row r="2079" spans="1:5" ht="12.75" hidden="1">
      <c r="A2079" s="6"/>
      <c r="B2079" s="2"/>
      <c r="C2079" s="2"/>
      <c r="D2079" s="2"/>
      <c r="E2079" s="2"/>
    </row>
    <row r="2080" spans="1:5" ht="12.75" hidden="1">
      <c r="A2080" s="6" t="s">
        <v>297</v>
      </c>
      <c r="B2080" s="3" t="s">
        <v>517</v>
      </c>
      <c r="C2080" s="2"/>
      <c r="D2080" s="2"/>
      <c r="E2080" s="3"/>
    </row>
    <row r="2081" spans="1:5" ht="12.75" hidden="1">
      <c r="A2081" s="6"/>
      <c r="B2081" s="3" t="s">
        <v>59</v>
      </c>
      <c r="C2081" s="3">
        <f>C2082+C2084+C2086+C2087+C2088+C2085</f>
        <v>0</v>
      </c>
      <c r="D2081" s="3">
        <f>D2082+D2084+D2086+D2087+D2088+D2085</f>
        <v>0</v>
      </c>
      <c r="E2081" s="3">
        <f>E2082+E2084+E2086+E2087+E2088+E2085</f>
        <v>0</v>
      </c>
    </row>
    <row r="2082" spans="1:5" ht="12.75" hidden="1">
      <c r="A2082" s="6"/>
      <c r="B2082" s="2" t="s">
        <v>74</v>
      </c>
      <c r="C2082" s="2">
        <f>C2083</f>
        <v>0</v>
      </c>
      <c r="D2082" s="2">
        <f>D2083</f>
        <v>0</v>
      </c>
      <c r="E2082" s="2">
        <f>E2083</f>
        <v>0</v>
      </c>
    </row>
    <row r="2083" spans="1:5" ht="12.75" hidden="1">
      <c r="A2083" s="6"/>
      <c r="B2083" s="2" t="s">
        <v>294</v>
      </c>
      <c r="C2083" s="2">
        <v>0</v>
      </c>
      <c r="D2083" s="2"/>
      <c r="E2083" s="2">
        <f aca="true" t="shared" si="77" ref="E2083:E2088">C2083+D2083</f>
        <v>0</v>
      </c>
    </row>
    <row r="2084" spans="1:5" ht="12.75" hidden="1">
      <c r="A2084" s="6"/>
      <c r="B2084" s="2" t="s">
        <v>78</v>
      </c>
      <c r="C2084" s="2">
        <v>0</v>
      </c>
      <c r="D2084" s="2"/>
      <c r="E2084" s="2">
        <f t="shared" si="77"/>
        <v>0</v>
      </c>
    </row>
    <row r="2085" spans="1:5" ht="38.25" hidden="1">
      <c r="A2085" s="6"/>
      <c r="B2085" s="14" t="s">
        <v>108</v>
      </c>
      <c r="C2085" s="2">
        <v>0</v>
      </c>
      <c r="D2085" s="2">
        <v>0</v>
      </c>
      <c r="E2085" s="2">
        <f t="shared" si="77"/>
        <v>0</v>
      </c>
    </row>
    <row r="2086" spans="1:5" ht="12.75" hidden="1">
      <c r="A2086" s="6"/>
      <c r="B2086" s="2" t="s">
        <v>15</v>
      </c>
      <c r="C2086" s="2">
        <v>0</v>
      </c>
      <c r="D2086" s="2">
        <v>0</v>
      </c>
      <c r="E2086" s="2">
        <f t="shared" si="77"/>
        <v>0</v>
      </c>
    </row>
    <row r="2087" spans="1:5" ht="12.75" hidden="1">
      <c r="A2087" s="6"/>
      <c r="B2087" s="2" t="s">
        <v>103</v>
      </c>
      <c r="C2087" s="2">
        <v>0</v>
      </c>
      <c r="D2087" s="2"/>
      <c r="E2087" s="2">
        <f t="shared" si="77"/>
        <v>0</v>
      </c>
    </row>
    <row r="2088" spans="1:5" ht="12.75" hidden="1">
      <c r="A2088" s="6"/>
      <c r="B2088" s="2" t="s">
        <v>67</v>
      </c>
      <c r="C2088" s="2"/>
      <c r="D2088" s="2"/>
      <c r="E2088" s="3">
        <f t="shared" si="77"/>
        <v>0</v>
      </c>
    </row>
    <row r="2089" spans="1:5" ht="12.75" hidden="1">
      <c r="A2089" s="6"/>
      <c r="B2089" s="2"/>
      <c r="C2089" s="2"/>
      <c r="D2089" s="2"/>
      <c r="E2089" s="3"/>
    </row>
    <row r="2090" spans="1:5" ht="12.75" hidden="1">
      <c r="A2090" s="6"/>
      <c r="B2090" s="3" t="s">
        <v>76</v>
      </c>
      <c r="C2090" s="3">
        <f>C2091+C2095</f>
        <v>0</v>
      </c>
      <c r="D2090" s="3">
        <f>D2091+D2095</f>
        <v>0</v>
      </c>
      <c r="E2090" s="3">
        <f>E2091+E2095</f>
        <v>0</v>
      </c>
    </row>
    <row r="2091" spans="1:5" ht="12.75" hidden="1">
      <c r="A2091" s="6"/>
      <c r="B2091" s="2" t="s">
        <v>43</v>
      </c>
      <c r="C2091" s="2">
        <f>C2092+C2094</f>
        <v>0</v>
      </c>
      <c r="D2091" s="2">
        <f>D2092+D2094</f>
        <v>0</v>
      </c>
      <c r="E2091" s="2">
        <f>E2092+E2094</f>
        <v>0</v>
      </c>
    </row>
    <row r="2092" spans="1:5" ht="12.75" hidden="1">
      <c r="A2092" s="6"/>
      <c r="B2092" s="2" t="s">
        <v>44</v>
      </c>
      <c r="C2092" s="2">
        <v>0</v>
      </c>
      <c r="D2092" s="2">
        <v>0</v>
      </c>
      <c r="E2092" s="2">
        <f>C2092+D2092</f>
        <v>0</v>
      </c>
    </row>
    <row r="2093" spans="1:5" ht="12.75" hidden="1">
      <c r="A2093" s="6"/>
      <c r="B2093" s="4" t="s">
        <v>45</v>
      </c>
      <c r="C2093" s="4">
        <v>0</v>
      </c>
      <c r="D2093" s="4">
        <v>0</v>
      </c>
      <c r="E2093" s="2">
        <f>C2093+D2093</f>
        <v>0</v>
      </c>
    </row>
    <row r="2094" spans="1:5" ht="12.75" hidden="1">
      <c r="A2094" s="6"/>
      <c r="B2094" s="4" t="s">
        <v>48</v>
      </c>
      <c r="C2094" s="4">
        <v>0</v>
      </c>
      <c r="D2094" s="4">
        <v>0</v>
      </c>
      <c r="E2094" s="2">
        <f>C2094+D2094</f>
        <v>0</v>
      </c>
    </row>
    <row r="2095" spans="1:5" ht="12.75" hidden="1">
      <c r="A2095" s="6"/>
      <c r="B2095" s="2" t="s">
        <v>58</v>
      </c>
      <c r="C2095" s="2">
        <v>0</v>
      </c>
      <c r="D2095" s="2">
        <v>0</v>
      </c>
      <c r="E2095" s="2">
        <f>C2095+D2095</f>
        <v>0</v>
      </c>
    </row>
    <row r="2096" spans="1:5" ht="12.75" hidden="1">
      <c r="A2096" s="6"/>
      <c r="B2096" s="2"/>
      <c r="C2096" s="2"/>
      <c r="D2096" s="2"/>
      <c r="E2096" s="2"/>
    </row>
    <row r="2097" spans="1:5" ht="25.5" hidden="1">
      <c r="A2097" s="6" t="s">
        <v>298</v>
      </c>
      <c r="B2097" s="8" t="s">
        <v>299</v>
      </c>
      <c r="C2097" s="2"/>
      <c r="D2097" s="2"/>
      <c r="E2097" s="3"/>
    </row>
    <row r="2098" spans="1:5" ht="12.75" hidden="1">
      <c r="A2098" s="6"/>
      <c r="B2098" s="3" t="s">
        <v>59</v>
      </c>
      <c r="C2098" s="3">
        <f>C2099+C2101+C2103+C2104+C2105+C2102</f>
        <v>0</v>
      </c>
      <c r="D2098" s="3">
        <f>D2099+D2101+D2103+D2104+D2105+D2102</f>
        <v>0</v>
      </c>
      <c r="E2098" s="3">
        <f>E2099+E2101+E2103+E2104+E2105+E2102</f>
        <v>0</v>
      </c>
    </row>
    <row r="2099" spans="1:5" ht="12.75" hidden="1">
      <c r="A2099" s="6"/>
      <c r="B2099" s="2" t="s">
        <v>74</v>
      </c>
      <c r="C2099" s="2">
        <f>C2100</f>
        <v>0</v>
      </c>
      <c r="D2099" s="2">
        <f>D2100</f>
        <v>0</v>
      </c>
      <c r="E2099" s="2">
        <f>E2100</f>
        <v>0</v>
      </c>
    </row>
    <row r="2100" spans="1:5" ht="12.75" hidden="1">
      <c r="A2100" s="6"/>
      <c r="B2100" s="2" t="s">
        <v>294</v>
      </c>
      <c r="C2100" s="2">
        <v>0</v>
      </c>
      <c r="D2100" s="2"/>
      <c r="E2100" s="2">
        <f aca="true" t="shared" si="78" ref="E2100:E2105">C2100+D2100</f>
        <v>0</v>
      </c>
    </row>
    <row r="2101" spans="1:5" ht="12.75" hidden="1">
      <c r="A2101" s="6"/>
      <c r="B2101" s="2" t="s">
        <v>78</v>
      </c>
      <c r="C2101" s="2">
        <v>0</v>
      </c>
      <c r="D2101" s="2"/>
      <c r="E2101" s="2">
        <f t="shared" si="78"/>
        <v>0</v>
      </c>
    </row>
    <row r="2102" spans="1:5" ht="38.25" hidden="1">
      <c r="A2102" s="6"/>
      <c r="B2102" s="14" t="s">
        <v>108</v>
      </c>
      <c r="C2102" s="2">
        <v>0</v>
      </c>
      <c r="D2102" s="2">
        <v>0</v>
      </c>
      <c r="E2102" s="2">
        <f t="shared" si="78"/>
        <v>0</v>
      </c>
    </row>
    <row r="2103" spans="1:5" ht="12.75" hidden="1">
      <c r="A2103" s="6"/>
      <c r="B2103" s="2" t="s">
        <v>15</v>
      </c>
      <c r="C2103" s="2">
        <v>0</v>
      </c>
      <c r="D2103" s="2">
        <v>0</v>
      </c>
      <c r="E2103" s="2">
        <f t="shared" si="78"/>
        <v>0</v>
      </c>
    </row>
    <row r="2104" spans="1:5" ht="12.75" hidden="1">
      <c r="A2104" s="6"/>
      <c r="B2104" s="2" t="s">
        <v>103</v>
      </c>
      <c r="C2104" s="2">
        <v>0</v>
      </c>
      <c r="D2104" s="2"/>
      <c r="E2104" s="2">
        <f t="shared" si="78"/>
        <v>0</v>
      </c>
    </row>
    <row r="2105" spans="1:5" ht="12.75" hidden="1">
      <c r="A2105" s="6"/>
      <c r="B2105" s="2" t="s">
        <v>67</v>
      </c>
      <c r="C2105" s="2"/>
      <c r="D2105" s="2"/>
      <c r="E2105" s="3">
        <f t="shared" si="78"/>
        <v>0</v>
      </c>
    </row>
    <row r="2106" spans="1:5" ht="12.75" hidden="1">
      <c r="A2106" s="6"/>
      <c r="B2106" s="2"/>
      <c r="C2106" s="2"/>
      <c r="D2106" s="2"/>
      <c r="E2106" s="3"/>
    </row>
    <row r="2107" spans="1:5" ht="12.75" hidden="1">
      <c r="A2107" s="6"/>
      <c r="B2107" s="3" t="s">
        <v>76</v>
      </c>
      <c r="C2107" s="3">
        <f>C2108+C2112</f>
        <v>0</v>
      </c>
      <c r="D2107" s="3">
        <f>D2108+D2112</f>
        <v>0</v>
      </c>
      <c r="E2107" s="3">
        <f>E2108+E2112</f>
        <v>0</v>
      </c>
    </row>
    <row r="2108" spans="1:5" ht="12.75" hidden="1">
      <c r="A2108" s="6"/>
      <c r="B2108" s="2" t="s">
        <v>43</v>
      </c>
      <c r="C2108" s="2">
        <f>C2109+C2111</f>
        <v>0</v>
      </c>
      <c r="D2108" s="2">
        <f>D2109+D2111</f>
        <v>0</v>
      </c>
      <c r="E2108" s="2">
        <f>E2109+E2111</f>
        <v>0</v>
      </c>
    </row>
    <row r="2109" spans="1:5" ht="12.75" hidden="1">
      <c r="A2109" s="6"/>
      <c r="B2109" s="2" t="s">
        <v>44</v>
      </c>
      <c r="C2109" s="2">
        <v>0</v>
      </c>
      <c r="D2109" s="2">
        <v>0</v>
      </c>
      <c r="E2109" s="2">
        <f>C2109+D2109</f>
        <v>0</v>
      </c>
    </row>
    <row r="2110" spans="1:5" ht="12.75" hidden="1">
      <c r="A2110" s="6"/>
      <c r="B2110" s="4" t="s">
        <v>45</v>
      </c>
      <c r="C2110" s="4">
        <v>0</v>
      </c>
      <c r="D2110" s="4">
        <v>0</v>
      </c>
      <c r="E2110" s="2">
        <f>C2110+D2110</f>
        <v>0</v>
      </c>
    </row>
    <row r="2111" spans="1:5" ht="12.75" hidden="1">
      <c r="A2111" s="6"/>
      <c r="B2111" s="2" t="s">
        <v>48</v>
      </c>
      <c r="C2111" s="4">
        <v>0</v>
      </c>
      <c r="D2111" s="4">
        <v>0</v>
      </c>
      <c r="E2111" s="2">
        <f>C2111+D2111</f>
        <v>0</v>
      </c>
    </row>
    <row r="2112" spans="1:5" ht="12.75" hidden="1">
      <c r="A2112" s="6"/>
      <c r="B2112" s="2" t="s">
        <v>58</v>
      </c>
      <c r="C2112" s="2">
        <v>0</v>
      </c>
      <c r="D2112" s="2">
        <v>0</v>
      </c>
      <c r="E2112" s="2">
        <f>C2112+D2112</f>
        <v>0</v>
      </c>
    </row>
    <row r="2113" spans="1:5" ht="0.75" customHeight="1">
      <c r="A2113" s="6"/>
      <c r="B2113" s="2"/>
      <c r="C2113" s="2"/>
      <c r="D2113" s="2"/>
      <c r="E2113" s="2"/>
    </row>
    <row r="2114" spans="1:5" ht="12.75">
      <c r="A2114" s="6" t="s">
        <v>300</v>
      </c>
      <c r="B2114" s="3" t="s">
        <v>301</v>
      </c>
      <c r="C2114" s="3"/>
      <c r="D2114" s="3"/>
      <c r="E2114" s="3"/>
    </row>
    <row r="2115" spans="1:5" ht="12.75">
      <c r="A2115" s="6"/>
      <c r="B2115" s="3" t="s">
        <v>59</v>
      </c>
      <c r="C2115" s="3">
        <f>C2116+C2123+C2120+C2121+C2122+C2124+C2125+C2119</f>
        <v>230793</v>
      </c>
      <c r="D2115" s="3">
        <f>D2116+D2123+D2120+D2121+D2122+D2124+D2125+D2119</f>
        <v>0</v>
      </c>
      <c r="E2115" s="3">
        <f>E2116+E2123+E2120+E2121+E2122+E2124+E2125+E2119</f>
        <v>230793</v>
      </c>
    </row>
    <row r="2116" spans="1:5" ht="12.75">
      <c r="A2116" s="6"/>
      <c r="B2116" s="2" t="s">
        <v>81</v>
      </c>
      <c r="C2116" s="2">
        <f>C2117+C2118</f>
        <v>230293</v>
      </c>
      <c r="D2116" s="2">
        <f>D2117+D2118</f>
        <v>0</v>
      </c>
      <c r="E2116" s="2">
        <f>E2117+E2118</f>
        <v>230293</v>
      </c>
    </row>
    <row r="2117" spans="1:5" ht="16.5" customHeight="1">
      <c r="A2117" s="6"/>
      <c r="B2117" s="2" t="s">
        <v>196</v>
      </c>
      <c r="C2117" s="2">
        <v>230293</v>
      </c>
      <c r="D2117" s="2">
        <v>0</v>
      </c>
      <c r="E2117" s="2">
        <f aca="true" t="shared" si="79" ref="E2117:E2125">C2117+D2117</f>
        <v>230293</v>
      </c>
    </row>
    <row r="2118" spans="1:5" ht="24" customHeight="1" hidden="1">
      <c r="A2118" s="6"/>
      <c r="B2118" s="14" t="s">
        <v>460</v>
      </c>
      <c r="C2118" s="2"/>
      <c r="D2118" s="2"/>
      <c r="E2118" s="2"/>
    </row>
    <row r="2119" spans="1:5" ht="25.5" customHeight="1" hidden="1">
      <c r="A2119" s="85"/>
      <c r="B2119" s="14" t="s">
        <v>175</v>
      </c>
      <c r="C2119" s="2">
        <v>0</v>
      </c>
      <c r="D2119" s="2"/>
      <c r="E2119" s="2">
        <f t="shared" si="79"/>
        <v>0</v>
      </c>
    </row>
    <row r="2120" spans="1:5" ht="17.25" customHeight="1" hidden="1">
      <c r="A2120" s="6"/>
      <c r="B2120" s="52" t="s">
        <v>19</v>
      </c>
      <c r="C2120" s="2">
        <v>0</v>
      </c>
      <c r="D2120" s="2">
        <v>0</v>
      </c>
      <c r="E2120" s="2">
        <f t="shared" si="79"/>
        <v>0</v>
      </c>
    </row>
    <row r="2121" spans="1:5" ht="21" customHeight="1" hidden="1">
      <c r="A2121" s="6"/>
      <c r="B2121" s="39" t="s">
        <v>225</v>
      </c>
      <c r="C2121" s="2"/>
      <c r="D2121" s="2"/>
      <c r="E2121" s="2">
        <f t="shared" si="79"/>
        <v>0</v>
      </c>
    </row>
    <row r="2122" spans="1:5" ht="18.75" customHeight="1" hidden="1">
      <c r="A2122" s="6"/>
      <c r="B2122" s="2" t="s">
        <v>75</v>
      </c>
      <c r="C2122" s="2">
        <v>0</v>
      </c>
      <c r="D2122" s="2"/>
      <c r="E2122" s="2">
        <f t="shared" si="79"/>
        <v>0</v>
      </c>
    </row>
    <row r="2123" spans="1:5" ht="17.25" customHeight="1" hidden="1">
      <c r="A2123" s="6"/>
      <c r="B2123" s="2" t="s">
        <v>150</v>
      </c>
      <c r="C2123" s="2">
        <v>0</v>
      </c>
      <c r="D2123" s="2">
        <v>0</v>
      </c>
      <c r="E2123" s="2">
        <f t="shared" si="79"/>
        <v>0</v>
      </c>
    </row>
    <row r="2124" spans="1:5" ht="12" customHeight="1" hidden="1">
      <c r="A2124" s="6"/>
      <c r="B2124" s="2" t="s">
        <v>161</v>
      </c>
      <c r="C2124" s="2">
        <v>0</v>
      </c>
      <c r="D2124" s="2"/>
      <c r="E2124" s="2">
        <f t="shared" si="79"/>
        <v>0</v>
      </c>
    </row>
    <row r="2125" spans="1:5" ht="16.5" customHeight="1">
      <c r="A2125" s="6"/>
      <c r="B2125" s="2" t="s">
        <v>67</v>
      </c>
      <c r="C2125" s="2">
        <v>500</v>
      </c>
      <c r="D2125" s="2">
        <v>0</v>
      </c>
      <c r="E2125" s="2">
        <f t="shared" si="79"/>
        <v>500</v>
      </c>
    </row>
    <row r="2126" spans="1:5" ht="12.75">
      <c r="A2126" s="6"/>
      <c r="B2126" s="2"/>
      <c r="C2126" s="2"/>
      <c r="D2126" s="2"/>
      <c r="E2126" s="3"/>
    </row>
    <row r="2127" spans="1:5" ht="12.75">
      <c r="A2127" s="6"/>
      <c r="B2127" s="3" t="s">
        <v>76</v>
      </c>
      <c r="C2127" s="3">
        <f>C2128+C2133</f>
        <v>230793</v>
      </c>
      <c r="D2127" s="3">
        <f>D2128+D2133</f>
        <v>0</v>
      </c>
      <c r="E2127" s="3">
        <f>E2128+E2133</f>
        <v>230793</v>
      </c>
    </row>
    <row r="2128" spans="1:5" ht="12.75">
      <c r="A2128" s="6"/>
      <c r="B2128" s="2" t="s">
        <v>43</v>
      </c>
      <c r="C2128" s="2">
        <f>C2129+C2131+C2132+C2134+C2135+C2137+C2136+C2138</f>
        <v>217793</v>
      </c>
      <c r="D2128" s="2">
        <f>D2129+D2131+D2132+D2134+D2135+D2137+D2136+D2138</f>
        <v>0</v>
      </c>
      <c r="E2128" s="2">
        <f>E2129+E2131+E2132+E2134+E2135+E2137+E2136+E2138</f>
        <v>217793</v>
      </c>
    </row>
    <row r="2129" spans="1:5" ht="12.75">
      <c r="A2129" s="6"/>
      <c r="B2129" s="2" t="s">
        <v>44</v>
      </c>
      <c r="C2129" s="2">
        <v>181778</v>
      </c>
      <c r="D2129" s="2">
        <v>0</v>
      </c>
      <c r="E2129" s="2">
        <f aca="true" t="shared" si="80" ref="E2129:E2138">C2129+D2129</f>
        <v>181778</v>
      </c>
    </row>
    <row r="2130" spans="1:5" ht="12.75">
      <c r="A2130" s="6"/>
      <c r="B2130" s="4" t="s">
        <v>45</v>
      </c>
      <c r="C2130" s="4">
        <v>9600</v>
      </c>
      <c r="D2130" s="4">
        <v>0</v>
      </c>
      <c r="E2130" s="2">
        <f t="shared" si="80"/>
        <v>9600</v>
      </c>
    </row>
    <row r="2131" spans="1:5" ht="12.75">
      <c r="A2131" s="6"/>
      <c r="B2131" s="2" t="s">
        <v>46</v>
      </c>
      <c r="C2131" s="2">
        <v>31315</v>
      </c>
      <c r="D2131" s="2">
        <v>0</v>
      </c>
      <c r="E2131" s="2">
        <f t="shared" si="80"/>
        <v>31315</v>
      </c>
    </row>
    <row r="2132" spans="1:5" ht="1.5" customHeight="1">
      <c r="A2132" s="6"/>
      <c r="B2132" s="2" t="s">
        <v>48</v>
      </c>
      <c r="C2132" s="2">
        <v>0</v>
      </c>
      <c r="D2132" s="2">
        <v>0</v>
      </c>
      <c r="E2132" s="2">
        <f t="shared" si="80"/>
        <v>0</v>
      </c>
    </row>
    <row r="2133" spans="1:5" ht="12.75">
      <c r="A2133" s="6"/>
      <c r="B2133" s="2" t="s">
        <v>58</v>
      </c>
      <c r="C2133" s="2">
        <v>13000</v>
      </c>
      <c r="D2133" s="2">
        <v>0</v>
      </c>
      <c r="E2133" s="2">
        <f t="shared" si="80"/>
        <v>13000</v>
      </c>
    </row>
    <row r="2134" spans="1:5" ht="27" customHeight="1">
      <c r="A2134" s="6"/>
      <c r="B2134" s="16" t="s">
        <v>483</v>
      </c>
      <c r="C2134" s="2">
        <v>1700</v>
      </c>
      <c r="D2134" s="2">
        <v>0</v>
      </c>
      <c r="E2134" s="2">
        <f t="shared" si="80"/>
        <v>1700</v>
      </c>
    </row>
    <row r="2135" spans="1:5" ht="45.75" customHeight="1" hidden="1">
      <c r="A2135" s="6"/>
      <c r="B2135" s="14" t="s">
        <v>77</v>
      </c>
      <c r="C2135" s="2">
        <v>0</v>
      </c>
      <c r="D2135" s="2">
        <v>0</v>
      </c>
      <c r="E2135" s="2">
        <f t="shared" si="80"/>
        <v>0</v>
      </c>
    </row>
    <row r="2136" spans="1:5" ht="70.5" customHeight="1" hidden="1">
      <c r="A2136" s="6"/>
      <c r="B2136" s="16" t="s">
        <v>54</v>
      </c>
      <c r="C2136" s="2">
        <v>0</v>
      </c>
      <c r="D2136" s="2">
        <v>0</v>
      </c>
      <c r="E2136" s="2">
        <f t="shared" si="80"/>
        <v>0</v>
      </c>
    </row>
    <row r="2137" spans="1:5" ht="23.25" customHeight="1">
      <c r="A2137" s="6"/>
      <c r="B2137" s="14" t="s">
        <v>302</v>
      </c>
      <c r="C2137" s="2">
        <v>3000</v>
      </c>
      <c r="D2137" s="2">
        <v>0</v>
      </c>
      <c r="E2137" s="2">
        <f t="shared" si="80"/>
        <v>3000</v>
      </c>
    </row>
    <row r="2138" spans="1:5" ht="52.5" customHeight="1" hidden="1">
      <c r="A2138" s="6"/>
      <c r="B2138" s="16" t="s">
        <v>282</v>
      </c>
      <c r="C2138" s="2">
        <v>0</v>
      </c>
      <c r="D2138" s="2">
        <v>0</v>
      </c>
      <c r="E2138" s="2">
        <f t="shared" si="80"/>
        <v>0</v>
      </c>
    </row>
    <row r="2139" spans="1:5" ht="12.75" customHeight="1">
      <c r="A2139" s="6"/>
      <c r="B2139" s="2"/>
      <c r="C2139" s="2"/>
      <c r="D2139" s="2"/>
      <c r="E2139" s="3"/>
    </row>
    <row r="2140" spans="1:5" ht="38.25">
      <c r="A2140" s="32" t="s">
        <v>194</v>
      </c>
      <c r="B2140" s="8" t="s">
        <v>303</v>
      </c>
      <c r="C2140" s="3"/>
      <c r="D2140" s="3"/>
      <c r="E2140" s="3"/>
    </row>
    <row r="2141" spans="1:5" ht="12.75">
      <c r="A2141" s="6"/>
      <c r="B2141" s="3" t="s">
        <v>59</v>
      </c>
      <c r="C2141" s="3">
        <f>C2142+C2144+C2145+C2146+C2147</f>
        <v>9816</v>
      </c>
      <c r="D2141" s="3">
        <f>D2142+D2144+D2145+D2146+D2147</f>
        <v>0</v>
      </c>
      <c r="E2141" s="3">
        <f>E2142+E2144+E2145+E2146+E2147</f>
        <v>9816</v>
      </c>
    </row>
    <row r="2142" spans="1:5" ht="2.25" customHeight="1">
      <c r="A2142" s="6"/>
      <c r="B2142" s="2" t="s">
        <v>182</v>
      </c>
      <c r="C2142" s="2">
        <f>C2143</f>
        <v>0</v>
      </c>
      <c r="D2142" s="2"/>
      <c r="E2142" s="3">
        <f aca="true" t="shared" si="81" ref="E2142:E2147">C2142+D2142</f>
        <v>0</v>
      </c>
    </row>
    <row r="2143" spans="1:5" ht="12.75" hidden="1">
      <c r="A2143" s="6"/>
      <c r="B2143" s="2" t="s">
        <v>196</v>
      </c>
      <c r="C2143" s="2">
        <v>0</v>
      </c>
      <c r="D2143" s="2"/>
      <c r="E2143" s="3">
        <f t="shared" si="81"/>
        <v>0</v>
      </c>
    </row>
    <row r="2144" spans="1:5" ht="25.5">
      <c r="A2144" s="6"/>
      <c r="B2144" s="14" t="s">
        <v>186</v>
      </c>
      <c r="C2144" s="2">
        <v>9816</v>
      </c>
      <c r="D2144" s="2">
        <v>0</v>
      </c>
      <c r="E2144" s="2">
        <f t="shared" si="81"/>
        <v>9816</v>
      </c>
    </row>
    <row r="2145" spans="1:5" ht="25.5" hidden="1">
      <c r="A2145" s="6"/>
      <c r="B2145" s="39" t="s">
        <v>226</v>
      </c>
      <c r="C2145" s="2"/>
      <c r="D2145" s="2"/>
      <c r="E2145" s="3">
        <f t="shared" si="81"/>
        <v>0</v>
      </c>
    </row>
    <row r="2146" spans="1:5" ht="12.75" hidden="1">
      <c r="A2146" s="6"/>
      <c r="B2146" s="2" t="s">
        <v>161</v>
      </c>
      <c r="C2146" s="2">
        <v>0</v>
      </c>
      <c r="D2146" s="2"/>
      <c r="E2146" s="3">
        <f t="shared" si="81"/>
        <v>0</v>
      </c>
    </row>
    <row r="2147" spans="1:5" ht="12.75" hidden="1">
      <c r="A2147" s="6"/>
      <c r="B2147" s="2" t="s">
        <v>67</v>
      </c>
      <c r="C2147" s="2"/>
      <c r="D2147" s="2"/>
      <c r="E2147" s="3">
        <f t="shared" si="81"/>
        <v>0</v>
      </c>
    </row>
    <row r="2148" spans="1:5" ht="12.75">
      <c r="A2148" s="6"/>
      <c r="B2148" s="2"/>
      <c r="C2148" s="2"/>
      <c r="D2148" s="2"/>
      <c r="E2148" s="3"/>
    </row>
    <row r="2149" spans="1:5" ht="12.75">
      <c r="A2149" s="6"/>
      <c r="B2149" s="3" t="s">
        <v>76</v>
      </c>
      <c r="C2149" s="3">
        <f>C2150+C2154+C2155+C2156</f>
        <v>9816</v>
      </c>
      <c r="D2149" s="3">
        <f>D2150+D2154+D2155+D2156</f>
        <v>0</v>
      </c>
      <c r="E2149" s="3">
        <f>E2150+E2154+E2155+E2156</f>
        <v>9816</v>
      </c>
    </row>
    <row r="2150" spans="1:5" ht="12.75">
      <c r="A2150" s="6"/>
      <c r="B2150" s="2" t="s">
        <v>43</v>
      </c>
      <c r="C2150" s="2">
        <f>C2151+C2153</f>
        <v>9816</v>
      </c>
      <c r="D2150" s="2">
        <f>D2151+D2153</f>
        <v>0</v>
      </c>
      <c r="E2150" s="2">
        <f>E2151+E2153</f>
        <v>9816</v>
      </c>
    </row>
    <row r="2151" spans="1:5" ht="12.75">
      <c r="A2151" s="6"/>
      <c r="B2151" s="2" t="s">
        <v>44</v>
      </c>
      <c r="C2151" s="2">
        <f>9816</f>
        <v>9816</v>
      </c>
      <c r="D2151" s="2">
        <v>0</v>
      </c>
      <c r="E2151" s="2">
        <f aca="true" t="shared" si="82" ref="E2151:E2156">C2151+D2151</f>
        <v>9816</v>
      </c>
    </row>
    <row r="2152" spans="1:5" ht="13.5">
      <c r="A2152" s="11"/>
      <c r="B2152" s="4" t="s">
        <v>45</v>
      </c>
      <c r="C2152" s="4">
        <v>7966</v>
      </c>
      <c r="D2152" s="4">
        <v>0</v>
      </c>
      <c r="E2152" s="2">
        <f t="shared" si="82"/>
        <v>7966</v>
      </c>
    </row>
    <row r="2153" spans="1:5" ht="32.25" customHeight="1" hidden="1">
      <c r="A2153" s="11"/>
      <c r="B2153" s="2" t="s">
        <v>46</v>
      </c>
      <c r="C2153" s="4">
        <v>0</v>
      </c>
      <c r="D2153" s="4"/>
      <c r="E2153" s="3">
        <f t="shared" si="82"/>
        <v>0</v>
      </c>
    </row>
    <row r="2154" spans="1:5" ht="32.25" customHeight="1" hidden="1">
      <c r="A2154" s="11"/>
      <c r="B2154" s="2" t="s">
        <v>58</v>
      </c>
      <c r="C2154" s="2"/>
      <c r="D2154" s="2"/>
      <c r="E2154" s="3">
        <f t="shared" si="82"/>
        <v>0</v>
      </c>
    </row>
    <row r="2155" spans="1:5" ht="32.25" customHeight="1" hidden="1">
      <c r="A2155" s="11"/>
      <c r="B2155" s="16" t="s">
        <v>19</v>
      </c>
      <c r="C2155" s="2">
        <v>0</v>
      </c>
      <c r="D2155" s="2"/>
      <c r="E2155" s="3">
        <f t="shared" si="82"/>
        <v>0</v>
      </c>
    </row>
    <row r="2156" spans="1:5" ht="32.25" customHeight="1" hidden="1">
      <c r="A2156" s="11"/>
      <c r="B2156" s="16" t="s">
        <v>200</v>
      </c>
      <c r="C2156" s="2">
        <v>0</v>
      </c>
      <c r="D2156" s="2"/>
      <c r="E2156" s="3">
        <f t="shared" si="82"/>
        <v>0</v>
      </c>
    </row>
    <row r="2157" spans="1:5" ht="3" customHeight="1">
      <c r="A2157" s="6"/>
      <c r="B2157" s="2"/>
      <c r="C2157" s="2"/>
      <c r="D2157" s="2"/>
      <c r="E2157" s="3"/>
    </row>
    <row r="2158" spans="1:5" ht="12.75" hidden="1">
      <c r="A2158" s="6" t="s">
        <v>304</v>
      </c>
      <c r="B2158" s="3" t="s">
        <v>305</v>
      </c>
      <c r="C2158" s="2"/>
      <c r="D2158" s="2"/>
      <c r="E2158" s="3"/>
    </row>
    <row r="2159" spans="1:5" ht="12.75" hidden="1">
      <c r="A2159" s="6"/>
      <c r="B2159" s="3" t="s">
        <v>59</v>
      </c>
      <c r="C2159" s="3">
        <f>C2160+C2163+C2164+C2162</f>
        <v>0</v>
      </c>
      <c r="D2159" s="3">
        <f>D2160+D2163+D2164+D2162</f>
        <v>0</v>
      </c>
      <c r="E2159" s="3">
        <f>E2160+E2163+E2164+E2162</f>
        <v>0</v>
      </c>
    </row>
    <row r="2160" spans="1:5" ht="12.75" hidden="1">
      <c r="A2160" s="6"/>
      <c r="B2160" s="2" t="s">
        <v>74</v>
      </c>
      <c r="C2160" s="2">
        <f>C2161</f>
        <v>0</v>
      </c>
      <c r="D2160" s="2">
        <f>D2161</f>
        <v>0</v>
      </c>
      <c r="E2160" s="2">
        <f>E2161</f>
        <v>0</v>
      </c>
    </row>
    <row r="2161" spans="1:5" ht="12.75" hidden="1">
      <c r="A2161" s="6"/>
      <c r="B2161" s="2" t="s">
        <v>279</v>
      </c>
      <c r="C2161" s="2">
        <v>0</v>
      </c>
      <c r="D2161" s="2"/>
      <c r="E2161" s="2">
        <f>C2161+D2161</f>
        <v>0</v>
      </c>
    </row>
    <row r="2162" spans="1:5" ht="25.5" hidden="1">
      <c r="A2162" s="6"/>
      <c r="B2162" s="14" t="s">
        <v>175</v>
      </c>
      <c r="C2162" s="2"/>
      <c r="D2162" s="2"/>
      <c r="E2162" s="3">
        <f>C2162+D2162</f>
        <v>0</v>
      </c>
    </row>
    <row r="2163" spans="1:5" ht="12.75" hidden="1">
      <c r="A2163" s="6"/>
      <c r="B2163" s="2" t="s">
        <v>102</v>
      </c>
      <c r="C2163" s="2">
        <v>0</v>
      </c>
      <c r="D2163" s="2"/>
      <c r="E2163" s="3">
        <f>C2163+D2163</f>
        <v>0</v>
      </c>
    </row>
    <row r="2164" spans="1:5" ht="12.75" hidden="1">
      <c r="A2164" s="6"/>
      <c r="B2164" s="2" t="s">
        <v>67</v>
      </c>
      <c r="C2164" s="2">
        <v>0</v>
      </c>
      <c r="D2164" s="2"/>
      <c r="E2164" s="3">
        <f>C2164+D2164</f>
        <v>0</v>
      </c>
    </row>
    <row r="2165" spans="1:5" ht="12.75" hidden="1">
      <c r="A2165" s="6"/>
      <c r="B2165" s="2"/>
      <c r="C2165" s="2"/>
      <c r="D2165" s="2"/>
      <c r="E2165" s="3"/>
    </row>
    <row r="2166" spans="1:5" ht="12.75" hidden="1">
      <c r="A2166" s="6"/>
      <c r="B2166" s="3" t="s">
        <v>76</v>
      </c>
      <c r="C2166" s="3">
        <f>C2167</f>
        <v>0</v>
      </c>
      <c r="D2166" s="3">
        <f>D2167</f>
        <v>0</v>
      </c>
      <c r="E2166" s="3">
        <f>E2167</f>
        <v>0</v>
      </c>
    </row>
    <row r="2167" spans="1:5" ht="12.75" hidden="1">
      <c r="A2167" s="6"/>
      <c r="B2167" s="2" t="s">
        <v>43</v>
      </c>
      <c r="C2167" s="2">
        <f>C2169</f>
        <v>0</v>
      </c>
      <c r="D2167" s="2">
        <f>D2169</f>
        <v>0</v>
      </c>
      <c r="E2167" s="2">
        <f>E2169</f>
        <v>0</v>
      </c>
    </row>
    <row r="2168" spans="1:5" ht="12.75" hidden="1">
      <c r="A2168" s="6"/>
      <c r="B2168" s="2" t="s">
        <v>44</v>
      </c>
      <c r="C2168" s="2">
        <v>0</v>
      </c>
      <c r="D2168" s="2"/>
      <c r="E2168" s="3">
        <f>C2168+D2168</f>
        <v>0</v>
      </c>
    </row>
    <row r="2169" spans="1:5" ht="13.5" hidden="1">
      <c r="A2169" s="11"/>
      <c r="B2169" s="2" t="s">
        <v>46</v>
      </c>
      <c r="C2169" s="2">
        <v>0</v>
      </c>
      <c r="D2169" s="2"/>
      <c r="E2169" s="2">
        <f>C2169+D2169</f>
        <v>0</v>
      </c>
    </row>
    <row r="2170" spans="1:5" ht="13.5">
      <c r="A2170" s="11"/>
      <c r="B2170" s="16"/>
      <c r="C2170" s="4"/>
      <c r="D2170" s="4"/>
      <c r="E2170" s="4"/>
    </row>
    <row r="2171" spans="1:5" ht="12.75">
      <c r="A2171" s="6" t="s">
        <v>306</v>
      </c>
      <c r="B2171" s="8" t="s">
        <v>307</v>
      </c>
      <c r="C2171" s="2"/>
      <c r="D2171" s="2"/>
      <c r="E2171" s="3"/>
    </row>
    <row r="2172" spans="1:5" ht="13.5">
      <c r="A2172" s="11"/>
      <c r="B2172" s="3" t="s">
        <v>59</v>
      </c>
      <c r="C2172" s="3">
        <f>C2173+C2174</f>
        <v>99754</v>
      </c>
      <c r="D2172" s="3">
        <f>D2173+D2174</f>
        <v>0</v>
      </c>
      <c r="E2172" s="3">
        <f>E2173+E2174</f>
        <v>99754</v>
      </c>
    </row>
    <row r="2173" spans="1:5" ht="13.5">
      <c r="A2173" s="11"/>
      <c r="B2173" s="2" t="s">
        <v>91</v>
      </c>
      <c r="C2173" s="2">
        <v>54000</v>
      </c>
      <c r="D2173" s="2">
        <v>0</v>
      </c>
      <c r="E2173" s="2">
        <f>C2173+D2173</f>
        <v>54000</v>
      </c>
    </row>
    <row r="2174" spans="1:5" ht="24.75" customHeight="1">
      <c r="A2174" s="11"/>
      <c r="B2174" s="46" t="s">
        <v>186</v>
      </c>
      <c r="C2174" s="2">
        <v>45754</v>
      </c>
      <c r="D2174" s="2">
        <v>0</v>
      </c>
      <c r="E2174" s="2">
        <f>C2174+D2174</f>
        <v>45754</v>
      </c>
    </row>
    <row r="2175" spans="1:5" ht="13.5">
      <c r="A2175" s="11"/>
      <c r="B2175" s="46"/>
      <c r="C2175" s="2"/>
      <c r="D2175" s="2"/>
      <c r="E2175" s="2"/>
    </row>
    <row r="2176" spans="1:5" ht="13.5">
      <c r="A2176" s="11"/>
      <c r="B2176" s="3" t="s">
        <v>76</v>
      </c>
      <c r="C2176" s="3">
        <f aca="true" t="shared" si="83" ref="C2176:E2177">C2177</f>
        <v>99754</v>
      </c>
      <c r="D2176" s="3">
        <f t="shared" si="83"/>
        <v>0</v>
      </c>
      <c r="E2176" s="3">
        <f t="shared" si="83"/>
        <v>99754</v>
      </c>
    </row>
    <row r="2177" spans="1:5" ht="12.75">
      <c r="A2177" s="6"/>
      <c r="B2177" s="2" t="s">
        <v>43</v>
      </c>
      <c r="C2177" s="2">
        <f t="shared" si="83"/>
        <v>99754</v>
      </c>
      <c r="D2177" s="2">
        <f t="shared" si="83"/>
        <v>0</v>
      </c>
      <c r="E2177" s="2">
        <f t="shared" si="83"/>
        <v>99754</v>
      </c>
    </row>
    <row r="2178" spans="1:5" ht="12.75">
      <c r="A2178" s="33"/>
      <c r="B2178" s="2" t="s">
        <v>44</v>
      </c>
      <c r="C2178" s="2">
        <v>99754</v>
      </c>
      <c r="D2178" s="2">
        <v>0</v>
      </c>
      <c r="E2178" s="2">
        <f>C2178+D2178</f>
        <v>99754</v>
      </c>
    </row>
    <row r="2179" spans="1:5" ht="12.75">
      <c r="A2179" s="33"/>
      <c r="B2179" s="4" t="s">
        <v>45</v>
      </c>
      <c r="C2179" s="2">
        <v>3969</v>
      </c>
      <c r="D2179" s="2">
        <v>0</v>
      </c>
      <c r="E2179" s="2">
        <f>C2179+D2179</f>
        <v>3969</v>
      </c>
    </row>
    <row r="2180" spans="1:5" ht="12.75" customHeight="1">
      <c r="A2180" s="33"/>
      <c r="B2180" s="4"/>
      <c r="C2180" s="2"/>
      <c r="D2180" s="2"/>
      <c r="E2180" s="2"/>
    </row>
    <row r="2181" spans="1:5" ht="12.75" hidden="1">
      <c r="A2181" s="6" t="s">
        <v>308</v>
      </c>
      <c r="B2181" s="3" t="s">
        <v>309</v>
      </c>
      <c r="C2181" s="2"/>
      <c r="D2181" s="2"/>
      <c r="E2181" s="3"/>
    </row>
    <row r="2182" spans="1:5" ht="12.75" hidden="1">
      <c r="A2182" s="6"/>
      <c r="B2182" s="3" t="s">
        <v>59</v>
      </c>
      <c r="C2182" s="3">
        <f>C2183+C2184+C2185</f>
        <v>0</v>
      </c>
      <c r="D2182" s="3">
        <f>D2183+D2184+D2185</f>
        <v>0</v>
      </c>
      <c r="E2182" s="3">
        <f>E2183+E2184+E2185</f>
        <v>0</v>
      </c>
    </row>
    <row r="2183" spans="1:5" ht="12.75" hidden="1">
      <c r="A2183" s="6"/>
      <c r="B2183" s="2" t="s">
        <v>93</v>
      </c>
      <c r="C2183" s="2">
        <v>0</v>
      </c>
      <c r="D2183" s="2">
        <v>0</v>
      </c>
      <c r="E2183" s="2">
        <f>C2183+D2183</f>
        <v>0</v>
      </c>
    </row>
    <row r="2184" spans="1:5" ht="12.75" hidden="1">
      <c r="A2184" s="6"/>
      <c r="B2184" s="2" t="s">
        <v>165</v>
      </c>
      <c r="C2184" s="2">
        <v>0</v>
      </c>
      <c r="D2184" s="2"/>
      <c r="E2184" s="3">
        <f>C2184+D2184</f>
        <v>0</v>
      </c>
    </row>
    <row r="2185" spans="1:5" ht="12.75" hidden="1">
      <c r="A2185" s="6"/>
      <c r="B2185" s="2" t="s">
        <v>67</v>
      </c>
      <c r="C2185" s="2"/>
      <c r="D2185" s="2"/>
      <c r="E2185" s="3">
        <f>C2185+D2185</f>
        <v>0</v>
      </c>
    </row>
    <row r="2186" spans="1:5" ht="12.75" hidden="1">
      <c r="A2186" s="6"/>
      <c r="B2186" s="2"/>
      <c r="C2186" s="2"/>
      <c r="D2186" s="2"/>
      <c r="E2186" s="3"/>
    </row>
    <row r="2187" spans="1:5" ht="12.75" hidden="1">
      <c r="A2187" s="6"/>
      <c r="B2187" s="3" t="s">
        <v>76</v>
      </c>
      <c r="C2187" s="3">
        <f>C2188</f>
        <v>0</v>
      </c>
      <c r="D2187" s="3">
        <f>D2188</f>
        <v>0</v>
      </c>
      <c r="E2187" s="3">
        <f>E2188</f>
        <v>0</v>
      </c>
    </row>
    <row r="2188" spans="1:5" ht="12.75" hidden="1">
      <c r="A2188" s="6"/>
      <c r="B2188" s="2" t="s">
        <v>43</v>
      </c>
      <c r="C2188" s="2">
        <f>C2189+C2190+C2191</f>
        <v>0</v>
      </c>
      <c r="D2188" s="2">
        <f>D2189+D2190+D2191</f>
        <v>0</v>
      </c>
      <c r="E2188" s="2">
        <f>E2189+E2190+E2191</f>
        <v>0</v>
      </c>
    </row>
    <row r="2189" spans="1:5" ht="12.75" hidden="1">
      <c r="A2189" s="6"/>
      <c r="B2189" s="2" t="s">
        <v>44</v>
      </c>
      <c r="C2189" s="2">
        <v>0</v>
      </c>
      <c r="D2189" s="2"/>
      <c r="E2189" s="3">
        <f>C2189+D2189</f>
        <v>0</v>
      </c>
    </row>
    <row r="2190" spans="1:5" ht="13.5" hidden="1">
      <c r="A2190" s="11"/>
      <c r="B2190" s="2" t="s">
        <v>46</v>
      </c>
      <c r="C2190" s="2">
        <v>0</v>
      </c>
      <c r="D2190" s="2"/>
      <c r="E2190" s="3">
        <f>C2190+D2190</f>
        <v>0</v>
      </c>
    </row>
    <row r="2191" spans="1:5" ht="26.25" hidden="1">
      <c r="A2191" s="11"/>
      <c r="B2191" s="14" t="s">
        <v>55</v>
      </c>
      <c r="C2191" s="2">
        <v>0</v>
      </c>
      <c r="D2191" s="2">
        <v>0</v>
      </c>
      <c r="E2191" s="2">
        <f>C2191+D2191</f>
        <v>0</v>
      </c>
    </row>
    <row r="2192" spans="1:5" ht="13.5" hidden="1">
      <c r="A2192" s="11"/>
      <c r="B2192" s="2"/>
      <c r="C2192" s="2"/>
      <c r="D2192" s="2"/>
      <c r="E2192" s="3"/>
    </row>
    <row r="2193" spans="1:5" ht="12.75">
      <c r="A2193" s="6" t="s">
        <v>310</v>
      </c>
      <c r="B2193" s="3" t="s">
        <v>311</v>
      </c>
      <c r="C2193" s="2"/>
      <c r="D2193" s="2"/>
      <c r="E2193" s="3"/>
    </row>
    <row r="2194" spans="1:5" ht="12.75">
      <c r="A2194" s="6"/>
      <c r="B2194" s="3" t="s">
        <v>59</v>
      </c>
      <c r="C2194" s="3">
        <f>C2195+C2197+C2198</f>
        <v>15000</v>
      </c>
      <c r="D2194" s="3">
        <f>D2195+D2197+D2198</f>
        <v>0</v>
      </c>
      <c r="E2194" s="3">
        <f>E2195+E2197+E2198</f>
        <v>15000</v>
      </c>
    </row>
    <row r="2195" spans="1:5" ht="12.75">
      <c r="A2195" s="6"/>
      <c r="B2195" s="2" t="s">
        <v>74</v>
      </c>
      <c r="C2195" s="2">
        <f>C2196</f>
        <v>15000</v>
      </c>
      <c r="D2195" s="2">
        <f>D2196</f>
        <v>0</v>
      </c>
      <c r="E2195" s="2">
        <f>E2196</f>
        <v>15000</v>
      </c>
    </row>
    <row r="2196" spans="1:5" ht="12.75">
      <c r="A2196" s="6"/>
      <c r="B2196" s="2" t="s">
        <v>279</v>
      </c>
      <c r="C2196" s="2">
        <v>15000</v>
      </c>
      <c r="D2196" s="2">
        <v>0</v>
      </c>
      <c r="E2196" s="2">
        <f>C2196+D2196</f>
        <v>15000</v>
      </c>
    </row>
    <row r="2197" spans="1:5" ht="12.75" hidden="1">
      <c r="A2197" s="6"/>
      <c r="B2197" s="2" t="s">
        <v>67</v>
      </c>
      <c r="C2197" s="2">
        <v>0</v>
      </c>
      <c r="D2197" s="2"/>
      <c r="E2197" s="2">
        <f>C2197+D2197</f>
        <v>0</v>
      </c>
    </row>
    <row r="2198" spans="1:5" ht="12.75" hidden="1">
      <c r="A2198" s="6"/>
      <c r="B2198" s="2" t="s">
        <v>64</v>
      </c>
      <c r="C2198" s="2">
        <v>0</v>
      </c>
      <c r="D2198" s="2"/>
      <c r="E2198" s="2">
        <f>C2198+D2198</f>
        <v>0</v>
      </c>
    </row>
    <row r="2199" spans="1:5" ht="12.75">
      <c r="A2199" s="6"/>
      <c r="B2199" s="2"/>
      <c r="C2199" s="2"/>
      <c r="D2199" s="2"/>
      <c r="E2199" s="3"/>
    </row>
    <row r="2200" spans="1:5" ht="12.75">
      <c r="A2200" s="6"/>
      <c r="B2200" s="3" t="s">
        <v>76</v>
      </c>
      <c r="C2200" s="3">
        <f>C2201+C2204</f>
        <v>15000</v>
      </c>
      <c r="D2200" s="3">
        <f>D2201+D2204</f>
        <v>0</v>
      </c>
      <c r="E2200" s="3">
        <f>E2201+E2204</f>
        <v>15000</v>
      </c>
    </row>
    <row r="2201" spans="1:5" ht="12.75">
      <c r="A2201" s="6"/>
      <c r="B2201" s="2" t="s">
        <v>43</v>
      </c>
      <c r="C2201" s="2">
        <f>C2202+C2203+C2205</f>
        <v>15000</v>
      </c>
      <c r="D2201" s="2">
        <f>D2202+D2203+D2205</f>
        <v>0</v>
      </c>
      <c r="E2201" s="2">
        <f>E2202+E2203+E2205</f>
        <v>15000</v>
      </c>
    </row>
    <row r="2202" spans="1:5" ht="12.75" hidden="1">
      <c r="A2202" s="6"/>
      <c r="B2202" s="2" t="s">
        <v>44</v>
      </c>
      <c r="C2202" s="2">
        <v>0</v>
      </c>
      <c r="D2202" s="2"/>
      <c r="E2202" s="2">
        <f>C2202+D2202</f>
        <v>0</v>
      </c>
    </row>
    <row r="2203" spans="1:5" ht="13.5" hidden="1">
      <c r="A2203" s="11"/>
      <c r="B2203" s="2" t="s">
        <v>46</v>
      </c>
      <c r="C2203" s="2"/>
      <c r="D2203" s="2"/>
      <c r="E2203" s="3">
        <f>C2203+D2203</f>
        <v>0</v>
      </c>
    </row>
    <row r="2204" spans="1:5" ht="12.75" hidden="1">
      <c r="A2204" s="6"/>
      <c r="B2204" s="2" t="s">
        <v>58</v>
      </c>
      <c r="C2204" s="2">
        <v>0</v>
      </c>
      <c r="D2204" s="2">
        <v>0</v>
      </c>
      <c r="E2204" s="2">
        <f>C2204+D2204</f>
        <v>0</v>
      </c>
    </row>
    <row r="2205" spans="1:5" ht="25.5" customHeight="1">
      <c r="A2205" s="6"/>
      <c r="B2205" s="14" t="s">
        <v>55</v>
      </c>
      <c r="C2205" s="2">
        <v>15000</v>
      </c>
      <c r="D2205" s="2">
        <v>0</v>
      </c>
      <c r="E2205" s="2">
        <f>C2205+D2205</f>
        <v>15000</v>
      </c>
    </row>
    <row r="2206" spans="1:5" ht="12.75">
      <c r="A2206" s="6"/>
      <c r="B2206" s="14"/>
      <c r="C2206" s="2"/>
      <c r="D2206" s="2"/>
      <c r="E2206" s="2"/>
    </row>
    <row r="2207" spans="1:5" ht="12.75" hidden="1">
      <c r="A2207" s="6" t="s">
        <v>312</v>
      </c>
      <c r="B2207" s="3" t="s">
        <v>341</v>
      </c>
      <c r="C2207" s="3"/>
      <c r="D2207" s="3"/>
      <c r="E2207" s="3"/>
    </row>
    <row r="2208" spans="1:5" ht="12.75" hidden="1">
      <c r="A2208" s="6"/>
      <c r="B2208" s="3" t="s">
        <v>59</v>
      </c>
      <c r="C2208" s="3">
        <f>C2209+C2211</f>
        <v>0</v>
      </c>
      <c r="D2208" s="3">
        <f>D2209+D2211</f>
        <v>0</v>
      </c>
      <c r="E2208" s="3">
        <f>E2209+E2211</f>
        <v>0</v>
      </c>
    </row>
    <row r="2209" spans="1:5" ht="12.75" hidden="1">
      <c r="A2209" s="6"/>
      <c r="B2209" s="2" t="s">
        <v>74</v>
      </c>
      <c r="C2209" s="2">
        <f>C2210</f>
        <v>0</v>
      </c>
      <c r="D2209" s="2">
        <f>D2210</f>
        <v>0</v>
      </c>
      <c r="E2209" s="2">
        <f>E2210</f>
        <v>0</v>
      </c>
    </row>
    <row r="2210" spans="1:5" ht="12.75" hidden="1">
      <c r="A2210" s="6"/>
      <c r="B2210" s="2" t="s">
        <v>196</v>
      </c>
      <c r="C2210" s="2">
        <v>0</v>
      </c>
      <c r="D2210" s="2"/>
      <c r="E2210" s="2">
        <f>C2210+D2210</f>
        <v>0</v>
      </c>
    </row>
    <row r="2211" spans="1:5" ht="12.75" hidden="1">
      <c r="A2211" s="6"/>
      <c r="B2211" s="2" t="s">
        <v>103</v>
      </c>
      <c r="C2211" s="2">
        <v>0</v>
      </c>
      <c r="D2211" s="2"/>
      <c r="E2211" s="3">
        <f>C2211+D2211</f>
        <v>0</v>
      </c>
    </row>
    <row r="2212" spans="1:5" ht="12.75" hidden="1">
      <c r="A2212" s="6"/>
      <c r="B2212" s="2"/>
      <c r="C2212" s="2"/>
      <c r="D2212" s="2"/>
      <c r="E2212" s="3"/>
    </row>
    <row r="2213" spans="1:5" ht="12.75" hidden="1">
      <c r="A2213" s="6"/>
      <c r="B2213" s="2"/>
      <c r="C2213" s="2"/>
      <c r="D2213" s="2"/>
      <c r="E2213" s="3"/>
    </row>
    <row r="2214" spans="1:5" ht="12.75" hidden="1">
      <c r="A2214" s="6"/>
      <c r="B2214" s="3" t="s">
        <v>76</v>
      </c>
      <c r="C2214" s="3">
        <f>C2215+C2218</f>
        <v>0</v>
      </c>
      <c r="D2214" s="3">
        <f>D2215+D2218</f>
        <v>0</v>
      </c>
      <c r="E2214" s="3">
        <f>E2215+E2218</f>
        <v>0</v>
      </c>
    </row>
    <row r="2215" spans="1:5" ht="12.75" hidden="1">
      <c r="A2215" s="6"/>
      <c r="B2215" s="2" t="s">
        <v>43</v>
      </c>
      <c r="C2215" s="2">
        <f>C2216</f>
        <v>0</v>
      </c>
      <c r="D2215" s="2">
        <f>D2216</f>
        <v>0</v>
      </c>
      <c r="E2215" s="2">
        <f>E2216</f>
        <v>0</v>
      </c>
    </row>
    <row r="2216" spans="1:5" ht="12.75" hidden="1">
      <c r="A2216" s="6"/>
      <c r="B2216" s="2" t="s">
        <v>44</v>
      </c>
      <c r="C2216" s="2">
        <v>0</v>
      </c>
      <c r="D2216" s="2">
        <f>1000-1000</f>
        <v>0</v>
      </c>
      <c r="E2216" s="2">
        <f>C2216+D2216</f>
        <v>0</v>
      </c>
    </row>
    <row r="2217" spans="1:5" ht="12.75" hidden="1">
      <c r="A2217" s="6"/>
      <c r="B2217" s="4" t="s">
        <v>45</v>
      </c>
      <c r="C2217" s="4">
        <v>0</v>
      </c>
      <c r="D2217" s="4">
        <v>0</v>
      </c>
      <c r="E2217" s="2">
        <f>C2217+D2217</f>
        <v>0</v>
      </c>
    </row>
    <row r="2218" spans="1:5" ht="12.75" hidden="1">
      <c r="A2218" s="6"/>
      <c r="B2218" s="2" t="s">
        <v>58</v>
      </c>
      <c r="C2218" s="2">
        <v>0</v>
      </c>
      <c r="D2218" s="2"/>
      <c r="E2218" s="2">
        <f>C2218+D2218</f>
        <v>0</v>
      </c>
    </row>
    <row r="2219" spans="1:5" ht="12.75" hidden="1">
      <c r="A2219" s="6"/>
      <c r="B2219" s="2"/>
      <c r="C2219" s="2"/>
      <c r="D2219" s="2"/>
      <c r="E2219" s="3"/>
    </row>
    <row r="2220" spans="1:5" ht="12.75">
      <c r="A2220" s="6" t="s">
        <v>313</v>
      </c>
      <c r="B2220" s="82" t="s">
        <v>314</v>
      </c>
      <c r="C2220" s="3"/>
      <c r="D2220" s="3"/>
      <c r="E2220" s="3"/>
    </row>
    <row r="2221" spans="1:5" ht="12.75">
      <c r="A2221" s="6"/>
      <c r="B2221" s="3" t="s">
        <v>59</v>
      </c>
      <c r="C2221" s="3">
        <f>C2222+C2224</f>
        <v>60000</v>
      </c>
      <c r="D2221" s="3">
        <f>D2222+D2224</f>
        <v>0</v>
      </c>
      <c r="E2221" s="3">
        <f>E2222+E2224</f>
        <v>60000</v>
      </c>
    </row>
    <row r="2222" spans="1:5" ht="12.75">
      <c r="A2222" s="6"/>
      <c r="B2222" s="2" t="s">
        <v>74</v>
      </c>
      <c r="C2222" s="2">
        <f>C2223</f>
        <v>60000</v>
      </c>
      <c r="D2222" s="2">
        <f>D2223</f>
        <v>0</v>
      </c>
      <c r="E2222" s="2">
        <f>E2223</f>
        <v>60000</v>
      </c>
    </row>
    <row r="2223" spans="1:5" ht="12.75">
      <c r="A2223" s="6"/>
      <c r="B2223" s="2" t="s">
        <v>279</v>
      </c>
      <c r="C2223" s="2">
        <v>60000</v>
      </c>
      <c r="D2223" s="2">
        <v>0</v>
      </c>
      <c r="E2223" s="2">
        <f>C2223+D2223</f>
        <v>60000</v>
      </c>
    </row>
    <row r="2224" spans="1:5" ht="12.75">
      <c r="A2224" s="6"/>
      <c r="B2224" s="2"/>
      <c r="C2224" s="3"/>
      <c r="D2224" s="3"/>
      <c r="E2224" s="3"/>
    </row>
    <row r="2225" spans="1:5" ht="12.75">
      <c r="A2225" s="6"/>
      <c r="B2225" s="3" t="s">
        <v>76</v>
      </c>
      <c r="C2225" s="3">
        <f aca="true" t="shared" si="84" ref="C2225:E2226">C2226</f>
        <v>60000</v>
      </c>
      <c r="D2225" s="3">
        <f t="shared" si="84"/>
        <v>0</v>
      </c>
      <c r="E2225" s="3">
        <f t="shared" si="84"/>
        <v>60000</v>
      </c>
    </row>
    <row r="2226" spans="1:5" ht="12.75">
      <c r="A2226" s="6"/>
      <c r="B2226" s="2" t="s">
        <v>43</v>
      </c>
      <c r="C2226" s="2">
        <f t="shared" si="84"/>
        <v>60000</v>
      </c>
      <c r="D2226" s="2">
        <f t="shared" si="84"/>
        <v>0</v>
      </c>
      <c r="E2226" s="2">
        <f t="shared" si="84"/>
        <v>60000</v>
      </c>
    </row>
    <row r="2227" spans="1:5" ht="12.75">
      <c r="A2227" s="6"/>
      <c r="B2227" s="2" t="s">
        <v>46</v>
      </c>
      <c r="C2227" s="2">
        <v>60000</v>
      </c>
      <c r="D2227" s="2">
        <v>0</v>
      </c>
      <c r="E2227" s="2">
        <f>C2227+D2227</f>
        <v>60000</v>
      </c>
    </row>
    <row r="2228" spans="1:5" ht="12.75">
      <c r="A2228" s="6"/>
      <c r="B2228" s="34" t="s">
        <v>315</v>
      </c>
      <c r="C2228" s="4">
        <v>15000</v>
      </c>
      <c r="D2228" s="4">
        <v>0</v>
      </c>
      <c r="E2228" s="2">
        <f>C2228+D2228</f>
        <v>15000</v>
      </c>
    </row>
    <row r="2229" spans="1:5" ht="12.75">
      <c r="A2229" s="6"/>
      <c r="B2229" s="34" t="s">
        <v>316</v>
      </c>
      <c r="C2229" s="4">
        <v>15000</v>
      </c>
      <c r="D2229" s="4">
        <v>0</v>
      </c>
      <c r="E2229" s="2">
        <f>C2229+D2229</f>
        <v>15000</v>
      </c>
    </row>
    <row r="2230" spans="1:5" ht="12.75">
      <c r="A2230" s="6"/>
      <c r="B2230" s="34" t="s">
        <v>317</v>
      </c>
      <c r="C2230" s="4">
        <v>15000</v>
      </c>
      <c r="D2230" s="4">
        <v>0</v>
      </c>
      <c r="E2230" s="2">
        <f>C2230+D2230</f>
        <v>15000</v>
      </c>
    </row>
    <row r="2231" spans="1:5" ht="12.75">
      <c r="A2231" s="6"/>
      <c r="B2231" s="34" t="s">
        <v>318</v>
      </c>
      <c r="C2231" s="4">
        <v>15000</v>
      </c>
      <c r="D2231" s="4"/>
      <c r="E2231" s="2">
        <f>C2231+D2231</f>
        <v>15000</v>
      </c>
    </row>
    <row r="2232" spans="1:5" ht="12.75">
      <c r="A2232" s="6"/>
      <c r="B2232" s="34"/>
      <c r="C2232" s="4"/>
      <c r="D2232" s="4"/>
      <c r="E2232" s="2"/>
    </row>
    <row r="2233" spans="1:5" ht="12.75">
      <c r="A2233" s="21" t="s">
        <v>319</v>
      </c>
      <c r="B2233" s="3" t="s">
        <v>320</v>
      </c>
      <c r="C2233" s="2"/>
      <c r="D2233" s="2"/>
      <c r="E2233" s="2"/>
    </row>
    <row r="2234" spans="1:5" ht="12.75">
      <c r="A2234" s="6"/>
      <c r="B2234" s="3" t="s">
        <v>59</v>
      </c>
      <c r="C2234" s="3">
        <f>C2235+C2239+C2240+C2241+C2242+C2244+C2243+C2238</f>
        <v>112735</v>
      </c>
      <c r="D2234" s="3">
        <f>D2235+D2239+D2240+D2241+D2242+D2244+D2243+D2238</f>
        <v>0</v>
      </c>
      <c r="E2234" s="3">
        <f>E2235+E2239+E2240+E2241+E2242+E2244+E2243+E2238</f>
        <v>112735</v>
      </c>
    </row>
    <row r="2235" spans="1:5" ht="12.75">
      <c r="A2235" s="6"/>
      <c r="B2235" s="2" t="s">
        <v>74</v>
      </c>
      <c r="C2235" s="2">
        <f>C2236+C2237</f>
        <v>99332</v>
      </c>
      <c r="D2235" s="2">
        <f>D2236+D2237</f>
        <v>0</v>
      </c>
      <c r="E2235" s="2">
        <f>E2236+E2237</f>
        <v>99332</v>
      </c>
    </row>
    <row r="2236" spans="1:5" ht="19.5" customHeight="1">
      <c r="A2236" s="6"/>
      <c r="B2236" s="2" t="s">
        <v>279</v>
      </c>
      <c r="C2236" s="2">
        <v>82832</v>
      </c>
      <c r="D2236" s="2">
        <v>0</v>
      </c>
      <c r="E2236" s="2">
        <f aca="true" t="shared" si="85" ref="E2236:E2244">C2236+D2236</f>
        <v>82832</v>
      </c>
    </row>
    <row r="2237" spans="1:5" ht="27.75" customHeight="1">
      <c r="A2237" s="6"/>
      <c r="B2237" s="14" t="s">
        <v>460</v>
      </c>
      <c r="C2237" s="2">
        <v>16500</v>
      </c>
      <c r="D2237" s="2">
        <v>0</v>
      </c>
      <c r="E2237" s="2">
        <f t="shared" si="85"/>
        <v>16500</v>
      </c>
    </row>
    <row r="2238" spans="1:5" ht="25.5" customHeight="1">
      <c r="A2238" s="6"/>
      <c r="B2238" s="14" t="s">
        <v>108</v>
      </c>
      <c r="C2238" s="2">
        <v>8700</v>
      </c>
      <c r="D2238" s="2">
        <v>0</v>
      </c>
      <c r="E2238" s="2">
        <f t="shared" si="85"/>
        <v>8700</v>
      </c>
    </row>
    <row r="2239" spans="1:5" ht="18" customHeight="1">
      <c r="A2239" s="6"/>
      <c r="B2239" s="2" t="s">
        <v>26</v>
      </c>
      <c r="C2239" s="2">
        <v>4403</v>
      </c>
      <c r="D2239" s="2">
        <v>0</v>
      </c>
      <c r="E2239" s="2">
        <f t="shared" si="85"/>
        <v>4403</v>
      </c>
    </row>
    <row r="2240" spans="1:5" ht="24" customHeight="1" hidden="1">
      <c r="A2240" s="6"/>
      <c r="B2240" s="2" t="s">
        <v>21</v>
      </c>
      <c r="C2240" s="2"/>
      <c r="D2240" s="2"/>
      <c r="E2240" s="2">
        <f t="shared" si="85"/>
        <v>0</v>
      </c>
    </row>
    <row r="2241" spans="1:5" ht="25.5" customHeight="1" hidden="1">
      <c r="A2241" s="6"/>
      <c r="B2241" s="2" t="s">
        <v>75</v>
      </c>
      <c r="C2241" s="2"/>
      <c r="D2241" s="2"/>
      <c r="E2241" s="2">
        <f t="shared" si="85"/>
        <v>0</v>
      </c>
    </row>
    <row r="2242" spans="1:5" ht="28.5" customHeight="1" hidden="1">
      <c r="A2242" s="6"/>
      <c r="B2242" s="2" t="s">
        <v>29</v>
      </c>
      <c r="C2242" s="2"/>
      <c r="D2242" s="2"/>
      <c r="E2242" s="2">
        <f t="shared" si="85"/>
        <v>0</v>
      </c>
    </row>
    <row r="2243" spans="1:5" ht="16.5" customHeight="1">
      <c r="A2243" s="6"/>
      <c r="B2243" s="16" t="s">
        <v>35</v>
      </c>
      <c r="C2243" s="4">
        <v>300</v>
      </c>
      <c r="D2243" s="4">
        <v>0</v>
      </c>
      <c r="E2243" s="4">
        <f t="shared" si="85"/>
        <v>300</v>
      </c>
    </row>
    <row r="2244" spans="1:5" ht="1.5" customHeight="1">
      <c r="A2244" s="6"/>
      <c r="B2244" s="2" t="s">
        <v>103</v>
      </c>
      <c r="C2244" s="2">
        <v>0</v>
      </c>
      <c r="D2244" s="2"/>
      <c r="E2244" s="2">
        <f t="shared" si="85"/>
        <v>0</v>
      </c>
    </row>
    <row r="2245" spans="1:5" ht="12.75">
      <c r="A2245" s="6"/>
      <c r="B2245" s="2"/>
      <c r="C2245" s="2"/>
      <c r="D2245" s="2"/>
      <c r="E2245" s="3"/>
    </row>
    <row r="2246" spans="1:5" ht="12.75">
      <c r="A2246" s="6"/>
      <c r="B2246" s="3" t="s">
        <v>68</v>
      </c>
      <c r="C2246" s="3">
        <f>C2247+C2251</f>
        <v>112735</v>
      </c>
      <c r="D2246" s="3">
        <f>D2247+D2251</f>
        <v>0</v>
      </c>
      <c r="E2246" s="3">
        <f>E2247+E2251</f>
        <v>112735</v>
      </c>
    </row>
    <row r="2247" spans="1:5" ht="12.75">
      <c r="A2247" s="6"/>
      <c r="B2247" s="2" t="s">
        <v>43</v>
      </c>
      <c r="C2247" s="2">
        <f>C2248+C2250+C2252+C2253</f>
        <v>101237</v>
      </c>
      <c r="D2247" s="2">
        <f>D2248+D2250+D2252+D2253</f>
        <v>0</v>
      </c>
      <c r="E2247" s="2">
        <f>E2248+E2250+E2252+E2253</f>
        <v>101237</v>
      </c>
    </row>
    <row r="2248" spans="1:5" ht="12.75">
      <c r="A2248" s="6"/>
      <c r="B2248" s="2" t="s">
        <v>44</v>
      </c>
      <c r="C2248" s="2">
        <v>101237</v>
      </c>
      <c r="D2248" s="2">
        <v>0</v>
      </c>
      <c r="E2248" s="2">
        <f aca="true" t="shared" si="86" ref="E2248:E2253">C2248+D2248</f>
        <v>101237</v>
      </c>
    </row>
    <row r="2249" spans="1:5" ht="12.75" customHeight="1">
      <c r="A2249" s="6"/>
      <c r="B2249" s="4" t="s">
        <v>45</v>
      </c>
      <c r="C2249" s="4">
        <v>53523</v>
      </c>
      <c r="D2249" s="4">
        <v>0</v>
      </c>
      <c r="E2249" s="2">
        <f t="shared" si="86"/>
        <v>53523</v>
      </c>
    </row>
    <row r="2250" spans="1:5" ht="19.5" customHeight="1" hidden="1">
      <c r="A2250" s="6"/>
      <c r="B2250" s="2" t="s">
        <v>46</v>
      </c>
      <c r="C2250" s="4">
        <v>0</v>
      </c>
      <c r="D2250" s="4">
        <v>0</v>
      </c>
      <c r="E2250" s="2">
        <f t="shared" si="86"/>
        <v>0</v>
      </c>
    </row>
    <row r="2251" spans="1:5" ht="12.75">
      <c r="A2251" s="6"/>
      <c r="B2251" s="2" t="s">
        <v>58</v>
      </c>
      <c r="C2251" s="2">
        <v>11498</v>
      </c>
      <c r="D2251" s="2">
        <v>0</v>
      </c>
      <c r="E2251" s="2">
        <f t="shared" si="86"/>
        <v>11498</v>
      </c>
    </row>
    <row r="2252" spans="1:5" ht="12.75" hidden="1">
      <c r="A2252" s="6"/>
      <c r="B2252" s="2" t="s">
        <v>48</v>
      </c>
      <c r="C2252" s="2">
        <v>0</v>
      </c>
      <c r="D2252" s="2">
        <v>0</v>
      </c>
      <c r="E2252" s="2">
        <f t="shared" si="86"/>
        <v>0</v>
      </c>
    </row>
    <row r="2253" spans="1:5" ht="1.5" customHeight="1">
      <c r="A2253" s="6"/>
      <c r="B2253" s="14" t="s">
        <v>321</v>
      </c>
      <c r="C2253" s="2">
        <v>0</v>
      </c>
      <c r="D2253" s="2"/>
      <c r="E2253" s="2">
        <f t="shared" si="86"/>
        <v>0</v>
      </c>
    </row>
    <row r="2254" spans="1:5" ht="12" customHeight="1">
      <c r="A2254" s="6"/>
      <c r="B2254" s="2"/>
      <c r="C2254" s="2"/>
      <c r="D2254" s="2"/>
      <c r="E2254" s="3"/>
    </row>
    <row r="2255" spans="1:5" ht="30" customHeight="1">
      <c r="A2255" s="85"/>
      <c r="B2255" s="90" t="s">
        <v>445</v>
      </c>
      <c r="C2255" s="90"/>
      <c r="D2255" s="3"/>
      <c r="E2255" s="3"/>
    </row>
    <row r="2256" spans="1:5" ht="22.5" customHeight="1">
      <c r="A2256" s="33" t="s">
        <v>322</v>
      </c>
      <c r="B2256" s="3" t="s">
        <v>323</v>
      </c>
      <c r="C2256" s="2"/>
      <c r="D2256" s="2"/>
      <c r="E2256" s="3"/>
    </row>
    <row r="2257" spans="1:5" ht="12.75">
      <c r="A2257" s="85"/>
      <c r="B2257" s="3" t="s">
        <v>59</v>
      </c>
      <c r="C2257" s="3">
        <f>C2258+C2259+C2261+C2262+C2264+C2260+C2263</f>
        <v>255561</v>
      </c>
      <c r="D2257" s="3">
        <f>D2258+D2259+D2261+D2262+D2264+D2260+D2263</f>
        <v>0</v>
      </c>
      <c r="E2257" s="3">
        <f>E2258+E2259+E2261+E2262+E2264+E2260+E2263</f>
        <v>255561</v>
      </c>
    </row>
    <row r="2258" spans="1:5" ht="12.75">
      <c r="A2258" s="85"/>
      <c r="B2258" s="2" t="s">
        <v>91</v>
      </c>
      <c r="C2258" s="2">
        <v>51057</v>
      </c>
      <c r="D2258" s="2"/>
      <c r="E2258" s="2">
        <f aca="true" t="shared" si="87" ref="E2258:E2264">C2258+D2258</f>
        <v>51057</v>
      </c>
    </row>
    <row r="2259" spans="1:5" ht="12.75">
      <c r="A2259" s="85"/>
      <c r="B2259" s="2" t="s">
        <v>26</v>
      </c>
      <c r="C2259" s="2">
        <v>8516</v>
      </c>
      <c r="D2259" s="2">
        <v>0</v>
      </c>
      <c r="E2259" s="2">
        <f t="shared" si="87"/>
        <v>8516</v>
      </c>
    </row>
    <row r="2260" spans="1:5" ht="0.75" customHeight="1">
      <c r="A2260" s="85"/>
      <c r="B2260" s="44" t="s">
        <v>108</v>
      </c>
      <c r="C2260" s="2">
        <v>0</v>
      </c>
      <c r="D2260" s="2">
        <v>0</v>
      </c>
      <c r="E2260" s="2">
        <f t="shared" si="87"/>
        <v>0</v>
      </c>
    </row>
    <row r="2261" spans="1:5" ht="12.75">
      <c r="A2261" s="6"/>
      <c r="B2261" s="2" t="s">
        <v>75</v>
      </c>
      <c r="C2261" s="2">
        <v>28071</v>
      </c>
      <c r="D2261" s="2">
        <v>0</v>
      </c>
      <c r="E2261" s="2">
        <f t="shared" si="87"/>
        <v>28071</v>
      </c>
    </row>
    <row r="2262" spans="1:5" ht="12.75">
      <c r="A2262" s="85"/>
      <c r="B2262" s="2" t="s">
        <v>21</v>
      </c>
      <c r="C2262" s="2">
        <v>65396</v>
      </c>
      <c r="D2262" s="2"/>
      <c r="E2262" s="2">
        <f t="shared" si="87"/>
        <v>65396</v>
      </c>
    </row>
    <row r="2263" spans="1:5" ht="25.5" hidden="1">
      <c r="A2263" s="85"/>
      <c r="B2263" s="16" t="s">
        <v>19</v>
      </c>
      <c r="C2263" s="2">
        <v>0</v>
      </c>
      <c r="D2263" s="2">
        <v>0</v>
      </c>
      <c r="E2263" s="2">
        <f t="shared" si="87"/>
        <v>0</v>
      </c>
    </row>
    <row r="2264" spans="1:5" ht="12.75">
      <c r="A2264" s="85"/>
      <c r="B2264" s="2" t="s">
        <v>103</v>
      </c>
      <c r="C2264" s="2">
        <v>102521</v>
      </c>
      <c r="D2264" s="2"/>
      <c r="E2264" s="2">
        <f t="shared" si="87"/>
        <v>102521</v>
      </c>
    </row>
    <row r="2265" spans="1:5" ht="12.75">
      <c r="A2265" s="85"/>
      <c r="B2265" s="2"/>
      <c r="C2265" s="2"/>
      <c r="D2265" s="2"/>
      <c r="E2265" s="3"/>
    </row>
    <row r="2266" spans="1:5" ht="12.75">
      <c r="A2266" s="85"/>
      <c r="B2266" s="3" t="s">
        <v>76</v>
      </c>
      <c r="C2266" s="6">
        <f>C2267+C2271</f>
        <v>255561</v>
      </c>
      <c r="D2266" s="6">
        <f>D2267+D2271</f>
        <v>0</v>
      </c>
      <c r="E2266" s="6">
        <f>E2267+E2271</f>
        <v>255561</v>
      </c>
    </row>
    <row r="2267" spans="1:5" ht="12.75">
      <c r="A2267" s="85"/>
      <c r="B2267" s="2" t="s">
        <v>43</v>
      </c>
      <c r="C2267" s="2">
        <f>C2268+C2270+C2273+C2272</f>
        <v>255561</v>
      </c>
      <c r="D2267" s="2">
        <f>D2268+D2270+D2273+D2272</f>
        <v>0</v>
      </c>
      <c r="E2267" s="2">
        <f>E2268+E2270+E2273+E2272</f>
        <v>255561</v>
      </c>
    </row>
    <row r="2268" spans="1:5" ht="12.75">
      <c r="A2268" s="85"/>
      <c r="B2268" s="2" t="s">
        <v>44</v>
      </c>
      <c r="C2268" s="2">
        <v>192511</v>
      </c>
      <c r="D2268" s="2">
        <v>0</v>
      </c>
      <c r="E2268" s="2">
        <f aca="true" t="shared" si="88" ref="E2268:E2273">C2268+D2268</f>
        <v>192511</v>
      </c>
    </row>
    <row r="2269" spans="1:5" ht="12.75">
      <c r="A2269" s="85"/>
      <c r="B2269" s="4" t="s">
        <v>45</v>
      </c>
      <c r="C2269" s="4">
        <v>102100</v>
      </c>
      <c r="D2269" s="4">
        <v>0</v>
      </c>
      <c r="E2269" s="2">
        <f t="shared" si="88"/>
        <v>102100</v>
      </c>
    </row>
    <row r="2270" spans="1:5" ht="10.5" customHeight="1">
      <c r="A2270" s="85"/>
      <c r="B2270" s="2" t="s">
        <v>46</v>
      </c>
      <c r="C2270" s="4">
        <v>62500</v>
      </c>
      <c r="D2270" s="4">
        <v>0</v>
      </c>
      <c r="E2270" s="2">
        <f t="shared" si="88"/>
        <v>62500</v>
      </c>
    </row>
    <row r="2271" spans="1:5" ht="16.5" customHeight="1" hidden="1">
      <c r="A2271" s="85"/>
      <c r="B2271" s="2" t="s">
        <v>58</v>
      </c>
      <c r="C2271" s="2">
        <v>0</v>
      </c>
      <c r="D2271" s="2">
        <v>0</v>
      </c>
      <c r="E2271" s="2">
        <f t="shared" si="88"/>
        <v>0</v>
      </c>
    </row>
    <row r="2272" spans="1:5" ht="25.5" customHeight="1">
      <c r="A2272" s="85"/>
      <c r="B2272" s="16" t="s">
        <v>532</v>
      </c>
      <c r="C2272" s="2">
        <v>550</v>
      </c>
      <c r="D2272" s="2">
        <v>0</v>
      </c>
      <c r="E2272" s="2">
        <f t="shared" si="88"/>
        <v>550</v>
      </c>
    </row>
    <row r="2273" spans="1:5" ht="3" customHeight="1">
      <c r="A2273" s="85"/>
      <c r="B2273" s="14" t="s">
        <v>51</v>
      </c>
      <c r="C2273" s="2">
        <v>0</v>
      </c>
      <c r="D2273" s="2"/>
      <c r="E2273" s="3">
        <f t="shared" si="88"/>
        <v>0</v>
      </c>
    </row>
    <row r="2274" spans="1:5" ht="9" customHeight="1">
      <c r="A2274" s="85"/>
      <c r="B2274" s="14"/>
      <c r="C2274" s="2"/>
      <c r="D2274" s="2"/>
      <c r="E2274" s="3"/>
    </row>
    <row r="2275" spans="1:5" ht="12.75" hidden="1">
      <c r="A2275" s="85"/>
      <c r="B2275" s="14"/>
      <c r="C2275" s="2"/>
      <c r="D2275" s="2"/>
      <c r="E2275" s="3"/>
    </row>
    <row r="2276" spans="1:5" ht="17.25" customHeight="1">
      <c r="A2276" s="85"/>
      <c r="B2276" s="3" t="s">
        <v>355</v>
      </c>
      <c r="C2276" s="2"/>
      <c r="D2276" s="2"/>
      <c r="E2276" s="3"/>
    </row>
    <row r="2277" spans="1:5" ht="12.75">
      <c r="A2277" s="85"/>
      <c r="B2277" s="3"/>
      <c r="C2277" s="2"/>
      <c r="D2277" s="2"/>
      <c r="E2277" s="3"/>
    </row>
    <row r="2278" spans="1:5" ht="12.75">
      <c r="A2278" s="6" t="s">
        <v>324</v>
      </c>
      <c r="B2278" s="3" t="s">
        <v>192</v>
      </c>
      <c r="C2278" s="2"/>
      <c r="D2278" s="2"/>
      <c r="E2278" s="2"/>
    </row>
    <row r="2279" spans="1:5" ht="12.75">
      <c r="A2279" s="6"/>
      <c r="B2279" s="3" t="s">
        <v>59</v>
      </c>
      <c r="C2279" s="3">
        <f>C2280+C2288+C2285+C2290+C2291+C2289+C2287+C2283+C2286+C2284</f>
        <v>677612</v>
      </c>
      <c r="D2279" s="3">
        <f>D2280+D2288+D2285+D2290+D2291+D2289+D2287+D2283+D2286+D2284</f>
        <v>76786</v>
      </c>
      <c r="E2279" s="3">
        <f>E2280+E2288+E2285+E2290+E2291+E2289+E2287+E2283+E2286+E2284</f>
        <v>754398</v>
      </c>
    </row>
    <row r="2280" spans="1:5" ht="12.75">
      <c r="A2280" s="6"/>
      <c r="B2280" s="2" t="s">
        <v>81</v>
      </c>
      <c r="C2280" s="2">
        <f>C2281+C2282</f>
        <v>402561</v>
      </c>
      <c r="D2280" s="2">
        <f>D2281+D2282</f>
        <v>0</v>
      </c>
      <c r="E2280" s="2">
        <f>E2281+E2282</f>
        <v>402561</v>
      </c>
    </row>
    <row r="2281" spans="1:5" ht="12.75">
      <c r="A2281" s="6"/>
      <c r="B2281" s="2" t="s">
        <v>5</v>
      </c>
      <c r="C2281" s="2">
        <v>366584</v>
      </c>
      <c r="D2281" s="2">
        <v>0</v>
      </c>
      <c r="E2281" s="2">
        <f>C2281+D2281</f>
        <v>366584</v>
      </c>
    </row>
    <row r="2282" spans="1:5" ht="23.25" customHeight="1">
      <c r="A2282" s="6"/>
      <c r="B2282" s="14" t="s">
        <v>460</v>
      </c>
      <c r="C2282" s="2">
        <v>35977</v>
      </c>
      <c r="D2282" s="2">
        <v>0</v>
      </c>
      <c r="E2282" s="2">
        <f>C2282+D2282</f>
        <v>35977</v>
      </c>
    </row>
    <row r="2283" spans="1:5" ht="33" customHeight="1" hidden="1">
      <c r="A2283" s="6"/>
      <c r="B2283" s="14" t="s">
        <v>111</v>
      </c>
      <c r="C2283" s="2">
        <v>0</v>
      </c>
      <c r="D2283" s="2">
        <v>0</v>
      </c>
      <c r="E2283" s="2">
        <f aca="true" t="shared" si="89" ref="E2283:E2291">C2283+D2283</f>
        <v>0</v>
      </c>
    </row>
    <row r="2284" spans="1:5" ht="44.25" customHeight="1" hidden="1">
      <c r="A2284" s="6"/>
      <c r="B2284" s="14" t="s">
        <v>175</v>
      </c>
      <c r="C2284" s="2">
        <v>0</v>
      </c>
      <c r="D2284" s="2">
        <v>0</v>
      </c>
      <c r="E2284" s="2">
        <f t="shared" si="89"/>
        <v>0</v>
      </c>
    </row>
    <row r="2285" spans="1:5" ht="48.75" customHeight="1" hidden="1">
      <c r="A2285" s="6"/>
      <c r="B2285" s="44" t="s">
        <v>14</v>
      </c>
      <c r="C2285" s="2">
        <v>0</v>
      </c>
      <c r="D2285" s="2">
        <v>0</v>
      </c>
      <c r="E2285" s="2">
        <f t="shared" si="89"/>
        <v>0</v>
      </c>
    </row>
    <row r="2286" spans="1:5" ht="14.25" customHeight="1">
      <c r="A2286" s="6"/>
      <c r="B2286" s="57" t="s">
        <v>21</v>
      </c>
      <c r="C2286" s="2">
        <v>6043</v>
      </c>
      <c r="D2286" s="2">
        <v>0</v>
      </c>
      <c r="E2286" s="2">
        <f t="shared" si="89"/>
        <v>6043</v>
      </c>
    </row>
    <row r="2287" spans="1:5" ht="13.5">
      <c r="A2287" s="6"/>
      <c r="B2287" s="17" t="s">
        <v>35</v>
      </c>
      <c r="C2287" s="7">
        <v>159617</v>
      </c>
      <c r="D2287" s="7">
        <v>76786</v>
      </c>
      <c r="E2287" s="7">
        <f>C2287+D2287</f>
        <v>236403</v>
      </c>
    </row>
    <row r="2288" spans="1:5" ht="12.75">
      <c r="A2288" s="6"/>
      <c r="B2288" s="2" t="s">
        <v>26</v>
      </c>
      <c r="C2288" s="2">
        <v>41950</v>
      </c>
      <c r="D2288" s="2">
        <v>0</v>
      </c>
      <c r="E2288" s="2">
        <f>C2288+D2288</f>
        <v>41950</v>
      </c>
    </row>
    <row r="2289" spans="1:5" ht="0.75" customHeight="1">
      <c r="A2289" s="6"/>
      <c r="B2289" s="2" t="s">
        <v>67</v>
      </c>
      <c r="C2289" s="2">
        <v>0</v>
      </c>
      <c r="D2289" s="2"/>
      <c r="E2289" s="2">
        <f>C2289+D2289</f>
        <v>0</v>
      </c>
    </row>
    <row r="2290" spans="1:5" ht="12.75">
      <c r="A2290" s="6"/>
      <c r="B2290" s="2" t="s">
        <v>103</v>
      </c>
      <c r="C2290" s="2">
        <v>67441</v>
      </c>
      <c r="D2290" s="2"/>
      <c r="E2290" s="2">
        <f t="shared" si="89"/>
        <v>67441</v>
      </c>
    </row>
    <row r="2291" spans="1:5" ht="0.75" customHeight="1">
      <c r="A2291" s="6"/>
      <c r="B2291" s="2" t="s">
        <v>75</v>
      </c>
      <c r="C2291" s="2"/>
      <c r="D2291" s="2"/>
      <c r="E2291" s="2">
        <f t="shared" si="89"/>
        <v>0</v>
      </c>
    </row>
    <row r="2292" spans="1:5" ht="12.75">
      <c r="A2292" s="6"/>
      <c r="B2292" s="2"/>
      <c r="C2292" s="2"/>
      <c r="D2292" s="2"/>
      <c r="E2292" s="3"/>
    </row>
    <row r="2293" spans="1:5" ht="12.75">
      <c r="A2293" s="6"/>
      <c r="B2293" s="3" t="s">
        <v>76</v>
      </c>
      <c r="C2293" s="3">
        <f>C2294+C2299+C2300</f>
        <v>677612</v>
      </c>
      <c r="D2293" s="3">
        <f>D2294+D2299+D2300</f>
        <v>76786</v>
      </c>
      <c r="E2293" s="3">
        <f>E2294+E2299+E2300</f>
        <v>754398</v>
      </c>
    </row>
    <row r="2294" spans="1:5" ht="12.75">
      <c r="A2294" s="6"/>
      <c r="B2294" s="2" t="s">
        <v>43</v>
      </c>
      <c r="C2294" s="2">
        <f>C2295+C2297+C2298+C2302+C2303+C2304+C2301</f>
        <v>661559</v>
      </c>
      <c r="D2294" s="2">
        <f>D2295+D2297+D2298+D2302+D2303+D2304+D2301</f>
        <v>78786</v>
      </c>
      <c r="E2294" s="2">
        <f>E2295+E2297+E2298+E2302+E2303+E2304+E2301</f>
        <v>740345</v>
      </c>
    </row>
    <row r="2295" spans="1:5" ht="12.75">
      <c r="A2295" s="6"/>
      <c r="B2295" s="2" t="s">
        <v>44</v>
      </c>
      <c r="C2295" s="2">
        <v>620002</v>
      </c>
      <c r="D2295" s="2">
        <f>76786</f>
        <v>76786</v>
      </c>
      <c r="E2295" s="2">
        <f aca="true" t="shared" si="90" ref="E2295:E2304">C2295+D2295</f>
        <v>696788</v>
      </c>
    </row>
    <row r="2296" spans="1:5" ht="12.75">
      <c r="A2296" s="6"/>
      <c r="B2296" s="4" t="s">
        <v>45</v>
      </c>
      <c r="C2296" s="4">
        <v>312653</v>
      </c>
      <c r="D2296" s="4">
        <v>70010</v>
      </c>
      <c r="E2296" s="2">
        <f t="shared" si="90"/>
        <v>382663</v>
      </c>
    </row>
    <row r="2297" spans="1:5" ht="12.75">
      <c r="A2297" s="6"/>
      <c r="B2297" s="2" t="s">
        <v>46</v>
      </c>
      <c r="C2297" s="4">
        <v>26381</v>
      </c>
      <c r="D2297" s="2">
        <v>2000</v>
      </c>
      <c r="E2297" s="2">
        <f t="shared" si="90"/>
        <v>28381</v>
      </c>
    </row>
    <row r="2298" spans="1:5" ht="12.75">
      <c r="A2298" s="6"/>
      <c r="B2298" s="2" t="s">
        <v>48</v>
      </c>
      <c r="C2298" s="2">
        <v>15176</v>
      </c>
      <c r="D2298" s="4">
        <v>0</v>
      </c>
      <c r="E2298" s="2">
        <f t="shared" si="90"/>
        <v>15176</v>
      </c>
    </row>
    <row r="2299" spans="1:5" ht="16.5" customHeight="1">
      <c r="A2299" s="6"/>
      <c r="B2299" s="2" t="s">
        <v>58</v>
      </c>
      <c r="C2299" s="2">
        <v>1207</v>
      </c>
      <c r="D2299" s="2">
        <v>0</v>
      </c>
      <c r="E2299" s="2">
        <f t="shared" si="90"/>
        <v>1207</v>
      </c>
    </row>
    <row r="2300" spans="1:5" ht="29.25" customHeight="1">
      <c r="A2300" s="85"/>
      <c r="B2300" s="16" t="s">
        <v>483</v>
      </c>
      <c r="C2300" s="2">
        <v>14846</v>
      </c>
      <c r="D2300" s="4">
        <v>-2000</v>
      </c>
      <c r="E2300" s="4">
        <f t="shared" si="90"/>
        <v>12846</v>
      </c>
    </row>
    <row r="2301" spans="1:5" ht="41.25" customHeight="1" hidden="1">
      <c r="A2301" s="85"/>
      <c r="B2301" s="14" t="s">
        <v>200</v>
      </c>
      <c r="C2301" s="2">
        <v>0</v>
      </c>
      <c r="D2301" s="4">
        <v>0</v>
      </c>
      <c r="E2301" s="4">
        <f t="shared" si="90"/>
        <v>0</v>
      </c>
    </row>
    <row r="2302" spans="1:5" ht="28.5" customHeight="1" hidden="1">
      <c r="A2302" s="85"/>
      <c r="B2302" s="14" t="s">
        <v>325</v>
      </c>
      <c r="C2302" s="2">
        <v>0</v>
      </c>
      <c r="D2302" s="2">
        <v>0</v>
      </c>
      <c r="E2302" s="2">
        <f t="shared" si="90"/>
        <v>0</v>
      </c>
    </row>
    <row r="2303" spans="1:5" ht="38.25" customHeight="1" hidden="1">
      <c r="A2303" s="85"/>
      <c r="B2303" s="14" t="s">
        <v>55</v>
      </c>
      <c r="C2303" s="2">
        <v>0</v>
      </c>
      <c r="D2303" s="2">
        <v>0</v>
      </c>
      <c r="E2303" s="2">
        <f t="shared" si="90"/>
        <v>0</v>
      </c>
    </row>
    <row r="2304" spans="1:5" ht="45.75" customHeight="1" hidden="1">
      <c r="A2304" s="85"/>
      <c r="B2304" s="14" t="s">
        <v>326</v>
      </c>
      <c r="C2304" s="2">
        <v>0</v>
      </c>
      <c r="D2304" s="2">
        <v>0</v>
      </c>
      <c r="E2304" s="2">
        <f t="shared" si="90"/>
        <v>0</v>
      </c>
    </row>
    <row r="2305" spans="1:5" ht="12.75">
      <c r="A2305" s="85"/>
      <c r="B2305" s="14"/>
      <c r="C2305" s="83"/>
      <c r="D2305" s="2"/>
      <c r="E2305" s="2"/>
    </row>
    <row r="2306" spans="1:5" ht="12.75">
      <c r="A2306" s="85"/>
      <c r="B2306" s="88"/>
      <c r="C2306" s="88"/>
      <c r="D2306" s="88"/>
      <c r="E2306" s="88"/>
    </row>
    <row r="2307" spans="1:5" ht="15.75">
      <c r="A2307" s="85"/>
      <c r="B2307" s="89" t="s">
        <v>478</v>
      </c>
      <c r="C2307" s="89"/>
      <c r="D2307" s="89"/>
      <c r="E2307" s="89"/>
    </row>
    <row r="2308" spans="1:5" ht="12.75">
      <c r="A2308" s="83"/>
      <c r="B2308" s="83"/>
      <c r="C2308" s="83"/>
      <c r="D2308" s="83"/>
      <c r="E2308" s="83"/>
    </row>
    <row r="2309" spans="1:5" ht="12.75">
      <c r="A2309" s="83"/>
      <c r="B2309" s="83"/>
      <c r="C2309" s="83"/>
      <c r="D2309" s="83"/>
      <c r="E2309" s="83"/>
    </row>
    <row r="2310" spans="1:5" ht="12.75">
      <c r="A2310" s="83"/>
      <c r="B2310" s="83"/>
      <c r="C2310" s="83"/>
      <c r="D2310" s="83"/>
      <c r="E2310" s="83"/>
    </row>
    <row r="2311" spans="1:5" ht="12.75">
      <c r="A2311" s="83"/>
      <c r="B2311" s="83"/>
      <c r="C2311" s="83"/>
      <c r="D2311" s="83"/>
      <c r="E2311" s="83"/>
    </row>
    <row r="2312" spans="1:5" ht="12.75">
      <c r="A2312" s="83"/>
      <c r="B2312" s="83"/>
      <c r="C2312" s="83"/>
      <c r="D2312" s="83"/>
      <c r="E2312" s="83"/>
    </row>
    <row r="2313" spans="1:5" ht="12.75">
      <c r="A2313" s="83"/>
      <c r="B2313" s="83"/>
      <c r="C2313" s="83"/>
      <c r="D2313" s="83"/>
      <c r="E2313" s="83"/>
    </row>
    <row r="2314" spans="1:5" ht="12.75">
      <c r="A2314" s="83"/>
      <c r="B2314" s="83"/>
      <c r="C2314" s="83"/>
      <c r="D2314" s="83"/>
      <c r="E2314" s="83"/>
    </row>
    <row r="2315" spans="1:5" ht="12.75">
      <c r="A2315" s="83"/>
      <c r="B2315" s="83"/>
      <c r="C2315" s="83"/>
      <c r="D2315" s="83"/>
      <c r="E2315" s="83"/>
    </row>
    <row r="2316" spans="1:5" ht="12.75">
      <c r="A2316" s="83"/>
      <c r="B2316" s="83"/>
      <c r="C2316" s="83"/>
      <c r="D2316" s="83"/>
      <c r="E2316" s="83"/>
    </row>
    <row r="2317" spans="1:5" ht="12.75">
      <c r="A2317" s="83"/>
      <c r="B2317" s="83"/>
      <c r="C2317" s="83"/>
      <c r="D2317" s="83"/>
      <c r="E2317" s="83"/>
    </row>
    <row r="2318" spans="1:5" ht="12.75">
      <c r="A2318" s="83"/>
      <c r="B2318" s="83"/>
      <c r="C2318" s="83"/>
      <c r="D2318" s="83"/>
      <c r="E2318" s="83"/>
    </row>
    <row r="2319" spans="1:5" ht="12.75">
      <c r="A2319" s="83"/>
      <c r="B2319" s="83"/>
      <c r="C2319" s="83"/>
      <c r="D2319" s="83"/>
      <c r="E2319" s="83"/>
    </row>
    <row r="2320" spans="1:5" ht="12.75">
      <c r="A2320" s="83"/>
      <c r="B2320" s="83"/>
      <c r="C2320" s="83"/>
      <c r="D2320" s="83"/>
      <c r="E2320" s="83"/>
    </row>
    <row r="2321" spans="1:5" ht="12.75">
      <c r="A2321" s="83"/>
      <c r="B2321" s="83"/>
      <c r="C2321" s="83"/>
      <c r="D2321" s="83"/>
      <c r="E2321" s="83"/>
    </row>
    <row r="2322" spans="1:5" ht="12.75">
      <c r="A2322" s="83"/>
      <c r="B2322" s="83"/>
      <c r="C2322" s="83"/>
      <c r="D2322" s="83"/>
      <c r="E2322" s="83"/>
    </row>
    <row r="2323" spans="1:5" ht="12.75">
      <c r="A2323" s="83"/>
      <c r="B2323" s="83"/>
      <c r="C2323" s="83"/>
      <c r="D2323" s="83"/>
      <c r="E2323" s="83"/>
    </row>
    <row r="2324" spans="1:5" ht="12.75">
      <c r="A2324" s="83"/>
      <c r="B2324" s="83"/>
      <c r="C2324" s="83"/>
      <c r="D2324" s="83"/>
      <c r="E2324" s="83"/>
    </row>
    <row r="2325" spans="1:5" ht="12.75">
      <c r="A2325" s="83"/>
      <c r="B2325" s="83"/>
      <c r="C2325" s="83"/>
      <c r="D2325" s="83"/>
      <c r="E2325" s="83"/>
    </row>
    <row r="2326" spans="1:5" ht="12.75">
      <c r="A2326" s="83"/>
      <c r="B2326" s="83"/>
      <c r="C2326" s="83"/>
      <c r="D2326" s="83"/>
      <c r="E2326" s="83"/>
    </row>
    <row r="2327" spans="1:5" ht="12.75">
      <c r="A2327" s="83"/>
      <c r="B2327" s="83"/>
      <c r="C2327" s="83"/>
      <c r="D2327" s="83"/>
      <c r="E2327" s="83"/>
    </row>
    <row r="2328" spans="1:5" ht="12.75">
      <c r="A2328" s="83"/>
      <c r="B2328" s="83"/>
      <c r="C2328" s="83"/>
      <c r="D2328" s="83"/>
      <c r="E2328" s="83"/>
    </row>
    <row r="2329" spans="1:5" ht="12.75">
      <c r="A2329" s="83"/>
      <c r="B2329" s="83"/>
      <c r="C2329" s="83"/>
      <c r="D2329" s="83"/>
      <c r="E2329" s="83"/>
    </row>
    <row r="2330" spans="1:5" ht="12.75">
      <c r="A2330" s="83"/>
      <c r="B2330" s="83"/>
      <c r="C2330" s="83"/>
      <c r="D2330" s="83"/>
      <c r="E2330" s="83"/>
    </row>
    <row r="2331" spans="1:5" ht="12.75">
      <c r="A2331" s="83"/>
      <c r="B2331" s="83"/>
      <c r="C2331" s="83"/>
      <c r="D2331" s="83"/>
      <c r="E2331" s="83"/>
    </row>
    <row r="2332" spans="1:5" ht="12.75">
      <c r="A2332" s="83"/>
      <c r="B2332" s="83"/>
      <c r="C2332" s="83"/>
      <c r="D2332" s="83"/>
      <c r="E2332" s="83"/>
    </row>
    <row r="2333" spans="1:5" ht="12.75">
      <c r="A2333" s="83"/>
      <c r="B2333" s="83"/>
      <c r="C2333" s="83"/>
      <c r="D2333" s="83"/>
      <c r="E2333" s="83"/>
    </row>
    <row r="2334" spans="1:5" ht="12.75">
      <c r="A2334" s="83"/>
      <c r="B2334" s="83"/>
      <c r="C2334" s="83"/>
      <c r="D2334" s="83"/>
      <c r="E2334" s="83"/>
    </row>
    <row r="2335" spans="1:5" ht="12.75">
      <c r="A2335" s="83"/>
      <c r="B2335" s="83"/>
      <c r="C2335" s="83"/>
      <c r="D2335" s="83"/>
      <c r="E2335" s="83"/>
    </row>
    <row r="2336" spans="1:5" ht="12.75">
      <c r="A2336" s="83"/>
      <c r="B2336" s="83"/>
      <c r="C2336" s="83"/>
      <c r="D2336" s="83"/>
      <c r="E2336" s="83"/>
    </row>
    <row r="2337" spans="1:5" ht="12.75">
      <c r="A2337" s="83"/>
      <c r="B2337" s="83"/>
      <c r="C2337" s="83"/>
      <c r="D2337" s="83"/>
      <c r="E2337" s="83"/>
    </row>
    <row r="2338" spans="1:5" ht="12.75">
      <c r="A2338" s="83"/>
      <c r="B2338" s="83"/>
      <c r="C2338" s="83"/>
      <c r="D2338" s="83"/>
      <c r="E2338" s="83"/>
    </row>
    <row r="2339" spans="1:5" ht="12.75">
      <c r="A2339" s="83"/>
      <c r="B2339" s="83"/>
      <c r="C2339" s="83"/>
      <c r="D2339" s="83"/>
      <c r="E2339" s="83"/>
    </row>
    <row r="2340" spans="1:5" ht="12.75">
      <c r="A2340" s="83"/>
      <c r="B2340" s="83"/>
      <c r="C2340" s="83"/>
      <c r="D2340" s="83"/>
      <c r="E2340" s="83"/>
    </row>
    <row r="2341" spans="1:5" ht="12.75">
      <c r="A2341" s="83"/>
      <c r="B2341" s="83"/>
      <c r="C2341" s="83"/>
      <c r="D2341" s="83"/>
      <c r="E2341" s="83"/>
    </row>
    <row r="2342" spans="1:5" ht="12.75">
      <c r="A2342" s="83"/>
      <c r="B2342" s="83"/>
      <c r="C2342" s="83"/>
      <c r="D2342" s="83"/>
      <c r="E2342" s="83"/>
    </row>
    <row r="2343" spans="1:5" ht="12.75">
      <c r="A2343" s="83"/>
      <c r="B2343" s="83"/>
      <c r="C2343" s="83"/>
      <c r="D2343" s="83"/>
      <c r="E2343" s="83"/>
    </row>
    <row r="2344" spans="1:5" ht="12.75">
      <c r="A2344" s="83"/>
      <c r="B2344" s="83"/>
      <c r="C2344" s="83"/>
      <c r="D2344" s="83"/>
      <c r="E2344" s="83"/>
    </row>
    <row r="2345" spans="1:5" ht="12.75">
      <c r="A2345" s="83"/>
      <c r="B2345" s="83"/>
      <c r="C2345" s="83"/>
      <c r="D2345" s="83"/>
      <c r="E2345" s="83"/>
    </row>
    <row r="2346" spans="1:5" ht="12.75">
      <c r="A2346" s="83"/>
      <c r="B2346" s="83"/>
      <c r="C2346" s="83"/>
      <c r="D2346" s="83"/>
      <c r="E2346" s="83"/>
    </row>
    <row r="2347" spans="1:5" ht="12.75">
      <c r="A2347" s="83"/>
      <c r="B2347" s="83"/>
      <c r="C2347" s="83"/>
      <c r="D2347" s="83"/>
      <c r="E2347" s="83"/>
    </row>
    <row r="2348" spans="1:5" ht="12.75">
      <c r="A2348" s="83"/>
      <c r="B2348" s="83"/>
      <c r="C2348" s="83"/>
      <c r="D2348" s="83"/>
      <c r="E2348" s="83"/>
    </row>
    <row r="2349" spans="1:5" ht="12.75">
      <c r="A2349" s="83"/>
      <c r="B2349" s="83"/>
      <c r="C2349" s="83"/>
      <c r="D2349" s="83"/>
      <c r="E2349" s="83"/>
    </row>
    <row r="2350" spans="1:5" ht="12.75">
      <c r="A2350" s="83"/>
      <c r="B2350" s="83"/>
      <c r="C2350" s="83"/>
      <c r="D2350" s="83"/>
      <c r="E2350" s="83"/>
    </row>
    <row r="2351" spans="1:5" ht="12.75">
      <c r="A2351" s="83"/>
      <c r="B2351" s="83"/>
      <c r="C2351" s="83"/>
      <c r="D2351" s="83"/>
      <c r="E2351" s="83"/>
    </row>
    <row r="2352" spans="1:5" ht="12.75">
      <c r="A2352" s="83"/>
      <c r="B2352" s="83"/>
      <c r="C2352" s="83"/>
      <c r="D2352" s="83"/>
      <c r="E2352" s="83"/>
    </row>
    <row r="2353" spans="1:5" ht="12.75">
      <c r="A2353" s="83"/>
      <c r="B2353" s="83"/>
      <c r="C2353" s="83"/>
      <c r="D2353" s="83"/>
      <c r="E2353" s="83"/>
    </row>
    <row r="2354" spans="1:5" ht="12.75">
      <c r="A2354" s="83"/>
      <c r="B2354" s="83"/>
      <c r="C2354" s="83"/>
      <c r="D2354" s="83"/>
      <c r="E2354" s="83"/>
    </row>
    <row r="2355" spans="1:5" ht="12.75">
      <c r="A2355" s="83"/>
      <c r="B2355" s="83"/>
      <c r="C2355" s="83"/>
      <c r="D2355" s="83"/>
      <c r="E2355" s="83"/>
    </row>
    <row r="2356" spans="1:5" ht="12.75">
      <c r="A2356" s="83"/>
      <c r="B2356" s="83"/>
      <c r="C2356" s="83"/>
      <c r="D2356" s="83"/>
      <c r="E2356" s="83"/>
    </row>
    <row r="2357" spans="1:5" ht="12.75">
      <c r="A2357" s="83"/>
      <c r="B2357" s="83"/>
      <c r="C2357" s="83"/>
      <c r="D2357" s="83"/>
      <c r="E2357" s="83"/>
    </row>
    <row r="2358" spans="1:5" ht="12.75">
      <c r="A2358" s="83"/>
      <c r="B2358" s="83"/>
      <c r="C2358" s="83"/>
      <c r="D2358" s="83"/>
      <c r="E2358" s="83"/>
    </row>
    <row r="2359" spans="1:5" ht="12.75">
      <c r="A2359" s="83"/>
      <c r="B2359" s="83"/>
      <c r="C2359" s="83"/>
      <c r="D2359" s="83"/>
      <c r="E2359" s="83"/>
    </row>
    <row r="2360" spans="1:5" ht="12.75">
      <c r="A2360" s="83"/>
      <c r="B2360" s="83"/>
      <c r="C2360" s="83"/>
      <c r="D2360" s="83"/>
      <c r="E2360" s="83"/>
    </row>
    <row r="2361" spans="1:5" ht="12.75">
      <c r="A2361" s="83"/>
      <c r="B2361" s="83"/>
      <c r="C2361" s="83"/>
      <c r="D2361" s="83"/>
      <c r="E2361" s="83"/>
    </row>
    <row r="2362" spans="1:5" ht="12.75">
      <c r="A2362" s="83"/>
      <c r="B2362" s="83"/>
      <c r="C2362" s="83"/>
      <c r="D2362" s="83"/>
      <c r="E2362" s="83"/>
    </row>
    <row r="2363" spans="1:5" ht="12.75">
      <c r="A2363" s="83"/>
      <c r="B2363" s="83"/>
      <c r="C2363" s="83"/>
      <c r="D2363" s="83"/>
      <c r="E2363" s="83"/>
    </row>
    <row r="2364" spans="1:5" ht="12.75">
      <c r="A2364" s="83"/>
      <c r="B2364" s="83"/>
      <c r="C2364" s="83"/>
      <c r="D2364" s="83"/>
      <c r="E2364" s="83"/>
    </row>
    <row r="2365" spans="1:5" ht="12.75">
      <c r="A2365" s="83"/>
      <c r="B2365" s="83"/>
      <c r="C2365" s="83"/>
      <c r="D2365" s="83"/>
      <c r="E2365" s="83"/>
    </row>
    <row r="2366" spans="1:5" ht="12.75">
      <c r="A2366" s="83"/>
      <c r="B2366" s="83"/>
      <c r="C2366" s="83"/>
      <c r="D2366" s="83"/>
      <c r="E2366" s="83"/>
    </row>
    <row r="2367" spans="1:5" ht="12.75">
      <c r="A2367" s="83"/>
      <c r="B2367" s="83"/>
      <c r="C2367" s="83"/>
      <c r="D2367" s="83"/>
      <c r="E2367" s="83"/>
    </row>
    <row r="2368" spans="1:5" ht="12.75">
      <c r="A2368" s="83"/>
      <c r="B2368" s="83"/>
      <c r="C2368" s="83"/>
      <c r="D2368" s="83"/>
      <c r="E2368" s="83"/>
    </row>
    <row r="2369" spans="1:5" ht="12.75">
      <c r="A2369" s="83"/>
      <c r="B2369" s="83"/>
      <c r="C2369" s="83"/>
      <c r="D2369" s="83"/>
      <c r="E2369" s="83"/>
    </row>
    <row r="2370" spans="1:5" ht="12.75">
      <c r="A2370" s="83"/>
      <c r="B2370" s="83"/>
      <c r="C2370" s="83"/>
      <c r="D2370" s="83"/>
      <c r="E2370" s="83"/>
    </row>
    <row r="2371" spans="1:5" ht="12.75">
      <c r="A2371" s="83"/>
      <c r="B2371" s="83"/>
      <c r="C2371" s="83"/>
      <c r="D2371" s="83"/>
      <c r="E2371" s="83"/>
    </row>
    <row r="2372" spans="1:5" ht="12.75">
      <c r="A2372" s="83"/>
      <c r="B2372" s="83"/>
      <c r="C2372" s="83"/>
      <c r="D2372" s="83"/>
      <c r="E2372" s="83"/>
    </row>
    <row r="2373" spans="1:5" ht="12.75">
      <c r="A2373" s="83"/>
      <c r="B2373" s="83"/>
      <c r="C2373" s="83"/>
      <c r="D2373" s="83"/>
      <c r="E2373" s="83"/>
    </row>
    <row r="2374" spans="1:5" ht="12.75">
      <c r="A2374" s="83"/>
      <c r="B2374" s="83"/>
      <c r="C2374" s="83"/>
      <c r="D2374" s="83"/>
      <c r="E2374" s="83"/>
    </row>
    <row r="2375" spans="1:5" ht="12.75">
      <c r="A2375" s="83"/>
      <c r="B2375" s="83"/>
      <c r="C2375" s="83"/>
      <c r="D2375" s="83"/>
      <c r="E2375" s="83"/>
    </row>
    <row r="2376" spans="1:5" ht="12.75">
      <c r="A2376" s="83"/>
      <c r="B2376" s="83"/>
      <c r="C2376" s="83"/>
      <c r="D2376" s="83"/>
      <c r="E2376" s="83"/>
    </row>
    <row r="2377" spans="1:5" ht="12.75">
      <c r="A2377" s="83"/>
      <c r="B2377" s="83"/>
      <c r="C2377" s="83"/>
      <c r="D2377" s="83"/>
      <c r="E2377" s="83"/>
    </row>
    <row r="2378" spans="1:5" ht="12.75">
      <c r="A2378" s="83"/>
      <c r="B2378" s="83"/>
      <c r="C2378" s="83"/>
      <c r="D2378" s="83"/>
      <c r="E2378" s="83"/>
    </row>
    <row r="2379" spans="1:5" ht="12.75">
      <c r="A2379" s="83"/>
      <c r="B2379" s="83"/>
      <c r="C2379" s="83"/>
      <c r="D2379" s="83"/>
      <c r="E2379" s="83"/>
    </row>
    <row r="2380" spans="1:5" ht="12.75">
      <c r="A2380" s="83"/>
      <c r="B2380" s="83"/>
      <c r="C2380" s="83"/>
      <c r="D2380" s="83"/>
      <c r="E2380" s="83"/>
    </row>
    <row r="2381" spans="1:5" ht="12.75">
      <c r="A2381" s="83"/>
      <c r="B2381" s="83"/>
      <c r="C2381" s="83"/>
      <c r="D2381" s="83"/>
      <c r="E2381" s="83"/>
    </row>
    <row r="2382" spans="1:5" ht="12.75">
      <c r="A2382" s="83"/>
      <c r="B2382" s="83"/>
      <c r="C2382" s="83"/>
      <c r="D2382" s="83"/>
      <c r="E2382" s="83"/>
    </row>
    <row r="2383" spans="1:5" ht="12.75">
      <c r="A2383" s="83"/>
      <c r="B2383" s="83"/>
      <c r="C2383" s="83"/>
      <c r="D2383" s="83"/>
      <c r="E2383" s="83"/>
    </row>
    <row r="2384" spans="1:5" ht="12.75">
      <c r="A2384" s="83"/>
      <c r="B2384" s="83"/>
      <c r="C2384" s="83"/>
      <c r="D2384" s="83"/>
      <c r="E2384" s="83"/>
    </row>
    <row r="2385" spans="1:5" ht="12.75">
      <c r="A2385" s="83"/>
      <c r="B2385" s="83"/>
      <c r="C2385" s="83"/>
      <c r="D2385" s="83"/>
      <c r="E2385" s="83"/>
    </row>
    <row r="2386" spans="1:5" ht="12.75">
      <c r="A2386" s="83"/>
      <c r="B2386" s="83"/>
      <c r="C2386" s="83"/>
      <c r="D2386" s="83"/>
      <c r="E2386" s="83"/>
    </row>
    <row r="2387" spans="1:5" ht="12.75">
      <c r="A2387" s="83"/>
      <c r="B2387" s="83"/>
      <c r="C2387" s="83"/>
      <c r="D2387" s="83"/>
      <c r="E2387" s="83"/>
    </row>
    <row r="2388" spans="1:5" ht="12.75">
      <c r="A2388" s="83"/>
      <c r="B2388" s="83"/>
      <c r="C2388" s="83"/>
      <c r="D2388" s="83"/>
      <c r="E2388" s="83"/>
    </row>
    <row r="2389" spans="1:5" ht="12.75">
      <c r="A2389" s="83"/>
      <c r="B2389" s="83"/>
      <c r="C2389" s="83"/>
      <c r="D2389" s="83"/>
      <c r="E2389" s="83"/>
    </row>
    <row r="2390" spans="1:5" ht="12.75">
      <c r="A2390" s="83"/>
      <c r="B2390" s="83"/>
      <c r="C2390" s="83"/>
      <c r="D2390" s="83"/>
      <c r="E2390" s="83"/>
    </row>
    <row r="2391" spans="1:5" ht="12.75">
      <c r="A2391" s="83"/>
      <c r="B2391" s="83"/>
      <c r="C2391" s="83"/>
      <c r="D2391" s="83"/>
      <c r="E2391" s="83"/>
    </row>
    <row r="2392" spans="1:5" ht="12.75">
      <c r="A2392" s="83"/>
      <c r="B2392" s="83"/>
      <c r="C2392" s="83"/>
      <c r="D2392" s="83"/>
      <c r="E2392" s="83"/>
    </row>
    <row r="2393" spans="1:5" ht="12.75">
      <c r="A2393" s="83"/>
      <c r="B2393" s="83"/>
      <c r="C2393" s="83"/>
      <c r="D2393" s="83"/>
      <c r="E2393" s="83"/>
    </row>
    <row r="2394" spans="1:5" ht="12.75">
      <c r="A2394" s="83"/>
      <c r="B2394" s="83"/>
      <c r="C2394" s="83"/>
      <c r="D2394" s="83"/>
      <c r="E2394" s="83"/>
    </row>
    <row r="2395" spans="1:5" ht="12.75">
      <c r="A2395" s="83"/>
      <c r="B2395" s="83"/>
      <c r="C2395" s="83"/>
      <c r="D2395" s="83"/>
      <c r="E2395" s="83"/>
    </row>
    <row r="2396" spans="1:5" ht="12.75">
      <c r="A2396" s="83"/>
      <c r="B2396" s="83"/>
      <c r="C2396" s="83"/>
      <c r="D2396" s="83"/>
      <c r="E2396" s="83"/>
    </row>
    <row r="2397" spans="1:5" ht="12.75">
      <c r="A2397" s="83"/>
      <c r="B2397" s="83"/>
      <c r="C2397" s="83"/>
      <c r="D2397" s="83"/>
      <c r="E2397" s="83"/>
    </row>
    <row r="2398" spans="1:5" ht="12.75">
      <c r="A2398" s="83"/>
      <c r="B2398" s="83"/>
      <c r="C2398" s="83"/>
      <c r="D2398" s="83"/>
      <c r="E2398" s="83"/>
    </row>
    <row r="2399" spans="1:5" ht="12.75">
      <c r="A2399" s="83"/>
      <c r="B2399" s="83"/>
      <c r="C2399" s="83"/>
      <c r="D2399" s="83"/>
      <c r="E2399" s="83"/>
    </row>
    <row r="2400" spans="1:5" ht="12.75">
      <c r="A2400" s="83"/>
      <c r="B2400" s="83"/>
      <c r="C2400" s="83"/>
      <c r="D2400" s="83"/>
      <c r="E2400" s="83"/>
    </row>
    <row r="2401" spans="1:5" ht="12.75">
      <c r="A2401" s="83"/>
      <c r="B2401" s="83"/>
      <c r="C2401" s="83"/>
      <c r="D2401" s="83"/>
      <c r="E2401" s="83"/>
    </row>
    <row r="2402" spans="1:5" ht="12.75">
      <c r="A2402" s="83"/>
      <c r="B2402" s="83"/>
      <c r="C2402" s="83"/>
      <c r="D2402" s="83"/>
      <c r="E2402" s="83"/>
    </row>
    <row r="2403" spans="1:5" ht="12.75">
      <c r="A2403" s="83"/>
      <c r="B2403" s="83"/>
      <c r="C2403" s="83"/>
      <c r="D2403" s="83"/>
      <c r="E2403" s="83"/>
    </row>
    <row r="2404" spans="1:5" ht="12.75">
      <c r="A2404" s="83"/>
      <c r="B2404" s="83"/>
      <c r="C2404" s="83"/>
      <c r="D2404" s="83"/>
      <c r="E2404" s="83"/>
    </row>
    <row r="2405" spans="1:5" ht="12.75">
      <c r="A2405" s="83"/>
      <c r="B2405" s="83"/>
      <c r="C2405" s="83"/>
      <c r="D2405" s="83"/>
      <c r="E2405" s="83"/>
    </row>
    <row r="2406" spans="1:5" ht="12.75">
      <c r="A2406" s="83"/>
      <c r="B2406" s="83"/>
      <c r="C2406" s="83"/>
      <c r="D2406" s="83"/>
      <c r="E2406" s="83"/>
    </row>
    <row r="2407" spans="1:5" ht="12.75">
      <c r="A2407" s="83"/>
      <c r="B2407" s="83"/>
      <c r="C2407" s="83"/>
      <c r="D2407" s="83"/>
      <c r="E2407" s="83"/>
    </row>
    <row r="2408" spans="1:5" ht="12.75">
      <c r="A2408" s="83"/>
      <c r="B2408" s="83"/>
      <c r="C2408" s="83"/>
      <c r="D2408" s="83"/>
      <c r="E2408" s="83"/>
    </row>
    <row r="2409" spans="1:5" ht="12.75">
      <c r="A2409" s="83"/>
      <c r="B2409" s="83"/>
      <c r="C2409" s="83"/>
      <c r="D2409" s="83"/>
      <c r="E2409" s="83"/>
    </row>
    <row r="2410" spans="1:5" ht="12.75">
      <c r="A2410" s="83"/>
      <c r="B2410" s="83"/>
      <c r="C2410" s="83"/>
      <c r="D2410" s="83"/>
      <c r="E2410" s="83"/>
    </row>
    <row r="2411" spans="1:5" ht="12.75">
      <c r="A2411" s="83"/>
      <c r="B2411" s="83"/>
      <c r="C2411" s="83"/>
      <c r="D2411" s="83"/>
      <c r="E2411" s="83"/>
    </row>
    <row r="2412" spans="1:5" ht="12.75">
      <c r="A2412" s="83"/>
      <c r="B2412" s="83"/>
      <c r="C2412" s="83"/>
      <c r="D2412" s="83"/>
      <c r="E2412" s="83"/>
    </row>
    <row r="2413" spans="1:5" ht="12.75">
      <c r="A2413" s="83"/>
      <c r="B2413" s="83"/>
      <c r="C2413" s="83"/>
      <c r="D2413" s="83"/>
      <c r="E2413" s="83"/>
    </row>
    <row r="2414" spans="1:5" ht="12.75">
      <c r="A2414" s="83"/>
      <c r="B2414" s="83"/>
      <c r="C2414" s="83"/>
      <c r="D2414" s="83"/>
      <c r="E2414" s="83"/>
    </row>
    <row r="2415" spans="1:5" ht="12.75">
      <c r="A2415" s="83"/>
      <c r="B2415" s="83"/>
      <c r="C2415" s="83"/>
      <c r="D2415" s="83"/>
      <c r="E2415" s="83"/>
    </row>
    <row r="2416" spans="1:5" ht="12.75">
      <c r="A2416" s="83"/>
      <c r="B2416" s="83"/>
      <c r="C2416" s="83"/>
      <c r="D2416" s="83"/>
      <c r="E2416" s="83"/>
    </row>
    <row r="2417" spans="1:5" ht="12.75">
      <c r="A2417" s="83"/>
      <c r="B2417" s="83"/>
      <c r="C2417" s="83"/>
      <c r="D2417" s="83"/>
      <c r="E2417" s="83"/>
    </row>
    <row r="2418" spans="1:5" ht="12.75">
      <c r="A2418" s="83"/>
      <c r="B2418" s="83"/>
      <c r="C2418" s="83"/>
      <c r="D2418" s="83"/>
      <c r="E2418" s="83"/>
    </row>
    <row r="2419" spans="1:5" ht="12.75">
      <c r="A2419" s="83"/>
      <c r="B2419" s="83"/>
      <c r="C2419" s="83"/>
      <c r="D2419" s="83"/>
      <c r="E2419" s="83"/>
    </row>
    <row r="2420" spans="1:5" ht="12.75">
      <c r="A2420" s="83"/>
      <c r="B2420" s="83"/>
      <c r="C2420" s="83"/>
      <c r="D2420" s="83"/>
      <c r="E2420" s="83"/>
    </row>
    <row r="2421" spans="1:5" ht="12.75">
      <c r="A2421" s="83"/>
      <c r="B2421" s="83"/>
      <c r="C2421" s="83"/>
      <c r="D2421" s="83"/>
      <c r="E2421" s="83"/>
    </row>
    <row r="2422" spans="1:5" ht="12.75">
      <c r="A2422" s="83"/>
      <c r="B2422" s="83"/>
      <c r="C2422" s="83"/>
      <c r="D2422" s="83"/>
      <c r="E2422" s="83"/>
    </row>
    <row r="2423" spans="1:5" ht="12.75">
      <c r="A2423" s="83"/>
      <c r="B2423" s="83"/>
      <c r="C2423" s="83"/>
      <c r="D2423" s="83"/>
      <c r="E2423" s="83"/>
    </row>
  </sheetData>
  <sheetProtection selectLockedCells="1" selectUnlockedCells="1"/>
  <mergeCells count="9">
    <mergeCell ref="B2306:E2306"/>
    <mergeCell ref="B2307:E2307"/>
    <mergeCell ref="B2255:C2255"/>
    <mergeCell ref="B3:E3"/>
    <mergeCell ref="A5:C5"/>
    <mergeCell ref="B155:C155"/>
    <mergeCell ref="B450:C450"/>
    <mergeCell ref="B464:C464"/>
    <mergeCell ref="B1580:C1580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Uldis Ervalds</cp:lastModifiedBy>
  <cp:lastPrinted>2023-10-20T12:31:51Z</cp:lastPrinted>
  <dcterms:created xsi:type="dcterms:W3CDTF">2022-01-16T17:38:55Z</dcterms:created>
  <dcterms:modified xsi:type="dcterms:W3CDTF">2023-10-25T07:42:11Z</dcterms:modified>
  <cp:category/>
  <cp:version/>
  <cp:contentType/>
  <cp:contentStatus/>
</cp:coreProperties>
</file>