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/>
  <bookViews>
    <workbookView xWindow="-120" yWindow="-120" windowWidth="23280" windowHeight="13200" firstSheet="1" activeTab="1"/>
  </bookViews>
  <sheets>
    <sheet name="Sheet1" sheetId="2" state="hidden" r:id="rId1"/>
    <sheet name="Kopsav_2022" sheetId="1" r:id="rId2"/>
  </sheets>
  <definedNames>
    <definedName name="_xlnm.Print_Titles" localSheetId="1">Kopsav_2022!$13:$14</definedName>
  </definedNames>
  <calcPr calcId="145621"/>
  <pivotCaches>
    <pivotCache cacheId="0" r:id="rId3"/>
  </pivotCaches>
</workbook>
</file>

<file path=xl/calcChain.xml><?xml version="1.0" encoding="utf-8"?>
<calcChain xmlns="http://schemas.openxmlformats.org/spreadsheetml/2006/main">
  <c r="E643" i="1" l="1"/>
  <c r="L642" i="1"/>
  <c r="L645" i="1" s="1"/>
  <c r="K642" i="1"/>
  <c r="K645" i="1" s="1"/>
  <c r="J642" i="1"/>
  <c r="J645" i="1" s="1"/>
  <c r="I642" i="1"/>
  <c r="H642" i="1"/>
  <c r="H645" i="1" s="1"/>
  <c r="G642" i="1"/>
  <c r="G645" i="1" s="1"/>
  <c r="F642" i="1"/>
  <c r="F645" i="1" s="1"/>
  <c r="D642" i="1"/>
  <c r="D645" i="1" s="1"/>
  <c r="C642" i="1"/>
  <c r="C645" i="1" s="1"/>
  <c r="B642" i="1"/>
  <c r="B645" i="1" s="1"/>
  <c r="E641" i="1"/>
  <c r="I640" i="1"/>
  <c r="E640" i="1"/>
  <c r="E639" i="1"/>
  <c r="E638" i="1"/>
  <c r="E637" i="1"/>
  <c r="E636" i="1"/>
  <c r="E635" i="1"/>
  <c r="E634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I615" i="1"/>
  <c r="E615" i="1"/>
  <c r="I614" i="1"/>
  <c r="E614" i="1"/>
  <c r="E613" i="1"/>
  <c r="E612" i="1"/>
  <c r="E642" i="1" s="1"/>
  <c r="E611" i="1"/>
  <c r="E609" i="1"/>
  <c r="L608" i="1"/>
  <c r="K608" i="1"/>
  <c r="J608" i="1"/>
  <c r="H608" i="1"/>
  <c r="G608" i="1"/>
  <c r="F608" i="1"/>
  <c r="D608" i="1"/>
  <c r="C608" i="1"/>
  <c r="E608" i="1" s="1"/>
  <c r="B608" i="1"/>
  <c r="I607" i="1"/>
  <c r="E607" i="1"/>
  <c r="I606" i="1"/>
  <c r="I608" i="1" s="1"/>
  <c r="E606" i="1"/>
  <c r="E605" i="1"/>
  <c r="E604" i="1"/>
  <c r="E603" i="1"/>
  <c r="E602" i="1"/>
  <c r="E601" i="1"/>
  <c r="L600" i="1"/>
  <c r="K600" i="1"/>
  <c r="J600" i="1"/>
  <c r="I600" i="1"/>
  <c r="H600" i="1"/>
  <c r="G600" i="1"/>
  <c r="F600" i="1"/>
  <c r="D600" i="1"/>
  <c r="C600" i="1"/>
  <c r="E600" i="1" s="1"/>
  <c r="B600" i="1"/>
  <c r="E599" i="1"/>
  <c r="E598" i="1"/>
  <c r="E597" i="1"/>
  <c r="E596" i="1"/>
  <c r="E595" i="1"/>
  <c r="D593" i="1"/>
  <c r="L592" i="1"/>
  <c r="K592" i="1"/>
  <c r="J592" i="1"/>
  <c r="I592" i="1"/>
  <c r="H592" i="1"/>
  <c r="G592" i="1"/>
  <c r="F592" i="1"/>
  <c r="D592" i="1"/>
  <c r="C592" i="1"/>
  <c r="C593" i="1" s="1"/>
  <c r="B592" i="1"/>
  <c r="E591" i="1"/>
  <c r="E590" i="1"/>
  <c r="E589" i="1"/>
  <c r="E588" i="1"/>
  <c r="E587" i="1"/>
  <c r="L586" i="1"/>
  <c r="K586" i="1"/>
  <c r="J586" i="1"/>
  <c r="I586" i="1"/>
  <c r="H586" i="1"/>
  <c r="G586" i="1"/>
  <c r="F586" i="1"/>
  <c r="D586" i="1"/>
  <c r="C586" i="1"/>
  <c r="E586" i="1" s="1"/>
  <c r="B586" i="1"/>
  <c r="E585" i="1"/>
  <c r="E584" i="1"/>
  <c r="E583" i="1"/>
  <c r="E582" i="1"/>
  <c r="E581" i="1"/>
  <c r="L580" i="1"/>
  <c r="K580" i="1"/>
  <c r="J580" i="1"/>
  <c r="I580" i="1"/>
  <c r="H580" i="1"/>
  <c r="G580" i="1"/>
  <c r="F580" i="1"/>
  <c r="D580" i="1"/>
  <c r="C580" i="1"/>
  <c r="E580" i="1" s="1"/>
  <c r="B580" i="1"/>
  <c r="E579" i="1"/>
  <c r="E578" i="1"/>
  <c r="E577" i="1"/>
  <c r="E576" i="1"/>
  <c r="E575" i="1"/>
  <c r="L574" i="1"/>
  <c r="K574" i="1"/>
  <c r="J574" i="1"/>
  <c r="I574" i="1"/>
  <c r="H574" i="1"/>
  <c r="G574" i="1"/>
  <c r="F574" i="1"/>
  <c r="D574" i="1"/>
  <c r="C574" i="1"/>
  <c r="E574" i="1" s="1"/>
  <c r="B574" i="1"/>
  <c r="E573" i="1"/>
  <c r="E572" i="1"/>
  <c r="E571" i="1"/>
  <c r="E570" i="1"/>
  <c r="E569" i="1"/>
  <c r="E568" i="1"/>
  <c r="E567" i="1"/>
  <c r="L566" i="1"/>
  <c r="K566" i="1"/>
  <c r="J566" i="1"/>
  <c r="I566" i="1"/>
  <c r="H566" i="1"/>
  <c r="G566" i="1"/>
  <c r="F566" i="1"/>
  <c r="E566" i="1"/>
  <c r="D566" i="1"/>
  <c r="C566" i="1"/>
  <c r="B566" i="1"/>
  <c r="B593" i="1" s="1"/>
  <c r="E593" i="1" s="1"/>
  <c r="E565" i="1"/>
  <c r="E564" i="1"/>
  <c r="E563" i="1"/>
  <c r="E562" i="1"/>
  <c r="E561" i="1"/>
  <c r="L560" i="1"/>
  <c r="K560" i="1"/>
  <c r="J560" i="1"/>
  <c r="I560" i="1"/>
  <c r="H560" i="1"/>
  <c r="G560" i="1"/>
  <c r="F560" i="1"/>
  <c r="E560" i="1"/>
  <c r="D560" i="1"/>
  <c r="C560" i="1"/>
  <c r="B560" i="1"/>
  <c r="E559" i="1"/>
  <c r="E558" i="1"/>
  <c r="E557" i="1"/>
  <c r="E556" i="1"/>
  <c r="E555" i="1"/>
  <c r="E554" i="1"/>
  <c r="E553" i="1"/>
  <c r="E552" i="1"/>
  <c r="L550" i="1"/>
  <c r="K550" i="1"/>
  <c r="K551" i="1" s="1"/>
  <c r="J550" i="1"/>
  <c r="I550" i="1"/>
  <c r="H550" i="1"/>
  <c r="G550" i="1"/>
  <c r="G551" i="1" s="1"/>
  <c r="F550" i="1"/>
  <c r="D550" i="1"/>
  <c r="C550" i="1"/>
  <c r="C551" i="1" s="1"/>
  <c r="B550" i="1"/>
  <c r="E549" i="1"/>
  <c r="E548" i="1"/>
  <c r="E547" i="1"/>
  <c r="E546" i="1"/>
  <c r="E545" i="1"/>
  <c r="E544" i="1"/>
  <c r="L543" i="1"/>
  <c r="L551" i="1" s="1"/>
  <c r="K543" i="1"/>
  <c r="J543" i="1"/>
  <c r="J551" i="1" s="1"/>
  <c r="I543" i="1"/>
  <c r="H543" i="1"/>
  <c r="H551" i="1" s="1"/>
  <c r="G543" i="1"/>
  <c r="F543" i="1"/>
  <c r="F551" i="1" s="1"/>
  <c r="D543" i="1"/>
  <c r="D551" i="1" s="1"/>
  <c r="C543" i="1"/>
  <c r="B543" i="1"/>
  <c r="B551" i="1" s="1"/>
  <c r="E542" i="1"/>
  <c r="L541" i="1"/>
  <c r="K541" i="1"/>
  <c r="J541" i="1"/>
  <c r="I541" i="1"/>
  <c r="H541" i="1"/>
  <c r="G541" i="1"/>
  <c r="F541" i="1"/>
  <c r="D541" i="1"/>
  <c r="E541" i="1" s="1"/>
  <c r="C541" i="1"/>
  <c r="B541" i="1"/>
  <c r="E540" i="1"/>
  <c r="E539" i="1"/>
  <c r="E538" i="1"/>
  <c r="E537" i="1"/>
  <c r="E536" i="1"/>
  <c r="E535" i="1"/>
  <c r="E534" i="1"/>
  <c r="E533" i="1"/>
  <c r="E532" i="1"/>
  <c r="L531" i="1"/>
  <c r="K531" i="1"/>
  <c r="J531" i="1"/>
  <c r="I531" i="1"/>
  <c r="H531" i="1"/>
  <c r="G531" i="1"/>
  <c r="F531" i="1"/>
  <c r="D531" i="1"/>
  <c r="E531" i="1" s="1"/>
  <c r="C531" i="1"/>
  <c r="B531" i="1"/>
  <c r="E530" i="1"/>
  <c r="E529" i="1"/>
  <c r="E528" i="1"/>
  <c r="E527" i="1"/>
  <c r="E526" i="1"/>
  <c r="L525" i="1"/>
  <c r="K525" i="1"/>
  <c r="J525" i="1"/>
  <c r="I525" i="1"/>
  <c r="H525" i="1"/>
  <c r="G525" i="1"/>
  <c r="F525" i="1"/>
  <c r="D525" i="1"/>
  <c r="E525" i="1" s="1"/>
  <c r="C525" i="1"/>
  <c r="B525" i="1"/>
  <c r="E524" i="1"/>
  <c r="E523" i="1"/>
  <c r="E522" i="1"/>
  <c r="E521" i="1"/>
  <c r="E520" i="1"/>
  <c r="E519" i="1"/>
  <c r="E518" i="1"/>
  <c r="E517" i="1"/>
  <c r="L516" i="1"/>
  <c r="K516" i="1"/>
  <c r="J516" i="1"/>
  <c r="I516" i="1"/>
  <c r="H516" i="1"/>
  <c r="G516" i="1"/>
  <c r="F516" i="1"/>
  <c r="D516" i="1"/>
  <c r="C516" i="1"/>
  <c r="E516" i="1" s="1"/>
  <c r="B516" i="1"/>
  <c r="E515" i="1"/>
  <c r="L514" i="1"/>
  <c r="K514" i="1"/>
  <c r="J514" i="1"/>
  <c r="H514" i="1"/>
  <c r="G514" i="1"/>
  <c r="F514" i="1"/>
  <c r="D514" i="1"/>
  <c r="C514" i="1"/>
  <c r="E514" i="1" s="1"/>
  <c r="B514" i="1"/>
  <c r="I513" i="1"/>
  <c r="I514" i="1" s="1"/>
  <c r="E513" i="1"/>
  <c r="E512" i="1"/>
  <c r="E511" i="1"/>
  <c r="E510" i="1"/>
  <c r="E509" i="1"/>
  <c r="E508" i="1"/>
  <c r="E507" i="1"/>
  <c r="L506" i="1"/>
  <c r="K506" i="1"/>
  <c r="J506" i="1"/>
  <c r="I506" i="1"/>
  <c r="H506" i="1"/>
  <c r="G506" i="1"/>
  <c r="F506" i="1"/>
  <c r="D506" i="1"/>
  <c r="C506" i="1"/>
  <c r="B506" i="1"/>
  <c r="E506" i="1" s="1"/>
  <c r="E505" i="1"/>
  <c r="E504" i="1"/>
  <c r="E503" i="1"/>
  <c r="E502" i="1"/>
  <c r="E501" i="1"/>
  <c r="L500" i="1"/>
  <c r="K500" i="1"/>
  <c r="J500" i="1"/>
  <c r="H500" i="1"/>
  <c r="G500" i="1"/>
  <c r="F500" i="1"/>
  <c r="D500" i="1"/>
  <c r="C500" i="1"/>
  <c r="B500" i="1"/>
  <c r="E500" i="1" s="1"/>
  <c r="E499" i="1"/>
  <c r="I498" i="1"/>
  <c r="I500" i="1" s="1"/>
  <c r="E498" i="1"/>
  <c r="E497" i="1"/>
  <c r="E496" i="1"/>
  <c r="E495" i="1"/>
  <c r="E494" i="1"/>
  <c r="E493" i="1"/>
  <c r="E492" i="1"/>
  <c r="L491" i="1"/>
  <c r="K491" i="1"/>
  <c r="J491" i="1"/>
  <c r="H491" i="1"/>
  <c r="G491" i="1"/>
  <c r="F491" i="1"/>
  <c r="D491" i="1"/>
  <c r="C491" i="1"/>
  <c r="B491" i="1"/>
  <c r="E491" i="1" s="1"/>
  <c r="E490" i="1"/>
  <c r="E489" i="1"/>
  <c r="E488" i="1"/>
  <c r="I487" i="1"/>
  <c r="I491" i="1" s="1"/>
  <c r="E487" i="1"/>
  <c r="E486" i="1"/>
  <c r="E485" i="1"/>
  <c r="E484" i="1"/>
  <c r="E483" i="1"/>
  <c r="E482" i="1"/>
  <c r="L479" i="1"/>
  <c r="K479" i="1"/>
  <c r="J479" i="1"/>
  <c r="I479" i="1"/>
  <c r="H479" i="1"/>
  <c r="G479" i="1"/>
  <c r="F479" i="1"/>
  <c r="E479" i="1"/>
  <c r="D479" i="1"/>
  <c r="C479" i="1"/>
  <c r="B479" i="1"/>
  <c r="E478" i="1"/>
  <c r="E477" i="1"/>
  <c r="E476" i="1"/>
  <c r="E475" i="1"/>
  <c r="L474" i="1"/>
  <c r="K474" i="1"/>
  <c r="J474" i="1"/>
  <c r="I474" i="1"/>
  <c r="H474" i="1"/>
  <c r="G474" i="1"/>
  <c r="F474" i="1"/>
  <c r="D474" i="1"/>
  <c r="D480" i="1" s="1"/>
  <c r="C474" i="1"/>
  <c r="B474" i="1"/>
  <c r="E473" i="1"/>
  <c r="E472" i="1"/>
  <c r="E471" i="1"/>
  <c r="E470" i="1"/>
  <c r="L469" i="1"/>
  <c r="K469" i="1"/>
  <c r="J469" i="1"/>
  <c r="I469" i="1"/>
  <c r="H469" i="1"/>
  <c r="G469" i="1"/>
  <c r="G480" i="1" s="1"/>
  <c r="F469" i="1"/>
  <c r="D469" i="1"/>
  <c r="C469" i="1"/>
  <c r="E469" i="1" s="1"/>
  <c r="B469" i="1"/>
  <c r="E468" i="1"/>
  <c r="E467" i="1"/>
  <c r="E466" i="1"/>
  <c r="E465" i="1"/>
  <c r="L464" i="1"/>
  <c r="K464" i="1"/>
  <c r="J464" i="1"/>
  <c r="I464" i="1"/>
  <c r="H464" i="1"/>
  <c r="G464" i="1"/>
  <c r="F464" i="1"/>
  <c r="F480" i="1" s="1"/>
  <c r="D464" i="1"/>
  <c r="C464" i="1"/>
  <c r="B464" i="1"/>
  <c r="E464" i="1" s="1"/>
  <c r="E463" i="1"/>
  <c r="E462" i="1"/>
  <c r="E461" i="1"/>
  <c r="E460" i="1"/>
  <c r="E459" i="1"/>
  <c r="E458" i="1"/>
  <c r="E457" i="1"/>
  <c r="L456" i="1"/>
  <c r="K456" i="1"/>
  <c r="J456" i="1"/>
  <c r="I456" i="1"/>
  <c r="H456" i="1"/>
  <c r="G456" i="1"/>
  <c r="F456" i="1"/>
  <c r="D456" i="1"/>
  <c r="E456" i="1" s="1"/>
  <c r="C456" i="1"/>
  <c r="B456" i="1"/>
  <c r="E455" i="1"/>
  <c r="E454" i="1"/>
  <c r="E453" i="1"/>
  <c r="E452" i="1"/>
  <c r="L451" i="1"/>
  <c r="K451" i="1"/>
  <c r="J451" i="1"/>
  <c r="I451" i="1"/>
  <c r="H451" i="1"/>
  <c r="G451" i="1"/>
  <c r="F451" i="1"/>
  <c r="D451" i="1"/>
  <c r="C451" i="1"/>
  <c r="E451" i="1" s="1"/>
  <c r="B451" i="1"/>
  <c r="E450" i="1"/>
  <c r="E449" i="1"/>
  <c r="E448" i="1"/>
  <c r="E447" i="1"/>
  <c r="E446" i="1"/>
  <c r="L445" i="1"/>
  <c r="K445" i="1"/>
  <c r="J445" i="1"/>
  <c r="I445" i="1"/>
  <c r="H445" i="1"/>
  <c r="G445" i="1"/>
  <c r="F445" i="1"/>
  <c r="D445" i="1"/>
  <c r="C445" i="1"/>
  <c r="E445" i="1" s="1"/>
  <c r="B445" i="1"/>
  <c r="E444" i="1"/>
  <c r="E443" i="1"/>
  <c r="E442" i="1"/>
  <c r="E441" i="1"/>
  <c r="L440" i="1"/>
  <c r="K440" i="1"/>
  <c r="J440" i="1"/>
  <c r="I440" i="1"/>
  <c r="H440" i="1"/>
  <c r="G440" i="1"/>
  <c r="F440" i="1"/>
  <c r="D440" i="1"/>
  <c r="C440" i="1"/>
  <c r="B440" i="1"/>
  <c r="E440" i="1" s="1"/>
  <c r="E439" i="1"/>
  <c r="E438" i="1"/>
  <c r="E437" i="1"/>
  <c r="E436" i="1"/>
  <c r="L435" i="1"/>
  <c r="K435" i="1"/>
  <c r="J435" i="1"/>
  <c r="I435" i="1"/>
  <c r="H435" i="1"/>
  <c r="G435" i="1"/>
  <c r="F435" i="1"/>
  <c r="E435" i="1"/>
  <c r="D435" i="1"/>
  <c r="C435" i="1"/>
  <c r="B435" i="1"/>
  <c r="E434" i="1"/>
  <c r="E433" i="1"/>
  <c r="E432" i="1"/>
  <c r="E431" i="1"/>
  <c r="L430" i="1"/>
  <c r="K430" i="1"/>
  <c r="J430" i="1"/>
  <c r="I430" i="1"/>
  <c r="H430" i="1"/>
  <c r="G430" i="1"/>
  <c r="F430" i="1"/>
  <c r="D430" i="1"/>
  <c r="E430" i="1" s="1"/>
  <c r="C430" i="1"/>
  <c r="B430" i="1"/>
  <c r="E429" i="1"/>
  <c r="E428" i="1"/>
  <c r="E427" i="1"/>
  <c r="E426" i="1"/>
  <c r="L425" i="1"/>
  <c r="K425" i="1"/>
  <c r="J425" i="1"/>
  <c r="I425" i="1"/>
  <c r="H425" i="1"/>
  <c r="G425" i="1"/>
  <c r="F425" i="1"/>
  <c r="D425" i="1"/>
  <c r="C425" i="1"/>
  <c r="E425" i="1" s="1"/>
  <c r="B425" i="1"/>
  <c r="E424" i="1"/>
  <c r="E423" i="1"/>
  <c r="E422" i="1"/>
  <c r="E421" i="1"/>
  <c r="E420" i="1"/>
  <c r="L419" i="1"/>
  <c r="K419" i="1"/>
  <c r="J419" i="1"/>
  <c r="I419" i="1"/>
  <c r="H419" i="1"/>
  <c r="G419" i="1"/>
  <c r="F419" i="1"/>
  <c r="D419" i="1"/>
  <c r="C419" i="1"/>
  <c r="E419" i="1" s="1"/>
  <c r="B419" i="1"/>
  <c r="E418" i="1"/>
  <c r="E417" i="1"/>
  <c r="E416" i="1"/>
  <c r="E415" i="1"/>
  <c r="E414" i="1"/>
  <c r="E413" i="1"/>
  <c r="L411" i="1"/>
  <c r="K411" i="1"/>
  <c r="J411" i="1"/>
  <c r="I411" i="1"/>
  <c r="H411" i="1"/>
  <c r="G411" i="1"/>
  <c r="F411" i="1"/>
  <c r="D411" i="1"/>
  <c r="E411" i="1" s="1"/>
  <c r="C411" i="1"/>
  <c r="B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L397" i="1"/>
  <c r="K397" i="1"/>
  <c r="J397" i="1"/>
  <c r="I397" i="1"/>
  <c r="H397" i="1"/>
  <c r="G397" i="1"/>
  <c r="F397" i="1"/>
  <c r="D397" i="1"/>
  <c r="C397" i="1"/>
  <c r="E397" i="1" s="1"/>
  <c r="B397" i="1"/>
  <c r="E396" i="1"/>
  <c r="E395" i="1"/>
  <c r="E394" i="1"/>
  <c r="E393" i="1"/>
  <c r="E392" i="1"/>
  <c r="E391" i="1"/>
  <c r="E390" i="1"/>
  <c r="E389" i="1"/>
  <c r="E388" i="1"/>
  <c r="E387" i="1"/>
  <c r="E386" i="1"/>
  <c r="L384" i="1"/>
  <c r="K384" i="1"/>
  <c r="J384" i="1"/>
  <c r="I384" i="1"/>
  <c r="H384" i="1"/>
  <c r="G384" i="1"/>
  <c r="F384" i="1"/>
  <c r="E384" i="1"/>
  <c r="D384" i="1"/>
  <c r="C384" i="1"/>
  <c r="B384" i="1"/>
  <c r="E383" i="1"/>
  <c r="E382" i="1"/>
  <c r="E381" i="1"/>
  <c r="E380" i="1"/>
  <c r="E379" i="1"/>
  <c r="E378" i="1"/>
  <c r="E377" i="1"/>
  <c r="E376" i="1"/>
  <c r="L374" i="1"/>
  <c r="K374" i="1"/>
  <c r="J374" i="1"/>
  <c r="H374" i="1"/>
  <c r="G374" i="1"/>
  <c r="F374" i="1"/>
  <c r="D374" i="1"/>
  <c r="E374" i="1" s="1"/>
  <c r="C374" i="1"/>
  <c r="B374" i="1"/>
  <c r="E373" i="1"/>
  <c r="I372" i="1"/>
  <c r="E372" i="1"/>
  <c r="I371" i="1"/>
  <c r="E371" i="1"/>
  <c r="I370" i="1"/>
  <c r="E370" i="1"/>
  <c r="I369" i="1"/>
  <c r="E369" i="1"/>
  <c r="I368" i="1"/>
  <c r="I374" i="1" s="1"/>
  <c r="E368" i="1"/>
  <c r="E367" i="1"/>
  <c r="E366" i="1"/>
  <c r="L365" i="1"/>
  <c r="K365" i="1"/>
  <c r="J365" i="1"/>
  <c r="I365" i="1"/>
  <c r="H365" i="1"/>
  <c r="G365" i="1"/>
  <c r="F365" i="1"/>
  <c r="D365" i="1"/>
  <c r="E365" i="1" s="1"/>
  <c r="C365" i="1"/>
  <c r="B365" i="1"/>
  <c r="E364" i="1"/>
  <c r="E363" i="1"/>
  <c r="E362" i="1"/>
  <c r="I361" i="1"/>
  <c r="E361" i="1"/>
  <c r="L359" i="1"/>
  <c r="K359" i="1"/>
  <c r="J359" i="1"/>
  <c r="I359" i="1"/>
  <c r="H359" i="1"/>
  <c r="G359" i="1"/>
  <c r="F359" i="1"/>
  <c r="D359" i="1"/>
  <c r="E359" i="1" s="1"/>
  <c r="C359" i="1"/>
  <c r="B359" i="1"/>
  <c r="E358" i="1"/>
  <c r="E357" i="1"/>
  <c r="E356" i="1"/>
  <c r="I355" i="1"/>
  <c r="E355" i="1"/>
  <c r="E354" i="1"/>
  <c r="I353" i="1"/>
  <c r="E353" i="1"/>
  <c r="E352" i="1"/>
  <c r="E351" i="1"/>
  <c r="E350" i="1"/>
  <c r="I349" i="1"/>
  <c r="E349" i="1"/>
  <c r="E348" i="1"/>
  <c r="E347" i="1"/>
  <c r="E346" i="1"/>
  <c r="E345" i="1"/>
  <c r="E344" i="1"/>
  <c r="E343" i="1"/>
  <c r="L342" i="1"/>
  <c r="K342" i="1"/>
  <c r="J342" i="1"/>
  <c r="I342" i="1"/>
  <c r="H342" i="1"/>
  <c r="G342" i="1"/>
  <c r="F342" i="1"/>
  <c r="D342" i="1"/>
  <c r="C342" i="1"/>
  <c r="B342" i="1"/>
  <c r="E342" i="1" s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L328" i="1"/>
  <c r="K328" i="1"/>
  <c r="J328" i="1"/>
  <c r="I328" i="1"/>
  <c r="H328" i="1"/>
  <c r="G328" i="1"/>
  <c r="F328" i="1"/>
  <c r="D328" i="1"/>
  <c r="C328" i="1"/>
  <c r="B328" i="1"/>
  <c r="E328" i="1" s="1"/>
  <c r="E327" i="1"/>
  <c r="E326" i="1"/>
  <c r="E325" i="1"/>
  <c r="L324" i="1"/>
  <c r="K324" i="1"/>
  <c r="J324" i="1"/>
  <c r="I324" i="1"/>
  <c r="H324" i="1"/>
  <c r="G324" i="1"/>
  <c r="F324" i="1"/>
  <c r="D324" i="1"/>
  <c r="E324" i="1" s="1"/>
  <c r="C324" i="1"/>
  <c r="B324" i="1"/>
  <c r="E323" i="1"/>
  <c r="E322" i="1"/>
  <c r="E321" i="1"/>
  <c r="E320" i="1"/>
  <c r="L319" i="1"/>
  <c r="K319" i="1"/>
  <c r="J319" i="1"/>
  <c r="I319" i="1"/>
  <c r="H319" i="1"/>
  <c r="G319" i="1"/>
  <c r="F319" i="1"/>
  <c r="D319" i="1"/>
  <c r="C319" i="1"/>
  <c r="E319" i="1" s="1"/>
  <c r="B319" i="1"/>
  <c r="E318" i="1"/>
  <c r="E317" i="1"/>
  <c r="E316" i="1"/>
  <c r="E315" i="1"/>
  <c r="E314" i="1"/>
  <c r="E313" i="1"/>
  <c r="E312" i="1"/>
  <c r="E309" i="1"/>
  <c r="L308" i="1"/>
  <c r="K308" i="1"/>
  <c r="J308" i="1"/>
  <c r="I308" i="1"/>
  <c r="H308" i="1"/>
  <c r="G308" i="1"/>
  <c r="F308" i="1"/>
  <c r="D308" i="1"/>
  <c r="C308" i="1"/>
  <c r="B308" i="1"/>
  <c r="E308" i="1" s="1"/>
  <c r="E307" i="1"/>
  <c r="E306" i="1"/>
  <c r="L305" i="1"/>
  <c r="K305" i="1"/>
  <c r="J305" i="1"/>
  <c r="I305" i="1"/>
  <c r="H305" i="1"/>
  <c r="G305" i="1"/>
  <c r="F305" i="1"/>
  <c r="D305" i="1"/>
  <c r="C305" i="1"/>
  <c r="E305" i="1" s="1"/>
  <c r="B305" i="1"/>
  <c r="E304" i="1"/>
  <c r="E303" i="1"/>
  <c r="E302" i="1"/>
  <c r="L300" i="1"/>
  <c r="K300" i="1"/>
  <c r="J300" i="1"/>
  <c r="I300" i="1"/>
  <c r="H300" i="1"/>
  <c r="G300" i="1"/>
  <c r="F300" i="1"/>
  <c r="E300" i="1"/>
  <c r="D300" i="1"/>
  <c r="C300" i="1"/>
  <c r="B300" i="1"/>
  <c r="E299" i="1"/>
  <c r="E298" i="1"/>
  <c r="E297" i="1"/>
  <c r="E296" i="1"/>
  <c r="L295" i="1"/>
  <c r="K295" i="1"/>
  <c r="J295" i="1"/>
  <c r="H295" i="1"/>
  <c r="G295" i="1"/>
  <c r="F295" i="1"/>
  <c r="D295" i="1"/>
  <c r="E295" i="1" s="1"/>
  <c r="C295" i="1"/>
  <c r="B295" i="1"/>
  <c r="E294" i="1"/>
  <c r="I293" i="1"/>
  <c r="E293" i="1"/>
  <c r="I292" i="1"/>
  <c r="E292" i="1"/>
  <c r="I291" i="1"/>
  <c r="E291" i="1"/>
  <c r="I290" i="1"/>
  <c r="E290" i="1"/>
  <c r="I289" i="1"/>
  <c r="I295" i="1" s="1"/>
  <c r="E289" i="1"/>
  <c r="E288" i="1"/>
  <c r="L287" i="1"/>
  <c r="K287" i="1"/>
  <c r="J287" i="1"/>
  <c r="I287" i="1"/>
  <c r="H287" i="1"/>
  <c r="G287" i="1"/>
  <c r="F287" i="1"/>
  <c r="D287" i="1"/>
  <c r="C287" i="1"/>
  <c r="E287" i="1" s="1"/>
  <c r="B287" i="1"/>
  <c r="E286" i="1"/>
  <c r="E285" i="1"/>
  <c r="E284" i="1"/>
  <c r="I283" i="1"/>
  <c r="E283" i="1"/>
  <c r="E282" i="1"/>
  <c r="E281" i="1"/>
  <c r="E280" i="1"/>
  <c r="E279" i="1"/>
  <c r="E278" i="1"/>
  <c r="E277" i="1"/>
  <c r="E276" i="1"/>
  <c r="E275" i="1"/>
  <c r="L272" i="1"/>
  <c r="K272" i="1"/>
  <c r="J272" i="1"/>
  <c r="J273" i="1" s="1"/>
  <c r="I272" i="1"/>
  <c r="H272" i="1"/>
  <c r="G272" i="1"/>
  <c r="F272" i="1"/>
  <c r="F273" i="1" s="1"/>
  <c r="D272" i="1"/>
  <c r="C272" i="1"/>
  <c r="B272" i="1"/>
  <c r="B273" i="1" s="1"/>
  <c r="E271" i="1"/>
  <c r="E270" i="1"/>
  <c r="E269" i="1"/>
  <c r="E268" i="1"/>
  <c r="E267" i="1"/>
  <c r="E266" i="1"/>
  <c r="E265" i="1"/>
  <c r="L263" i="1"/>
  <c r="L273" i="1" s="1"/>
  <c r="K263" i="1"/>
  <c r="J263" i="1"/>
  <c r="I263" i="1"/>
  <c r="I273" i="1" s="1"/>
  <c r="H263" i="1"/>
  <c r="H273" i="1" s="1"/>
  <c r="G263" i="1"/>
  <c r="F263" i="1"/>
  <c r="D263" i="1"/>
  <c r="D273" i="1" s="1"/>
  <c r="C263" i="1"/>
  <c r="B263" i="1"/>
  <c r="E262" i="1"/>
  <c r="E261" i="1"/>
  <c r="E260" i="1"/>
  <c r="E259" i="1"/>
  <c r="E258" i="1"/>
  <c r="E257" i="1"/>
  <c r="E256" i="1"/>
  <c r="E255" i="1"/>
  <c r="E254" i="1"/>
  <c r="E253" i="1"/>
  <c r="L251" i="1"/>
  <c r="K251" i="1"/>
  <c r="J251" i="1"/>
  <c r="I251" i="1"/>
  <c r="H251" i="1"/>
  <c r="G251" i="1"/>
  <c r="F251" i="1"/>
  <c r="E251" i="1"/>
  <c r="D251" i="1"/>
  <c r="C251" i="1"/>
  <c r="B251" i="1"/>
  <c r="E250" i="1"/>
  <c r="E249" i="1"/>
  <c r="E248" i="1"/>
  <c r="E247" i="1"/>
  <c r="E246" i="1"/>
  <c r="E245" i="1"/>
  <c r="E244" i="1"/>
  <c r="E243" i="1"/>
  <c r="L241" i="1"/>
  <c r="K241" i="1"/>
  <c r="J241" i="1"/>
  <c r="I241" i="1"/>
  <c r="H241" i="1"/>
  <c r="G241" i="1"/>
  <c r="F241" i="1"/>
  <c r="D241" i="1"/>
  <c r="E241" i="1" s="1"/>
  <c r="C241" i="1"/>
  <c r="B241" i="1"/>
  <c r="E240" i="1"/>
  <c r="E239" i="1"/>
  <c r="E238" i="1"/>
  <c r="E237" i="1"/>
  <c r="E236" i="1"/>
  <c r="E235" i="1"/>
  <c r="E233" i="1"/>
  <c r="E232" i="1"/>
  <c r="E231" i="1"/>
  <c r="E230" i="1"/>
  <c r="E229" i="1"/>
  <c r="E228" i="1"/>
  <c r="E227" i="1"/>
  <c r="E226" i="1"/>
  <c r="L224" i="1"/>
  <c r="K224" i="1"/>
  <c r="J224" i="1"/>
  <c r="I224" i="1"/>
  <c r="H224" i="1"/>
  <c r="G224" i="1"/>
  <c r="F224" i="1"/>
  <c r="E224" i="1"/>
  <c r="D224" i="1"/>
  <c r="C224" i="1"/>
  <c r="B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L210" i="1"/>
  <c r="K210" i="1"/>
  <c r="J210" i="1"/>
  <c r="I210" i="1"/>
  <c r="H210" i="1"/>
  <c r="G210" i="1"/>
  <c r="F210" i="1"/>
  <c r="D210" i="1"/>
  <c r="E210" i="1" s="1"/>
  <c r="C210" i="1"/>
  <c r="B210" i="1"/>
  <c r="E209" i="1"/>
  <c r="E208" i="1"/>
  <c r="E207" i="1"/>
  <c r="E206" i="1"/>
  <c r="E205" i="1"/>
  <c r="E204" i="1"/>
  <c r="E203" i="1"/>
  <c r="E202" i="1"/>
  <c r="L200" i="1"/>
  <c r="K200" i="1"/>
  <c r="K273" i="1" s="1"/>
  <c r="J200" i="1"/>
  <c r="I200" i="1"/>
  <c r="H200" i="1"/>
  <c r="G200" i="1"/>
  <c r="G273" i="1" s="1"/>
  <c r="F200" i="1"/>
  <c r="D200" i="1"/>
  <c r="C200" i="1"/>
  <c r="E200" i="1" s="1"/>
  <c r="B200" i="1"/>
  <c r="E199" i="1"/>
  <c r="E198" i="1"/>
  <c r="E197" i="1"/>
  <c r="E196" i="1"/>
  <c r="E195" i="1"/>
  <c r="E194" i="1"/>
  <c r="E193" i="1"/>
  <c r="E192" i="1"/>
  <c r="L190" i="1"/>
  <c r="K190" i="1"/>
  <c r="J190" i="1"/>
  <c r="I190" i="1"/>
  <c r="H190" i="1"/>
  <c r="G190" i="1"/>
  <c r="F190" i="1"/>
  <c r="D190" i="1"/>
  <c r="C190" i="1"/>
  <c r="B190" i="1"/>
  <c r="E190" i="1" s="1"/>
  <c r="E189" i="1"/>
  <c r="E188" i="1"/>
  <c r="E187" i="1"/>
  <c r="E186" i="1"/>
  <c r="E185" i="1"/>
  <c r="E184" i="1"/>
  <c r="E183" i="1"/>
  <c r="E182" i="1"/>
  <c r="L180" i="1"/>
  <c r="K180" i="1"/>
  <c r="J180" i="1"/>
  <c r="I180" i="1"/>
  <c r="H180" i="1"/>
  <c r="G180" i="1"/>
  <c r="F180" i="1"/>
  <c r="E180" i="1"/>
  <c r="D180" i="1"/>
  <c r="C180" i="1"/>
  <c r="B180" i="1"/>
  <c r="E179" i="1"/>
  <c r="E178" i="1"/>
  <c r="E177" i="1"/>
  <c r="E176" i="1"/>
  <c r="E175" i="1"/>
  <c r="E174" i="1"/>
  <c r="E173" i="1"/>
  <c r="E172" i="1"/>
  <c r="E171" i="1"/>
  <c r="L169" i="1"/>
  <c r="K169" i="1"/>
  <c r="J169" i="1"/>
  <c r="I169" i="1"/>
  <c r="H169" i="1"/>
  <c r="G169" i="1"/>
  <c r="F169" i="1"/>
  <c r="E169" i="1"/>
  <c r="D169" i="1"/>
  <c r="C169" i="1"/>
  <c r="B169" i="1"/>
  <c r="E168" i="1"/>
  <c r="E167" i="1"/>
  <c r="E166" i="1"/>
  <c r="E165" i="1"/>
  <c r="E164" i="1"/>
  <c r="L162" i="1"/>
  <c r="K162" i="1"/>
  <c r="J162" i="1"/>
  <c r="I162" i="1"/>
  <c r="H162" i="1"/>
  <c r="G162" i="1"/>
  <c r="F162" i="1"/>
  <c r="E162" i="1"/>
  <c r="D162" i="1"/>
  <c r="C162" i="1"/>
  <c r="B162" i="1"/>
  <c r="E161" i="1"/>
  <c r="E160" i="1"/>
  <c r="E159" i="1"/>
  <c r="E158" i="1"/>
  <c r="E157" i="1"/>
  <c r="E156" i="1"/>
  <c r="E155" i="1"/>
  <c r="E154" i="1"/>
  <c r="E153" i="1"/>
  <c r="E152" i="1"/>
  <c r="L150" i="1"/>
  <c r="K150" i="1"/>
  <c r="J150" i="1"/>
  <c r="I150" i="1"/>
  <c r="H150" i="1"/>
  <c r="G150" i="1"/>
  <c r="F150" i="1"/>
  <c r="D150" i="1"/>
  <c r="C150" i="1"/>
  <c r="B150" i="1"/>
  <c r="E150" i="1" s="1"/>
  <c r="E149" i="1"/>
  <c r="E148" i="1"/>
  <c r="E147" i="1"/>
  <c r="E146" i="1"/>
  <c r="E145" i="1"/>
  <c r="E144" i="1"/>
  <c r="E143" i="1"/>
  <c r="L141" i="1"/>
  <c r="K141" i="1"/>
  <c r="J141" i="1"/>
  <c r="I141" i="1"/>
  <c r="H141" i="1"/>
  <c r="G141" i="1"/>
  <c r="F141" i="1"/>
  <c r="D141" i="1"/>
  <c r="E141" i="1" s="1"/>
  <c r="C141" i="1"/>
  <c r="B141" i="1"/>
  <c r="E140" i="1"/>
  <c r="E139" i="1"/>
  <c r="E138" i="1"/>
  <c r="E137" i="1"/>
  <c r="E136" i="1"/>
  <c r="E135" i="1"/>
  <c r="E134" i="1"/>
  <c r="E133" i="1"/>
  <c r="E132" i="1"/>
  <c r="E131" i="1"/>
  <c r="E130" i="1"/>
  <c r="L128" i="1"/>
  <c r="K128" i="1"/>
  <c r="J128" i="1"/>
  <c r="I128" i="1"/>
  <c r="H128" i="1"/>
  <c r="G128" i="1"/>
  <c r="F128" i="1"/>
  <c r="D128" i="1"/>
  <c r="C128" i="1"/>
  <c r="B128" i="1"/>
  <c r="E128" i="1" s="1"/>
  <c r="E127" i="1"/>
  <c r="E126" i="1"/>
  <c r="E125" i="1"/>
  <c r="E124" i="1"/>
  <c r="E123" i="1"/>
  <c r="E122" i="1"/>
  <c r="E121" i="1"/>
  <c r="E120" i="1"/>
  <c r="L118" i="1"/>
  <c r="K118" i="1"/>
  <c r="J118" i="1"/>
  <c r="I118" i="1"/>
  <c r="H118" i="1"/>
  <c r="G118" i="1"/>
  <c r="F118" i="1"/>
  <c r="E118" i="1"/>
  <c r="D118" i="1"/>
  <c r="C118" i="1"/>
  <c r="B118" i="1"/>
  <c r="E117" i="1"/>
  <c r="E116" i="1"/>
  <c r="E115" i="1"/>
  <c r="E114" i="1"/>
  <c r="E113" i="1"/>
  <c r="E112" i="1"/>
  <c r="E111" i="1"/>
  <c r="E110" i="1"/>
  <c r="E109" i="1"/>
  <c r="L107" i="1"/>
  <c r="K107" i="1"/>
  <c r="J107" i="1"/>
  <c r="I107" i="1"/>
  <c r="H107" i="1"/>
  <c r="G107" i="1"/>
  <c r="F107" i="1"/>
  <c r="E107" i="1"/>
  <c r="D107" i="1"/>
  <c r="C107" i="1"/>
  <c r="B107" i="1"/>
  <c r="E106" i="1"/>
  <c r="E105" i="1"/>
  <c r="E104" i="1"/>
  <c r="E103" i="1"/>
  <c r="E102" i="1"/>
  <c r="E101" i="1"/>
  <c r="E100" i="1"/>
  <c r="L98" i="1"/>
  <c r="K98" i="1"/>
  <c r="J98" i="1"/>
  <c r="I98" i="1"/>
  <c r="H98" i="1"/>
  <c r="G98" i="1"/>
  <c r="F98" i="1"/>
  <c r="D98" i="1"/>
  <c r="C98" i="1"/>
  <c r="E98" i="1" s="1"/>
  <c r="B98" i="1"/>
  <c r="E97" i="1"/>
  <c r="E96" i="1"/>
  <c r="E95" i="1"/>
  <c r="E94" i="1"/>
  <c r="E93" i="1"/>
  <c r="E92" i="1"/>
  <c r="E91" i="1"/>
  <c r="E90" i="1"/>
  <c r="E89" i="1"/>
  <c r="L88" i="1"/>
  <c r="K88" i="1"/>
  <c r="J88" i="1"/>
  <c r="I88" i="1"/>
  <c r="H88" i="1"/>
  <c r="G88" i="1"/>
  <c r="F88" i="1"/>
  <c r="D88" i="1"/>
  <c r="C88" i="1"/>
  <c r="E88" i="1" s="1"/>
  <c r="B88" i="1"/>
  <c r="E87" i="1"/>
  <c r="E86" i="1"/>
  <c r="E85" i="1"/>
  <c r="E84" i="1"/>
  <c r="E83" i="1"/>
  <c r="E82" i="1"/>
  <c r="E81" i="1"/>
  <c r="E80" i="1"/>
  <c r="E79" i="1"/>
  <c r="L77" i="1"/>
  <c r="K77" i="1"/>
  <c r="J77" i="1"/>
  <c r="I77" i="1"/>
  <c r="H77" i="1"/>
  <c r="G77" i="1"/>
  <c r="F77" i="1"/>
  <c r="D77" i="1"/>
  <c r="C77" i="1"/>
  <c r="E77" i="1" s="1"/>
  <c r="B77" i="1"/>
  <c r="E76" i="1"/>
  <c r="E75" i="1"/>
  <c r="E74" i="1"/>
  <c r="E73" i="1"/>
  <c r="E72" i="1"/>
  <c r="E71" i="1"/>
  <c r="E70" i="1"/>
  <c r="E69" i="1"/>
  <c r="E68" i="1"/>
  <c r="E67" i="1"/>
  <c r="E66" i="1"/>
  <c r="E65" i="1"/>
  <c r="L63" i="1"/>
  <c r="K63" i="1"/>
  <c r="J63" i="1"/>
  <c r="I63" i="1"/>
  <c r="H63" i="1"/>
  <c r="G63" i="1"/>
  <c r="F63" i="1"/>
  <c r="D63" i="1"/>
  <c r="C63" i="1"/>
  <c r="B63" i="1"/>
  <c r="E63" i="1" s="1"/>
  <c r="E62" i="1"/>
  <c r="E61" i="1"/>
  <c r="E60" i="1"/>
  <c r="E59" i="1"/>
  <c r="E58" i="1"/>
  <c r="E57" i="1"/>
  <c r="E56" i="1"/>
  <c r="E55" i="1"/>
  <c r="L54" i="1"/>
  <c r="K54" i="1"/>
  <c r="J54" i="1"/>
  <c r="I54" i="1"/>
  <c r="H54" i="1"/>
  <c r="G54" i="1"/>
  <c r="F54" i="1"/>
  <c r="E54" i="1"/>
  <c r="D54" i="1"/>
  <c r="C54" i="1"/>
  <c r="B54" i="1"/>
  <c r="E53" i="1"/>
  <c r="E52" i="1"/>
  <c r="E51" i="1"/>
  <c r="E50" i="1"/>
  <c r="E49" i="1"/>
  <c r="E48" i="1"/>
  <c r="L46" i="1"/>
  <c r="K46" i="1"/>
  <c r="J46" i="1"/>
  <c r="I46" i="1"/>
  <c r="H46" i="1"/>
  <c r="G46" i="1"/>
  <c r="F46" i="1"/>
  <c r="D46" i="1"/>
  <c r="C46" i="1"/>
  <c r="B46" i="1"/>
  <c r="E46" i="1" s="1"/>
  <c r="E45" i="1"/>
  <c r="L44" i="1"/>
  <c r="K44" i="1"/>
  <c r="J44" i="1"/>
  <c r="I44" i="1"/>
  <c r="H44" i="1"/>
  <c r="G44" i="1"/>
  <c r="F44" i="1"/>
  <c r="D44" i="1"/>
  <c r="C44" i="1"/>
  <c r="B44" i="1"/>
  <c r="E44" i="1" s="1"/>
  <c r="E43" i="1"/>
  <c r="M42" i="1"/>
  <c r="L42" i="1"/>
  <c r="K42" i="1"/>
  <c r="J42" i="1"/>
  <c r="H42" i="1"/>
  <c r="G42" i="1"/>
  <c r="F42" i="1"/>
  <c r="D42" i="1"/>
  <c r="C42" i="1"/>
  <c r="E42" i="1" s="1"/>
  <c r="B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I20" i="1"/>
  <c r="I42" i="1" s="1"/>
  <c r="E20" i="1"/>
  <c r="I19" i="1"/>
  <c r="E19" i="1"/>
  <c r="E18" i="1"/>
  <c r="E17" i="1"/>
  <c r="E16" i="1"/>
  <c r="E15" i="1"/>
  <c r="I645" i="1" l="1"/>
  <c r="I551" i="1"/>
  <c r="B480" i="1"/>
  <c r="E480" i="1" s="1"/>
  <c r="E474" i="1"/>
  <c r="C480" i="1"/>
  <c r="E543" i="1"/>
  <c r="C273" i="1"/>
  <c r="E263" i="1"/>
  <c r="E550" i="1"/>
  <c r="E551" i="1" s="1"/>
  <c r="E592" i="1"/>
  <c r="E272" i="1"/>
  <c r="E273" i="1" s="1"/>
  <c r="E645" i="1" l="1"/>
</calcChain>
</file>

<file path=xl/sharedStrings.xml><?xml version="1.0" encoding="utf-8"?>
<sst xmlns="http://schemas.openxmlformats.org/spreadsheetml/2006/main" count="794" uniqueCount="441">
  <si>
    <t>Row Labels</t>
  </si>
  <si>
    <t xml:space="preserve"> viss kopā</t>
  </si>
  <si>
    <t xml:space="preserve"> Atlīdzība bāze</t>
  </si>
  <si>
    <t xml:space="preserve"> Pārējie bāze</t>
  </si>
  <si>
    <t xml:space="preserve"> P/līdz. Bāze</t>
  </si>
  <si>
    <t xml:space="preserve"> Kopā bāze</t>
  </si>
  <si>
    <t xml:space="preserve"> (+;-)</t>
  </si>
  <si>
    <t xml:space="preserve"> Mērķdot.</t>
  </si>
  <si>
    <t xml:space="preserve"> Virsbāzes atbalstītie izdevumi</t>
  </si>
  <si>
    <t xml:space="preserve"> Investīcijas</t>
  </si>
  <si>
    <t xml:space="preserve"> neatb.2021.g.</t>
  </si>
  <si>
    <t xml:space="preserve"> neatb.2022.g.</t>
  </si>
  <si>
    <t xml:space="preserve"> Kopsumma projekti</t>
  </si>
  <si>
    <t xml:space="preserve"> pašv.līdz.</t>
  </si>
  <si>
    <t xml:space="preserve"> proj.līdz.</t>
  </si>
  <si>
    <t xml:space="preserve"> aizņēmums</t>
  </si>
  <si>
    <t>Atpūta, kultūra, reliģija</t>
  </si>
  <si>
    <t>Ludzas Lielā sinagoga</t>
  </si>
  <si>
    <t>Galvenā bibliotēka</t>
  </si>
  <si>
    <t>Ludzas tautas nams</t>
  </si>
  <si>
    <t>Novadpētniecības muzejs</t>
  </si>
  <si>
    <t>Sporta pasākumi</t>
  </si>
  <si>
    <t>Zilupes TN</t>
  </si>
  <si>
    <t>Kārsavas TN</t>
  </si>
  <si>
    <t>Izdevniecības pakalpojumi</t>
  </si>
  <si>
    <t>Pilsētas svētki. Ludza</t>
  </si>
  <si>
    <t>Zilupes bibliotēka</t>
  </si>
  <si>
    <t>Kārsavas bibliotēka</t>
  </si>
  <si>
    <t>Kultūrvēsturiskais centrs "Līču māja"</t>
  </si>
  <si>
    <t>Pārējie kultūras pasākumi</t>
  </si>
  <si>
    <t>Atbalsts reliģiskām organizācijām un biedrībām</t>
  </si>
  <si>
    <t>Zaļesjes bibliotēka</t>
  </si>
  <si>
    <t>Apraides (televīzijas) un pakalpojumi</t>
  </si>
  <si>
    <t>Pilsētas svētki. Zilupe</t>
  </si>
  <si>
    <t>Pilsētas svētki. Kārsava</t>
  </si>
  <si>
    <t>Balvas par sasniegumiem kultūrā</t>
  </si>
  <si>
    <t>Grāmatas"No sirds -  Ludzai" izdošanai (Nasledije)</t>
  </si>
  <si>
    <t>Amatierteātru festivāls "Vezums"</t>
  </si>
  <si>
    <t xml:space="preserve">Rīgas brāļu kapi, piecām jaunām kapu plāksnēm </t>
  </si>
  <si>
    <t>Latgaliešu kultūras balva"Boņuks2020",Boņuks2021"</t>
  </si>
  <si>
    <t>Fonds Sibīrijas bērni</t>
  </si>
  <si>
    <t>Piemaksas amatierkolektīviem par kvalitāti,1.pusg.</t>
  </si>
  <si>
    <t>Atbalsts biedrībai Latvijas aeroklubs</t>
  </si>
  <si>
    <t>Skolēnu dziesmu un deju svētki. Ludza</t>
  </si>
  <si>
    <t>Grāmata - Jeļena Arbuzova</t>
  </si>
  <si>
    <t>Orientēšanās sacensības" Kāpa 2021"</t>
  </si>
  <si>
    <t>Pārējie kultūras pasākumi. Kārsava</t>
  </si>
  <si>
    <t>Imata Ziedoņa fonds "Viegli"</t>
  </si>
  <si>
    <t>Pārējie kultūras pasākumi. Ludza</t>
  </si>
  <si>
    <t>Pārējie kultūras pasākumi. Cibla</t>
  </si>
  <si>
    <t>Autotransports - autoceļu fonds</t>
  </si>
  <si>
    <t>autoceļu fonds Lauku teritorijas</t>
  </si>
  <si>
    <t>autoceļu fonds</t>
  </si>
  <si>
    <t xml:space="preserve"> autoceļu fondsLudza</t>
  </si>
  <si>
    <t>Rezerves fonds</t>
  </si>
  <si>
    <t>autoceļu fonds Projekts uzņēmējd.veicin. Ludza/Kārs/Cibla nov.</t>
  </si>
  <si>
    <t>autoceļu fonds Zilupe</t>
  </si>
  <si>
    <t>autoceļu fonds Kārsava</t>
  </si>
  <si>
    <t>Ekonomiskā darbība</t>
  </si>
  <si>
    <t>Atbalsts uzņēmējdarbībai</t>
  </si>
  <si>
    <t>Jauniešu nodarbinātība</t>
  </si>
  <si>
    <t>Zivsaimniecība</t>
  </si>
  <si>
    <t>Mežsaimniecība</t>
  </si>
  <si>
    <t>Atlīdzība sabiedrisko darbu kordinatoram</t>
  </si>
  <si>
    <t>Ielu apgaismošana</t>
  </si>
  <si>
    <t>Ielu apgaismošana Ludza</t>
  </si>
  <si>
    <t>Ielu apgaismošana Zilupe</t>
  </si>
  <si>
    <t>Ielu apgaismošana Kārsava</t>
  </si>
  <si>
    <t>Izglītība PII</t>
  </si>
  <si>
    <t>4.PII "Pasaciņa"</t>
  </si>
  <si>
    <t>3.PII "Namiņš"</t>
  </si>
  <si>
    <t>PII "Rūķītis"</t>
  </si>
  <si>
    <t>Zilupes PII</t>
  </si>
  <si>
    <t>Kārsavas PII</t>
  </si>
  <si>
    <t>Malnavas PII "Sienāzītis"</t>
  </si>
  <si>
    <t>Blontu PII</t>
  </si>
  <si>
    <t>Briģu PII</t>
  </si>
  <si>
    <t>Ciblas PII</t>
  </si>
  <si>
    <t>Mežvidu PII "Saulīte"</t>
  </si>
  <si>
    <t>Pildas PII</t>
  </si>
  <si>
    <t>Istras PII</t>
  </si>
  <si>
    <t>Maksājumi par aizdevumiem</t>
  </si>
  <si>
    <t>Notekūdeņu apsaimniekošana. Novads</t>
  </si>
  <si>
    <t>Pašvaldības policija</t>
  </si>
  <si>
    <t>Pārvalde</t>
  </si>
  <si>
    <t>Finanšu un grāmatvedības</t>
  </si>
  <si>
    <t>Administratīvā nodaļa</t>
  </si>
  <si>
    <t>Deputāti</t>
  </si>
  <si>
    <t>Nekustamā īpašuma pārvaldības nodaļa</t>
  </si>
  <si>
    <t>Informācijas tehnoloģiju nodaļa</t>
  </si>
  <si>
    <t>Attīstības un nekustamā īpašuma nodaļa</t>
  </si>
  <si>
    <t>Juridiskā nodaļa</t>
  </si>
  <si>
    <t>Būvvalde</t>
  </si>
  <si>
    <t>KAC</t>
  </si>
  <si>
    <t>Dzimtsarakstu nodaļa</t>
  </si>
  <si>
    <t>Projekts  Veselības veicināšana (Ludza, Kārsava, Cibla)</t>
  </si>
  <si>
    <t>Sabiedriskā kārtība (atskurbtuve)</t>
  </si>
  <si>
    <t>Teritoriālā plānošana</t>
  </si>
  <si>
    <t>Teritoriju apsaimniekošana</t>
  </si>
  <si>
    <t>Teritoriju apsaimniekošana. Ludza</t>
  </si>
  <si>
    <t>Teritoriju apsaimniekošana. Kārsava</t>
  </si>
  <si>
    <t>Teritoriju apsaimniekošana. Zilupe</t>
  </si>
  <si>
    <t>Teritoriju attīstība</t>
  </si>
  <si>
    <t>Mājokļu attīstība. Novads</t>
  </si>
  <si>
    <t>TIC</t>
  </si>
  <si>
    <t>Ūdensapgāde. Ludza</t>
  </si>
  <si>
    <t>Vides piesārņojuma samaz.un  novērš. Novads.DRN</t>
  </si>
  <si>
    <t>(blank)</t>
  </si>
  <si>
    <t xml:space="preserve"> pilsētas pārvalde</t>
  </si>
  <si>
    <t>Zilupes pilsētas pārvalde</t>
  </si>
  <si>
    <t>Kārsavas pilsētas pārvalde</t>
  </si>
  <si>
    <t>pagasta pārvalde</t>
  </si>
  <si>
    <t>Malnavas pagasta pārvalde</t>
  </si>
  <si>
    <t>Ciblas pagasta pārvalde</t>
  </si>
  <si>
    <t>Mežvidu pagasta pārvalde</t>
  </si>
  <si>
    <t>Pildas pagasta pārvalde</t>
  </si>
  <si>
    <t>Isnaudas pagasta pārvalde</t>
  </si>
  <si>
    <t>Blontu pagasta pārvalde</t>
  </si>
  <si>
    <t>Mērdzenes pagasta pārvalde</t>
  </si>
  <si>
    <t>Salnavas pagasta pārvalde</t>
  </si>
  <si>
    <t>Nirzas pagasta pārvalde</t>
  </si>
  <si>
    <t>Rundēnu pagasta pārvalde</t>
  </si>
  <si>
    <t>Istras pagasta pārvalde</t>
  </si>
  <si>
    <t>Pušmucovas pagasta pārvalde</t>
  </si>
  <si>
    <t>Zvirgzdenes pagasta pārvalde</t>
  </si>
  <si>
    <t>Goliševas pagasta pārvalde</t>
  </si>
  <si>
    <t>Ņukšu pagasta pārvalde</t>
  </si>
  <si>
    <t>Pasienes pagasta pārvalde</t>
  </si>
  <si>
    <t>Cirmas pagasta pārvalde</t>
  </si>
  <si>
    <t>Lauderu pagasta pārvalde</t>
  </si>
  <si>
    <t>Pureņu pagasta pārvalde</t>
  </si>
  <si>
    <t>Briģu pagasta pārvalde</t>
  </si>
  <si>
    <t>Līdumnieku pagasta pārvalde</t>
  </si>
  <si>
    <t>Inetrešu izglītība</t>
  </si>
  <si>
    <t>Ludzas novada Sporta skola</t>
  </si>
  <si>
    <t>Ludzas mūzikas pamatskola</t>
  </si>
  <si>
    <t>Bērnu un jauniešu centrs</t>
  </si>
  <si>
    <t>Kārsavas Mūzikas un mākslas skola</t>
  </si>
  <si>
    <t>J.Soikāna Mākslas skola</t>
  </si>
  <si>
    <t>Zilupes Mūzikas un mākslas skola</t>
  </si>
  <si>
    <t>Transporta daļa</t>
  </si>
  <si>
    <t>Transporta daļa (ieķlauta iestāžu degviela) Ludza</t>
  </si>
  <si>
    <t>Transporta daļa (iekļauta iestāžu degviela) Zilupe</t>
  </si>
  <si>
    <t>Transporta daļa (ieķlauta iestāžu degviela) Kārsava</t>
  </si>
  <si>
    <t>Transporta daļa (iekļauta iestāžu degviela) Līdumnieki</t>
  </si>
  <si>
    <t>Transporta daļa (iekļauta iestāžu degviela) Blonti</t>
  </si>
  <si>
    <t>Izglītības  pārvalde</t>
  </si>
  <si>
    <t>Savstarpējie nor. par izglītības pak.izp.uz 23.11.21.</t>
  </si>
  <si>
    <t>Sociālā nodrošināšana</t>
  </si>
  <si>
    <t>Sociālie pabalsti (pašvaldības līdzekļi)</t>
  </si>
  <si>
    <t>Sociālā aizs. Invalid. gadījumā - asistenti m/d</t>
  </si>
  <si>
    <t>Sociālais dienests</t>
  </si>
  <si>
    <t>Atbalsts bezdarba gadījumā</t>
  </si>
  <si>
    <t>SAC "Ludza" - Garbari</t>
  </si>
  <si>
    <t>Bāriņtiesa</t>
  </si>
  <si>
    <t>Mājas aprūpe</t>
  </si>
  <si>
    <t>SAC "Ludza" - Istalsna</t>
  </si>
  <si>
    <t>SAC "Mūsmājas" - Kārsava</t>
  </si>
  <si>
    <t xml:space="preserve">Daudzfunkcionālais sociālo pak.centrs </t>
  </si>
  <si>
    <t>Līdzekļi neparedzētiem gadījumiem</t>
  </si>
  <si>
    <t>skolas</t>
  </si>
  <si>
    <t>Ludzas 2.vidusskola</t>
  </si>
  <si>
    <t>Ludzas pilsētas vidusskola</t>
  </si>
  <si>
    <t>Kārsavas vidusskola</t>
  </si>
  <si>
    <t>Zilupes vidusskola</t>
  </si>
  <si>
    <t>Ciblas vidusskola</t>
  </si>
  <si>
    <t>Mērdzenes pamatskola</t>
  </si>
  <si>
    <t>Ludzas pilsētas vidusskola - baseins</t>
  </si>
  <si>
    <t>Pildas pamatskola</t>
  </si>
  <si>
    <t>Mežvidu pamatskola</t>
  </si>
  <si>
    <t>Pušmucovas pamatskola</t>
  </si>
  <si>
    <t>Salnavas pamatskola</t>
  </si>
  <si>
    <t>Ludzas 2.vidusskola - dienesta viesnīca</t>
  </si>
  <si>
    <t>Grand Total</t>
  </si>
  <si>
    <t>Ludzas novada pašvaldība</t>
  </si>
  <si>
    <t>Reģ.Nr.90000017453</t>
  </si>
  <si>
    <t>Pavisam</t>
  </si>
  <si>
    <t>Bāzes izdevumi 2023.g.</t>
  </si>
  <si>
    <t>Izdevumi</t>
  </si>
  <si>
    <t>Kopā</t>
  </si>
  <si>
    <t>Atlīdzība bāze</t>
  </si>
  <si>
    <t>Pārējie bāze</t>
  </si>
  <si>
    <t>P/līdz. Bāze</t>
  </si>
  <si>
    <t>Kopā bāze</t>
  </si>
  <si>
    <t>Mērķdot.</t>
  </si>
  <si>
    <t>Virsbāzes atbalstītie izdevumi</t>
  </si>
  <si>
    <t>Investīcijas</t>
  </si>
  <si>
    <t>Kopsumma projekti</t>
  </si>
  <si>
    <t>pašv.līdz.</t>
  </si>
  <si>
    <t>proj.līdz.</t>
  </si>
  <si>
    <t>aizņēmums</t>
  </si>
  <si>
    <t>Pašv.iekšējās kontroles un uzraudzības sistēmas izstr.</t>
  </si>
  <si>
    <t>Ludzas sadarbības teritorijas aizsardz.pl.groz.izstrāde</t>
  </si>
  <si>
    <t>Datortehnika</t>
  </si>
  <si>
    <t>ERAF proj. Ludzas sociālā dienesta ēkas pārbūve-proj.</t>
  </si>
  <si>
    <t>ERAF proj. Ludzas sociālā dienesta ēkas pārbūve-būvd.</t>
  </si>
  <si>
    <t>Deputātu (vadība) atlīdzība</t>
  </si>
  <si>
    <t>Pārējo deputātu  atlīdzība</t>
  </si>
  <si>
    <t>Kompensāc.bijušajiem alg.deput.(pensionāriem)</t>
  </si>
  <si>
    <t>Pārējie izdevumi</t>
  </si>
  <si>
    <t>KAC darbinieku atlīdzībai</t>
  </si>
  <si>
    <t>KAC uzturēšanas izdevumiem</t>
  </si>
  <si>
    <t>Mēbeles</t>
  </si>
  <si>
    <t>Attīstības un plānošanas nodaļa</t>
  </si>
  <si>
    <t>Dalība izstādē "Latgales uzņēmēju gada diena"</t>
  </si>
  <si>
    <t>Nekustamo īpašumu vērtēšana</t>
  </si>
  <si>
    <t>Nekustamo īpašumu kad.uzmērīšana, reģistrācija</t>
  </si>
  <si>
    <t>Briģu pagasta bibliotēka</t>
  </si>
  <si>
    <t>Pārējā teritoriju apsaimniekošanas darbība-Briģi</t>
  </si>
  <si>
    <t>Mājokļu apsaimniekošana</t>
  </si>
  <si>
    <t>Dzīvojamo māju uzkrājuma fonds</t>
  </si>
  <si>
    <t>Virsbāzes izdevumi</t>
  </si>
  <si>
    <t>Dzīv.mājas "Korallīši" uzkrājuma fonds</t>
  </si>
  <si>
    <t>Pārējā teritoriju apsaimniekošanas darbība</t>
  </si>
  <si>
    <t>Cirmas pagasta bibliotēka</t>
  </si>
  <si>
    <t>Feldšeru punkta uzturēšanai</t>
  </si>
  <si>
    <t>Galda spēles bibliotēkai</t>
  </si>
  <si>
    <t>Isnaudas pagasta bibliotēka</t>
  </si>
  <si>
    <t>Istalsnas bibliotēka</t>
  </si>
  <si>
    <t>Isnaudas tautas nams</t>
  </si>
  <si>
    <t>Istalsnas tautas nams</t>
  </si>
  <si>
    <t>Dzīv.mājas "Lordi" uzkrājuma fonds</t>
  </si>
  <si>
    <t xml:space="preserve">Istalsnas FAP Feldšeru punkta uzturēšanai </t>
  </si>
  <si>
    <t>Biodīķa tīrīšana (vides dienesta priekšraksts) c.Martiši ar PVN</t>
  </si>
  <si>
    <t>Istras tautas nams</t>
  </si>
  <si>
    <t>Istras pagasta bibliotēka</t>
  </si>
  <si>
    <t>Ugunsdzēsības dīķa žoga būvniecība</t>
  </si>
  <si>
    <t>Bibliotēka - Novadpētniecībai (fotorāmji)</t>
  </si>
  <si>
    <t>Lauksaimniecība</t>
  </si>
  <si>
    <t>Nirzas pagasta bibliotēka</t>
  </si>
  <si>
    <t>Nirzas tautas nams</t>
  </si>
  <si>
    <t>Žalūzijas 2022.g.iepirkuma līgums</t>
  </si>
  <si>
    <t>Ielu apgaismošana-Ņukši</t>
  </si>
  <si>
    <t>Ņukšu pagasta bibliotēka</t>
  </si>
  <si>
    <t>Ņukšu tautas nams</t>
  </si>
  <si>
    <t>Pildas pagasta bibliotēka</t>
  </si>
  <si>
    <t>Pildas tautas nams</t>
  </si>
  <si>
    <t>Ambulance</t>
  </si>
  <si>
    <t>Ūdensvada akas remontdarbi</t>
  </si>
  <si>
    <t>Pureņu pagasta bibliotēka</t>
  </si>
  <si>
    <t>Degviela (aktīvāko lasītāju vešana uz Alūksni)</t>
  </si>
  <si>
    <t>Katlu māja</t>
  </si>
  <si>
    <t>Dzīv.mājas "Lapegles" uzkrājuma fonds</t>
  </si>
  <si>
    <t>Rundēnu pagasta bibliotēka</t>
  </si>
  <si>
    <t>Siltumenerģijas skaitītājs, 2022.gadā avanss 20% -1228 EUR</t>
  </si>
  <si>
    <t>Mājokļu  apsaimniekošana</t>
  </si>
  <si>
    <t>Bibliotēka</t>
  </si>
  <si>
    <t>Tautas nams</t>
  </si>
  <si>
    <t>FVP</t>
  </si>
  <si>
    <t>Ciblas bibliotēka</t>
  </si>
  <si>
    <t>Felicianovas bibliotēka</t>
  </si>
  <si>
    <t>Līdumnieku FAP</t>
  </si>
  <si>
    <t>Ēkas "Tautas nams" energosertifikācija</t>
  </si>
  <si>
    <t>LucmuižasFVP</t>
  </si>
  <si>
    <t>Goliševas FVP</t>
  </si>
  <si>
    <t>Goliševas pagasta bibliotēka</t>
  </si>
  <si>
    <t>Goliševas kultūras nams</t>
  </si>
  <si>
    <t>Malnavas FVP</t>
  </si>
  <si>
    <t>Malnavas pagasta Nesteru bibliotēka</t>
  </si>
  <si>
    <t>Malnavas kultūras pasākumi</t>
  </si>
  <si>
    <t>Mežvidu FVP</t>
  </si>
  <si>
    <t>Mežvidu pagasta bibliotēka</t>
  </si>
  <si>
    <t>Mežvidu kultūras nams</t>
  </si>
  <si>
    <t>rezerves izejas durvju nomaiņa Mežvidu bibliotēkā</t>
  </si>
  <si>
    <t>KN flīžu  grīdas segums, izlīdzinošie materiāli, flīžu līme, skavas,  priekštelpā 82 m2* 25 e</t>
  </si>
  <si>
    <t>Mērdzenes FVP</t>
  </si>
  <si>
    <t>Mērdzenes pagasta bibliotēka</t>
  </si>
  <si>
    <t>Mērdzenes kultūras nams</t>
  </si>
  <si>
    <t>Ģenerātora remonts</t>
  </si>
  <si>
    <t>Inventārs KN</t>
  </si>
  <si>
    <t>Biroja krēsla iegāde</t>
  </si>
  <si>
    <t>Videokameras iegāde</t>
  </si>
  <si>
    <t>Materiāli malkas šķūnim</t>
  </si>
  <si>
    <t>Traktora piekabe</t>
  </si>
  <si>
    <t>Salnavas FVP</t>
  </si>
  <si>
    <t>Salnavas pagasta bibliotēka</t>
  </si>
  <si>
    <t>Salnavas kultūras nams</t>
  </si>
  <si>
    <t>Lauderu FAP</t>
  </si>
  <si>
    <t>Lauderu pagasta bibliotēka</t>
  </si>
  <si>
    <t>Lauderu pagasta kultūras centrs</t>
  </si>
  <si>
    <t>Bibliotēka Viendaļīga divpusēja magnētiskā starpsiena, 2022.g. iepirkuma līgums</t>
  </si>
  <si>
    <t>Pasienes ambulance</t>
  </si>
  <si>
    <t>Pasienes pagasta bibliotēka</t>
  </si>
  <si>
    <t>Pasienes tautas nams</t>
  </si>
  <si>
    <t>visi pagasti kopā</t>
  </si>
  <si>
    <t>Konkursa"Esi uzņēmējs 2021, 2022"un "Step up"</t>
  </si>
  <si>
    <t>Konkursam"Esi uzņēmējs 2023"</t>
  </si>
  <si>
    <t>Degrad. terit. revital. un raž.z. izveide Ludzas pilsētā</t>
  </si>
  <si>
    <t>Algoto sab.darbu koordinēšana</t>
  </si>
  <si>
    <t>Zivsaimniecība (Zivju fonda līdzekļi)</t>
  </si>
  <si>
    <t>Atlikums uz 31.12.2022.</t>
  </si>
  <si>
    <t>Autotransports - pamatbudžets</t>
  </si>
  <si>
    <t>L.Ezerkrasta ielas pārb.un krastm.labiekārt.būvprojekts</t>
  </si>
  <si>
    <t>Finansējums pasākumiem LRTR Ezerzeme</t>
  </si>
  <si>
    <t>Informatīvie stendi</t>
  </si>
  <si>
    <t>Velomaršruta zīmju izgatavošana un uzstādīšana</t>
  </si>
  <si>
    <t>Tīrības dienas pavasara, vasaras akcijas, Lielā talka DRN</t>
  </si>
  <si>
    <t>Artēziskā urbuma tamponēšana Istras pag. DRN</t>
  </si>
  <si>
    <t>Pārējie izdevumi DRN</t>
  </si>
  <si>
    <t>Saistošie noteikumi-kanalizācijas pieslēgumi DRN</t>
  </si>
  <si>
    <t>Pārējie pakalpojumi</t>
  </si>
  <si>
    <t>Komunālie pakalpojumi par brīvajiem dzīvokļiem</t>
  </si>
  <si>
    <t>Ārkārtas situācijas -pašv.dzīvokļu remonts</t>
  </si>
  <si>
    <t>Dūmvadu remonti pašv.daudzdzīvokļu mājās</t>
  </si>
  <si>
    <t>Remontdarbi no īres maksas peļņas daļas</t>
  </si>
  <si>
    <t>Atkritumu laukuma labiek.Skolas ielā 4d Kārsavā</t>
  </si>
  <si>
    <t>Saistošie noteik.-mājokļu sakārtošanai</t>
  </si>
  <si>
    <t>Attīstības plāna grozījumi, 2017.gada līguma izpilde</t>
  </si>
  <si>
    <r>
      <rPr>
        <sz val="11"/>
        <color theme="1"/>
        <rFont val="Calibri"/>
        <family val="2"/>
        <charset val="186"/>
      </rPr>
      <t>Saistošie noteikumi-ūdensvada pieslēgumi.</t>
    </r>
    <r>
      <rPr>
        <b/>
        <sz val="11"/>
        <color theme="1"/>
        <rFont val="Calibri"/>
        <family val="2"/>
        <charset val="186"/>
      </rPr>
      <t>Novads</t>
    </r>
  </si>
  <si>
    <t>Ielu apgaismošana. Ludza</t>
  </si>
  <si>
    <t>Izdevumi par elektroenerģiju</t>
  </si>
  <si>
    <t>Apkalpošana un avārijas situāciju likvidēšana</t>
  </si>
  <si>
    <t>Līniju un balstu nomaiņa</t>
  </si>
  <si>
    <r>
      <rPr>
        <i/>
        <sz val="11"/>
        <color rgb="FF000000"/>
        <rFont val="Calibri"/>
        <family val="2"/>
      </rPr>
      <t xml:space="preserve">Ielu apgaismojuma spuldžu nomaiņa, </t>
    </r>
    <r>
      <rPr>
        <b/>
        <i/>
        <sz val="11"/>
        <color rgb="FF000000"/>
        <rFont val="Calibri"/>
        <family val="2"/>
      </rPr>
      <t>novads</t>
    </r>
  </si>
  <si>
    <t>Ielu apgaismošana. Kārsava</t>
  </si>
  <si>
    <t>stabu nomaiņa un remonts</t>
  </si>
  <si>
    <t>Ielu apgaismošana. Zilupe</t>
  </si>
  <si>
    <t>Apkalpošana un tekošais remonts</t>
  </si>
  <si>
    <t>Kapitālais remonts</t>
  </si>
  <si>
    <t>Pilsētas ielu, parku, skvēru aps.deleģējuma līgums</t>
  </si>
  <si>
    <r>
      <rPr>
        <i/>
        <sz val="11"/>
        <color rgb="FF000000"/>
        <rFont val="Calibri"/>
        <family val="2"/>
      </rPr>
      <t xml:space="preserve">Bīstamo koku izzāģēšana, </t>
    </r>
    <r>
      <rPr>
        <b/>
        <i/>
        <sz val="11"/>
        <color rgb="FF000000"/>
        <rFont val="Calibri"/>
        <family val="2"/>
      </rPr>
      <t>Novads</t>
    </r>
  </si>
  <si>
    <r>
      <rPr>
        <i/>
        <sz val="11"/>
        <color rgb="FF000000"/>
        <rFont val="Calibri"/>
        <family val="2"/>
      </rPr>
      <t xml:space="preserve">Klaiņojošo dzīvnieku izķeršana. </t>
    </r>
    <r>
      <rPr>
        <b/>
        <i/>
        <sz val="11"/>
        <color rgb="FF000000"/>
        <rFont val="Calibri"/>
        <family val="2"/>
      </rPr>
      <t>Novads</t>
    </r>
  </si>
  <si>
    <t>Projekts"Ģimenei draudzīgā pašvaldība"</t>
  </si>
  <si>
    <t>Projekts NATTOUR</t>
  </si>
  <si>
    <t>Pilsētas ielu, parku, skvēru apsaimniekošana, deleģējuma līgums ar SIA "Kārsavas namsaimnieks"</t>
  </si>
  <si>
    <t>Projekts"Gājēju takas izveide gar Šņitkas krastiem'</t>
  </si>
  <si>
    <t>Skeitparka ierīkošana</t>
  </si>
  <si>
    <t>Pacēlājs (ieguldījums pamatkapitālā Zilupe LTD)</t>
  </si>
  <si>
    <t>Būvprojekta izstrāde būvobjektam - zemes gabala teritorijas labiekārtošanas darbi.</t>
  </si>
  <si>
    <t>Gājēju ietves izbūve Meža ielas posmā sākot no Brīvības ielas līdz Meža ielas (projekta izstr.)</t>
  </si>
  <si>
    <t>Novada sporta pasākumiem</t>
  </si>
  <si>
    <t>Pašvaldības budžeta dotācija sporta klubiem</t>
  </si>
  <si>
    <t>Ciblas sporta kompleks</t>
  </si>
  <si>
    <t>Telpu pārbūve vides piejam.nodr. -būvprojekta izstr.</t>
  </si>
  <si>
    <t>Projekts HOME</t>
  </si>
  <si>
    <t>Projekts. Bezvadu mobilo grāmatu pakomāts</t>
  </si>
  <si>
    <t>Zemnieku mājas jumta remonts</t>
  </si>
  <si>
    <t>Rezerves fonds sinagogas atjaunoš. projekta ietvaros</t>
  </si>
  <si>
    <t>Projekts Rīteiropas vērtības (pilskalns) elektroenerģija</t>
  </si>
  <si>
    <t>Pilskalns</t>
  </si>
  <si>
    <t>Projekts Rīteiropas vērtības (pilskalns)</t>
  </si>
  <si>
    <t>Mērķdotācija KN, t.sk. atm.2022.g. neizm. 2372 EUR</t>
  </si>
  <si>
    <t>Jumta remonts</t>
  </si>
  <si>
    <t>Skaņas aparatūra</t>
  </si>
  <si>
    <t>Kinoteātris</t>
  </si>
  <si>
    <t>Mērķdotācija KN</t>
  </si>
  <si>
    <t>Pārējie kultūras pasākumi- dziesmu svētki</t>
  </si>
  <si>
    <t>Tautu tērpi kolektīviem</t>
  </si>
  <si>
    <t>N.Rancāna balva -  līdzfinansējums</t>
  </si>
  <si>
    <t>Balva "Boņuks" līdzfinansējums</t>
  </si>
  <si>
    <t>Izglītība</t>
  </si>
  <si>
    <t>Ēdināšanas izdevumi</t>
  </si>
  <si>
    <t>Pedagogu darba samaksa no pašvaldības pamatbudž.</t>
  </si>
  <si>
    <t>Pedagogu darba samaksa no mērķdotācijas</t>
  </si>
  <si>
    <t>Mācību līdzekļu iegāde</t>
  </si>
  <si>
    <t>Skeneris virtuves blokam</t>
  </si>
  <si>
    <t>PVN par 2022g.iegādāto datoru</t>
  </si>
  <si>
    <t>Telpu remonts (pēc instanču priekšrakstiem)</t>
  </si>
  <si>
    <t>Zibensnovedēja pārrāvumu likvid. un iezemēšana</t>
  </si>
  <si>
    <t>Ventilācijas šahtu tīrīšana</t>
  </si>
  <si>
    <t>Stāvlaukuma izbūves projekts</t>
  </si>
  <si>
    <t>Pavisam PII</t>
  </si>
  <si>
    <t>Stipendijas izglītojamiem, naudas balvas</t>
  </si>
  <si>
    <t>Erasmus proj Nr.2019....-059783-2lskolu apm.partnerība</t>
  </si>
  <si>
    <t>Bēniņu apstr. 2 korpusiem 1x 5 gados ar ugunsdr. mater.</t>
  </si>
  <si>
    <t>Vent.šahtas dab.tīrīšana 2 korpusiem 1x 5 gados</t>
  </si>
  <si>
    <t>Stipendijas izglītojamiem</t>
  </si>
  <si>
    <t>Grīdas lakošanai sporta hallē</t>
  </si>
  <si>
    <t>ESF proj. "Atbalsts priekšl.māc. pārtr. samazināšanai"</t>
  </si>
  <si>
    <t>Naudas balvas</t>
  </si>
  <si>
    <t>Dūmvadu apsekošana 1x 3 gados</t>
  </si>
  <si>
    <t>Atbalsts.priekšl.māc.samazin PUMPURS</t>
  </si>
  <si>
    <t>Mērķdot no Kultūras Ministrijas amatierkolektīviem</t>
  </si>
  <si>
    <t>Internāta aplodas remonts</t>
  </si>
  <si>
    <t>Skolas fasādes tīrīšana</t>
  </si>
  <si>
    <t>Pedagogu darba samaksa no mērķdotācijas PII grupa</t>
  </si>
  <si>
    <t>Asistenta pakalpojumi izglītības iestādē</t>
  </si>
  <si>
    <t>Ventilācijas iekārtu pārb.un tīrīšana</t>
  </si>
  <si>
    <t>Skolas ēkas noteku tīrīšana un remonts</t>
  </si>
  <si>
    <t>Pavisam skolas</t>
  </si>
  <si>
    <t>Pedagogu darba samaksa no mērķdotācijas visp.izgl.</t>
  </si>
  <si>
    <t>Pedagogu darba samaksa no kultūras ministrijas</t>
  </si>
  <si>
    <t>Tautu tērpi</t>
  </si>
  <si>
    <t>Keramikas virpas</t>
  </si>
  <si>
    <t>Projekts CraftWays</t>
  </si>
  <si>
    <t>Skolas fasādes jumta karnīzes remonts</t>
  </si>
  <si>
    <t>Mūz. instr. - Pianīns</t>
  </si>
  <si>
    <t>Samaksa par komunālajiem pakalpojumiem</t>
  </si>
  <si>
    <t>Pedagogu darba samaksa no mērķd.interešu izgl.</t>
  </si>
  <si>
    <t xml:space="preserve">Datortehnika </t>
  </si>
  <si>
    <t>Mērķdotācija no Kultūras ministrijas kolektīviem</t>
  </si>
  <si>
    <t>Projekts Proti un dari</t>
  </si>
  <si>
    <t>Transporta daļa (skolēnu pārvad.) Blonti</t>
  </si>
  <si>
    <t>Transporta daļa (skolēnu pārvad.) Līdumnieki</t>
  </si>
  <si>
    <t>Pedagogu darba samaksa</t>
  </si>
  <si>
    <t>Izglītības stratēģijas izstrāde</t>
  </si>
  <si>
    <t>Nod.pers.prof.kompetences pilnveide</t>
  </si>
  <si>
    <t>Projekts Kompetenču attīstība...</t>
  </si>
  <si>
    <t>Savstarpējie norēķini par izglītības pak.</t>
  </si>
  <si>
    <t>Mežvidu mājas aprūpes mobilā grupa</t>
  </si>
  <si>
    <t>Daudzfunkcionālais sociālo pak.centrs Ludza m/d</t>
  </si>
  <si>
    <t>Daudzfunkcionālais sociālo pak.centrs Kārsava m/d</t>
  </si>
  <si>
    <t>Laukumiņa ierīkošana, celiņa paplašināšana</t>
  </si>
  <si>
    <t>Inv. darbiniekiem un klientiem, galdi, krēsli, televizors</t>
  </si>
  <si>
    <t>Trauku mazgājamā mašīna</t>
  </si>
  <si>
    <t>1.st.remonts, virtuve, koridors</t>
  </si>
  <si>
    <t>2.st. vannas istabas remonts</t>
  </si>
  <si>
    <t>Bēniņu telpas remonts</t>
  </si>
  <si>
    <t>Ventilācijas sistēmas remonts</t>
  </si>
  <si>
    <t>Grīdas remonts dušas telpā</t>
  </si>
  <si>
    <t>Veļas mazgājamā mašīna</t>
  </si>
  <si>
    <t>Atbalsts gados veciem cilvēkiem</t>
  </si>
  <si>
    <t>Atbalsts ģimenēm ar bērniem</t>
  </si>
  <si>
    <t>BJĀAC "Ozoli" Madonas nov.pašvaldība</t>
  </si>
  <si>
    <t>Mājokļa atbalsts</t>
  </si>
  <si>
    <t>Pabalsti maznodroš. un neaizsarg.personām</t>
  </si>
  <si>
    <t>GMI</t>
  </si>
  <si>
    <t>Atbalsts Ukrainas civiliedzīvotājiem</t>
  </si>
  <si>
    <t>Darbs ar asistentu darbības nodrošināšanu</t>
  </si>
  <si>
    <t>DI pasākumu īstenošana m/d</t>
  </si>
  <si>
    <t>Pabalsti iedzīvotājiem Energoresursu cenu ārkārtēja pieaugumasamazinājuma pasākuma ietvaros</t>
  </si>
  <si>
    <t>LUDZAS NOVADA PAŠVALDĪBAS BUDŽETA IESTĀŽU, PASĀKUMU</t>
  </si>
  <si>
    <t>UN ĪSTENOJAMO PROJEKTU IZDEVUMI 2023. GADAM (EUR)</t>
  </si>
  <si>
    <t>OSB plāksnes  ēku logu aizsegšanai</t>
  </si>
  <si>
    <t>Mežvidu pagasta Raņču bibliotēka</t>
  </si>
  <si>
    <t>Atlīdzība sabiedrisko darbu koordinatoram</t>
  </si>
  <si>
    <t>Ražotne Krāslavas 1 Ludza (elektroenerģijas izd.)</t>
  </si>
  <si>
    <t>Ūdens. un kanaliz.pieslēgumi pašv.īpašumiem</t>
  </si>
  <si>
    <r>
      <t xml:space="preserve">Avārijas situāciju likvidēšana. </t>
    </r>
    <r>
      <rPr>
        <b/>
        <i/>
        <sz val="11"/>
        <color rgb="FF000000"/>
        <rFont val="Calibri"/>
        <family val="2"/>
      </rPr>
      <t>Novads</t>
    </r>
  </si>
  <si>
    <t>Datorkomplekts 2gab.(nosacījums akreditācijai)</t>
  </si>
  <si>
    <t>Būvmateriāli istabas remontam</t>
  </si>
  <si>
    <t xml:space="preserve">Ludzas novada pašvaldības domes priekšsēdētājs </t>
  </si>
  <si>
    <t>E. Mekšs</t>
  </si>
  <si>
    <t>Apstiprināti ar Ludzas novada pašvaldības domes 26.01.2023.</t>
  </si>
  <si>
    <t>Laukuma Raiņa 26 Ludzā projektēšana</t>
  </si>
  <si>
    <t>Apkures katla remonts</t>
  </si>
  <si>
    <t>Mūz.instr/Marimba /Yamaha bungu komplekts</t>
  </si>
  <si>
    <t>Dators</t>
  </si>
  <si>
    <t>Pielikumi Nr. 2</t>
  </si>
  <si>
    <t>saistošiem noteikumiem Nr. 1/2023</t>
  </si>
  <si>
    <t>sēdes lēmumu (prot. Nr. 1, 45. §)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</si>
</sst>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Arial"/>
      <family val="2"/>
    </font>
    <font>
      <sz val="11"/>
      <color theme="1"/>
      <name val="Calibri"/>
      <family val="2"/>
      <charset val="186"/>
    </font>
    <font>
      <sz val="11"/>
      <color rgb="FF00B050"/>
      <name val="Calibri"/>
      <family val="2"/>
      <charset val="186"/>
    </font>
    <font>
      <sz val="11"/>
      <color rgb="FFFF0000"/>
      <name val="Calibri"/>
      <family val="2"/>
      <charset val="186"/>
    </font>
    <font>
      <b/>
      <sz val="12"/>
      <color theme="1"/>
      <name val="Calibri"/>
      <family val="2"/>
      <charset val="186"/>
    </font>
    <font>
      <sz val="12"/>
      <color theme="1"/>
      <name val="Calibri"/>
      <family val="2"/>
      <charset val="186"/>
    </font>
    <font>
      <b/>
      <sz val="11"/>
      <color theme="1"/>
      <name val="Calibri"/>
      <family val="2"/>
      <charset val="186"/>
    </font>
    <font>
      <i/>
      <sz val="11"/>
      <color theme="1"/>
      <name val="Calibri"/>
      <family val="2"/>
      <charset val="186"/>
    </font>
    <font>
      <i/>
      <sz val="11"/>
      <color rgb="FFFF0000"/>
      <name val="Calibri"/>
      <family val="2"/>
      <charset val="186"/>
    </font>
    <font>
      <i/>
      <sz val="11"/>
      <color rgb="FF00B0F0"/>
      <name val="Calibri"/>
      <family val="2"/>
      <charset val="186"/>
    </font>
    <font>
      <b/>
      <i/>
      <sz val="11"/>
      <color theme="1"/>
      <name val="Calibri"/>
      <family val="2"/>
      <charset val="186"/>
    </font>
    <font>
      <sz val="11"/>
      <color rgb="FF00B0F0"/>
      <name val="Calibri"/>
      <family val="2"/>
      <charset val="186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theme="9"/>
      <name val="Arial"/>
      <family val="2"/>
      <charset val="186"/>
    </font>
    <font>
      <sz val="11"/>
      <color rgb="FFFF0000"/>
      <name val="Arial"/>
      <family val="2"/>
      <charset val="186"/>
    </font>
    <font>
      <i/>
      <sz val="11"/>
      <color rgb="FF000000"/>
      <name val="Calibri"/>
      <family val="2"/>
      <charset val="186"/>
    </font>
    <font>
      <b/>
      <i/>
      <sz val="11"/>
      <color rgb="FF000000"/>
      <name val="Calibri"/>
      <family val="2"/>
    </font>
    <font>
      <b/>
      <sz val="12"/>
      <name val="Calibri"/>
      <family val="2"/>
      <charset val="186"/>
    </font>
    <font>
      <sz val="12"/>
      <name val="Calibri"/>
      <family val="2"/>
      <charset val="186"/>
    </font>
    <font>
      <b/>
      <sz val="11"/>
      <color theme="1"/>
      <name val="Arial"/>
      <family val="2"/>
      <charset val="186"/>
    </font>
    <font>
      <sz val="11"/>
      <name val="Arial"/>
      <family val="2"/>
      <charset val="186"/>
    </font>
    <font>
      <i/>
      <sz val="11"/>
      <name val="Calibri"/>
      <family val="2"/>
      <charset val="186"/>
    </font>
    <font>
      <b/>
      <i/>
      <sz val="11"/>
      <name val="Calibri"/>
      <family val="2"/>
      <charset val="186"/>
    </font>
    <font>
      <b/>
      <sz val="11"/>
      <name val="Calibri"/>
      <family val="2"/>
      <charset val="186"/>
    </font>
    <font>
      <b/>
      <sz val="12"/>
      <color theme="1"/>
      <name val="Times New Roman"/>
      <family val="1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023407696768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3" fontId="1" fillId="0" borderId="0" xfId="0" applyNumberFormat="1" applyFont="1"/>
    <xf numFmtId="3" fontId="3" fillId="0" borderId="0" xfId="0" applyNumberFormat="1" applyFont="1"/>
    <xf numFmtId="0" fontId="7" fillId="0" borderId="0" xfId="0" applyFont="1"/>
    <xf numFmtId="0" fontId="7" fillId="0" borderId="3" xfId="0" applyFont="1" applyBorder="1"/>
    <xf numFmtId="3" fontId="7" fillId="0" borderId="0" xfId="0" applyNumberFormat="1" applyFont="1"/>
    <xf numFmtId="3" fontId="8" fillId="0" borderId="0" xfId="0" applyNumberFormat="1" applyFont="1"/>
    <xf numFmtId="3" fontId="9" fillId="0" borderId="0" xfId="0" applyNumberFormat="1" applyFont="1"/>
    <xf numFmtId="0" fontId="7" fillId="0" borderId="3" xfId="0" applyFont="1" applyBorder="1" applyAlignment="1">
      <alignment horizontal="left"/>
    </xf>
    <xf numFmtId="0" fontId="7" fillId="0" borderId="3" xfId="0" applyFont="1" applyBorder="1" applyAlignment="1">
      <alignment horizontal="right"/>
    </xf>
    <xf numFmtId="0" fontId="10" fillId="0" borderId="0" xfId="0" applyFont="1"/>
    <xf numFmtId="0" fontId="6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6" fillId="0" borderId="3" xfId="0" applyFont="1" applyBorder="1"/>
    <xf numFmtId="3" fontId="11" fillId="0" borderId="0" xfId="0" applyNumberFormat="1" applyFont="1"/>
    <xf numFmtId="0" fontId="10" fillId="0" borderId="3" xfId="0" applyFont="1" applyBorder="1"/>
    <xf numFmtId="0" fontId="6" fillId="0" borderId="1" xfId="0" applyFont="1" applyBorder="1"/>
    <xf numFmtId="0" fontId="7" fillId="0" borderId="5" xfId="0" applyFont="1" applyBorder="1"/>
    <xf numFmtId="0" fontId="10" fillId="0" borderId="5" xfId="0" applyFont="1" applyBorder="1" applyAlignment="1">
      <alignment horizontal="right"/>
    </xf>
    <xf numFmtId="0" fontId="10" fillId="0" borderId="3" xfId="0" applyFont="1" applyBorder="1" applyAlignment="1">
      <alignment horizontal="right"/>
    </xf>
    <xf numFmtId="0" fontId="1" fillId="0" borderId="3" xfId="0" applyFont="1" applyBorder="1" applyAlignment="1">
      <alignment horizontal="left"/>
    </xf>
    <xf numFmtId="3" fontId="12" fillId="0" borderId="0" xfId="0" applyNumberFormat="1" applyFont="1"/>
    <xf numFmtId="0" fontId="10" fillId="0" borderId="4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3" fontId="13" fillId="0" borderId="0" xfId="0" applyNumberFormat="1" applyFont="1"/>
    <xf numFmtId="3" fontId="0" fillId="0" borderId="0" xfId="0" applyNumberFormat="1"/>
    <xf numFmtId="0" fontId="6" fillId="0" borderId="0" xfId="0" applyFont="1"/>
    <xf numFmtId="0" fontId="6" fillId="0" borderId="3" xfId="0" applyFont="1" applyBorder="1" applyAlignment="1">
      <alignment horizontal="left"/>
    </xf>
    <xf numFmtId="0" fontId="1" fillId="0" borderId="3" xfId="0" applyFont="1" applyBorder="1" applyAlignment="1">
      <alignment horizontal="right"/>
    </xf>
    <xf numFmtId="3" fontId="6" fillId="0" borderId="0" xfId="0" applyNumberFormat="1" applyFont="1"/>
    <xf numFmtId="0" fontId="10" fillId="0" borderId="1" xfId="0" applyFont="1" applyBorder="1"/>
    <xf numFmtId="0" fontId="7" fillId="0" borderId="3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1" xfId="0" applyFont="1" applyBorder="1"/>
    <xf numFmtId="0" fontId="10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3" fontId="0" fillId="2" borderId="0" xfId="0" applyNumberFormat="1" applyFill="1"/>
    <xf numFmtId="3" fontId="0" fillId="0" borderId="0" xfId="0" applyNumberFormat="1" applyAlignment="1">
      <alignment wrapText="1"/>
    </xf>
    <xf numFmtId="3" fontId="0" fillId="3" borderId="0" xfId="0" applyNumberFormat="1" applyFill="1" applyAlignment="1">
      <alignment wrapText="1"/>
    </xf>
    <xf numFmtId="3" fontId="0" fillId="4" borderId="0" xfId="0" applyNumberFormat="1" applyFill="1"/>
    <xf numFmtId="3" fontId="0" fillId="3" borderId="0" xfId="0" applyNumberFormat="1" applyFill="1"/>
    <xf numFmtId="3" fontId="14" fillId="0" borderId="0" xfId="0" applyNumberFormat="1" applyFont="1"/>
    <xf numFmtId="3" fontId="15" fillId="0" borderId="0" xfId="0" applyNumberFormat="1" applyFont="1"/>
    <xf numFmtId="3" fontId="0" fillId="5" borderId="0" xfId="0" applyNumberFormat="1" applyFill="1"/>
    <xf numFmtId="3" fontId="1" fillId="0" borderId="6" xfId="0" applyNumberFormat="1" applyFont="1" applyBorder="1"/>
    <xf numFmtId="0" fontId="6" fillId="0" borderId="4" xfId="0" applyFont="1" applyBorder="1"/>
    <xf numFmtId="3" fontId="14" fillId="0" borderId="0" xfId="0" applyNumberFormat="1" applyFont="1" applyAlignment="1">
      <alignment wrapText="1"/>
    </xf>
    <xf numFmtId="3" fontId="15" fillId="0" borderId="0" xfId="0" applyNumberFormat="1" applyFont="1" applyAlignment="1">
      <alignment wrapText="1"/>
    </xf>
    <xf numFmtId="0" fontId="1" fillId="0" borderId="7" xfId="0" applyFont="1" applyBorder="1"/>
    <xf numFmtId="0" fontId="1" fillId="0" borderId="6" xfId="0" applyFont="1" applyBorder="1"/>
    <xf numFmtId="0" fontId="1" fillId="0" borderId="8" xfId="0" applyFont="1" applyBorder="1"/>
    <xf numFmtId="3" fontId="10" fillId="0" borderId="6" xfId="0" applyNumberFormat="1" applyFont="1" applyBorder="1"/>
    <xf numFmtId="3" fontId="10" fillId="0" borderId="7" xfId="0" applyNumberFormat="1" applyFont="1" applyBorder="1"/>
    <xf numFmtId="3" fontId="1" fillId="0" borderId="7" xfId="0" applyNumberFormat="1" applyFont="1" applyBorder="1"/>
    <xf numFmtId="3" fontId="3" fillId="0" borderId="6" xfId="0" applyNumberFormat="1" applyFont="1" applyBorder="1"/>
    <xf numFmtId="3" fontId="11" fillId="0" borderId="6" xfId="0" applyNumberFormat="1" applyFont="1" applyBorder="1"/>
    <xf numFmtId="3" fontId="7" fillId="0" borderId="7" xfId="0" applyNumberFormat="1" applyFont="1" applyBorder="1"/>
    <xf numFmtId="3" fontId="1" fillId="0" borderId="8" xfId="0" applyNumberFormat="1" applyFont="1" applyBorder="1"/>
    <xf numFmtId="3" fontId="7" fillId="0" borderId="6" xfId="0" applyNumberFormat="1" applyFont="1" applyBorder="1"/>
    <xf numFmtId="3" fontId="8" fillId="0" borderId="6" xfId="0" applyNumberFormat="1" applyFont="1" applyBorder="1"/>
    <xf numFmtId="3" fontId="12" fillId="0" borderId="6" xfId="0" applyNumberFormat="1" applyFont="1" applyBorder="1"/>
    <xf numFmtId="3" fontId="6" fillId="0" borderId="7" xfId="0" applyNumberFormat="1" applyFont="1" applyBorder="1"/>
    <xf numFmtId="3" fontId="12" fillId="0" borderId="7" xfId="0" applyNumberFormat="1" applyFont="1" applyBorder="1"/>
    <xf numFmtId="3" fontId="6" fillId="0" borderId="6" xfId="0" applyNumberFormat="1" applyFont="1" applyBorder="1"/>
    <xf numFmtId="3" fontId="16" fillId="0" borderId="0" xfId="0" applyNumberFormat="1" applyFont="1"/>
    <xf numFmtId="0" fontId="1" fillId="0" borderId="3" xfId="0" applyFont="1" applyBorder="1" applyAlignment="1">
      <alignment wrapText="1"/>
    </xf>
    <xf numFmtId="3" fontId="13" fillId="0" borderId="6" xfId="0" applyNumberFormat="1" applyFont="1" applyBorder="1"/>
    <xf numFmtId="0" fontId="16" fillId="0" borderId="3" xfId="0" applyFont="1" applyBorder="1"/>
    <xf numFmtId="0" fontId="1" fillId="0" borderId="3" xfId="0" applyFont="1" applyBorder="1" applyAlignment="1">
      <alignment horizontal="left" wrapText="1"/>
    </xf>
    <xf numFmtId="0" fontId="13" fillId="0" borderId="3" xfId="0" applyFont="1" applyBorder="1"/>
    <xf numFmtId="3" fontId="16" fillId="0" borderId="6" xfId="0" applyNumberFormat="1" applyFont="1" applyBorder="1"/>
    <xf numFmtId="0" fontId="12" fillId="0" borderId="0" xfId="0" applyFont="1" applyAlignment="1">
      <alignment horizontal="right"/>
    </xf>
    <xf numFmtId="0" fontId="20" fillId="0" borderId="0" xfId="0" applyFont="1"/>
    <xf numFmtId="3" fontId="10" fillId="0" borderId="0" xfId="0" applyNumberFormat="1" applyFont="1"/>
    <xf numFmtId="0" fontId="6" fillId="0" borderId="9" xfId="0" applyFont="1" applyBorder="1" applyAlignment="1">
      <alignment horizontal="right"/>
    </xf>
    <xf numFmtId="3" fontId="10" fillId="0" borderId="10" xfId="0" applyNumberFormat="1" applyFont="1" applyBorder="1"/>
    <xf numFmtId="3" fontId="1" fillId="0" borderId="10" xfId="0" applyNumberFormat="1" applyFont="1" applyBorder="1"/>
    <xf numFmtId="0" fontId="6" fillId="0" borderId="11" xfId="0" applyFont="1" applyBorder="1"/>
    <xf numFmtId="0" fontId="1" fillId="0" borderId="11" xfId="0" applyFont="1" applyBorder="1"/>
    <xf numFmtId="0" fontId="1" fillId="0" borderId="12" xfId="0" applyFont="1" applyBorder="1"/>
    <xf numFmtId="3" fontId="1" fillId="0" borderId="13" xfId="0" applyNumberFormat="1" applyFont="1" applyBorder="1"/>
    <xf numFmtId="3" fontId="3" fillId="0" borderId="13" xfId="0" applyNumberFormat="1" applyFont="1" applyBorder="1"/>
    <xf numFmtId="0" fontId="6" fillId="0" borderId="9" xfId="0" applyFont="1" applyBorder="1"/>
    <xf numFmtId="3" fontId="11" fillId="0" borderId="10" xfId="0" applyNumberFormat="1" applyFont="1" applyBorder="1"/>
    <xf numFmtId="3" fontId="3" fillId="0" borderId="10" xfId="0" applyNumberFormat="1" applyFont="1" applyBorder="1"/>
    <xf numFmtId="0" fontId="7" fillId="0" borderId="11" xfId="0" applyFont="1" applyBorder="1"/>
    <xf numFmtId="0" fontId="10" fillId="0" borderId="11" xfId="0" applyFont="1" applyBorder="1"/>
    <xf numFmtId="0" fontId="10" fillId="0" borderId="12" xfId="0" applyFont="1" applyBorder="1" applyAlignment="1">
      <alignment horizontal="right"/>
    </xf>
    <xf numFmtId="3" fontId="7" fillId="0" borderId="13" xfId="0" applyNumberFormat="1" applyFont="1" applyBorder="1"/>
    <xf numFmtId="3" fontId="1" fillId="0" borderId="14" xfId="0" applyNumberFormat="1" applyFont="1" applyBorder="1"/>
    <xf numFmtId="0" fontId="6" fillId="0" borderId="15" xfId="0" applyFont="1" applyBorder="1" applyAlignment="1">
      <alignment horizontal="right"/>
    </xf>
    <xf numFmtId="0" fontId="1" fillId="0" borderId="11" xfId="0" applyFont="1" applyBorder="1" applyAlignment="1">
      <alignment horizontal="left"/>
    </xf>
    <xf numFmtId="0" fontId="7" fillId="0" borderId="9" xfId="0" applyFont="1" applyBorder="1"/>
    <xf numFmtId="3" fontId="7" fillId="0" borderId="10" xfId="0" applyNumberFormat="1" applyFont="1" applyBorder="1"/>
    <xf numFmtId="0" fontId="7" fillId="0" borderId="12" xfId="0" applyFont="1" applyBorder="1"/>
    <xf numFmtId="3" fontId="16" fillId="0" borderId="13" xfId="0" applyNumberFormat="1" applyFont="1" applyBorder="1"/>
    <xf numFmtId="3" fontId="13" fillId="0" borderId="13" xfId="0" applyNumberFormat="1" applyFont="1" applyBorder="1"/>
    <xf numFmtId="3" fontId="13" fillId="0" borderId="10" xfId="0" applyNumberFormat="1" applyFont="1" applyBorder="1"/>
    <xf numFmtId="0" fontId="10" fillId="0" borderId="12" xfId="0" applyFont="1" applyBorder="1"/>
    <xf numFmtId="0" fontId="12" fillId="0" borderId="0" xfId="0" applyFont="1"/>
    <xf numFmtId="0" fontId="21" fillId="0" borderId="0" xfId="0" applyFont="1"/>
    <xf numFmtId="0" fontId="18" fillId="0" borderId="0" xfId="0" applyFont="1"/>
    <xf numFmtId="0" fontId="19" fillId="0" borderId="0" xfId="0" applyFont="1"/>
    <xf numFmtId="0" fontId="12" fillId="0" borderId="2" xfId="0" applyFont="1" applyBorder="1" applyAlignment="1">
      <alignment wrapText="1"/>
    </xf>
    <xf numFmtId="0" fontId="12" fillId="0" borderId="2" xfId="0" applyFont="1" applyBorder="1"/>
    <xf numFmtId="0" fontId="12" fillId="0" borderId="16" xfId="0" applyFont="1" applyBorder="1"/>
    <xf numFmtId="0" fontId="12" fillId="0" borderId="4" xfId="0" applyFont="1" applyBorder="1" applyAlignment="1">
      <alignment wrapText="1"/>
    </xf>
    <xf numFmtId="0" fontId="12" fillId="0" borderId="4" xfId="0" applyFont="1" applyBorder="1"/>
    <xf numFmtId="0" fontId="12" fillId="0" borderId="7" xfId="0" applyFont="1" applyBorder="1"/>
    <xf numFmtId="3" fontId="12" fillId="0" borderId="17" xfId="0" applyNumberFormat="1" applyFont="1" applyBorder="1"/>
    <xf numFmtId="3" fontId="22" fillId="0" borderId="0" xfId="0" applyNumberFormat="1" applyFont="1"/>
    <xf numFmtId="3" fontId="22" fillId="0" borderId="17" xfId="0" applyNumberFormat="1" applyFont="1" applyBorder="1"/>
    <xf numFmtId="3" fontId="22" fillId="0" borderId="18" xfId="0" applyNumberFormat="1" applyFont="1" applyBorder="1"/>
    <xf numFmtId="3" fontId="23" fillId="0" borderId="6" xfId="0" applyNumberFormat="1" applyFont="1" applyBorder="1"/>
    <xf numFmtId="3" fontId="23" fillId="0" borderId="19" xfId="0" applyNumberFormat="1" applyFont="1" applyBorder="1"/>
    <xf numFmtId="3" fontId="23" fillId="0" borderId="7" xfId="0" applyNumberFormat="1" applyFont="1" applyBorder="1"/>
    <xf numFmtId="3" fontId="23" fillId="0" borderId="10" xfId="0" applyNumberFormat="1" applyFont="1" applyBorder="1"/>
    <xf numFmtId="3" fontId="23" fillId="0" borderId="20" xfId="0" applyNumberFormat="1" applyFont="1" applyBorder="1"/>
    <xf numFmtId="3" fontId="12" fillId="0" borderId="21" xfId="0" applyNumberFormat="1" applyFont="1" applyBorder="1"/>
    <xf numFmtId="3" fontId="12" fillId="0" borderId="13" xfId="0" applyNumberFormat="1" applyFont="1" applyBorder="1"/>
    <xf numFmtId="3" fontId="12" fillId="0" borderId="22" xfId="0" applyNumberFormat="1" applyFont="1" applyBorder="1"/>
    <xf numFmtId="3" fontId="12" fillId="0" borderId="19" xfId="0" applyNumberFormat="1" applyFont="1" applyBorder="1"/>
    <xf numFmtId="3" fontId="12" fillId="0" borderId="10" xfId="0" applyNumberFormat="1" applyFont="1" applyBorder="1"/>
    <xf numFmtId="3" fontId="12" fillId="0" borderId="20" xfId="0" applyNumberFormat="1" applyFont="1" applyBorder="1"/>
    <xf numFmtId="3" fontId="22" fillId="0" borderId="13" xfId="0" applyNumberFormat="1" applyFont="1" applyBorder="1"/>
    <xf numFmtId="3" fontId="22" fillId="0" borderId="22" xfId="0" applyNumberFormat="1" applyFont="1" applyBorder="1"/>
    <xf numFmtId="3" fontId="12" fillId="0" borderId="14" xfId="0" applyNumberFormat="1" applyFont="1" applyBorder="1"/>
    <xf numFmtId="3" fontId="12" fillId="0" borderId="23" xfId="0" applyNumberFormat="1" applyFont="1" applyBorder="1"/>
    <xf numFmtId="3" fontId="22" fillId="0" borderId="7" xfId="0" applyNumberFormat="1" applyFont="1" applyBorder="1"/>
    <xf numFmtId="3" fontId="12" fillId="0" borderId="8" xfId="0" applyNumberFormat="1" applyFont="1" applyBorder="1"/>
    <xf numFmtId="3" fontId="12" fillId="0" borderId="24" xfId="0" applyNumberFormat="1" applyFont="1" applyBorder="1"/>
    <xf numFmtId="3" fontId="22" fillId="0" borderId="6" xfId="0" applyNumberFormat="1" applyFont="1" applyBorder="1"/>
    <xf numFmtId="3" fontId="22" fillId="0" borderId="19" xfId="0" applyNumberFormat="1" applyFont="1" applyBorder="1"/>
    <xf numFmtId="3" fontId="21" fillId="0" borderId="0" xfId="0" applyNumberFormat="1" applyFont="1"/>
    <xf numFmtId="3" fontId="24" fillId="0" borderId="7" xfId="0" applyNumberFormat="1" applyFont="1" applyBorder="1"/>
    <xf numFmtId="3" fontId="24" fillId="0" borderId="0" xfId="0" applyNumberFormat="1" applyFont="1"/>
    <xf numFmtId="3" fontId="24" fillId="0" borderId="17" xfId="0" applyNumberFormat="1" applyFont="1" applyBorder="1"/>
    <xf numFmtId="3" fontId="22" fillId="0" borderId="21" xfId="0" applyNumberFormat="1" applyFont="1" applyBorder="1"/>
    <xf numFmtId="3" fontId="22" fillId="0" borderId="10" xfId="0" applyNumberFormat="1" applyFont="1" applyBorder="1"/>
    <xf numFmtId="3" fontId="22" fillId="0" borderId="20" xfId="0" applyNumberFormat="1" applyFont="1" applyBorder="1"/>
    <xf numFmtId="3" fontId="24" fillId="0" borderId="6" xfId="0" applyNumberFormat="1" applyFont="1" applyBorder="1"/>
    <xf numFmtId="0" fontId="10" fillId="0" borderId="9" xfId="0" applyFont="1" applyBorder="1" applyAlignment="1">
      <alignment horizontal="right"/>
    </xf>
    <xf numFmtId="3" fontId="11" fillId="0" borderId="13" xfId="0" applyNumberFormat="1" applyFont="1" applyBorder="1"/>
    <xf numFmtId="3" fontId="6" fillId="0" borderId="14" xfId="0" applyNumberFormat="1" applyFont="1" applyBorder="1"/>
    <xf numFmtId="3" fontId="12" fillId="0" borderId="25" xfId="0" applyNumberFormat="1" applyFont="1" applyBorder="1"/>
    <xf numFmtId="0" fontId="25" fillId="0" borderId="0" xfId="0" applyFont="1"/>
    <xf numFmtId="0" fontId="26" fillId="0" borderId="0" xfId="0" applyFont="1"/>
    <xf numFmtId="0" fontId="27" fillId="0" borderId="0" xfId="0" applyFont="1" applyAlignment="1">
      <alignment horizontal="right"/>
    </xf>
    <xf numFmtId="0" fontId="28" fillId="0" borderId="0" xfId="0" applyFont="1"/>
    <xf numFmtId="0" fontId="27" fillId="0" borderId="0" xfId="0" applyFont="1"/>
    <xf numFmtId="0" fontId="26" fillId="0" borderId="0" xfId="0" applyFont="1" applyAlignment="1">
      <alignment horizontal="right"/>
    </xf>
    <xf numFmtId="0" fontId="29" fillId="0" borderId="0" xfId="0" applyFont="1"/>
    <xf numFmtId="0" fontId="26" fillId="0" borderId="0" xfId="0" applyFont="1"/>
    <xf numFmtId="0" fontId="27" fillId="0" borderId="0" xfId="0" applyFont="1" applyAlignment="1">
      <alignment horizontal="right"/>
    </xf>
    <xf numFmtId="3" fontId="22" fillId="0" borderId="0" xfId="0" applyNumberFormat="1" applyFont="1" applyAlignment="1">
      <alignment horizontal="right"/>
    </xf>
    <xf numFmtId="3" fontId="22" fillId="0" borderId="0" xfId="0" applyNumberFormat="1" applyFont="1" applyAlignment="1">
      <alignment horizontal="center"/>
    </xf>
  </cellXfs>
  <cellStyles count="1">
    <cellStyle name="Normal" xfId="0" builtinId="0"/>
  </cellStyles>
  <dxfs count="30">
    <dxf>
      <font>
        <b val="0"/>
        <i val="0"/>
        <strike val="0"/>
        <u val="none"/>
        <sz val="11"/>
        <color auto="1"/>
        <name val="Calibri"/>
      </font>
      <numFmt numFmtId="3" formatCode="#,##0"/>
      <border>
        <left/>
        <right style="thin">
          <color rgb="FF000000"/>
        </right>
        <top/>
        <bottom/>
      </border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  <fill>
        <patternFill patternType="none">
          <fgColor rgb="FF92D050"/>
          <bgColor rgb="FF92D050"/>
        </patternFill>
      </fill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border>
        <left style="thin">
          <color rgb="FF000000"/>
        </left>
        <right/>
        <top/>
        <bottom/>
      </border>
    </dxf>
    <dxf>
      <font>
        <b val="0"/>
        <i val="0"/>
        <strike val="0"/>
        <u val="none"/>
        <sz val="11"/>
        <color theme="1"/>
        <name val="Calibri"/>
      </font>
    </dxf>
    <dxf>
      <alignment wrapText="1"/>
    </dxf>
    <dxf>
      <numFmt numFmtId="3" formatCode="#,##0"/>
    </dxf>
    <dxf>
      <numFmt numFmtId="3" formatCode="#,##0"/>
    </dxf>
    <dxf>
      <fill>
        <patternFill>
          <bgColor theme="4" tint="0.59990234076967686"/>
        </patternFill>
      </fill>
    </dxf>
    <dxf>
      <fill>
        <patternFill>
          <bgColor theme="4" tint="0.59990234076967686"/>
        </patternFill>
      </fill>
    </dxf>
    <dxf>
      <fill>
        <patternFill>
          <bgColor theme="9" tint="0.39997558519241921"/>
        </patternFill>
      </fill>
    </dxf>
    <dxf>
      <fill>
        <patternFill>
          <bgColor theme="9" tint="0.39997558519241921"/>
        </patternFill>
      </fill>
    </dxf>
    <dxf>
      <alignment wrapText="1"/>
    </dxf>
    <dxf>
      <alignment wrapText="1"/>
    </dxf>
    <dxf>
      <font>
        <color rgb="FFFF0000"/>
      </font>
    </dxf>
    <dxf>
      <font>
        <color rgb="FFFF0000"/>
      </font>
    </dxf>
    <dxf>
      <font>
        <color theme="9"/>
      </font>
    </dxf>
    <dxf>
      <font>
        <color theme="9"/>
      </font>
    </dxf>
    <dxf>
      <fill>
        <patternFill patternType="solid">
          <bgColor theme="7" tint="0.39997558519241921"/>
        </patternFill>
      </fill>
    </dxf>
    <dxf>
      <fill>
        <patternFill patternType="solid">
          <bgColor theme="7" tint="0.39997558519241921"/>
        </patternFill>
      </fill>
    </dxf>
    <dxf>
      <alignment wrapText="1"/>
    </dxf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is" refreshedDate="44570.877320833337" createdVersion="7" refreshedVersion="7" minRefreshableVersion="3" recordCount="1015">
  <cacheSource type="worksheet">
    <worksheetSource name="Table1"/>
  </cacheSource>
  <cacheFields count="22">
    <cacheField name="iestādes" numFmtId="0">
      <sharedItems containsBlank="1" count="54">
        <s v="Pārvalde"/>
        <m/>
        <s v=" pilsētas pārvalde"/>
        <s v="pagasta pārvalde"/>
        <s v="Maksājumi par aizdevumiem"/>
        <s v="Pašvaldības policija"/>
        <s v="Sabiedriskā kārtība (atskurbtuve)"/>
        <s v="Ekonomiskā darbība"/>
        <s v="Autotransports - autoceļu fonds"/>
        <s v="TIC"/>
        <s v="Vides piesārņojuma samaz.un  novērš. Novads.DRN"/>
        <s v="Notekūdeņu apsaimniekošana. Novads"/>
        <s v="Teritoriju attīstība"/>
        <s v="Teritoriālā plānošana"/>
        <s v="Ūdensapgāde. Ludza"/>
        <s v="Ielu apgaismošana"/>
        <s v="Teritoriju apsaimniekošana"/>
        <s v="Projekts  Veselības veicināšana (Ludza, Kārsava, Cibla)"/>
        <s v="Atpūta, kultūra, reliģija"/>
        <s v="Izglītība PII"/>
        <s v="skolas"/>
        <s v="Inetrešu izglītība"/>
        <s v="Transporta daļa"/>
        <s v="Izglītības  pārvalde"/>
        <s v="Savstarpējie nor. par izglītības pak.izp.uz 23.11.21."/>
        <s v="Sociālā nodrošināšana"/>
        <s v="Līdzekļi neparedzētiem gadījumiem"/>
        <s v="Kārsavas pilsētas pārvalde" u="1"/>
        <s v="Lauderu pagasta pārvalde" u="1"/>
        <s v="Līdumnieku pagasta pārvalde" u="1"/>
        <s v="Pasienes pagasta pārvalde" u="1"/>
        <s v="Mežvidu pagasta pārvalde" u="1"/>
        <s v="Zilupes pilsētas pārvalde" u="1"/>
        <s v="Ņukšu pagasta pārvalde" u="1"/>
        <s v="Malnavas pagasta pārvalde" u="1"/>
        <s v="Blontu pagasta pārvalde" u="1"/>
        <s v="Isnaudas pagasta pārvalde" u="1"/>
        <s v="Briģu pagasta pārvalde" u="1"/>
        <s v="Cirmas pagasta pārvalde" u="1"/>
        <s v="Zivsaimniecība (Zivju fonda līdzekļi)" u="1"/>
        <s v="Zvirgzdenes pagasta pārvalde" u="1"/>
        <s v="Pildas pagasta pārvalde" u="1"/>
        <s v="Mežsaimniecība" u="1"/>
        <s v="Istras pagasta pārvalde" u="1"/>
        <s v="Pušmucovas pagasta pārvalde" u="1"/>
        <s v="Nirzas pagasta pārvalde" u="1"/>
        <s v="Mērdzenes pagasta pārvalde" u="1"/>
        <s v="Salnavas pagasta pārvalde" u="1"/>
        <s v="Pureņu pagasta pārvalde" u="1"/>
        <s v="Vesels-Aktīvs-Zinošs&quot;" u="1"/>
        <s v="skola" u="1"/>
        <s v="Goliševas pagasta pārvalde" u="1"/>
        <s v="Rundēnu pagasta pārvalde" u="1"/>
        <s v="Ciblas pagasta pārvalde" u="1"/>
      </sharedItems>
    </cacheField>
    <cacheField name="Column1" numFmtId="0">
      <sharedItems containsBlank="1" count="152">
        <s v="Administratīvā nodaļa"/>
        <s v="Deputāti"/>
        <s v="KAC"/>
        <s v="Juridiskā nodaļa"/>
        <s v="Dzimtsarakstu nodaļa"/>
        <s v="Finanšu un grāmatvedības"/>
        <s v="Būvvalde"/>
        <s v="Informācijas tehnoloģiju nodaļa"/>
        <s v="Attīstības un nekustamā īpašuma nodaļa"/>
        <s v="Nekustamā īpašuma pārvaldības nodaļa"/>
        <m/>
        <s v="Kārsavas pilsētas pārvalde"/>
        <s v="Zilupes pilsētas pārvalde"/>
        <s v="Briģu pagasta pārvalde"/>
        <s v="Cirmas pagasta pārvalde"/>
        <s v="Isnaudas pagasta pārvalde"/>
        <s v="Istras pagasta pārvalde"/>
        <s v="Nirzas pagasta pārvalde"/>
        <s v="Ņukšu pagasta pārvalde"/>
        <s v="Pildas pagasta pārvalde"/>
        <s v="Pureņu pagasta pārvalde"/>
        <s v="Rundēnu pagasta pārvalde"/>
        <s v="Blontu pagasta pārvalde"/>
        <s v="Ciblas pagasta pārvalde"/>
        <s v="Līdumnieku pagasta pārvalde"/>
        <s v="Pušmucovas pagasta pārvalde"/>
        <s v="Zvirgzdenes pagasta pārvalde"/>
        <s v="Goliševas pagasta pārvalde"/>
        <s v="Malnavas pagasta pārvalde"/>
        <s v="Mežvidu pagasta pārvalde"/>
        <s v="Mērdzenes pagasta pārvalde"/>
        <s v="Salnavas pagasta pārvalde"/>
        <s v="Lauderu pagasta pārvalde"/>
        <s v="Pasienes pagasta pārvalde"/>
        <s v="Maksājumi par aizdevumiem"/>
        <s v="Pašvaldības policija"/>
        <s v="Sabiedriskā kārtība (atskurbtuve)"/>
        <s v="Jauniešu nodarbinātība"/>
        <s v="Atlīdzība sabiedrisko darbu kordinatoram"/>
        <s v="Atbalsts uzņēmējdarbībai"/>
        <s v="Mežsaimniecība"/>
        <s v="Zivsaimniecība"/>
        <s v=" autoceļu fondsLudza"/>
        <s v="Rezerves fonds"/>
        <s v="autoceļu fonds"/>
        <s v="autoceļu fonds Kārsava"/>
        <s v="autoceļu fonds Zilupe"/>
        <s v="autoceļu fonds Lauku teritorijas"/>
        <s v="autoceļu fonds Projekts uzņēmējd.veicin. Ludza/Kārs/Cibla nov."/>
        <s v="TIC"/>
        <s v="Vides piesārņojuma samaz.un  novērš. Novads.DRN"/>
        <s v="Notekūdeņu apsaimniekošana. Novads"/>
        <s v="Mājokļu attīstība. Novads"/>
        <s v="Teritoriālā plānošana"/>
        <s v="Ūdensapgāde. Ludza"/>
        <s v="Ielu apgaismošana Ludza"/>
        <s v="Ielu apgaismošana Kārsava"/>
        <s v="Ielu apgaismošana Zilupe"/>
        <s v="Teritoriju apsaimniekošana. Ludza"/>
        <s v="Teritoriju apsaimniekošana. Kārsava"/>
        <s v="Teritoriju apsaimniekošana. Zilupe"/>
        <s v="Projekts  Veselības veicināšana (Ludza, Kārsava, Cibla)"/>
        <s v="Sporta pasākumi"/>
        <s v="Galvenā bibliotēka"/>
        <s v="Kārsavas bibliotēka"/>
        <s v="Zilupes bibliotēka"/>
        <s v="Zaļesjes bibliotēka"/>
        <s v="Novadpētniecības muzejs"/>
        <s v="Ludzas Lielā sinagoga"/>
        <s v="Kultūrvēsturiskais centrs &quot;Līču māja&quot;"/>
        <s v="Ludzas tautas nams"/>
        <s v="Kārsavas TN"/>
        <s v="Zilupes TN"/>
        <s v="Skolēnu dziesmu un deju svētki. Ludza"/>
        <s v="Apraides (televīzijas) un pakalpojumi"/>
        <s v="Izdevniecības pakalpojumi"/>
        <s v="Atbalsts reliģiskām organizācijām un biedrībām"/>
        <s v="Pārējie kultūras pasākumi. Ludza"/>
        <s v="Pārējie kultūras pasākumi. Cibla"/>
        <s v="Pārējie kultūras pasākumi. Kārsava"/>
        <s v="Pilsētas svētki. Ludza"/>
        <s v="Pilsētas svētki. Kārsava"/>
        <s v="Pilsētas svētki. Zilupe"/>
        <s v="Balvas par sasniegumiem kultūrā"/>
        <s v="Piemaksas amatierkolektīviem par kvalitāti,1.pusg."/>
        <s v="Pārējie kultūras pasākumi"/>
        <s v="Amatierteātru festivāls &quot;Vezums&quot;"/>
        <s v="Imata Ziedoņa fonds &quot;Viegli&quot;"/>
        <s v="Latgaliešu kultūras balva&quot;Boņuks2020&quot;,Boņuks2021&quot;"/>
        <s v="Atbalsts biedrībai Latvijas aeroklubs"/>
        <s v="Fonds Sibīrijas bērni"/>
        <s v="Grāmata - Jeļena Arbuzova"/>
        <s v="Orientēšanās sacensības&quot; Kāpa 2021&quot;"/>
        <s v="Rīgas brāļu kapi, piecām jaunām kapu plāksnēm "/>
        <s v="Grāmatas&quot;No sirds -  Ludzai&quot; izdošanai (Nasledije)"/>
        <s v="PII &quot;Rūķītis&quot;"/>
        <s v="3.PII &quot;Namiņš&quot;"/>
        <s v="4.PII &quot;Pasaciņa&quot;"/>
        <s v="Briģu PII"/>
        <s v="Istras PII"/>
        <s v="Pildas PII"/>
        <s v="Blontu PII"/>
        <s v="Ciblas PII"/>
        <s v="Kārsavas PII"/>
        <s v="Mežvidu PII &quot;Saulīte&quot;"/>
        <s v="Malnavas PII &quot;Sienāzītis&quot;"/>
        <s v="Zilupes PII"/>
        <s v="Ludzas pilsētas vidusskola"/>
        <s v="Ludzas pilsētas vidusskola - baseins"/>
        <s v="Ludzas 2.vidusskola"/>
        <s v="Ludzas 2.vidusskola - dienesta viesnīca"/>
        <s v="Pildas pamatskola"/>
        <s v="Ciblas vidusskola"/>
        <s v="Pušmucovas pamatskola"/>
        <s v="Kārsavas vidusskola"/>
        <s v="Mežvidu pamatskola"/>
        <s v="Mērdzenes pamatskola"/>
        <s v="Salnavas pamatskola"/>
        <s v="Zilupes vidusskola"/>
        <s v="Ludzas mūzikas pamatskola"/>
        <s v="J.Soikāna Mākslas skola"/>
        <s v="Kārsavas Mūzikas un mākslas skola"/>
        <s v="Zilupes Mūzikas un mākslas skola"/>
        <s v="Ludzas novada Sporta skola"/>
        <s v="Bērnu un jauniešu centrs"/>
        <s v="Transporta daļa (ieķlauta iestāžu degviela) Ludza"/>
        <s v="Transporta daļa (ieķlauta iestāžu degviela) Kārsava"/>
        <s v="Transporta daļa (iekļauta iestāžu degviela) Zilupe"/>
        <s v="Transporta daļa (iekļauta iestāžu degviela) Blonti"/>
        <s v="Transporta daļa (iekļauta iestāžu degviela) Līdumnieki"/>
        <s v="Izglītības  pārvalde"/>
        <s v="Savstarpējie nor. par izglītības pak.izp.uz 23.11.21."/>
        <s v="Sociālā aizs. Invalid. gadījumā - asistenti m/d"/>
        <s v="Mājas aprūpe"/>
        <s v="Daudzfunkcionālais sociālo pak.centrs "/>
        <s v="SAC &quot;Ludza&quot; - Garbari"/>
        <s v="SAC &quot;Ludza&quot; - Istalsna"/>
        <s v="SAC &quot;Mūsmājas&quot; - Kārsava"/>
        <s v="Atbalsts bezdarba gadījumā"/>
        <s v="Sociālie pabalsti (pašvaldības līdzekļi)"/>
        <s v="Bāriņtiesa"/>
        <s v="Sociālais dienests"/>
        <s v="Līdzekļi neparedzētiem gadījumiem"/>
        <s v="Lauku teritorijas" u="1"/>
        <s v="Zilupe" u="1"/>
        <s v="Ludza" u="1"/>
        <s v="Kārsava" u="1"/>
        <s v="Projekts uzņēmējd.veicin. Ludza/Kārs/Cibla nov." u="1"/>
        <s v="Daudzfunkcionālais sociālo pak.centrs Ludza m/d" u="1"/>
        <s v="Daudzfunkcionālais sociālo pak.centrs Kārsava m/d" u="1"/>
        <s v="SAC" u="1"/>
        <s v="Mežvidu mājas aprūpes mobilā grupa" u="1"/>
      </sharedItems>
    </cacheField>
    <cacheField name="Izdevumi" numFmtId="0">
      <sharedItems containsBlank="1" count="606">
        <s v="Administratīvā nodaļa"/>
        <s v="Kārtējie remonti"/>
        <s v="Apliecinājuma karte dzimtsar.zāles atj.Raiņa 16a"/>
        <s v="Dzimtsarakstu zāles remonts Raiņa 16a Ludza"/>
        <s v="Deputāti"/>
        <s v="Deputātu (vadība) atlīdzība"/>
        <s v="Pārējo deputātu  atlīdzība"/>
        <s v="Kompensāc.bijušajiem alg.deput.(pensionāriem)"/>
        <s v="Pārējie izdevumi"/>
        <s v="Darbinieku atlīdzībai"/>
        <s v="Uzturēšanas izdevumiem"/>
        <s v="Juridiskā nodaļa"/>
        <s v="Dzimtsarakstu nodaļa"/>
        <s v="Finanšu un grāmatvedības"/>
        <s v="Būvvalde"/>
        <s v="Informācijas tehnoloģiju nodaļa"/>
        <s v="Attīstības un nekustamā īpašuma nodaļa"/>
        <s v="Dalība izstādē &quot;Latgales uzņēmēju gada diena&quot;"/>
        <s v="Nekustamā īpašuma pārvaldības nodaļa"/>
        <s v="Nekustamo īpašumu vērtēšana"/>
        <s v="Nekustamo īpašumu kad.uzmērīšana, reģistrācija"/>
        <s v="Kopā"/>
        <s v="Kārsavas pilsētas pārvalde"/>
        <s v="Zilupes pilsētas pārvalde"/>
        <m/>
        <s v="Briģu pagasta pārvalde"/>
        <s v="Briģu pagasta bibliotēka"/>
        <s v="Pārējā teritoriju apsaimniekošanas darbība-Briģi"/>
        <s v="Mājokļu apsaimniekošana"/>
        <s v="Ielu apgaismošana"/>
        <s v="Dzīvojamo māju uzkrājuma fonds"/>
        <s v="Dzīv.mājas &quot;Rītavēji&quot; rem.saist noteikumi"/>
        <s v="Notekūdeņuapsaimniekošanai"/>
        <s v="Virsbāzes izdevumi"/>
        <s v="Tautas namu pasākumi :Līgo svētki,LR svētki,Ziemassvētki,dāvanas"/>
        <s v="Ielu apgaismojuma uzstādīšana"/>
        <s v="Zāles traktora remonts_x000a_"/>
        <s v="Atpūtas vieta Brigos"/>
        <s v="Gajēju celiņš pie fvp"/>
        <s v="Norādījuma zīmes uz Ebreju kapiem un J.Slobodkas baznīcu"/>
        <s v="Tualete Brigu kapos"/>
        <s v="Cirmas pagasta pārvalde"/>
        <s v="Dzīv.mājas &quot;Korallīši&quot; uzkrājuma fonds"/>
        <s v="Pārējā teritoriju apsaimniekošanas darbība"/>
        <s v="Cirmas pagasta bibliotēka"/>
        <s v="Feldšeru punkta uzturēšanai"/>
        <s v="Inventārs Feldšeru vecmāšu punktam"/>
        <s v="Notekūdeņu dīķu tīrīšana"/>
        <s v="Futbola laukuma norobežojošais tīkls"/>
        <s v="Labiekārtošanai sīkais inventārs"/>
        <s v="Pārvaldes ēkai jaunas ieejas durvis"/>
        <s v="Pārvaldes ēkas remontam"/>
        <s v="Inventārs bibliotēkai"/>
        <s v="diskotēka"/>
        <s v="jaunu metāla durvju ielikšanai, apdarei un loga metāla režģa izgatavošanai Kabinets tiks pielāgots un izmantots Ludzas novada Bāriņtiesas arhīvam"/>
        <s v="Isnaudas pagasta pārvalde"/>
        <s v="Pasākumi lauksaimniecības uzlabošanai"/>
        <s v="Isnaudas pagasta bibliotēka"/>
        <s v="Istalsnas bibliotēka"/>
        <s v="Isnaudas tautas nams"/>
        <s v="Istalsnas tautas nams"/>
        <s v="Dzīv.mājas &quot;Lordi&quot; uzkrājuma fonds"/>
        <s v="Istalsnas FAP Feldšeru punkta uzturēšanai "/>
        <s v="Anšupānu kapu žogs"/>
        <s v="Gaisa kondicionieri pārvaldes ēkā"/>
        <s v="Pagasta ēkas 1.stāva un pagraba elektroinst.rem."/>
        <s v="Augstspiediena kanalizācijas trašu skalotājs"/>
        <s v="Istras pagasta pārvalde"/>
        <s v="Logu un durvju nomaiņa dzīvojamai ēkai"/>
        <s v="Dūmvada ierīkošana pašvaldības dzīvoklī"/>
        <s v="Pludmales elementu uzstādīšana"/>
        <s v="Ieejas celiņa remonts pie pagasta ēkas"/>
        <s v="Dators Pagasta pārvale"/>
        <s v="Ūdensvada posma remontmateriāli"/>
        <s v="Ugunsdzēsības dīķa tīrīšana"/>
        <s v="Ugunsdzēsības dīķa žoga ierīkošana"/>
        <s v="Trimeris"/>
        <s v="Bibliotēka toneri"/>
        <s v="TN durvis rezerves izejai"/>
        <s v="TN žalūzijas"/>
        <s v="Nirzas pagasta pārvalde"/>
        <s v="Lauksaimniecība"/>
        <s v="Nirzas pagasta bibliotēka"/>
        <s v="Nirzas tautas nams"/>
        <s v="Ūdens kvalitātes uzlabošana, filtru nomaiņa Nirzas c."/>
        <s v="Zāles plāvējs"/>
        <s v="Norādes uz kapiem"/>
        <s v="Horošovas kapu žogs"/>
        <s v="Bibliotēkas remonts"/>
        <s v="Invalīdu uzbrauktuve pie feldšeru punkta"/>
        <s v="Pludmales aprīkojums"/>
        <s v="Ielu apgaismojums"/>
        <s v="Attīrīš.iek.c.Raipole dīķu tīrīšana, aku remonts"/>
        <s v="Ņukšu pagasta pārvalde"/>
        <s v="Rotaļu laukuma projektēšana , līguma izpilde"/>
        <s v="Pildas pagasta pārvalde"/>
        <s v="Ambulance"/>
        <s v="Ūdensvada ierīkošana Mednieku ielā un akas remonts"/>
        <s v="Apkures katls"/>
        <s v="Šķirpānu kapu žoga ierīkošana"/>
        <s v="Rogaižas kapu žoga izbūve (žoga tīkls 280m, 140 stabiņi, 2 vārtiņi)"/>
        <s v="Ūdens sagatavošanas stacijas tehnoloģ.aprīkojums"/>
        <s v="Malkas šķūnis (apliecinājuma kartes izstrāde)"/>
        <s v="Kanal.tīkla pārbūve un māju &quot;Dūjas&quot;piesl.kanaliz."/>
        <s v="Pureņu pagasta pārvalde"/>
        <s v="Žoga ierīkošana ap Arkanu kapiem"/>
        <s v="Zapānu kapu sakopšana (atkritumu izv., norādes)"/>
        <s v="Rundēnu pagasta pārvalde"/>
        <s v="Lauksaimniecības speciālists"/>
        <s v="Atkritumu apsaimniekošana"/>
        <s v="Katlu māja"/>
        <s v="Notekūdeņu apsaimniekošana"/>
        <s v="Ūdensapgāde"/>
        <s v="Teritoriju apsaimniekošana"/>
        <s v="Dzīv.mājas &quot;Lapegles&quot; uzkrājuma fonds"/>
        <s v="Saistošie noteik.-jumta sakārtoš.&quot;Lapegles&quot;projekts"/>
        <s v="Saistošie noteik.-jumta sakārtošanai &quot;Lapegles&quot;"/>
        <s v="Jumta sakārtošanai &quot;Lapegles&quot;"/>
        <s v="Rundēnu pagasta bibliotēka"/>
        <s v="Rundenu pagasta tautas nams"/>
        <s v="Kanalizācijas aku remonts"/>
        <s v="OBS plāksnes TN logu aizsegšanai"/>
        <s v="Zāles pļaujmašīna traktoram"/>
        <s v="Žoga ierīkošana Rundēnu kapos"/>
        <s v="tehniskās dokumentācijas izstrāde"/>
        <s v="Pludmales ierīkošana dīķa krastā"/>
        <s v="Gājēju celiņa remonts pie pagasta pārvaldes ēkas"/>
        <s v="Blontu pagasta pārvalde"/>
        <s v="Mājokļu  apsaimniekošana"/>
        <s v="Bibliotēka"/>
        <s v="Tautas nams"/>
        <s v="FVP"/>
        <s v="Ciema ainavas projekta izstrāde sadarbībā ar LLU studentiem"/>
        <s v="Sintezators"/>
        <s v="kanalizācijas sistēmas ierīkošana (zemes atsavināšana zem pašvaldībai piederošas sūknētavas pēc īpašnieka iniciatīvas un ar to saistītie izdevumi) (elektrības pieslēguma ierīkošana attīrīšanas ietaisēm)"/>
        <s v="Zāles pļavēja iegāde(dome)"/>
        <s v="datortehnika (bibliotēka)"/>
        <s v="datortehnika (grāmatvedība)"/>
        <s v="Attīstības nodaļa projekti"/>
        <s v="Ceļu remontu projektu realizācija"/>
        <s v="Jumta remonts daudzdzīvokļu mājai Dīķīši"/>
        <s v="Ciblas pagasta pārvalde"/>
        <s v="Mājokļu  apsimniekošana"/>
        <s v="Ciblas bibliotēka"/>
        <s v="Felicianovas bibliotēka"/>
        <s v="Granulu apkures katls,Ciblas pagasta pārvaldes ēkai."/>
        <s v="Gaisa pūtēja iegāde attīrīšanas iekārtām"/>
        <s v="individuālo māju pievienošana kanalizācijas tīklam"/>
        <s v="zāles pļāvēja iegāde(dome)"/>
        <s v="Lapenes uzstādīšana Ciblas estrādē"/>
        <s v="Jumta seguma nomaiņa , C.Felicianova,Rūpniecības iela 2"/>
        <s v="Dzīvokļa remonts,c.Felicianova, Liepu iela2"/>
        <s v="Jumta seguma nomaiņa , C.Felicianova,Vecā iela iela 2"/>
        <s v="Līdumnieku pagasta pārvalde"/>
        <s v="zāles pļāvēja iegāde (dome)"/>
        <s v="apkures katla iegāde"/>
        <s v="Pušmucovas pagasta pārvalde"/>
        <s v="motorzāģa un trimera iegāde(ūdensapgāde)"/>
        <s v="Zvirgzdenes pagasta pārvalde"/>
        <s v="LucmuižasFVP"/>
        <s v="Skaitītāji 10gab."/>
        <s v="datortehnika *bibliotēka"/>
        <s v="Goliševas pagasta pārvalde"/>
        <s v="Goliševas FVP"/>
        <s v="Goliševas pagasta bibliotēka"/>
        <s v="Goliševas kultūras nams"/>
        <s v="Dziļurbuma sūknis"/>
        <s v="Biodīķa tīrīšana"/>
        <s v="Motorzāģa iegāde"/>
        <s v="Malnavas pagasta pārvalde"/>
        <s v="Dzīvojamo māju apkure"/>
        <s v="Malnavas FVP"/>
        <s v="Malnavas pagasta Nesteru bibliotēka"/>
        <s v="Malnavas kultūras pasākumi"/>
        <s v="telefons"/>
        <s v="Augstspiediena mazgātāja iegāde"/>
        <s v="Ūdenstorņa aizsargsieta remonts jumta daļā"/>
        <s v="Traktorlāpstas remonta rezerves daļas"/>
        <s v="Inventārs"/>
        <s v="Pārsūknētavas kapitālais remonts"/>
        <s v="Siltummezglu izbūve"/>
        <s v="Mežvidu pagasta pārvalde"/>
        <s v="Mežvidu FVP"/>
        <s v="Mežvidu pagasta bibliotēka"/>
        <s v="Mežvidu pagasta Ranču bibliotēka"/>
        <s v="Mežvidu kultūras nams"/>
        <s v="Transporta pašvaldības īpašuma ‘’Skolotāju māja’’kad.Nr.68700060363 kanalizācijasun ūdensvada pieslēguma izveidošanai pie kopējās ūdens un kanalizācijas sistēmas."/>
        <s v="Datortehnikas iegāde bibliotēkai"/>
        <s v="Granulu katla iegāde "/>
        <s v="Monitors pagasta pārvaldes vadītājai"/>
        <s v="skaļruņi, klaviatūra, Id karšu lasītājs, pele pagasta pārvaldes vadītājai"/>
        <s v="Novērošanas kameras (2 gab) ar uzstādīšanu un citiem nepieciešamajiem materiāliem "/>
        <s v="Mērdzenes pagasta pārvalde"/>
        <s v="Mērdzenes FVP"/>
        <s v="Mērdzenes pagasta bibliotēka"/>
        <s v="Mērdzenes kultūras nams"/>
        <s v="Ģenerātora remonts"/>
        <s v="Inventārs KN"/>
        <s v="Biroja krēsla iegāde"/>
        <s v="Videokameras iegāde"/>
        <s v="Materiāli malkas šķūnim"/>
        <s v="Traktora piekabe"/>
        <s v="Salnavas pagasta pārvalde"/>
        <s v="Salnavas FVP"/>
        <s v="Salnavas pagasta bibliotēka"/>
        <s v="Salnavas kultūras nams"/>
        <s v="Lāzer printeris A4 "/>
        <s v="Krūmgriezis STIHL FS 131"/>
        <s v="Portatīvais dators"/>
        <s v="Lauderu pagasta pārvalde"/>
        <s v="Majokļu apsaimniekošana"/>
        <s v="Lauderu FAP"/>
        <s v="Lauderu pagasta bibliotēka"/>
        <s v="Lauderu pagasta kultūras centrs"/>
        <s v="Iesniegums  60 ūdens skaitītāju iegādei (pašvaldības iestādes un dzīvokļi)"/>
        <s v="Logu apmaiņu pārējās KN telpās"/>
        <s v="materiāli remontdarbiem"/>
        <s v=" mucas vākuma sūknis"/>
        <s v="kravas mikroavtobuss ar kasti un dubulto kabīni"/>
        <s v="pļaujmašīnas traktoram"/>
        <s v="Pasienes pagasta pārvalde"/>
        <s v="Pasienes ambulance"/>
        <s v="Pasienes pagasta bibliotēka"/>
        <s v="Pasienes tautas nams"/>
        <s v="kanalizācijas lūku vāki45"/>
        <s v="Pagasta ēkas ārsienu kosmētiskais rem., krāsošana"/>
        <s v="Žogs apkārt ūdens sūkņu stacijai Pasienē"/>
        <s v="visi pagasti kopā"/>
        <s v="Maksājumi par aizdevumiem"/>
        <s v="Pašvaldības policija"/>
        <s v="Automašīnas iegāde"/>
        <s v="Sabiedriskā kārtība (atskurbtuve)"/>
        <s v="Jauniešu nodarbinātība"/>
        <s v="Atlīdzība sabiedrisko darbu kordinatoram"/>
        <s v="Konkursa&quot;Esi uzņēmējs 2021&quot;un &quot;Step up&quot;"/>
        <s v="Konkursam&quot;Esi uzņēmējs 2022&quot;"/>
        <s v="Linu fabrika (elektroenerģijas izdevumi)"/>
        <s v="Krāslavas 1 būvpr.izmaiņas katlu mājas pielāgošanai"/>
        <s v="Krāslavas 1 būvpr.izmaiņas 'transf.apakšs. pārviet."/>
        <s v="Degrad. terit. revital. un raž.z. izveide Ludzas pilsētā"/>
        <s v="Algoto sab.darbu koordinēšana"/>
        <s v="Mežsaimniecība"/>
        <s v="Zivsaimniecība (Zivju fonda līdzekļi)"/>
        <s v="Projekts"/>
        <s v="Tehnikas uzturēšana"/>
        <s v="Mazā Ludzas ezera ekspluatācijas noteik.izstrāde"/>
        <s v="Zivju resursu atjaunošana"/>
        <s v="Uzturēšanas izdevumi, t.sk.tranzītiela EUR 9372"/>
        <s v="Rezerves fonds"/>
        <s v="Autoceļu fonda līdz.atl. uz 31.12.2021.-356980.71"/>
        <s v="Tilta pārb.pāri Garbarupi, Klusā ielā,Ludzā(pabeigš.)"/>
        <s v="Rītupes iela Pudinavā, Mērdzenes pag.(pabeigšana)"/>
        <s v="Teātra ielas posma asfaltēšana plānotie darbi"/>
        <s v="Mazā Telegrāfa ielas asfaltēšana plānotie darbi"/>
        <s v="Uzturēšanas izdevumi"/>
        <s v="Kapitālie izdevumi"/>
        <s v="Projekts uzņēmējd.veicin. Ludza/Kārs/Cibla nov."/>
        <s v="Autotransports - pamatbudžets"/>
        <s v="Ludza"/>
        <s v="Vasarnīcu ceļu-ielu uzturēšana"/>
        <s v="Daudzdzīvokļu māju pagalmu attīrīšana no sniega"/>
        <s v="Pārējie"/>
        <s v="Ludza lauku teritorijas"/>
        <s v="TIC"/>
        <s v="Finansējums pasākumiem LRTR Ezerzeme"/>
        <s v="Projekts BELLA CULTURA"/>
        <s v="Projekts From Hobby to business"/>
        <s v="Informatīvie stendi"/>
        <s v="Klientu plūsmas skaitītāji (2 gab.)"/>
        <s v="Tualete- konteiners vecpilsētā"/>
        <s v="Tīrības dienas pavasara, vasaras akcijas"/>
        <s v="Lielā talka Kārsava"/>
        <s v="Artēziskā urbuma tamponēšana Istras pag."/>
        <s v="Saistošie noteikumi-kanalizācijas pieslēgumi DRN"/>
        <s v="Saistošie noteikumi-kanalizācijas pieslēgumi p/b"/>
        <s v="Pārējie pakalpojumi"/>
        <s v="Ūdensvada un kanalizācijas tīklu renovācija Kārsavā"/>
        <s v="Teritoriju attīstība"/>
        <s v="Mājokļu attīstība. Novads"/>
        <s v="Komunālie pakalpojumi par brīvajiem dzīvokļiem"/>
        <s v="Pašvaldības dzīvokļu remonts"/>
        <s v="Ārkārtas situācijas -pašv.dzīvokļu remonts"/>
        <s v="Dūmvadu remonti pašv.daudzdzīvokļu mājās"/>
        <s v="Vienības ielā 34 Kārsavā soc.dzīvokļu ierīkošana"/>
        <s v="Savst.ieskaits, izp.remontd.no īres maksas peļņas daļas"/>
        <s v="Nekustamo īpašumu reģistrācija, vērtēšana"/>
        <s v="Saistošie noteik.-vēsturiskā centra sakārtošanai"/>
        <s v="Covid-19 aizsardzības pasākumi"/>
        <s v="Saistošie noteik.-mājokļu energoef.ES proj.ietvaros"/>
        <s v="Saistošie noteik.-mājokļu sakārtošanai"/>
        <s v="Māju jumtu nomaiņa pagastos"/>
        <s v="Dūmvadu nomaiņa mājokļos pagastos un pilsētās"/>
        <s v="Lietus ūdens kanalizācijas ierīk.māju pagalmos"/>
        <s v="Ūdensv. un kanaliz.pieslēgumi pašv.īpašumiem"/>
        <s v="Palīgēku būvniecība Stacijas 73,Tālavijas 6"/>
        <s v="Teritoriālā plānošana"/>
        <s v="Attīstības plāna grozījumi, 2017.gada līguma izpilde"/>
        <s v="Ūdensapgāde. Ludza"/>
        <s v="Saistošie noteikumi-ūdensvada pieslēgumi.Novads"/>
        <s v="Ielu apgaismošana. Ludza"/>
        <s v="Izdevumi par elektroenerģiju"/>
        <s v="Apkalpošana un avārijas situāciju likvidēšana"/>
        <s v="Līniju un balstu nomaiņa"/>
        <s v="Ielu apgaismošana. Kārsava"/>
        <s v="stabu nomaiņa un remonts"/>
        <s v="Ielu apgaismošana. Zilupe"/>
        <s v="Apkalpošana un tekošais remonts"/>
        <s v="Kapitālais remonts"/>
        <s v="Teritoriju apsaimniekošana. Ludza"/>
        <s v="Pilsētas ielu, parku, skvēru aps.deleģējuma līgums"/>
        <s v="Pludmales &quot;Radziņš&quot; sakārtošana"/>
        <s v="Bīstamo koku izzāģēšana"/>
        <s v="Klaiņojošo dzīvnieku izķeršana"/>
        <s v="Grāvju tīrīšana"/>
        <s v="No valsts pārņemto nek.īpašumu remonts"/>
        <s v="Nekustamo īpašumu iegāde"/>
        <s v="Kapličas remonta projektēšana, topogrāfija"/>
        <s v="Laukuma Raiņa 17 projektēšana, topogrāfija"/>
        <s v="Laukuma Raiņa 26 projektēšana, topogrāfija"/>
        <s v="Pontonu tilta projektēšana, būvdarbi"/>
        <s v="Projekts&quot;Ģimenei draudzīgā pašv. pontonu tiltam"/>
        <s v="Pontonu ierīkošana Dunakļu ez., Pildas, Istras pag."/>
        <s v="Ziemassvētku egle(dizains, dekorējums, uzstādīšana)"/>
        <s v="Projekts Latgales 242B nojaušana"/>
        <s v="Projekts SAM 5.6.2. - Linex  "/>
        <s v="Projekts NATTOUR"/>
        <s v="Teritoriju apsaimniekošana. Kārsava"/>
        <s v="Pilsētas ielu, parku, skvēru apsaimniekošana, deleģējuma līgums ar SIA &quot;Kārsavas namsaimnieks&quot;"/>
        <s v="Būvprojekts&quot;Gājēju takas izveide gar Šņitkas krastiem'"/>
        <s v="Skeitparka ierīkošana"/>
        <s v="Atkritumu laukuma Skolas ielā labiekārtošana"/>
        <s v="Kondicionieru ierīkošana pārvaldes ēkā 1 stāvā"/>
        <s v="Ēkas Vienības ielā 90 nojaukšana (atzinuma sagatavošana)"/>
        <s v="Teritoriju apsaimniekošana. Zilupe"/>
        <s v="Pacēlājs (ieguldījums pamatkapitālā Zilupe LTD)"/>
        <s v="Būvprojekta izstrāde būvobjektam - zemes gabala teritorijas labiekārtošanas darbi."/>
        <s v="Gājēju ietves izbūve Meža ielas posmā sākot no Brīvības ielas līdz Meža ielas (projekta izstr.)"/>
        <s v="Projekts  Veselības veicināšana (Ludza, Kārsava, Cibla)"/>
        <s v="Novada sporta pasākumiem"/>
        <s v="Pašvaldības budžeta dotācija sporta klubiem"/>
        <s v="Balvas par sasniegumiem sportā"/>
        <s v="Ciblas sporta kompleks"/>
        <s v="Galvenā bibliotēka"/>
        <s v="Plāksne ar bibliotēkas nosaukumu"/>
        <s v="Novada pasākumu organizēšana"/>
        <s v="Tehniskās dokumentācijas izstrāde pieejamības nodr."/>
        <s v="Datortehnika"/>
        <s v="Pakomāta skapis grāmatu izdošanai un saņemšanai"/>
        <s v="Projekts HOME"/>
        <s v="Kārsavas bibliotēka"/>
        <s v="Zilupes bibliotēka"/>
        <s v="Izdevumi par komunālajiem pakalpojumiem"/>
        <s v="Zaļesjes bibliotēka"/>
        <s v="Novadpētniecības muzejs"/>
        <s v="Ekspozīciju izveidošanai"/>
        <s v="Keramikas darbnīcas renovāc.tehn.dokum.izstrāde"/>
        <s v="Ekspozīciju zāles remonts"/>
        <s v="Zemnieku mājas jumta remonts"/>
        <s v="Mākslas plenēra organizēšana"/>
        <s v="Ludzas Lielā sinagoga"/>
        <s v="Rezerves fonds sinagogas atjaunoš. projekta ietvaros"/>
        <s v="Projekts Rīteiropas vērtības (pilskalns) elektroenerģija"/>
        <s v="Projekts Rīteiropas vērtības (pilskalns)"/>
        <s v="Kultūrvēsturiskais centrs &quot;Līču māja&quot;"/>
        <s v="Transformējami, saliekami izstāžu stendi 5 gab"/>
        <s v="Podesti, vitrīnas izstādēm"/>
        <s v="Plaukti mājražotāju produkcijas un suvenīru izvietošanai"/>
        <s v="Virtuves iekārta ar el. plīti, tvaika nosūcēju, trauku mazgājamo mašīnu un izlietni"/>
        <s v="Izlietnes ierīkošana"/>
        <s v="Virtuves un galda piederumi, tējkanna, termosi, trauki"/>
        <s v="Galds ar krēsliem"/>
        <s v="Saliekams galds un krēsli"/>
        <s v="Albums par Kārsavu un apkārtni No 1991 gada līdz mūsdienām"/>
        <s v="Spēles, puzles ar Kārsavas attēliem"/>
        <s v="Rotaļlietu izgatavošana ar tirgus tematiku"/>
        <s v="Materiāli radošajām darbnīcām"/>
        <s v="Fotokamera, printeris krāsainu attēlu drukai"/>
        <s v="Izstāžu aprīkojums - rāmīši, turētāji"/>
        <s v="Ludzas tautas nams"/>
        <s v="Kinoteātris"/>
        <s v="Siltumsistēmas remonts"/>
        <s v="Kāpņu telpas tekošais remonts"/>
        <s v="Pilsētas prezentācijas raidījums"/>
        <s v="Kārsavas TN"/>
        <s v="Ziemassvētku egles rotājumi"/>
        <s v="Līdzekļi telpu remontam"/>
        <s v="ELFLA projekts &quot;Aprīkojuma iegāde Kārsavas KN&quot;"/>
        <s v="Zilupes TN"/>
        <s v="Ieejas  durvju remonts"/>
        <s v="Skolēnu dziesmu un deju svētki. Ludza"/>
        <s v="Apraides (televīzijas) un pakalpojumi"/>
        <s v="Izdevniecības pakalpojumi"/>
        <s v="Atbalsts reliģiskām organizācijām un biedrībām"/>
        <s v="Pārējie kultūras pasākumi. Ludza"/>
        <s v="Pārējie kultūras pasākumi. Cibla"/>
        <s v="Pārējie kultūras pasākumi. Kārsava"/>
        <s v="Pilsētas svētki. Ludza"/>
        <s v="Pilsētas svētki. Kārsava"/>
        <s v="Pilsētas svētki. Zilupe"/>
        <s v="Balvas par sasniegumiem kultūrā"/>
        <s v="Piemaksas amatierkolektīviem par kvalitāti,1.pusg."/>
        <s v="Pārējie kultūras pasākumi"/>
        <s v="Amatierteātru festivāls &quot;Vezums&quot;"/>
        <s v="Imata Ziedoņa fonds &quot;Viegli&quot;"/>
        <s v="Latgaliešu kultūras balva&quot;Boņuks2020&quot;,Boņuks2021&quot;"/>
        <s v="Atbalsts biedrībai Latvijas aeroklubs"/>
        <s v="Fonds Sibīrijas bērni"/>
        <s v="Grāmata - Jeļena Arbuzova"/>
        <s v="Orientēšanās sacensības&quot; Kāpa 2021&quot;"/>
        <s v="Rīgas brāļu kapi, piecām jaunām kapu plāksnēm "/>
        <s v="Grāmatas&quot;No sirds -  Ludzai&quot; izdošanai (Nasledije)"/>
        <s v="Izglītība"/>
        <s v="PII &quot;Rūķītis&quot;"/>
        <s v="Ēdināšanas izdevumi"/>
        <s v="Pedagogu darba samaksa no pašvaldības pamatbudž."/>
        <s v="Pedagogu darba samaksa no mērķdotācijas"/>
        <s v="Mācību līdzekļu iegāde"/>
        <s v="Asistenta paklapojumi izglītības iestādē"/>
        <s v="Piemaksa ped.,skolot,pal.,auklēm Covid-19 p.laikā"/>
        <s v="Mācību līdzekļi &quot;Lielvārds&quot;"/>
        <s v="Skeneris virtuves blokam"/>
        <s v="Pārējie pamatlīdzekļi 2 diģitālie ekrāni"/>
        <s v="Spēļu laukumu aprīkojums"/>
        <s v="3.PII &quot;Namiņš&quot;"/>
        <s v="Dabīgās ventilācijas kanālu remonts"/>
        <s v="Ugunsaizsardzības sistēmas ierīkošana"/>
        <s v="Ēdināšanas bloka labiekārtošana"/>
        <s v="Zemes pagraba demontāžas projekts"/>
        <s v="Sporta laukuma seguma projektēšana"/>
        <s v="Grupu laukumu nojumes 6x 4000"/>
        <s v="Logu nomaiņa 2.daļa"/>
        <s v="Virtuves fasādes siltināšana"/>
        <s v="Fasādes remonts, atlikušā daļa"/>
        <s v="Drošas starpsienas ierīkošana iestādes zālē"/>
        <s v="Zibensaizsardzības sistēmas remontdarbi"/>
        <s v="Teritorijas žoga pārcelšana"/>
        <s v=" 2 kāpņu telpu kosmētiskais remonts"/>
        <s v="Telpas(zāles) kosmētiskais remonts"/>
        <s v="4.PII &quot;Pasaciņa&quot;"/>
        <s v="Nojume"/>
        <s v="Energoefektivitātes projekta izstrāde, ekspertīze"/>
        <s v="2 nojumes"/>
        <s v="Briģu PII"/>
        <s v="Diennakts grupas atpūtas telpas tek.remonts"/>
        <s v="Diennakts grupas guļamistabas telpas tek.remonts"/>
        <s v="Diennakts grupas tualešu telpu tek.remonts"/>
        <s v="Bērnu rotaļu laukuma elementu izgatavošana"/>
        <s v="Istras PII"/>
        <s v="Datori (stacionārais un portatīvais)"/>
        <s v="Plīts iegāde virtuvei"/>
        <s v="Pildas PII"/>
        <s v="Blontu PII"/>
        <s v="Bērnudārza žoga rekonstrukcija"/>
        <s v="Ciblas PII"/>
        <s v="Ēkas skursteņa nomaiņa (2021.g.nepabeigtie darbi)"/>
        <s v="Kārsavas PII"/>
        <s v="Par izglītības pakalpojumiem &quot;Zaļā skola&quot;"/>
        <s v="Digitālais māc.līdz. &quot;Sākam mācīties&quot;"/>
        <s v="Stāvlaukuma ierīkošana (projektēšana)"/>
        <s v="Ēdināšanas bloka-virtuves remonts (materiāli)"/>
        <s v="Telpas- zāles izbūve (izd. nav noteikti)"/>
        <s v="Iekšējo telpu, grupiņu remonti (izd. nav noteikti)"/>
        <s v="Mežvidu PII &quot;Saulīte&quot;"/>
        <s v="Žalūzijas guļamtelpā"/>
        <s v="Malnavas PII &quot;Sienāzītis&quot;"/>
        <s v="Siltummezgla ierīkošana"/>
        <s v="Digit.māc.līdz.skolotājam &quot;Sākam mācīties&quot;"/>
        <s v="Bērnu rotaļu laukuma atribūti"/>
        <s v="Zilupes PII"/>
        <s v="Komunālie pakalpojumi"/>
        <s v="Telpu remonts"/>
        <s v="3in1(skeneris, print., kopētājs) virtuves blokam"/>
        <s v="Pavisam PII"/>
        <s v="Ludzas pilsētas vidusskola"/>
        <s v="Latvijas skolas soma"/>
        <s v="Stipendijas izglītojamiem"/>
        <s v="Erasmus projekts 059783 _2 Variety in Eur...regions"/>
        <s v="Erasmus projekts 059783 _3 learn.from the h..."/>
        <s v="Projekts &quot;Vesels-Aktīvs-Zinošs&quot;"/>
        <s v="RoboNet projekta priekšfinansējums"/>
        <s v="Grīdas seguma nomaiņa 2.korpusa zālē"/>
        <s v="Srejriteņi, aizsargķiveres, ceļu aizsargi"/>
        <s v="Ventilācijas ierīkošana 2.korpusa virtuvē"/>
        <s v="Stacionārie datorkomplekti 2.korpusam, 15 gab."/>
        <s v="Interaktīvie ekrāni"/>
        <s v="Ludzas pilsētas vidusskola - baseins"/>
        <s v="Ludzas 2.vidusskola"/>
        <s v="Interaktīvie ekrāni sākumskolas posmam (21.g.plānotie izdevumi)"/>
        <s v="Interaktīvā tāfele "/>
        <s v="5 stacionārie datori"/>
        <s v="Fasādes remonts un krāsošana(no Skolas ielas puses)"/>
        <s v="Fasādes remonts un krāsošana"/>
        <s v="Hiberklases iegāde (izdevumi nav noteikti)"/>
        <s v="Ludzas 2.vidusskola - dienesta viesnīca"/>
        <s v="Pildas pamatskola"/>
        <s v="Inventarizācijas lieta"/>
        <s v="10 planšetdatori un uzlādēšanas galds"/>
        <s v="Ciblas vidusskola"/>
        <s v="Robotu komplekts robotikas pulciņa nodarbībām"/>
        <s v="Projekts &quot;'Ment. veselības stabilizēšana Covid-19..&quot;"/>
        <s v="Atbalsts.priekšl.māc.samazin pUMPURS"/>
        <s v="Pušmucovas pamatskola"/>
        <s v="Datortehnika un WIFI tīkla izbūve"/>
        <s v="Kārsavas vidusskola"/>
        <s v="Skolas pagalma, piebr. ceļu, trotuāru asfaltēšana"/>
        <s v="Ugunsdz. un apziņ. sist. proj. un izbūve. sk. galv.korp. "/>
        <s v="Mežvidu pamatskola"/>
        <s v="4 stacionārie datori"/>
        <s v="1 interaktīvā tāfele"/>
        <s v="2 logi 1.stāvā"/>
        <s v="Mērdzenes pamatskola"/>
        <s v="Pedagogu darba samaksa no mērķdotācijas PII grupa"/>
        <s v="Mācību līdzekļu iegāde PII"/>
        <s v="Salnavas pamatskola"/>
        <s v="Asistenta pakalpojumi izglītības iestādē"/>
        <s v="Zilupes vidusskola"/>
        <s v="Signalizācija fiz.kab. un sākumskolas bēniņos"/>
        <s v="Kārtējais remonts"/>
        <s v="Pavisam skolas"/>
        <s v="Ludzas mūzikas pamatskola"/>
        <s v="Pedagogu darba samaksa no mērķdotācijas visp.izgl."/>
        <s v="Pedagogu darba samaksa no kultūras ministrijas"/>
        <s v="Akreditācijas izdevumi"/>
        <s v="Naudas balvas par sasniegumiem konkursos"/>
        <s v="Papildus pārtikas pakām"/>
        <s v="Sporta zāles pārbūve par kamerzāli"/>
        <s v="1.kabineta kosmētiskais remonts"/>
        <s v="Skolas  teritorijas labiekārtošana"/>
        <s v="2 interaktīvie ekrāni"/>
        <s v="Portatīvais dators, datortehnika"/>
        <s v="Koridoru, vestibila kosm.rem.,logu nomaiņa aktu zālē"/>
        <s v="Segums āra spēļu laukumam"/>
        <s v="J.Soikāna Mākslas skola"/>
        <s v="Projekts CraftWays"/>
        <s v="Būvniecības ieceres projekta aktualizācija"/>
        <s v="Kārsavas Mūzikas un mākslas skola"/>
        <s v="Zilupes Mūzikas un mākslas skola"/>
        <s v="Samaksa par komunālajiem pakalpojumiem"/>
        <s v="Ludzas novada Sporta skola"/>
        <s v="Pedagogu darba samaksa no mērķd.interešu izgl."/>
        <s v="Datortehnika un mēbeles sporta organizatoram"/>
        <s v="Stadiona būvprojekta izstrāde"/>
        <s v="Stadiona būvprojekta izstrāde (ekspertīze)"/>
        <s v="1.stāva svarcelšanas zāles grīdas remonts"/>
        <s v="Svarcelšanas zāles atjaunošana"/>
        <s v="Bērnu un jauniešu centrs"/>
        <s v="Erasmus HAND MADE"/>
        <s v="Projekts Proti un dari"/>
        <s v="Transporta daļa (ieķlauta iestāžu degviela) Ludza"/>
        <s v="Transporta daļa (ieķlauta iestāžu degviela) Kārsava"/>
        <s v="Transporta daļa (iekļauta iestāžu degviela) Zilupe"/>
        <s v="Transporta daļa (iekļauta iestāžu degviela) Blonti"/>
        <s v="Transporta daļa (iekļauta iestāžu degviela) Līdumnieki"/>
        <s v="Izglītības  pārvalde"/>
        <s v="Pedagogu darba samaksa"/>
        <s v="Nod.pers.prof.kompetences pilnveide"/>
        <s v="Projekts Karjeras atbalsts..."/>
        <s v="Projekts Kompetenču attīstība..."/>
        <s v="Proj. Labbūtības ceļakartes aktivitāšu īstenošana"/>
        <s v="Savstarpējie nor. par izglītības pak.izp.uz 23.11.21."/>
        <s v="Sociālā nodrošināšana"/>
        <s v="Sociālā aizs. Invalid. gadījumā - asistenti m/d"/>
        <s v="Mājas aprūpe"/>
        <s v="2 telpu renovācija sociālās aprūpes nodaļā Kārsavā (Neizmantotie līdzekļi 2021.g.Pamatkapitāla palielin.Kārsavas slimnīca)_x000a_"/>
        <s v="Mežvidu mājas aprūpes mobilā grupa"/>
        <s v="Daudzfunkcionālais sociālo pak.centrs Ludza m/d"/>
        <s v="Daudzfunkcionālais sociālo pak.centrs Kārsava m/d"/>
        <s v="SAC &quot;Ludza&quot; - Garbari"/>
        <s v="Administrācijas ēkas telpu remonts"/>
        <s v="Administrācijas ēkas telpu remonta pabeigšana"/>
        <s v="SAC &quot;Ludza&quot; - Istalsna"/>
        <s v="Veļas žāvēšanas nojume"/>
        <s v="Panduss ar margām"/>
        <s v="Lifta remonts"/>
        <s v="Ēkas 2.stāva telpu remonts 2.daļa"/>
        <s v="Ēkas 2.stāva telpu aprīkojums"/>
        <s v="Līdzfinansējums LEADER projektam"/>
        <s v="Malkas šķūņa remonts (granulu glābašanas vietne)"/>
        <s v="SAC &quot;Mūsmājas&quot; - Kārsava"/>
        <s v="Atbalsts bezdarba gadījumā"/>
        <s v="Atbalsts gados veciem cilvēkiem"/>
        <s v="Atbalsts ģimenēm ar bērniem"/>
        <s v="BJĀAC &quot;Ozoli&quot; Madonas nov.pašvaldība"/>
        <s v="Mājokļa atbalsts"/>
        <s v="Pabalsti maznodroš. un neaizsarg.personām"/>
        <s v="GMI"/>
        <s v="Bāriņtiesa"/>
        <s v="Sociālais dienests"/>
        <s v="Darbs ar asistentu darbības nodrošināšanu"/>
        <s v="DI pasākumu īstenošana m/d"/>
        <s v="Projekts Sociālā darba attīstība m/d"/>
        <s v="Līdzekļi neparedzētiem gadījumiem"/>
        <s v="Vides piesārņojuma samaz.un  novērš. Novads.DRN" u="1"/>
        <s v="KAC" u="1"/>
        <s v="Kārsava" u="1"/>
        <s v="Ekonomiskā darbība" u="1"/>
        <s v=" " u="1"/>
        <s v="Atbalsts uzņēmējdarbībai" u="1"/>
        <s v="Sporta pasākumi" u="1"/>
        <s v="Pavisam " u="1"/>
        <s v="Atpūta, kultūra, reliģija" u="1"/>
        <s v="Zilupe" u="1"/>
        <s v="Lauku teritorijas" u="1"/>
        <s v="Notekūdeņu apsaimniekošana. Novads" u="1"/>
        <s v="Autotransports - autoceļu fonds" u="1"/>
        <s v="Sociālie pabalsti (pašvaldības līdzekļi)" u="1"/>
      </sharedItems>
    </cacheField>
    <cacheField name="Atlīdzība" numFmtId="3">
      <sharedItems containsString="0" containsBlank="1" containsNumber="1" containsInteger="1"/>
    </cacheField>
    <cacheField name="Pārējie" numFmtId="3">
      <sharedItems containsString="0" containsBlank="1" containsNumber="1" containsInteger="1"/>
    </cacheField>
    <cacheField name="P/līdzekļi" numFmtId="0">
      <sharedItems containsString="0" containsBlank="1" containsNumber="1" containsInteger="1"/>
    </cacheField>
    <cacheField name="Kopā" numFmtId="3">
      <sharedItems containsBlank="1" containsMixedTypes="1" containsNumber="1" containsInteger="1"/>
    </cacheField>
    <cacheField name="Atlīdzība bāze" numFmtId="3">
      <sharedItems containsString="0" containsBlank="1" containsNumber="1" containsInteger="1"/>
    </cacheField>
    <cacheField name="Pārējie bāze" numFmtId="3">
      <sharedItems containsString="0" containsBlank="1" containsNumber="1" containsInteger="1"/>
    </cacheField>
    <cacheField name="P/līdz. Bāze" numFmtId="3">
      <sharedItems containsString="0" containsBlank="1" containsNumber="1" containsInteger="1"/>
    </cacheField>
    <cacheField name="Kopā bāze" numFmtId="3">
      <sharedItems containsString="0" containsBlank="1" containsNumber="1" containsInteger="1"/>
    </cacheField>
    <cacheField name="(+;-)" numFmtId="3">
      <sharedItems containsString="0" containsBlank="1" containsNumber="1" containsInteger="1"/>
    </cacheField>
    <cacheField name="Mērķdot." numFmtId="3">
      <sharedItems containsString="0" containsBlank="1" containsNumber="1" containsInteger="1"/>
    </cacheField>
    <cacheField name="Virsbāzes atbalstītie izdevumi" numFmtId="0">
      <sharedItems containsString="0" containsBlank="1" containsNumber="1" containsInteger="1"/>
    </cacheField>
    <cacheField name="Investīcijas" numFmtId="0">
      <sharedItems containsString="0" containsBlank="1" containsNumber="1" containsInteger="1"/>
    </cacheField>
    <cacheField name="neatb.2021.g." numFmtId="3">
      <sharedItems containsString="0" containsBlank="1" containsNumber="1" containsInteger="1"/>
    </cacheField>
    <cacheField name="neatb.2022.g." numFmtId="3">
      <sharedItems containsString="0" containsBlank="1" containsNumber="1" containsInteger="1"/>
    </cacheField>
    <cacheField name="Kopsumma projekti" numFmtId="3">
      <sharedItems containsString="0" containsBlank="1" containsNumber="1" containsInteger="1"/>
    </cacheField>
    <cacheField name="pašv.līdz." numFmtId="3">
      <sharedItems containsString="0" containsBlank="1" containsNumber="1" containsInteger="1"/>
    </cacheField>
    <cacheField name="proj.līdz." numFmtId="3">
      <sharedItems containsString="0" containsBlank="1" containsNumber="1" containsInteger="1"/>
    </cacheField>
    <cacheField name="aizņēmums" numFmtId="3">
      <sharedItems containsString="0" containsBlank="1" containsNumber="1" containsInteger="1"/>
    </cacheField>
    <cacheField name="viss kopā" numFmtId="0" formula="'Atlīdzība bāze'+'Pārējie bāze'+'P/līdz. Bāze'+Mērķdot.+'Virsbāzes atbalstītie izdevumi'+Investīcijas+'Kopsumma projekti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15">
  <r>
    <x v="0"/>
    <x v="0"/>
    <x v="0"/>
    <n v="181654"/>
    <n v="167234"/>
    <n v="7127"/>
    <n v="356015"/>
    <n v="260290"/>
    <n v="242567"/>
    <n v="5000"/>
    <n v="507857"/>
    <n v="151842"/>
    <m/>
    <m/>
    <m/>
    <m/>
    <m/>
    <m/>
    <m/>
    <m/>
    <m/>
  </r>
  <r>
    <x v="0"/>
    <x v="0"/>
    <x v="1"/>
    <m/>
    <n v="3745"/>
    <m/>
    <n v="3745"/>
    <m/>
    <n v="47135"/>
    <m/>
    <n v="47135"/>
    <n v="43390"/>
    <m/>
    <m/>
    <m/>
    <n v="25000"/>
    <m/>
    <m/>
    <m/>
    <m/>
    <m/>
  </r>
  <r>
    <x v="0"/>
    <x v="0"/>
    <x v="2"/>
    <m/>
    <m/>
    <m/>
    <n v="0"/>
    <m/>
    <m/>
    <m/>
    <n v="0"/>
    <n v="0"/>
    <m/>
    <m/>
    <n v="5000"/>
    <m/>
    <m/>
    <m/>
    <m/>
    <m/>
    <m/>
  </r>
  <r>
    <x v="0"/>
    <x v="0"/>
    <x v="3"/>
    <m/>
    <m/>
    <m/>
    <n v="0"/>
    <m/>
    <m/>
    <m/>
    <n v="0"/>
    <n v="0"/>
    <m/>
    <m/>
    <n v="20000"/>
    <m/>
    <m/>
    <m/>
    <m/>
    <m/>
    <m/>
  </r>
  <r>
    <x v="0"/>
    <x v="1"/>
    <x v="4"/>
    <m/>
    <m/>
    <m/>
    <n v="0"/>
    <m/>
    <m/>
    <m/>
    <n v="0"/>
    <n v="0"/>
    <m/>
    <m/>
    <m/>
    <m/>
    <m/>
    <m/>
    <m/>
    <m/>
    <m/>
  </r>
  <r>
    <x v="0"/>
    <x v="1"/>
    <x v="5"/>
    <m/>
    <m/>
    <m/>
    <n v="0"/>
    <n v="153097"/>
    <m/>
    <m/>
    <n v="153097"/>
    <n v="153097"/>
    <m/>
    <m/>
    <m/>
    <m/>
    <m/>
    <m/>
    <m/>
    <m/>
    <m/>
  </r>
  <r>
    <x v="0"/>
    <x v="1"/>
    <x v="6"/>
    <n v="307226"/>
    <m/>
    <m/>
    <n v="307226"/>
    <n v="82806"/>
    <m/>
    <m/>
    <n v="82806"/>
    <n v="-224420"/>
    <m/>
    <m/>
    <m/>
    <m/>
    <m/>
    <m/>
    <m/>
    <m/>
    <m/>
  </r>
  <r>
    <x v="0"/>
    <x v="1"/>
    <x v="7"/>
    <m/>
    <n v="77068"/>
    <m/>
    <n v="77068"/>
    <m/>
    <n v="91381"/>
    <m/>
    <n v="91381"/>
    <n v="14313"/>
    <m/>
    <m/>
    <m/>
    <m/>
    <m/>
    <m/>
    <m/>
    <m/>
    <m/>
  </r>
  <r>
    <x v="0"/>
    <x v="1"/>
    <x v="8"/>
    <m/>
    <n v="2386"/>
    <m/>
    <n v="2386"/>
    <m/>
    <n v="3299"/>
    <m/>
    <n v="3299"/>
    <n v="913"/>
    <m/>
    <m/>
    <m/>
    <m/>
    <m/>
    <m/>
    <m/>
    <m/>
    <m/>
  </r>
  <r>
    <x v="0"/>
    <x v="2"/>
    <x v="9"/>
    <n v="67374"/>
    <m/>
    <m/>
    <n v="67374"/>
    <n v="36111"/>
    <m/>
    <m/>
    <n v="36111"/>
    <n v="-31263"/>
    <n v="26400"/>
    <m/>
    <m/>
    <m/>
    <m/>
    <m/>
    <m/>
    <m/>
    <m/>
  </r>
  <r>
    <x v="0"/>
    <x v="2"/>
    <x v="10"/>
    <m/>
    <n v="8629"/>
    <m/>
    <n v="8629"/>
    <m/>
    <n v="3960"/>
    <m/>
    <n v="3960"/>
    <n v="-4669"/>
    <n v="3960"/>
    <m/>
    <m/>
    <m/>
    <m/>
    <m/>
    <m/>
    <m/>
    <m/>
  </r>
  <r>
    <x v="0"/>
    <x v="3"/>
    <x v="11"/>
    <n v="74198"/>
    <n v="1467"/>
    <n v="964"/>
    <n v="76629"/>
    <n v="105354"/>
    <n v="19647"/>
    <n v="2200"/>
    <n v="127201"/>
    <n v="50572"/>
    <m/>
    <m/>
    <m/>
    <m/>
    <m/>
    <m/>
    <m/>
    <m/>
    <m/>
  </r>
  <r>
    <x v="0"/>
    <x v="4"/>
    <x v="12"/>
    <n v="51925"/>
    <n v="5130"/>
    <m/>
    <n v="57055"/>
    <n v="58085"/>
    <n v="5222"/>
    <n v="2000"/>
    <n v="65307"/>
    <n v="8252"/>
    <m/>
    <m/>
    <m/>
    <m/>
    <m/>
    <m/>
    <m/>
    <m/>
    <m/>
  </r>
  <r>
    <x v="0"/>
    <x v="5"/>
    <x v="13"/>
    <n v="638597"/>
    <n v="59871"/>
    <n v="26681"/>
    <n v="725149"/>
    <n v="595596"/>
    <n v="17561"/>
    <n v="4600"/>
    <n v="617757"/>
    <n v="-107392"/>
    <m/>
    <m/>
    <m/>
    <m/>
    <m/>
    <m/>
    <m/>
    <m/>
    <m/>
  </r>
  <r>
    <x v="0"/>
    <x v="6"/>
    <x v="14"/>
    <n v="84693"/>
    <n v="5723"/>
    <n v="950"/>
    <n v="91366"/>
    <n v="106111"/>
    <n v="4310"/>
    <n v="1000"/>
    <n v="111421"/>
    <n v="20055"/>
    <m/>
    <m/>
    <m/>
    <m/>
    <m/>
    <m/>
    <m/>
    <m/>
    <m/>
  </r>
  <r>
    <x v="0"/>
    <x v="7"/>
    <x v="15"/>
    <m/>
    <m/>
    <m/>
    <n v="0"/>
    <n v="116030"/>
    <n v="67274"/>
    <n v="4750"/>
    <n v="188054"/>
    <n v="188054"/>
    <m/>
    <m/>
    <m/>
    <m/>
    <m/>
    <m/>
    <m/>
    <m/>
    <m/>
  </r>
  <r>
    <x v="0"/>
    <x v="8"/>
    <x v="16"/>
    <n v="282159"/>
    <n v="72604"/>
    <n v="5000"/>
    <n v="359763"/>
    <n v="178816"/>
    <n v="4348"/>
    <n v="1000"/>
    <n v="184164"/>
    <n v="-175599"/>
    <m/>
    <m/>
    <m/>
    <m/>
    <m/>
    <m/>
    <m/>
    <m/>
    <m/>
  </r>
  <r>
    <x v="0"/>
    <x v="8"/>
    <x v="17"/>
    <m/>
    <n v="2178"/>
    <m/>
    <n v="2178"/>
    <m/>
    <n v="2178"/>
    <m/>
    <n v="2178"/>
    <n v="0"/>
    <m/>
    <m/>
    <m/>
    <m/>
    <m/>
    <m/>
    <m/>
    <m/>
    <m/>
  </r>
  <r>
    <x v="0"/>
    <x v="9"/>
    <x v="18"/>
    <m/>
    <m/>
    <m/>
    <m/>
    <n v="181887"/>
    <n v="9443"/>
    <m/>
    <n v="191330"/>
    <n v="191330"/>
    <m/>
    <m/>
    <m/>
    <m/>
    <m/>
    <m/>
    <m/>
    <m/>
    <m/>
  </r>
  <r>
    <x v="0"/>
    <x v="9"/>
    <x v="19"/>
    <m/>
    <m/>
    <m/>
    <n v="0"/>
    <m/>
    <n v="40000"/>
    <m/>
    <n v="40000"/>
    <n v="40000"/>
    <m/>
    <m/>
    <m/>
    <m/>
    <m/>
    <m/>
    <m/>
    <m/>
    <m/>
  </r>
  <r>
    <x v="0"/>
    <x v="9"/>
    <x v="20"/>
    <m/>
    <m/>
    <m/>
    <m/>
    <m/>
    <n v="40000"/>
    <m/>
    <n v="40000"/>
    <n v="40000"/>
    <m/>
    <m/>
    <m/>
    <m/>
    <m/>
    <m/>
    <m/>
    <m/>
    <m/>
  </r>
  <r>
    <x v="1"/>
    <x v="10"/>
    <x v="21"/>
    <n v="1687826"/>
    <n v="406035"/>
    <n v="40722"/>
    <n v="2134583"/>
    <n v="1874183"/>
    <n v="598325"/>
    <n v="20550"/>
    <n v="2493058"/>
    <n v="358475"/>
    <n v="30360"/>
    <n v="0"/>
    <n v="25000"/>
    <n v="25000"/>
    <n v="0"/>
    <n v="0"/>
    <n v="0"/>
    <n v="0"/>
    <n v="0"/>
  </r>
  <r>
    <x v="2"/>
    <x v="11"/>
    <x v="22"/>
    <m/>
    <m/>
    <m/>
    <m/>
    <n v="38052"/>
    <n v="12625"/>
    <m/>
    <n v="50677"/>
    <n v="50677"/>
    <m/>
    <m/>
    <m/>
    <m/>
    <m/>
    <m/>
    <m/>
    <m/>
    <m/>
  </r>
  <r>
    <x v="1"/>
    <x v="10"/>
    <x v="21"/>
    <n v="0"/>
    <n v="0"/>
    <n v="0"/>
    <n v="0"/>
    <n v="38052"/>
    <n v="12625"/>
    <n v="0"/>
    <n v="50677"/>
    <n v="50677"/>
    <n v="0"/>
    <n v="0"/>
    <n v="0"/>
    <n v="0"/>
    <n v="0"/>
    <n v="0"/>
    <n v="0"/>
    <n v="0"/>
    <n v="0"/>
  </r>
  <r>
    <x v="2"/>
    <x v="12"/>
    <x v="23"/>
    <m/>
    <m/>
    <m/>
    <m/>
    <n v="58943"/>
    <n v="10031"/>
    <m/>
    <n v="68974"/>
    <n v="68974"/>
    <m/>
    <m/>
    <m/>
    <m/>
    <m/>
    <m/>
    <m/>
    <m/>
    <m/>
  </r>
  <r>
    <x v="1"/>
    <x v="10"/>
    <x v="21"/>
    <n v="0"/>
    <n v="0"/>
    <n v="0"/>
    <n v="0"/>
    <n v="58943"/>
    <n v="10031"/>
    <n v="0"/>
    <n v="68974"/>
    <n v="68974"/>
    <n v="0"/>
    <n v="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3"/>
    <x v="25"/>
    <n v="29545"/>
    <n v="6616"/>
    <m/>
    <n v="36161"/>
    <n v="21477"/>
    <n v="4182"/>
    <m/>
    <n v="25659"/>
    <n v="-10502"/>
    <m/>
    <m/>
    <m/>
    <m/>
    <m/>
    <m/>
    <m/>
    <m/>
    <m/>
  </r>
  <r>
    <x v="3"/>
    <x v="13"/>
    <x v="26"/>
    <n v="10063"/>
    <n v="4995"/>
    <n v="870"/>
    <n v="15928"/>
    <n v="12686"/>
    <n v="4659"/>
    <n v="850"/>
    <n v="18195"/>
    <n v="2267"/>
    <m/>
    <m/>
    <m/>
    <m/>
    <m/>
    <m/>
    <m/>
    <m/>
    <m/>
  </r>
  <r>
    <x v="3"/>
    <x v="13"/>
    <x v="27"/>
    <m/>
    <n v="3640"/>
    <n v="549"/>
    <n v="4189"/>
    <n v="12656"/>
    <n v="9195"/>
    <n v="500"/>
    <n v="22351"/>
    <n v="18162"/>
    <m/>
    <m/>
    <m/>
    <m/>
    <m/>
    <m/>
    <m/>
    <m/>
    <m/>
  </r>
  <r>
    <x v="3"/>
    <x v="13"/>
    <x v="28"/>
    <m/>
    <n v="2670"/>
    <m/>
    <n v="2670"/>
    <n v="1797"/>
    <n v="13610"/>
    <m/>
    <n v="15407"/>
    <n v="12737"/>
    <m/>
    <m/>
    <m/>
    <m/>
    <m/>
    <m/>
    <m/>
    <m/>
    <m/>
  </r>
  <r>
    <x v="3"/>
    <x v="13"/>
    <x v="29"/>
    <m/>
    <n v="2256"/>
    <m/>
    <n v="2256"/>
    <m/>
    <n v="2683"/>
    <m/>
    <n v="2683"/>
    <n v="427"/>
    <m/>
    <m/>
    <m/>
    <m/>
    <m/>
    <m/>
    <m/>
    <m/>
    <m/>
  </r>
  <r>
    <x v="3"/>
    <x v="13"/>
    <x v="30"/>
    <m/>
    <n v="2773"/>
    <n v="5530"/>
    <n v="8303"/>
    <m/>
    <n v="1582"/>
    <n v="6763"/>
    <n v="8345"/>
    <n v="42"/>
    <m/>
    <m/>
    <m/>
    <m/>
    <m/>
    <m/>
    <m/>
    <m/>
    <m/>
  </r>
  <r>
    <x v="3"/>
    <x v="13"/>
    <x v="31"/>
    <m/>
    <n v="1233"/>
    <m/>
    <n v="1233"/>
    <m/>
    <m/>
    <m/>
    <n v="0"/>
    <n v="-1233"/>
    <m/>
    <m/>
    <m/>
    <m/>
    <m/>
    <m/>
    <m/>
    <m/>
    <m/>
  </r>
  <r>
    <x v="3"/>
    <x v="13"/>
    <x v="32"/>
    <m/>
    <n v="1000"/>
    <m/>
    <n v="1000"/>
    <m/>
    <m/>
    <m/>
    <n v="0"/>
    <n v="-1000"/>
    <m/>
    <m/>
    <m/>
    <m/>
    <m/>
    <m/>
    <m/>
    <m/>
    <m/>
  </r>
  <r>
    <x v="3"/>
    <x v="13"/>
    <x v="33"/>
    <m/>
    <m/>
    <m/>
    <n v="0"/>
    <m/>
    <m/>
    <m/>
    <n v="0"/>
    <n v="0"/>
    <m/>
    <m/>
    <m/>
    <m/>
    <m/>
    <m/>
    <m/>
    <m/>
    <m/>
  </r>
  <r>
    <x v="3"/>
    <x v="13"/>
    <x v="24"/>
    <m/>
    <m/>
    <m/>
    <n v="0"/>
    <m/>
    <m/>
    <m/>
    <n v="0"/>
    <n v="0"/>
    <m/>
    <m/>
    <m/>
    <m/>
    <m/>
    <m/>
    <m/>
    <m/>
    <m/>
  </r>
  <r>
    <x v="3"/>
    <x v="13"/>
    <x v="34"/>
    <m/>
    <m/>
    <m/>
    <n v="0"/>
    <m/>
    <m/>
    <m/>
    <n v="0"/>
    <n v="0"/>
    <m/>
    <m/>
    <m/>
    <m/>
    <n v="1000"/>
    <m/>
    <m/>
    <m/>
    <m/>
  </r>
  <r>
    <x v="3"/>
    <x v="13"/>
    <x v="35"/>
    <m/>
    <m/>
    <m/>
    <n v="0"/>
    <m/>
    <m/>
    <m/>
    <n v="0"/>
    <n v="0"/>
    <m/>
    <m/>
    <m/>
    <m/>
    <n v="4000"/>
    <m/>
    <m/>
    <m/>
    <m/>
  </r>
  <r>
    <x v="3"/>
    <x v="13"/>
    <x v="36"/>
    <m/>
    <m/>
    <m/>
    <n v="0"/>
    <m/>
    <m/>
    <m/>
    <n v="0"/>
    <n v="0"/>
    <m/>
    <m/>
    <m/>
    <m/>
    <n v="350"/>
    <m/>
    <m/>
    <m/>
    <m/>
  </r>
  <r>
    <x v="3"/>
    <x v="13"/>
    <x v="37"/>
    <m/>
    <m/>
    <m/>
    <n v="0"/>
    <m/>
    <m/>
    <m/>
    <n v="0"/>
    <n v="0"/>
    <m/>
    <m/>
    <m/>
    <m/>
    <n v="3000"/>
    <m/>
    <m/>
    <m/>
    <m/>
  </r>
  <r>
    <x v="3"/>
    <x v="13"/>
    <x v="38"/>
    <m/>
    <m/>
    <m/>
    <n v="0"/>
    <m/>
    <m/>
    <m/>
    <n v="0"/>
    <n v="0"/>
    <m/>
    <m/>
    <n v="1000"/>
    <m/>
    <m/>
    <m/>
    <m/>
    <m/>
    <m/>
  </r>
  <r>
    <x v="3"/>
    <x v="13"/>
    <x v="39"/>
    <m/>
    <m/>
    <m/>
    <n v="0"/>
    <m/>
    <m/>
    <m/>
    <n v="0"/>
    <n v="0"/>
    <m/>
    <m/>
    <m/>
    <m/>
    <n v="300"/>
    <m/>
    <m/>
    <m/>
    <m/>
  </r>
  <r>
    <x v="3"/>
    <x v="13"/>
    <x v="40"/>
    <m/>
    <m/>
    <m/>
    <n v="0"/>
    <m/>
    <m/>
    <m/>
    <n v="0"/>
    <n v="0"/>
    <m/>
    <m/>
    <m/>
    <m/>
    <n v="1000"/>
    <m/>
    <m/>
    <m/>
    <m/>
  </r>
  <r>
    <x v="1"/>
    <x v="10"/>
    <x v="21"/>
    <n v="39608"/>
    <n v="25183"/>
    <n v="6949"/>
    <n v="71740"/>
    <n v="48616"/>
    <n v="35911"/>
    <n v="8113"/>
    <n v="92640"/>
    <n v="20900"/>
    <n v="0"/>
    <n v="0"/>
    <n v="1000"/>
    <n v="0"/>
    <n v="9650"/>
    <n v="0"/>
    <n v="0"/>
    <n v="0"/>
    <n v="0"/>
  </r>
  <r>
    <x v="3"/>
    <x v="14"/>
    <x v="41"/>
    <n v="41150"/>
    <n v="47351"/>
    <n v="820"/>
    <n v="89321"/>
    <n v="24601"/>
    <n v="1836"/>
    <n v="2000"/>
    <n v="28437"/>
    <n v="-60884"/>
    <m/>
    <m/>
    <m/>
    <m/>
    <m/>
    <m/>
    <m/>
    <m/>
    <m/>
  </r>
  <r>
    <x v="3"/>
    <x v="14"/>
    <x v="42"/>
    <m/>
    <n v="1565"/>
    <m/>
    <n v="1565"/>
    <m/>
    <n v="586"/>
    <n v="1565"/>
    <n v="2151"/>
    <n v="586"/>
    <m/>
    <m/>
    <m/>
    <m/>
    <m/>
    <m/>
    <m/>
    <m/>
    <m/>
  </r>
  <r>
    <x v="3"/>
    <x v="14"/>
    <x v="28"/>
    <m/>
    <m/>
    <m/>
    <m/>
    <n v="10283"/>
    <n v="18218"/>
    <m/>
    <n v="28501"/>
    <n v="28501"/>
    <m/>
    <m/>
    <m/>
    <m/>
    <m/>
    <m/>
    <m/>
    <m/>
    <m/>
  </r>
  <r>
    <x v="3"/>
    <x v="14"/>
    <x v="29"/>
    <m/>
    <m/>
    <m/>
    <m/>
    <m/>
    <n v="1175"/>
    <m/>
    <n v="1175"/>
    <n v="1175"/>
    <m/>
    <m/>
    <m/>
    <m/>
    <m/>
    <m/>
    <m/>
    <m/>
    <m/>
  </r>
  <r>
    <x v="3"/>
    <x v="14"/>
    <x v="43"/>
    <m/>
    <m/>
    <m/>
    <m/>
    <n v="19659"/>
    <n v="22187"/>
    <m/>
    <n v="41846"/>
    <n v="41846"/>
    <m/>
    <m/>
    <m/>
    <m/>
    <m/>
    <m/>
    <m/>
    <m/>
    <m/>
  </r>
  <r>
    <x v="3"/>
    <x v="14"/>
    <x v="44"/>
    <m/>
    <m/>
    <m/>
    <m/>
    <n v="12359"/>
    <n v="4349"/>
    <n v="820"/>
    <n v="17528"/>
    <n v="17528"/>
    <m/>
    <m/>
    <m/>
    <m/>
    <m/>
    <m/>
    <m/>
    <m/>
    <m/>
  </r>
  <r>
    <x v="3"/>
    <x v="14"/>
    <x v="45"/>
    <n v="8630"/>
    <n v="2902"/>
    <m/>
    <n v="11532"/>
    <n v="347"/>
    <m/>
    <m/>
    <n v="347"/>
    <n v="-11185"/>
    <n v="9998"/>
    <m/>
    <m/>
    <m/>
    <m/>
    <m/>
    <m/>
    <m/>
    <m/>
  </r>
  <r>
    <x v="3"/>
    <x v="14"/>
    <x v="46"/>
    <m/>
    <m/>
    <m/>
    <n v="0"/>
    <m/>
    <m/>
    <m/>
    <n v="0"/>
    <n v="0"/>
    <m/>
    <m/>
    <m/>
    <m/>
    <n v="570"/>
    <m/>
    <m/>
    <m/>
    <m/>
  </r>
  <r>
    <x v="3"/>
    <x v="14"/>
    <x v="47"/>
    <m/>
    <n v="4840"/>
    <m/>
    <n v="4840"/>
    <m/>
    <m/>
    <m/>
    <n v="0"/>
    <n v="-4840"/>
    <m/>
    <m/>
    <m/>
    <m/>
    <m/>
    <m/>
    <m/>
    <m/>
    <m/>
  </r>
  <r>
    <x v="3"/>
    <x v="14"/>
    <x v="33"/>
    <m/>
    <m/>
    <m/>
    <n v="0"/>
    <m/>
    <m/>
    <m/>
    <n v="0"/>
    <n v="0"/>
    <m/>
    <m/>
    <m/>
    <m/>
    <m/>
    <m/>
    <m/>
    <m/>
    <m/>
  </r>
  <r>
    <x v="3"/>
    <x v="14"/>
    <x v="48"/>
    <m/>
    <m/>
    <m/>
    <n v="0"/>
    <m/>
    <m/>
    <m/>
    <n v="0"/>
    <n v="0"/>
    <m/>
    <m/>
    <m/>
    <m/>
    <n v="300"/>
    <m/>
    <m/>
    <m/>
    <m/>
  </r>
  <r>
    <x v="3"/>
    <x v="14"/>
    <x v="49"/>
    <m/>
    <m/>
    <m/>
    <n v="0"/>
    <m/>
    <m/>
    <m/>
    <n v="0"/>
    <n v="0"/>
    <m/>
    <m/>
    <m/>
    <m/>
    <n v="260"/>
    <m/>
    <m/>
    <m/>
    <m/>
  </r>
  <r>
    <x v="3"/>
    <x v="14"/>
    <x v="50"/>
    <m/>
    <m/>
    <m/>
    <n v="0"/>
    <m/>
    <m/>
    <m/>
    <n v="0"/>
    <n v="0"/>
    <m/>
    <m/>
    <n v="880"/>
    <m/>
    <m/>
    <m/>
    <m/>
    <m/>
    <m/>
  </r>
  <r>
    <x v="3"/>
    <x v="14"/>
    <x v="51"/>
    <m/>
    <m/>
    <m/>
    <n v="0"/>
    <m/>
    <m/>
    <m/>
    <n v="0"/>
    <n v="0"/>
    <m/>
    <m/>
    <m/>
    <m/>
    <n v="400"/>
    <m/>
    <m/>
    <m/>
    <m/>
  </r>
  <r>
    <x v="3"/>
    <x v="14"/>
    <x v="52"/>
    <m/>
    <m/>
    <m/>
    <m/>
    <m/>
    <m/>
    <m/>
    <n v="0"/>
    <n v="0"/>
    <m/>
    <m/>
    <m/>
    <m/>
    <n v="348"/>
    <m/>
    <m/>
    <m/>
    <m/>
  </r>
  <r>
    <x v="3"/>
    <x v="14"/>
    <x v="53"/>
    <m/>
    <m/>
    <m/>
    <n v="0"/>
    <m/>
    <m/>
    <m/>
    <n v="0"/>
    <n v="0"/>
    <m/>
    <m/>
    <m/>
    <m/>
    <n v="60"/>
    <m/>
    <m/>
    <m/>
    <m/>
  </r>
  <r>
    <x v="3"/>
    <x v="14"/>
    <x v="54"/>
    <m/>
    <m/>
    <m/>
    <m/>
    <m/>
    <m/>
    <m/>
    <m/>
    <m/>
    <m/>
    <m/>
    <n v="1500"/>
    <m/>
    <m/>
    <m/>
    <m/>
    <m/>
    <m/>
  </r>
  <r>
    <x v="1"/>
    <x v="10"/>
    <x v="21"/>
    <n v="49780"/>
    <n v="56658"/>
    <n v="820"/>
    <n v="107258"/>
    <n v="67249"/>
    <n v="48351"/>
    <n v="4385"/>
    <n v="119985"/>
    <n v="12727"/>
    <n v="9998"/>
    <n v="0"/>
    <n v="2380"/>
    <n v="0"/>
    <n v="1938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5"/>
    <x v="55"/>
    <n v="52253"/>
    <n v="10518"/>
    <n v="965"/>
    <n v="63736"/>
    <n v="34371"/>
    <n v="3531"/>
    <m/>
    <n v="37902"/>
    <n v="-25834"/>
    <m/>
    <m/>
    <m/>
    <m/>
    <m/>
    <m/>
    <m/>
    <m/>
    <m/>
  </r>
  <r>
    <x v="3"/>
    <x v="15"/>
    <x v="29"/>
    <m/>
    <n v="5155"/>
    <m/>
    <n v="5155"/>
    <m/>
    <n v="5578"/>
    <m/>
    <n v="5578"/>
    <n v="423"/>
    <m/>
    <m/>
    <m/>
    <m/>
    <m/>
    <m/>
    <m/>
    <m/>
    <m/>
  </r>
  <r>
    <x v="3"/>
    <x v="15"/>
    <x v="28"/>
    <n v="7235"/>
    <n v="8829"/>
    <m/>
    <n v="16064"/>
    <n v="20641"/>
    <n v="27374"/>
    <m/>
    <n v="48015"/>
    <n v="31951"/>
    <m/>
    <m/>
    <m/>
    <m/>
    <m/>
    <m/>
    <m/>
    <m/>
    <m/>
  </r>
  <r>
    <x v="3"/>
    <x v="15"/>
    <x v="43"/>
    <m/>
    <n v="3665"/>
    <n v="640"/>
    <n v="4305"/>
    <n v="37716"/>
    <n v="15368"/>
    <n v="1700"/>
    <n v="54784"/>
    <n v="50479"/>
    <m/>
    <m/>
    <m/>
    <m/>
    <m/>
    <m/>
    <m/>
    <m/>
    <m/>
  </r>
  <r>
    <x v="3"/>
    <x v="15"/>
    <x v="56"/>
    <n v="3554"/>
    <n v="282"/>
    <m/>
    <n v="3836"/>
    <n v="3863"/>
    <n v="206"/>
    <m/>
    <n v="4069"/>
    <n v="233"/>
    <m/>
    <m/>
    <m/>
    <m/>
    <m/>
    <m/>
    <m/>
    <m/>
    <m/>
  </r>
  <r>
    <x v="3"/>
    <x v="15"/>
    <x v="57"/>
    <n v="6897"/>
    <n v="2480"/>
    <n v="870"/>
    <n v="10247"/>
    <n v="8811"/>
    <n v="1727"/>
    <n v="850"/>
    <n v="11388"/>
    <n v="1141"/>
    <m/>
    <m/>
    <m/>
    <m/>
    <m/>
    <m/>
    <m/>
    <m/>
    <m/>
  </r>
  <r>
    <x v="3"/>
    <x v="15"/>
    <x v="58"/>
    <n v="6897"/>
    <n v="2807"/>
    <n v="870"/>
    <n v="10574"/>
    <n v="8690"/>
    <n v="2294"/>
    <n v="850"/>
    <n v="11834"/>
    <n v="1260"/>
    <m/>
    <m/>
    <m/>
    <m/>
    <m/>
    <m/>
    <m/>
    <m/>
    <m/>
  </r>
  <r>
    <x v="3"/>
    <x v="15"/>
    <x v="59"/>
    <n v="16047"/>
    <n v="3860"/>
    <m/>
    <n v="19907"/>
    <n v="17595"/>
    <n v="1374"/>
    <m/>
    <n v="18969"/>
    <n v="-938"/>
    <m/>
    <m/>
    <m/>
    <m/>
    <m/>
    <m/>
    <m/>
    <m/>
    <m/>
  </r>
  <r>
    <x v="3"/>
    <x v="15"/>
    <x v="60"/>
    <n v="10577"/>
    <n v="2402"/>
    <m/>
    <n v="12979"/>
    <n v="11670"/>
    <n v="1944"/>
    <m/>
    <n v="13614"/>
    <n v="635"/>
    <m/>
    <m/>
    <m/>
    <m/>
    <m/>
    <m/>
    <m/>
    <m/>
    <m/>
  </r>
  <r>
    <x v="3"/>
    <x v="15"/>
    <x v="61"/>
    <m/>
    <n v="1226"/>
    <n v="4626"/>
    <n v="5852"/>
    <m/>
    <n v="1226"/>
    <n v="4626"/>
    <n v="5852"/>
    <n v="0"/>
    <m/>
    <m/>
    <m/>
    <m/>
    <m/>
    <m/>
    <m/>
    <m/>
    <m/>
  </r>
  <r>
    <x v="3"/>
    <x v="15"/>
    <x v="62"/>
    <n v="8630"/>
    <n v="2742"/>
    <m/>
    <n v="11372"/>
    <n v="347"/>
    <m/>
    <m/>
    <n v="347"/>
    <n v="-11025"/>
    <n v="9998"/>
    <m/>
    <m/>
    <m/>
    <m/>
    <m/>
    <m/>
    <m/>
    <m/>
  </r>
  <r>
    <x v="3"/>
    <x v="15"/>
    <x v="63"/>
    <m/>
    <m/>
    <m/>
    <n v="0"/>
    <m/>
    <m/>
    <m/>
    <n v="0"/>
    <n v="0"/>
    <m/>
    <m/>
    <m/>
    <m/>
    <m/>
    <m/>
    <m/>
    <m/>
    <m/>
  </r>
  <r>
    <x v="3"/>
    <x v="15"/>
    <x v="33"/>
    <m/>
    <m/>
    <n v="910"/>
    <n v="910"/>
    <m/>
    <m/>
    <m/>
    <n v="0"/>
    <n v="-910"/>
    <m/>
    <m/>
    <m/>
    <m/>
    <m/>
    <m/>
    <m/>
    <m/>
    <m/>
  </r>
  <r>
    <x v="3"/>
    <x v="15"/>
    <x v="64"/>
    <m/>
    <m/>
    <m/>
    <n v="0"/>
    <m/>
    <m/>
    <m/>
    <n v="0"/>
    <n v="0"/>
    <m/>
    <m/>
    <m/>
    <m/>
    <n v="1000"/>
    <m/>
    <m/>
    <m/>
    <m/>
  </r>
  <r>
    <x v="3"/>
    <x v="15"/>
    <x v="24"/>
    <m/>
    <m/>
    <m/>
    <n v="0"/>
    <m/>
    <m/>
    <m/>
    <n v="0"/>
    <n v="0"/>
    <m/>
    <m/>
    <m/>
    <m/>
    <m/>
    <m/>
    <m/>
    <m/>
    <m/>
  </r>
  <r>
    <x v="3"/>
    <x v="15"/>
    <x v="65"/>
    <m/>
    <m/>
    <m/>
    <n v="0"/>
    <m/>
    <m/>
    <m/>
    <n v="0"/>
    <n v="0"/>
    <m/>
    <m/>
    <m/>
    <n v="9336"/>
    <m/>
    <m/>
    <m/>
    <m/>
    <m/>
  </r>
  <r>
    <x v="3"/>
    <x v="15"/>
    <x v="66"/>
    <m/>
    <m/>
    <m/>
    <n v="0"/>
    <m/>
    <m/>
    <m/>
    <n v="0"/>
    <n v="0"/>
    <m/>
    <m/>
    <n v="4000"/>
    <m/>
    <m/>
    <m/>
    <m/>
    <m/>
    <m/>
  </r>
  <r>
    <x v="3"/>
    <x v="15"/>
    <x v="24"/>
    <m/>
    <m/>
    <m/>
    <n v="0"/>
    <m/>
    <m/>
    <m/>
    <n v="0"/>
    <n v="0"/>
    <m/>
    <m/>
    <m/>
    <m/>
    <m/>
    <m/>
    <m/>
    <m/>
    <m/>
  </r>
  <r>
    <x v="1"/>
    <x v="10"/>
    <x v="21"/>
    <n v="112090"/>
    <n v="43966"/>
    <n v="8881"/>
    <n v="164937"/>
    <n v="143704"/>
    <n v="60622"/>
    <n v="8026"/>
    <n v="212352"/>
    <n v="47415"/>
    <n v="9998"/>
    <n v="0"/>
    <n v="4000"/>
    <n v="9336"/>
    <n v="10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6"/>
    <x v="67"/>
    <n v="83346"/>
    <n v="37957"/>
    <n v="920"/>
    <n v="122223"/>
    <n v="109638"/>
    <n v="40962"/>
    <n v="850"/>
    <n v="151450"/>
    <n v="29227"/>
    <m/>
    <m/>
    <m/>
    <m/>
    <m/>
    <m/>
    <m/>
    <m/>
    <m/>
  </r>
  <r>
    <x v="3"/>
    <x v="16"/>
    <x v="68"/>
    <m/>
    <m/>
    <n v="1100"/>
    <n v="1100"/>
    <m/>
    <m/>
    <n v="2000"/>
    <n v="2000"/>
    <n v="900"/>
    <m/>
    <m/>
    <m/>
    <m/>
    <m/>
    <m/>
    <m/>
    <m/>
    <m/>
  </r>
  <r>
    <x v="3"/>
    <x v="16"/>
    <x v="33"/>
    <m/>
    <n v="3289"/>
    <n v="950"/>
    <n v="4239"/>
    <m/>
    <m/>
    <m/>
    <n v="0"/>
    <n v="-4239"/>
    <m/>
    <m/>
    <m/>
    <m/>
    <m/>
    <m/>
    <m/>
    <m/>
    <m/>
  </r>
  <r>
    <x v="3"/>
    <x v="16"/>
    <x v="69"/>
    <m/>
    <m/>
    <n v="1368"/>
    <n v="1368"/>
    <m/>
    <m/>
    <m/>
    <n v="0"/>
    <n v="-1368"/>
    <m/>
    <m/>
    <n v="1368"/>
    <m/>
    <m/>
    <m/>
    <m/>
    <m/>
    <m/>
  </r>
  <r>
    <x v="3"/>
    <x v="16"/>
    <x v="70"/>
    <m/>
    <n v="936"/>
    <n v="1866"/>
    <n v="2802"/>
    <m/>
    <m/>
    <m/>
    <n v="0"/>
    <n v="-2802"/>
    <m/>
    <m/>
    <m/>
    <m/>
    <m/>
    <m/>
    <m/>
    <m/>
    <m/>
  </r>
  <r>
    <x v="3"/>
    <x v="16"/>
    <x v="71"/>
    <m/>
    <m/>
    <n v="5796"/>
    <n v="5796"/>
    <m/>
    <m/>
    <m/>
    <n v="0"/>
    <n v="-5796"/>
    <m/>
    <m/>
    <n v="4058"/>
    <m/>
    <m/>
    <m/>
    <m/>
    <m/>
    <m/>
  </r>
  <r>
    <x v="3"/>
    <x v="16"/>
    <x v="72"/>
    <m/>
    <m/>
    <m/>
    <n v="0"/>
    <m/>
    <m/>
    <m/>
    <n v="0"/>
    <n v="0"/>
    <m/>
    <m/>
    <m/>
    <m/>
    <n v="1400"/>
    <m/>
    <m/>
    <m/>
    <m/>
  </r>
  <r>
    <x v="3"/>
    <x v="16"/>
    <x v="73"/>
    <m/>
    <m/>
    <m/>
    <n v="0"/>
    <m/>
    <m/>
    <m/>
    <n v="0"/>
    <n v="0"/>
    <m/>
    <m/>
    <m/>
    <m/>
    <n v="1000"/>
    <m/>
    <m/>
    <m/>
    <m/>
  </r>
  <r>
    <x v="3"/>
    <x v="16"/>
    <x v="74"/>
    <m/>
    <m/>
    <m/>
    <n v="0"/>
    <m/>
    <m/>
    <m/>
    <n v="0"/>
    <n v="0"/>
    <m/>
    <m/>
    <n v="2000"/>
    <m/>
    <m/>
    <m/>
    <m/>
    <m/>
    <m/>
  </r>
  <r>
    <x v="3"/>
    <x v="16"/>
    <x v="75"/>
    <m/>
    <m/>
    <m/>
    <n v="0"/>
    <m/>
    <m/>
    <m/>
    <n v="0"/>
    <n v="0"/>
    <m/>
    <m/>
    <m/>
    <m/>
    <n v="1700"/>
    <m/>
    <m/>
    <m/>
    <m/>
  </r>
  <r>
    <x v="3"/>
    <x v="16"/>
    <x v="76"/>
    <m/>
    <m/>
    <m/>
    <n v="0"/>
    <m/>
    <m/>
    <m/>
    <n v="0"/>
    <n v="0"/>
    <m/>
    <m/>
    <m/>
    <m/>
    <n v="750"/>
    <m/>
    <m/>
    <m/>
    <m/>
  </r>
  <r>
    <x v="3"/>
    <x v="16"/>
    <x v="77"/>
    <m/>
    <m/>
    <m/>
    <n v="0"/>
    <m/>
    <m/>
    <m/>
    <n v="0"/>
    <n v="0"/>
    <m/>
    <m/>
    <m/>
    <m/>
    <m/>
    <m/>
    <m/>
    <m/>
    <m/>
  </r>
  <r>
    <x v="3"/>
    <x v="16"/>
    <x v="78"/>
    <m/>
    <m/>
    <m/>
    <n v="0"/>
    <m/>
    <m/>
    <m/>
    <n v="0"/>
    <n v="0"/>
    <m/>
    <m/>
    <m/>
    <m/>
    <n v="500"/>
    <m/>
    <m/>
    <m/>
    <m/>
  </r>
  <r>
    <x v="3"/>
    <x v="16"/>
    <x v="79"/>
    <m/>
    <m/>
    <m/>
    <n v="0"/>
    <m/>
    <m/>
    <m/>
    <n v="0"/>
    <n v="0"/>
    <m/>
    <m/>
    <m/>
    <m/>
    <n v="300"/>
    <m/>
    <m/>
    <m/>
    <m/>
  </r>
  <r>
    <x v="1"/>
    <x v="10"/>
    <x v="21"/>
    <n v="83346"/>
    <n v="42182"/>
    <n v="12000"/>
    <n v="137528"/>
    <n v="109638"/>
    <n v="40962"/>
    <n v="2850"/>
    <n v="153450"/>
    <n v="15922"/>
    <n v="0"/>
    <n v="0"/>
    <n v="7426"/>
    <n v="0"/>
    <n v="5650"/>
    <n v="0"/>
    <n v="0"/>
    <n v="0"/>
    <n v="0"/>
  </r>
  <r>
    <x v="3"/>
    <x v="17"/>
    <x v="80"/>
    <n v="40753"/>
    <n v="6986"/>
    <m/>
    <n v="47739"/>
    <n v="29507"/>
    <n v="3745"/>
    <m/>
    <n v="33252"/>
    <n v="-14487"/>
    <m/>
    <m/>
    <m/>
    <m/>
    <m/>
    <m/>
    <m/>
    <m/>
    <m/>
  </r>
  <r>
    <x v="3"/>
    <x v="17"/>
    <x v="81"/>
    <n v="1777"/>
    <m/>
    <m/>
    <n v="1777"/>
    <n v="1932"/>
    <m/>
    <m/>
    <n v="1932"/>
    <n v="155"/>
    <m/>
    <m/>
    <m/>
    <m/>
    <m/>
    <m/>
    <m/>
    <m/>
    <m/>
  </r>
  <r>
    <x v="3"/>
    <x v="17"/>
    <x v="28"/>
    <n v="2450"/>
    <n v="9434"/>
    <m/>
    <n v="11884"/>
    <n v="22815"/>
    <n v="17439"/>
    <m/>
    <n v="40254"/>
    <n v="28370"/>
    <m/>
    <m/>
    <m/>
    <m/>
    <m/>
    <m/>
    <m/>
    <m/>
    <m/>
  </r>
  <r>
    <x v="3"/>
    <x v="17"/>
    <x v="29"/>
    <m/>
    <n v="1751"/>
    <m/>
    <n v="1751"/>
    <m/>
    <n v="3064"/>
    <m/>
    <n v="3064"/>
    <n v="1313"/>
    <m/>
    <m/>
    <m/>
    <m/>
    <m/>
    <m/>
    <m/>
    <m/>
    <m/>
  </r>
  <r>
    <x v="3"/>
    <x v="17"/>
    <x v="43"/>
    <m/>
    <n v="2681"/>
    <m/>
    <n v="2681"/>
    <n v="26597"/>
    <n v="7856"/>
    <m/>
    <n v="34453"/>
    <n v="31772"/>
    <m/>
    <m/>
    <m/>
    <m/>
    <m/>
    <m/>
    <m/>
    <m/>
    <m/>
  </r>
  <r>
    <x v="3"/>
    <x v="17"/>
    <x v="30"/>
    <n v="10784"/>
    <n v="5795"/>
    <m/>
    <n v="16579"/>
    <m/>
    <n v="6254"/>
    <m/>
    <n v="6254"/>
    <n v="-10325"/>
    <m/>
    <m/>
    <m/>
    <m/>
    <m/>
    <m/>
    <m/>
    <m/>
    <m/>
  </r>
  <r>
    <x v="3"/>
    <x v="17"/>
    <x v="45"/>
    <n v="17414"/>
    <n v="2792"/>
    <m/>
    <n v="20206"/>
    <n v="5840"/>
    <m/>
    <m/>
    <n v="5840"/>
    <n v="-14366"/>
    <n v="9998"/>
    <m/>
    <m/>
    <m/>
    <m/>
    <m/>
    <m/>
    <m/>
    <m/>
  </r>
  <r>
    <x v="3"/>
    <x v="17"/>
    <x v="82"/>
    <n v="21424"/>
    <n v="4310"/>
    <n v="870"/>
    <n v="26604"/>
    <n v="28364"/>
    <n v="7244"/>
    <n v="850"/>
    <n v="36458"/>
    <n v="9854"/>
    <m/>
    <m/>
    <m/>
    <m/>
    <m/>
    <m/>
    <m/>
    <m/>
    <m/>
  </r>
  <r>
    <x v="3"/>
    <x v="17"/>
    <x v="83"/>
    <n v="8381"/>
    <n v="3627"/>
    <m/>
    <n v="12008"/>
    <n v="11799"/>
    <n v="4255"/>
    <m/>
    <n v="16054"/>
    <n v="4046"/>
    <m/>
    <m/>
    <m/>
    <m/>
    <m/>
    <m/>
    <m/>
    <m/>
    <m/>
  </r>
  <r>
    <x v="3"/>
    <x v="17"/>
    <x v="84"/>
    <m/>
    <m/>
    <m/>
    <n v="0"/>
    <m/>
    <m/>
    <m/>
    <n v="0"/>
    <n v="0"/>
    <m/>
    <m/>
    <n v="3000"/>
    <m/>
    <m/>
    <m/>
    <m/>
    <m/>
    <m/>
  </r>
  <r>
    <x v="3"/>
    <x v="17"/>
    <x v="85"/>
    <m/>
    <m/>
    <m/>
    <n v="0"/>
    <m/>
    <n v="450"/>
    <m/>
    <n v="450"/>
    <n v="450"/>
    <m/>
    <m/>
    <m/>
    <m/>
    <m/>
    <m/>
    <m/>
    <m/>
    <m/>
  </r>
  <r>
    <x v="3"/>
    <x v="17"/>
    <x v="86"/>
    <m/>
    <m/>
    <m/>
    <n v="0"/>
    <m/>
    <n v="300"/>
    <m/>
    <n v="300"/>
    <n v="300"/>
    <m/>
    <m/>
    <m/>
    <m/>
    <m/>
    <m/>
    <m/>
    <m/>
    <m/>
  </r>
  <r>
    <x v="3"/>
    <x v="17"/>
    <x v="87"/>
    <m/>
    <m/>
    <m/>
    <n v="0"/>
    <m/>
    <m/>
    <m/>
    <n v="0"/>
    <n v="0"/>
    <m/>
    <m/>
    <n v="3000"/>
    <m/>
    <m/>
    <m/>
    <m/>
    <m/>
    <m/>
  </r>
  <r>
    <x v="3"/>
    <x v="17"/>
    <x v="88"/>
    <m/>
    <m/>
    <m/>
    <n v="0"/>
    <m/>
    <m/>
    <m/>
    <n v="0"/>
    <n v="0"/>
    <m/>
    <m/>
    <m/>
    <n v="7566"/>
    <m/>
    <m/>
    <m/>
    <m/>
    <m/>
  </r>
  <r>
    <x v="3"/>
    <x v="17"/>
    <x v="89"/>
    <m/>
    <m/>
    <m/>
    <n v="0"/>
    <m/>
    <m/>
    <m/>
    <n v="0"/>
    <n v="0"/>
    <m/>
    <m/>
    <m/>
    <n v="1500"/>
    <m/>
    <m/>
    <m/>
    <m/>
    <m/>
  </r>
  <r>
    <x v="3"/>
    <x v="17"/>
    <x v="90"/>
    <m/>
    <m/>
    <n v="3000"/>
    <n v="3000"/>
    <m/>
    <m/>
    <m/>
    <n v="0"/>
    <n v="-3000"/>
    <m/>
    <m/>
    <m/>
    <m/>
    <m/>
    <m/>
    <m/>
    <m/>
    <m/>
  </r>
  <r>
    <x v="3"/>
    <x v="17"/>
    <x v="91"/>
    <m/>
    <m/>
    <m/>
    <n v="0"/>
    <m/>
    <m/>
    <m/>
    <n v="0"/>
    <n v="0"/>
    <m/>
    <m/>
    <m/>
    <n v="2000"/>
    <m/>
    <m/>
    <m/>
    <m/>
    <m/>
  </r>
  <r>
    <x v="3"/>
    <x v="17"/>
    <x v="92"/>
    <m/>
    <m/>
    <n v="4514"/>
    <n v="4514"/>
    <m/>
    <m/>
    <m/>
    <n v="0"/>
    <n v="-4514"/>
    <m/>
    <m/>
    <m/>
    <m/>
    <n v="2000"/>
    <m/>
    <m/>
    <m/>
    <m/>
  </r>
  <r>
    <x v="1"/>
    <x v="10"/>
    <x v="21"/>
    <n v="102983"/>
    <n v="37376"/>
    <n v="8384"/>
    <n v="148743"/>
    <n v="126854"/>
    <n v="50607"/>
    <n v="850"/>
    <n v="178311"/>
    <n v="29568"/>
    <n v="9998"/>
    <n v="0"/>
    <n v="6000"/>
    <n v="11066"/>
    <n v="20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8"/>
    <x v="93"/>
    <n v="70463"/>
    <n v="45776"/>
    <n v="1670"/>
    <n v="117909"/>
    <n v="81597"/>
    <n v="43555"/>
    <n v="870"/>
    <n v="126022"/>
    <n v="8113"/>
    <m/>
    <m/>
    <m/>
    <m/>
    <m/>
    <m/>
    <m/>
    <m/>
    <m/>
  </r>
  <r>
    <x v="3"/>
    <x v="18"/>
    <x v="45"/>
    <n v="18683"/>
    <n v="1715"/>
    <m/>
    <n v="20398"/>
    <n v="7149"/>
    <m/>
    <m/>
    <n v="7149"/>
    <n v="-13249"/>
    <n v="9998"/>
    <m/>
    <m/>
    <m/>
    <m/>
    <m/>
    <m/>
    <m/>
    <m/>
  </r>
  <r>
    <x v="3"/>
    <x v="18"/>
    <x v="94"/>
    <m/>
    <m/>
    <m/>
    <m/>
    <m/>
    <m/>
    <m/>
    <m/>
    <m/>
    <m/>
    <m/>
    <n v="1755"/>
    <m/>
    <m/>
    <m/>
    <m/>
    <m/>
    <m/>
  </r>
  <r>
    <x v="3"/>
    <x v="18"/>
    <x v="24"/>
    <m/>
    <m/>
    <m/>
    <n v="0"/>
    <m/>
    <m/>
    <m/>
    <n v="0"/>
    <n v="0"/>
    <m/>
    <m/>
    <m/>
    <m/>
    <m/>
    <m/>
    <m/>
    <m/>
    <m/>
  </r>
  <r>
    <x v="3"/>
    <x v="18"/>
    <x v="24"/>
    <m/>
    <m/>
    <m/>
    <n v="0"/>
    <m/>
    <m/>
    <m/>
    <n v="0"/>
    <n v="0"/>
    <m/>
    <m/>
    <m/>
    <m/>
    <m/>
    <m/>
    <m/>
    <m/>
    <m/>
  </r>
  <r>
    <x v="1"/>
    <x v="10"/>
    <x v="21"/>
    <n v="89146"/>
    <n v="47491"/>
    <n v="1670"/>
    <n v="138307"/>
    <n v="88746"/>
    <n v="43555"/>
    <n v="870"/>
    <n v="133171"/>
    <n v="-5136"/>
    <n v="9998"/>
    <n v="0"/>
    <n v="1755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9"/>
    <x v="95"/>
    <n v="93461"/>
    <n v="55517"/>
    <n v="3044"/>
    <n v="152022"/>
    <n v="126596"/>
    <n v="56533"/>
    <n v="870"/>
    <n v="183999"/>
    <n v="31977"/>
    <m/>
    <m/>
    <m/>
    <m/>
    <m/>
    <m/>
    <m/>
    <m/>
    <m/>
  </r>
  <r>
    <x v="3"/>
    <x v="19"/>
    <x v="96"/>
    <n v="60995"/>
    <n v="1639"/>
    <m/>
    <n v="62634"/>
    <n v="46129"/>
    <n v="1392"/>
    <m/>
    <n v="47521"/>
    <n v="-15113"/>
    <m/>
    <m/>
    <m/>
    <m/>
    <m/>
    <m/>
    <m/>
    <m/>
    <m/>
  </r>
  <r>
    <x v="3"/>
    <x v="19"/>
    <x v="97"/>
    <m/>
    <m/>
    <m/>
    <n v="0"/>
    <m/>
    <m/>
    <m/>
    <n v="0"/>
    <n v="0"/>
    <m/>
    <m/>
    <n v="6093"/>
    <m/>
    <m/>
    <m/>
    <m/>
    <m/>
    <m/>
  </r>
  <r>
    <x v="3"/>
    <x v="19"/>
    <x v="90"/>
    <m/>
    <n v="913"/>
    <n v="1822"/>
    <n v="2735"/>
    <m/>
    <m/>
    <m/>
    <n v="0"/>
    <n v="-2735"/>
    <m/>
    <m/>
    <m/>
    <m/>
    <m/>
    <m/>
    <m/>
    <m/>
    <m/>
  </r>
  <r>
    <x v="3"/>
    <x v="19"/>
    <x v="98"/>
    <m/>
    <m/>
    <n v="18000"/>
    <n v="18000"/>
    <m/>
    <m/>
    <m/>
    <m/>
    <n v="-18000"/>
    <m/>
    <m/>
    <m/>
    <m/>
    <m/>
    <m/>
    <m/>
    <m/>
    <m/>
  </r>
  <r>
    <x v="3"/>
    <x v="19"/>
    <x v="99"/>
    <m/>
    <m/>
    <n v="2500"/>
    <n v="2500"/>
    <m/>
    <m/>
    <m/>
    <m/>
    <n v="-2500"/>
    <m/>
    <m/>
    <m/>
    <m/>
    <m/>
    <m/>
    <m/>
    <m/>
    <m/>
  </r>
  <r>
    <x v="3"/>
    <x v="19"/>
    <x v="100"/>
    <m/>
    <m/>
    <m/>
    <m/>
    <m/>
    <m/>
    <m/>
    <m/>
    <m/>
    <m/>
    <m/>
    <n v="3600"/>
    <m/>
    <n v="3600"/>
    <m/>
    <m/>
    <m/>
    <m/>
  </r>
  <r>
    <x v="3"/>
    <x v="19"/>
    <x v="101"/>
    <m/>
    <m/>
    <m/>
    <n v="0"/>
    <m/>
    <m/>
    <m/>
    <n v="0"/>
    <n v="0"/>
    <m/>
    <m/>
    <m/>
    <m/>
    <m/>
    <m/>
    <m/>
    <m/>
    <m/>
  </r>
  <r>
    <x v="3"/>
    <x v="19"/>
    <x v="102"/>
    <m/>
    <m/>
    <m/>
    <n v="0"/>
    <m/>
    <m/>
    <m/>
    <n v="0"/>
    <n v="0"/>
    <m/>
    <n v="1000"/>
    <m/>
    <m/>
    <m/>
    <m/>
    <m/>
    <m/>
    <m/>
  </r>
  <r>
    <x v="3"/>
    <x v="19"/>
    <x v="103"/>
    <m/>
    <m/>
    <n v="8048"/>
    <n v="8048"/>
    <m/>
    <m/>
    <m/>
    <n v="0"/>
    <n v="-8048"/>
    <m/>
    <m/>
    <m/>
    <m/>
    <m/>
    <m/>
    <m/>
    <m/>
    <m/>
  </r>
  <r>
    <x v="1"/>
    <x v="10"/>
    <x v="21"/>
    <n v="154456"/>
    <n v="58069"/>
    <n v="33414"/>
    <n v="245939"/>
    <n v="172725"/>
    <n v="57925"/>
    <n v="870"/>
    <n v="231520"/>
    <n v="-14419"/>
    <n v="0"/>
    <n v="1000"/>
    <n v="9693"/>
    <n v="0"/>
    <n v="36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0"/>
    <x v="104"/>
    <n v="49582"/>
    <n v="23260"/>
    <n v="1070"/>
    <n v="73912"/>
    <n v="66008"/>
    <n v="23829"/>
    <n v="870"/>
    <n v="90707"/>
    <n v="16795"/>
    <m/>
    <m/>
    <m/>
    <m/>
    <m/>
    <m/>
    <m/>
    <m/>
    <m/>
  </r>
  <r>
    <x v="3"/>
    <x v="20"/>
    <x v="105"/>
    <m/>
    <m/>
    <n v="1000"/>
    <n v="1000"/>
    <m/>
    <m/>
    <m/>
    <n v="0"/>
    <n v="-1000"/>
    <m/>
    <m/>
    <m/>
    <m/>
    <m/>
    <m/>
    <m/>
    <m/>
    <m/>
  </r>
  <r>
    <x v="3"/>
    <x v="20"/>
    <x v="45"/>
    <n v="8630"/>
    <n v="3701"/>
    <m/>
    <n v="12331"/>
    <n v="347"/>
    <m/>
    <m/>
    <n v="347"/>
    <n v="-11984"/>
    <n v="9997"/>
    <m/>
    <m/>
    <m/>
    <m/>
    <n v="0"/>
    <m/>
    <m/>
    <m/>
  </r>
  <r>
    <x v="3"/>
    <x v="20"/>
    <x v="106"/>
    <m/>
    <m/>
    <m/>
    <n v="0"/>
    <m/>
    <m/>
    <m/>
    <n v="0"/>
    <n v="0"/>
    <m/>
    <n v="624"/>
    <m/>
    <m/>
    <m/>
    <m/>
    <m/>
    <m/>
    <m/>
  </r>
  <r>
    <x v="3"/>
    <x v="20"/>
    <x v="24"/>
    <m/>
    <m/>
    <m/>
    <n v="0"/>
    <m/>
    <m/>
    <m/>
    <n v="0"/>
    <n v="0"/>
    <m/>
    <m/>
    <m/>
    <m/>
    <m/>
    <m/>
    <m/>
    <m/>
    <m/>
  </r>
  <r>
    <x v="1"/>
    <x v="10"/>
    <x v="21"/>
    <n v="58212"/>
    <n v="26961"/>
    <n v="2070"/>
    <n v="87243"/>
    <n v="66355"/>
    <n v="23829"/>
    <n v="870"/>
    <n v="91054"/>
    <n v="3811"/>
    <n v="9997"/>
    <n v="624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1"/>
    <x v="107"/>
    <n v="33937"/>
    <n v="6440"/>
    <m/>
    <n v="40377"/>
    <n v="24246"/>
    <n v="2398"/>
    <m/>
    <n v="26644"/>
    <n v="-13733"/>
    <m/>
    <m/>
    <m/>
    <m/>
    <m/>
    <m/>
    <m/>
    <m/>
    <m/>
  </r>
  <r>
    <x v="3"/>
    <x v="21"/>
    <x v="108"/>
    <n v="1777"/>
    <m/>
    <m/>
    <n v="1777"/>
    <n v="1932"/>
    <m/>
    <m/>
    <n v="1932"/>
    <n v="155"/>
    <m/>
    <m/>
    <m/>
    <m/>
    <m/>
    <m/>
    <m/>
    <m/>
    <m/>
  </r>
  <r>
    <x v="3"/>
    <x v="21"/>
    <x v="109"/>
    <m/>
    <n v="4188"/>
    <m/>
    <n v="4188"/>
    <m/>
    <n v="4803"/>
    <m/>
    <n v="4803"/>
    <n v="615"/>
    <m/>
    <m/>
    <m/>
    <m/>
    <m/>
    <m/>
    <m/>
    <m/>
    <m/>
  </r>
  <r>
    <x v="3"/>
    <x v="21"/>
    <x v="110"/>
    <n v="20574"/>
    <n v="28436"/>
    <m/>
    <n v="49010"/>
    <n v="23261"/>
    <n v="28674"/>
    <m/>
    <n v="51935"/>
    <n v="2925"/>
    <m/>
    <m/>
    <m/>
    <m/>
    <m/>
    <m/>
    <m/>
    <m/>
    <m/>
  </r>
  <r>
    <x v="3"/>
    <x v="21"/>
    <x v="111"/>
    <m/>
    <n v="4291"/>
    <m/>
    <n v="4291"/>
    <m/>
    <n v="5389"/>
    <m/>
    <n v="5389"/>
    <n v="1098"/>
    <m/>
    <m/>
    <m/>
    <m/>
    <m/>
    <m/>
    <m/>
    <m/>
    <m/>
  </r>
  <r>
    <x v="3"/>
    <x v="21"/>
    <x v="112"/>
    <n v="7532"/>
    <n v="7946"/>
    <m/>
    <n v="15478"/>
    <m/>
    <n v="4518"/>
    <m/>
    <n v="4518"/>
    <n v="-10960"/>
    <m/>
    <m/>
    <m/>
    <m/>
    <m/>
    <m/>
    <m/>
    <m/>
    <m/>
  </r>
  <r>
    <x v="3"/>
    <x v="21"/>
    <x v="29"/>
    <m/>
    <n v="1912"/>
    <m/>
    <n v="1912"/>
    <m/>
    <n v="2033"/>
    <m/>
    <n v="2033"/>
    <n v="121"/>
    <m/>
    <m/>
    <m/>
    <m/>
    <m/>
    <m/>
    <m/>
    <m/>
    <m/>
  </r>
  <r>
    <x v="3"/>
    <x v="21"/>
    <x v="113"/>
    <m/>
    <n v="5511"/>
    <m/>
    <n v="5511"/>
    <n v="16867"/>
    <n v="10351"/>
    <n v="600"/>
    <n v="27818"/>
    <n v="22307"/>
    <m/>
    <m/>
    <m/>
    <m/>
    <m/>
    <m/>
    <m/>
    <m/>
    <m/>
  </r>
  <r>
    <x v="3"/>
    <x v="21"/>
    <x v="24"/>
    <m/>
    <m/>
    <m/>
    <n v="0"/>
    <m/>
    <m/>
    <m/>
    <n v="0"/>
    <n v="0"/>
    <m/>
    <m/>
    <m/>
    <m/>
    <m/>
    <m/>
    <m/>
    <m/>
    <m/>
  </r>
  <r>
    <x v="3"/>
    <x v="21"/>
    <x v="28"/>
    <n v="662"/>
    <m/>
    <m/>
    <n v="662"/>
    <n v="11074"/>
    <n v="706"/>
    <m/>
    <n v="11780"/>
    <n v="11118"/>
    <m/>
    <m/>
    <m/>
    <m/>
    <m/>
    <m/>
    <m/>
    <m/>
    <m/>
  </r>
  <r>
    <x v="3"/>
    <x v="21"/>
    <x v="114"/>
    <m/>
    <n v="5266"/>
    <m/>
    <n v="5266"/>
    <m/>
    <m/>
    <n v="4371"/>
    <n v="4371"/>
    <n v="-895"/>
    <m/>
    <m/>
    <m/>
    <m/>
    <m/>
    <m/>
    <m/>
    <m/>
    <m/>
  </r>
  <r>
    <x v="3"/>
    <x v="21"/>
    <x v="115"/>
    <m/>
    <m/>
    <m/>
    <n v="0"/>
    <m/>
    <m/>
    <m/>
    <n v="0"/>
    <n v="0"/>
    <m/>
    <m/>
    <m/>
    <m/>
    <m/>
    <m/>
    <m/>
    <m/>
    <m/>
  </r>
  <r>
    <x v="3"/>
    <x v="21"/>
    <x v="116"/>
    <m/>
    <m/>
    <m/>
    <n v="0"/>
    <m/>
    <m/>
    <m/>
    <n v="0"/>
    <n v="0"/>
    <m/>
    <m/>
    <m/>
    <m/>
    <m/>
    <m/>
    <m/>
    <m/>
    <m/>
  </r>
  <r>
    <x v="3"/>
    <x v="21"/>
    <x v="117"/>
    <m/>
    <m/>
    <m/>
    <n v="0"/>
    <m/>
    <m/>
    <m/>
    <n v="0"/>
    <n v="0"/>
    <m/>
    <m/>
    <m/>
    <m/>
    <m/>
    <m/>
    <m/>
    <m/>
    <m/>
  </r>
  <r>
    <x v="3"/>
    <x v="21"/>
    <x v="118"/>
    <n v="8385"/>
    <n v="3022"/>
    <n v="920"/>
    <n v="12327"/>
    <n v="9270"/>
    <n v="2881"/>
    <n v="850"/>
    <n v="13001"/>
    <n v="674"/>
    <m/>
    <m/>
    <m/>
    <m/>
    <m/>
    <m/>
    <m/>
    <m/>
    <m/>
  </r>
  <r>
    <x v="3"/>
    <x v="21"/>
    <x v="119"/>
    <n v="8809"/>
    <n v="2014"/>
    <m/>
    <n v="10823"/>
    <n v="9433"/>
    <n v="2367"/>
    <m/>
    <n v="11800"/>
    <n v="977"/>
    <m/>
    <m/>
    <m/>
    <m/>
    <m/>
    <m/>
    <m/>
    <m/>
    <m/>
  </r>
  <r>
    <x v="3"/>
    <x v="21"/>
    <x v="120"/>
    <m/>
    <m/>
    <m/>
    <n v="0"/>
    <m/>
    <m/>
    <m/>
    <n v="0"/>
    <n v="0"/>
    <m/>
    <n v="500"/>
    <m/>
    <m/>
    <m/>
    <m/>
    <m/>
    <m/>
    <m/>
  </r>
  <r>
    <x v="3"/>
    <x v="21"/>
    <x v="76"/>
    <m/>
    <m/>
    <m/>
    <n v="0"/>
    <m/>
    <m/>
    <m/>
    <n v="0"/>
    <n v="0"/>
    <m/>
    <m/>
    <n v="800"/>
    <m/>
    <m/>
    <m/>
    <m/>
    <m/>
    <m/>
  </r>
  <r>
    <x v="3"/>
    <x v="21"/>
    <x v="121"/>
    <m/>
    <m/>
    <m/>
    <n v="0"/>
    <m/>
    <m/>
    <m/>
    <n v="0"/>
    <n v="0"/>
    <m/>
    <n v="800"/>
    <m/>
    <m/>
    <m/>
    <m/>
    <m/>
    <m/>
    <m/>
  </r>
  <r>
    <x v="3"/>
    <x v="21"/>
    <x v="122"/>
    <m/>
    <m/>
    <m/>
    <n v="0"/>
    <m/>
    <m/>
    <m/>
    <n v="0"/>
    <n v="0"/>
    <m/>
    <m/>
    <n v="1900"/>
    <m/>
    <m/>
    <m/>
    <m/>
    <m/>
    <m/>
  </r>
  <r>
    <x v="3"/>
    <x v="21"/>
    <x v="123"/>
    <m/>
    <n v="972"/>
    <n v="1694"/>
    <n v="2666"/>
    <m/>
    <m/>
    <m/>
    <m/>
    <n v="-2666"/>
    <m/>
    <m/>
    <m/>
    <m/>
    <m/>
    <m/>
    <m/>
    <m/>
    <m/>
  </r>
  <r>
    <x v="3"/>
    <x v="21"/>
    <x v="90"/>
    <m/>
    <n v="1356"/>
    <n v="1374"/>
    <n v="2730"/>
    <m/>
    <m/>
    <m/>
    <n v="0"/>
    <n v="-2730"/>
    <m/>
    <m/>
    <m/>
    <m/>
    <m/>
    <m/>
    <m/>
    <m/>
    <m/>
  </r>
  <r>
    <x v="3"/>
    <x v="21"/>
    <x v="124"/>
    <m/>
    <m/>
    <m/>
    <m/>
    <m/>
    <m/>
    <m/>
    <m/>
    <m/>
    <m/>
    <m/>
    <n v="3000"/>
    <m/>
    <m/>
    <m/>
    <m/>
    <m/>
    <m/>
  </r>
  <r>
    <x v="3"/>
    <x v="21"/>
    <x v="125"/>
    <m/>
    <m/>
    <m/>
    <n v="0"/>
    <m/>
    <m/>
    <m/>
    <n v="0"/>
    <n v="0"/>
    <m/>
    <m/>
    <m/>
    <n v="10000"/>
    <m/>
    <m/>
    <m/>
    <m/>
    <m/>
  </r>
  <r>
    <x v="3"/>
    <x v="21"/>
    <x v="126"/>
    <m/>
    <m/>
    <m/>
    <n v="0"/>
    <m/>
    <m/>
    <m/>
    <n v="0"/>
    <n v="0"/>
    <m/>
    <m/>
    <m/>
    <n v="2000"/>
    <m/>
    <m/>
    <m/>
    <m/>
    <m/>
  </r>
  <r>
    <x v="1"/>
    <x v="10"/>
    <x v="21"/>
    <n v="81676"/>
    <n v="71354"/>
    <n v="3988"/>
    <n v="157018"/>
    <n v="96083"/>
    <n v="64120"/>
    <n v="5821"/>
    <n v="166024"/>
    <n v="9006"/>
    <n v="0"/>
    <n v="1300"/>
    <n v="5700"/>
    <n v="1200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2"/>
    <x v="127"/>
    <n v="146401"/>
    <n v="52450"/>
    <m/>
    <n v="198851"/>
    <n v="23717"/>
    <n v="15014"/>
    <n v="1200"/>
    <n v="39931"/>
    <n v="-158920"/>
    <m/>
    <m/>
    <m/>
    <m/>
    <m/>
    <m/>
    <m/>
    <m/>
    <m/>
  </r>
  <r>
    <x v="3"/>
    <x v="22"/>
    <x v="30"/>
    <m/>
    <m/>
    <m/>
    <n v="0"/>
    <m/>
    <m/>
    <m/>
    <n v="0"/>
    <n v="0"/>
    <m/>
    <m/>
    <m/>
    <m/>
    <m/>
    <m/>
    <m/>
    <m/>
    <m/>
  </r>
  <r>
    <x v="3"/>
    <x v="22"/>
    <x v="109"/>
    <m/>
    <m/>
    <m/>
    <m/>
    <m/>
    <n v="2202"/>
    <m/>
    <n v="2202"/>
    <n v="2202"/>
    <m/>
    <m/>
    <m/>
    <m/>
    <m/>
    <m/>
    <m/>
    <m/>
    <m/>
  </r>
  <r>
    <x v="3"/>
    <x v="22"/>
    <x v="111"/>
    <m/>
    <n v="5000"/>
    <m/>
    <n v="5000"/>
    <m/>
    <n v="6027"/>
    <m/>
    <n v="6027"/>
    <n v="1027"/>
    <m/>
    <m/>
    <m/>
    <m/>
    <m/>
    <m/>
    <m/>
    <m/>
    <m/>
  </r>
  <r>
    <x v="3"/>
    <x v="22"/>
    <x v="112"/>
    <n v="7665"/>
    <n v="7500"/>
    <m/>
    <n v="15165"/>
    <m/>
    <n v="7254"/>
    <m/>
    <n v="7254"/>
    <n v="-7911"/>
    <m/>
    <m/>
    <m/>
    <m/>
    <m/>
    <m/>
    <m/>
    <m/>
    <m/>
  </r>
  <r>
    <x v="3"/>
    <x v="22"/>
    <x v="128"/>
    <m/>
    <n v="2000"/>
    <m/>
    <n v="2000"/>
    <n v="22697"/>
    <n v="6510"/>
    <m/>
    <n v="29207"/>
    <n v="27207"/>
    <m/>
    <m/>
    <m/>
    <m/>
    <m/>
    <m/>
    <m/>
    <m/>
    <m/>
  </r>
  <r>
    <x v="3"/>
    <x v="22"/>
    <x v="113"/>
    <n v="2420"/>
    <n v="3000"/>
    <m/>
    <n v="5420"/>
    <n v="52682"/>
    <n v="25105"/>
    <m/>
    <n v="77787"/>
    <n v="72367"/>
    <m/>
    <m/>
    <m/>
    <m/>
    <m/>
    <m/>
    <m/>
    <m/>
    <m/>
  </r>
  <r>
    <x v="3"/>
    <x v="22"/>
    <x v="129"/>
    <n v="6710"/>
    <n v="2230"/>
    <n v="750"/>
    <n v="9690"/>
    <n v="5407"/>
    <n v="1541"/>
    <n v="850"/>
    <n v="7798"/>
    <n v="-1892"/>
    <m/>
    <m/>
    <m/>
    <m/>
    <m/>
    <m/>
    <m/>
    <m/>
    <m/>
  </r>
  <r>
    <x v="3"/>
    <x v="22"/>
    <x v="130"/>
    <n v="30005"/>
    <n v="17000"/>
    <n v="200"/>
    <n v="47205"/>
    <n v="29496"/>
    <n v="16466"/>
    <m/>
    <n v="45962"/>
    <n v="-1243"/>
    <m/>
    <m/>
    <m/>
    <m/>
    <m/>
    <m/>
    <m/>
    <m/>
    <m/>
  </r>
  <r>
    <x v="3"/>
    <x v="22"/>
    <x v="131"/>
    <n v="9830"/>
    <n v="1765"/>
    <m/>
    <n v="11595"/>
    <n v="4140"/>
    <n v="1915"/>
    <m/>
    <n v="6055"/>
    <n v="-5540"/>
    <m/>
    <m/>
    <m/>
    <m/>
    <m/>
    <m/>
    <m/>
    <m/>
    <m/>
  </r>
  <r>
    <x v="3"/>
    <x v="22"/>
    <x v="81"/>
    <n v="4600"/>
    <n v="700"/>
    <m/>
    <n v="5300"/>
    <m/>
    <m/>
    <m/>
    <n v="0"/>
    <n v="-5300"/>
    <m/>
    <m/>
    <m/>
    <m/>
    <m/>
    <m/>
    <m/>
    <m/>
    <m/>
  </r>
  <r>
    <x v="3"/>
    <x v="22"/>
    <x v="24"/>
    <m/>
    <m/>
    <m/>
    <n v="0"/>
    <m/>
    <m/>
    <m/>
    <n v="0"/>
    <n v="0"/>
    <m/>
    <m/>
    <m/>
    <m/>
    <m/>
    <m/>
    <m/>
    <m/>
    <m/>
  </r>
  <r>
    <x v="3"/>
    <x v="22"/>
    <x v="24"/>
    <m/>
    <m/>
    <m/>
    <n v="0"/>
    <m/>
    <m/>
    <m/>
    <n v="0"/>
    <n v="0"/>
    <m/>
    <m/>
    <m/>
    <m/>
    <m/>
    <m/>
    <m/>
    <m/>
    <m/>
  </r>
  <r>
    <x v="3"/>
    <x v="22"/>
    <x v="33"/>
    <m/>
    <m/>
    <m/>
    <n v="0"/>
    <m/>
    <m/>
    <m/>
    <n v="0"/>
    <n v="0"/>
    <m/>
    <m/>
    <m/>
    <m/>
    <m/>
    <m/>
    <m/>
    <m/>
    <m/>
  </r>
  <r>
    <x v="3"/>
    <x v="22"/>
    <x v="132"/>
    <m/>
    <m/>
    <m/>
    <m/>
    <m/>
    <m/>
    <m/>
    <n v="0"/>
    <n v="0"/>
    <m/>
    <m/>
    <m/>
    <m/>
    <n v="2000"/>
    <m/>
    <m/>
    <m/>
    <m/>
  </r>
  <r>
    <x v="3"/>
    <x v="22"/>
    <x v="133"/>
    <m/>
    <m/>
    <m/>
    <m/>
    <m/>
    <m/>
    <m/>
    <n v="0"/>
    <n v="0"/>
    <m/>
    <m/>
    <m/>
    <m/>
    <n v="1739"/>
    <m/>
    <m/>
    <m/>
    <m/>
  </r>
  <r>
    <x v="3"/>
    <x v="22"/>
    <x v="134"/>
    <m/>
    <m/>
    <n v="18000"/>
    <n v="18000"/>
    <m/>
    <m/>
    <m/>
    <n v="0"/>
    <n v="-18000"/>
    <m/>
    <m/>
    <n v="500"/>
    <m/>
    <m/>
    <m/>
    <m/>
    <m/>
    <m/>
  </r>
  <r>
    <x v="3"/>
    <x v="22"/>
    <x v="135"/>
    <m/>
    <m/>
    <n v="3000"/>
    <n v="3000"/>
    <m/>
    <m/>
    <m/>
    <n v="0"/>
    <n v="-3000"/>
    <m/>
    <m/>
    <m/>
    <m/>
    <m/>
    <m/>
    <m/>
    <m/>
    <m/>
  </r>
  <r>
    <x v="3"/>
    <x v="22"/>
    <x v="136"/>
    <m/>
    <m/>
    <n v="700"/>
    <n v="700"/>
    <m/>
    <m/>
    <m/>
    <n v="0"/>
    <n v="-700"/>
    <m/>
    <m/>
    <m/>
    <m/>
    <m/>
    <m/>
    <m/>
    <m/>
    <m/>
  </r>
  <r>
    <x v="3"/>
    <x v="22"/>
    <x v="137"/>
    <m/>
    <m/>
    <n v="1500"/>
    <n v="1500"/>
    <m/>
    <m/>
    <m/>
    <n v="0"/>
    <n v="-1500"/>
    <m/>
    <m/>
    <m/>
    <m/>
    <m/>
    <m/>
    <m/>
    <m/>
    <m/>
  </r>
  <r>
    <x v="3"/>
    <x v="22"/>
    <x v="138"/>
    <m/>
    <n v="60000"/>
    <m/>
    <n v="60000"/>
    <m/>
    <m/>
    <m/>
    <n v="0"/>
    <n v="-60000"/>
    <m/>
    <m/>
    <m/>
    <m/>
    <m/>
    <m/>
    <m/>
    <m/>
    <m/>
  </r>
  <r>
    <x v="3"/>
    <x v="22"/>
    <x v="139"/>
    <m/>
    <m/>
    <n v="117500"/>
    <n v="117500"/>
    <m/>
    <m/>
    <m/>
    <n v="0"/>
    <n v="-117500"/>
    <m/>
    <m/>
    <m/>
    <m/>
    <m/>
    <m/>
    <m/>
    <m/>
    <m/>
  </r>
  <r>
    <x v="3"/>
    <x v="22"/>
    <x v="140"/>
    <m/>
    <m/>
    <n v="20000"/>
    <n v="20000"/>
    <m/>
    <m/>
    <m/>
    <n v="0"/>
    <n v="-20000"/>
    <m/>
    <m/>
    <m/>
    <m/>
    <n v="7500"/>
    <m/>
    <m/>
    <m/>
    <m/>
  </r>
  <r>
    <x v="1"/>
    <x v="10"/>
    <x v="21"/>
    <n v="207631"/>
    <n v="151645"/>
    <n v="161650"/>
    <n v="520926"/>
    <n v="138139"/>
    <n v="82034"/>
    <n v="2050"/>
    <n v="222223"/>
    <n v="-298703"/>
    <n v="0"/>
    <n v="0"/>
    <n v="500"/>
    <n v="0"/>
    <n v="11239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3"/>
    <x v="141"/>
    <n v="11438"/>
    <n v="12000"/>
    <m/>
    <n v="23438"/>
    <n v="30057"/>
    <n v="5172"/>
    <m/>
    <n v="35229"/>
    <n v="11791"/>
    <m/>
    <m/>
    <m/>
    <m/>
    <m/>
    <m/>
    <m/>
    <m/>
    <m/>
  </r>
  <r>
    <x v="3"/>
    <x v="23"/>
    <x v="30"/>
    <m/>
    <m/>
    <m/>
    <n v="0"/>
    <m/>
    <m/>
    <m/>
    <n v="0"/>
    <n v="0"/>
    <m/>
    <m/>
    <m/>
    <m/>
    <m/>
    <m/>
    <m/>
    <m/>
    <m/>
  </r>
  <r>
    <x v="3"/>
    <x v="23"/>
    <x v="111"/>
    <n v="21810"/>
    <n v="19790"/>
    <m/>
    <n v="41600"/>
    <m/>
    <n v="14220"/>
    <m/>
    <n v="14220"/>
    <n v="-27380"/>
    <m/>
    <m/>
    <m/>
    <m/>
    <m/>
    <m/>
    <m/>
    <m/>
    <m/>
  </r>
  <r>
    <x v="3"/>
    <x v="23"/>
    <x v="112"/>
    <n v="7665"/>
    <n v="14000"/>
    <m/>
    <n v="21665"/>
    <m/>
    <n v="12421"/>
    <m/>
    <n v="12421"/>
    <n v="-9244"/>
    <m/>
    <m/>
    <m/>
    <m/>
    <m/>
    <m/>
    <m/>
    <m/>
    <m/>
  </r>
  <r>
    <x v="3"/>
    <x v="23"/>
    <x v="142"/>
    <m/>
    <n v="13640"/>
    <m/>
    <n v="13640"/>
    <n v="18307"/>
    <n v="5842"/>
    <m/>
    <n v="24149"/>
    <n v="10509"/>
    <m/>
    <m/>
    <m/>
    <m/>
    <m/>
    <m/>
    <m/>
    <m/>
    <m/>
  </r>
  <r>
    <x v="3"/>
    <x v="23"/>
    <x v="113"/>
    <n v="2420"/>
    <n v="5250"/>
    <m/>
    <n v="7670"/>
    <n v="29870"/>
    <n v="22608"/>
    <m/>
    <n v="52478"/>
    <n v="44808"/>
    <m/>
    <m/>
    <m/>
    <m/>
    <m/>
    <m/>
    <m/>
    <m/>
    <m/>
  </r>
  <r>
    <x v="3"/>
    <x v="23"/>
    <x v="143"/>
    <n v="15860"/>
    <n v="3630"/>
    <n v="750"/>
    <n v="20240"/>
    <n v="14985"/>
    <n v="1975"/>
    <n v="850"/>
    <n v="17810"/>
    <n v="-2430"/>
    <m/>
    <m/>
    <m/>
    <m/>
    <m/>
    <m/>
    <m/>
    <m/>
    <m/>
  </r>
  <r>
    <x v="3"/>
    <x v="23"/>
    <x v="144"/>
    <n v="9085"/>
    <n v="2380"/>
    <n v="750"/>
    <n v="12215"/>
    <n v="14367"/>
    <n v="2132"/>
    <n v="850"/>
    <n v="17349"/>
    <n v="5134"/>
    <m/>
    <m/>
    <m/>
    <m/>
    <m/>
    <m/>
    <m/>
    <m/>
    <m/>
  </r>
  <r>
    <x v="3"/>
    <x v="23"/>
    <x v="130"/>
    <n v="47860"/>
    <n v="20110"/>
    <m/>
    <n v="67970"/>
    <n v="42888"/>
    <n v="13394"/>
    <m/>
    <n v="56282"/>
    <n v="-11688"/>
    <m/>
    <m/>
    <m/>
    <m/>
    <m/>
    <m/>
    <m/>
    <m/>
    <m/>
  </r>
  <r>
    <x v="3"/>
    <x v="23"/>
    <x v="131"/>
    <n v="20620"/>
    <n v="3430"/>
    <m/>
    <n v="24050"/>
    <n v="13105"/>
    <n v="1558"/>
    <m/>
    <n v="14663"/>
    <n v="-9387"/>
    <m/>
    <m/>
    <m/>
    <m/>
    <m/>
    <m/>
    <m/>
    <m/>
    <m/>
  </r>
  <r>
    <x v="3"/>
    <x v="23"/>
    <x v="81"/>
    <n v="4050"/>
    <n v="1000"/>
    <m/>
    <n v="5050"/>
    <n v="4218"/>
    <n v="660"/>
    <m/>
    <n v="4878"/>
    <n v="-172"/>
    <m/>
    <m/>
    <m/>
    <m/>
    <m/>
    <m/>
    <m/>
    <m/>
    <m/>
  </r>
  <r>
    <x v="3"/>
    <x v="23"/>
    <x v="29"/>
    <m/>
    <m/>
    <m/>
    <m/>
    <m/>
    <n v="4697"/>
    <m/>
    <n v="4697"/>
    <n v="4697"/>
    <m/>
    <m/>
    <m/>
    <m/>
    <m/>
    <m/>
    <m/>
    <m/>
    <m/>
  </r>
  <r>
    <x v="3"/>
    <x v="23"/>
    <x v="109"/>
    <m/>
    <m/>
    <m/>
    <n v="0"/>
    <m/>
    <n v="8895"/>
    <m/>
    <n v="8895"/>
    <n v="8895"/>
    <m/>
    <m/>
    <m/>
    <m/>
    <m/>
    <m/>
    <m/>
    <m/>
    <m/>
  </r>
  <r>
    <x v="3"/>
    <x v="23"/>
    <x v="24"/>
    <m/>
    <m/>
    <m/>
    <m/>
    <m/>
    <m/>
    <m/>
    <m/>
    <m/>
    <m/>
    <m/>
    <m/>
    <m/>
    <m/>
    <m/>
    <m/>
    <m/>
    <m/>
  </r>
  <r>
    <x v="3"/>
    <x v="23"/>
    <x v="33"/>
    <m/>
    <m/>
    <m/>
    <n v="0"/>
    <m/>
    <m/>
    <m/>
    <n v="0"/>
    <n v="0"/>
    <m/>
    <m/>
    <m/>
    <m/>
    <n v="1000"/>
    <m/>
    <m/>
    <m/>
    <m/>
  </r>
  <r>
    <x v="3"/>
    <x v="23"/>
    <x v="145"/>
    <m/>
    <m/>
    <m/>
    <m/>
    <m/>
    <m/>
    <m/>
    <m/>
    <m/>
    <m/>
    <m/>
    <n v="4000"/>
    <m/>
    <n v="4000"/>
    <m/>
    <m/>
    <m/>
    <m/>
  </r>
  <r>
    <x v="3"/>
    <x v="23"/>
    <x v="146"/>
    <m/>
    <m/>
    <m/>
    <m/>
    <m/>
    <m/>
    <m/>
    <m/>
    <m/>
    <m/>
    <m/>
    <n v="3000"/>
    <m/>
    <n v="3000"/>
    <m/>
    <m/>
    <m/>
    <m/>
  </r>
  <r>
    <x v="3"/>
    <x v="23"/>
    <x v="147"/>
    <m/>
    <m/>
    <n v="40000"/>
    <n v="40000"/>
    <m/>
    <m/>
    <m/>
    <n v="0"/>
    <n v="-40000"/>
    <m/>
    <m/>
    <m/>
    <m/>
    <m/>
    <m/>
    <m/>
    <m/>
    <m/>
  </r>
  <r>
    <x v="3"/>
    <x v="23"/>
    <x v="148"/>
    <m/>
    <m/>
    <n v="3000"/>
    <n v="3000"/>
    <m/>
    <m/>
    <m/>
    <n v="0"/>
    <n v="-3000"/>
    <m/>
    <m/>
    <m/>
    <m/>
    <m/>
    <m/>
    <m/>
    <m/>
    <m/>
  </r>
  <r>
    <x v="3"/>
    <x v="23"/>
    <x v="149"/>
    <m/>
    <m/>
    <n v="2600"/>
    <n v="2600"/>
    <m/>
    <m/>
    <m/>
    <n v="0"/>
    <n v="-2600"/>
    <m/>
    <m/>
    <m/>
    <m/>
    <m/>
    <m/>
    <m/>
    <m/>
    <m/>
  </r>
  <r>
    <x v="3"/>
    <x v="23"/>
    <x v="150"/>
    <m/>
    <m/>
    <m/>
    <m/>
    <m/>
    <m/>
    <m/>
    <m/>
    <m/>
    <m/>
    <m/>
    <m/>
    <m/>
    <n v="15000"/>
    <m/>
    <m/>
    <m/>
    <m/>
  </r>
  <r>
    <x v="3"/>
    <x v="23"/>
    <x v="151"/>
    <m/>
    <m/>
    <m/>
    <m/>
    <m/>
    <m/>
    <m/>
    <m/>
    <m/>
    <m/>
    <m/>
    <m/>
    <m/>
    <n v="2000"/>
    <m/>
    <m/>
    <m/>
    <m/>
  </r>
  <r>
    <x v="3"/>
    <x v="23"/>
    <x v="152"/>
    <m/>
    <m/>
    <m/>
    <m/>
    <m/>
    <m/>
    <m/>
    <m/>
    <m/>
    <m/>
    <m/>
    <m/>
    <m/>
    <n v="15000"/>
    <m/>
    <m/>
    <m/>
    <m/>
  </r>
  <r>
    <x v="1"/>
    <x v="10"/>
    <x v="21"/>
    <n v="140808"/>
    <n v="95230"/>
    <n v="47100"/>
    <n v="283138"/>
    <n v="167797"/>
    <n v="93574"/>
    <n v="1700"/>
    <n v="263071"/>
    <n v="-20067"/>
    <n v="0"/>
    <n v="0"/>
    <n v="7000"/>
    <n v="0"/>
    <n v="400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4"/>
    <x v="153"/>
    <n v="15495"/>
    <n v="6000"/>
    <m/>
    <n v="21495"/>
    <n v="17213"/>
    <n v="1500"/>
    <m/>
    <n v="18713"/>
    <n v="-2782"/>
    <m/>
    <m/>
    <m/>
    <m/>
    <m/>
    <m/>
    <m/>
    <m/>
    <m/>
  </r>
  <r>
    <x v="3"/>
    <x v="24"/>
    <x v="30"/>
    <m/>
    <m/>
    <m/>
    <n v="0"/>
    <m/>
    <m/>
    <m/>
    <n v="0"/>
    <n v="0"/>
    <m/>
    <m/>
    <m/>
    <m/>
    <m/>
    <m/>
    <m/>
    <m/>
    <m/>
  </r>
  <r>
    <x v="3"/>
    <x v="24"/>
    <x v="111"/>
    <n v="7415"/>
    <n v="3000"/>
    <m/>
    <n v="10415"/>
    <m/>
    <n v="1355"/>
    <m/>
    <n v="1355"/>
    <n v="-9060"/>
    <m/>
    <m/>
    <m/>
    <m/>
    <m/>
    <m/>
    <m/>
    <m/>
    <m/>
  </r>
  <r>
    <x v="3"/>
    <x v="24"/>
    <x v="112"/>
    <m/>
    <n v="4500"/>
    <m/>
    <n v="4500"/>
    <m/>
    <n v="3908"/>
    <m/>
    <n v="3908"/>
    <n v="-592"/>
    <m/>
    <m/>
    <m/>
    <m/>
    <m/>
    <m/>
    <m/>
    <m/>
    <m/>
  </r>
  <r>
    <x v="3"/>
    <x v="24"/>
    <x v="109"/>
    <m/>
    <m/>
    <m/>
    <m/>
    <m/>
    <n v="498"/>
    <m/>
    <n v="498"/>
    <n v="498"/>
    <m/>
    <m/>
    <m/>
    <m/>
    <m/>
    <m/>
    <m/>
    <m/>
    <m/>
  </r>
  <r>
    <x v="3"/>
    <x v="24"/>
    <x v="28"/>
    <m/>
    <n v="2000"/>
    <m/>
    <n v="2000"/>
    <m/>
    <n v="1210"/>
    <m/>
    <n v="1210"/>
    <n v="-790"/>
    <m/>
    <m/>
    <m/>
    <m/>
    <m/>
    <m/>
    <m/>
    <m/>
    <m/>
  </r>
  <r>
    <x v="3"/>
    <x v="24"/>
    <x v="113"/>
    <n v="2420"/>
    <n v="3850"/>
    <m/>
    <n v="6270"/>
    <n v="9492"/>
    <n v="6664"/>
    <m/>
    <n v="16156"/>
    <n v="9886"/>
    <m/>
    <m/>
    <m/>
    <m/>
    <m/>
    <m/>
    <m/>
    <m/>
    <m/>
  </r>
  <r>
    <x v="3"/>
    <x v="24"/>
    <x v="129"/>
    <n v="9085"/>
    <n v="2570"/>
    <n v="750"/>
    <n v="12405"/>
    <n v="6180"/>
    <n v="2080"/>
    <n v="850"/>
    <n v="9110"/>
    <n v="-3295"/>
    <m/>
    <m/>
    <m/>
    <m/>
    <m/>
    <m/>
    <m/>
    <m/>
    <m/>
  </r>
  <r>
    <x v="3"/>
    <x v="24"/>
    <x v="33"/>
    <m/>
    <m/>
    <m/>
    <n v="0"/>
    <m/>
    <m/>
    <m/>
    <n v="0"/>
    <n v="0"/>
    <m/>
    <m/>
    <m/>
    <m/>
    <m/>
    <m/>
    <m/>
    <m/>
    <m/>
  </r>
  <r>
    <x v="3"/>
    <x v="24"/>
    <x v="154"/>
    <m/>
    <m/>
    <n v="3000"/>
    <n v="3000"/>
    <m/>
    <m/>
    <m/>
    <n v="0"/>
    <n v="-3000"/>
    <m/>
    <m/>
    <m/>
    <m/>
    <m/>
    <m/>
    <m/>
    <m/>
    <m/>
  </r>
  <r>
    <x v="3"/>
    <x v="24"/>
    <x v="155"/>
    <m/>
    <m/>
    <n v="5000"/>
    <n v="5000"/>
    <m/>
    <m/>
    <m/>
    <n v="0"/>
    <n v="-5000"/>
    <m/>
    <m/>
    <m/>
    <m/>
    <m/>
    <m/>
    <m/>
    <m/>
    <m/>
  </r>
  <r>
    <x v="1"/>
    <x v="10"/>
    <x v="21"/>
    <n v="34415"/>
    <n v="21920"/>
    <n v="8750"/>
    <n v="65085"/>
    <n v="32885"/>
    <n v="17215"/>
    <n v="850"/>
    <n v="50950"/>
    <n v="-14135"/>
    <n v="0"/>
    <n v="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5"/>
    <x v="156"/>
    <n v="11438"/>
    <n v="12000"/>
    <m/>
    <n v="23438"/>
    <n v="14874"/>
    <n v="1851"/>
    <m/>
    <n v="16725"/>
    <n v="-6713"/>
    <m/>
    <m/>
    <m/>
    <m/>
    <m/>
    <m/>
    <m/>
    <m/>
    <m/>
  </r>
  <r>
    <x v="3"/>
    <x v="25"/>
    <x v="30"/>
    <m/>
    <m/>
    <m/>
    <n v="0"/>
    <m/>
    <m/>
    <m/>
    <n v="0"/>
    <n v="0"/>
    <m/>
    <m/>
    <m/>
    <m/>
    <m/>
    <m/>
    <m/>
    <m/>
    <m/>
  </r>
  <r>
    <x v="3"/>
    <x v="25"/>
    <x v="111"/>
    <n v="7415"/>
    <n v="8000"/>
    <m/>
    <n v="15415"/>
    <m/>
    <n v="6360"/>
    <m/>
    <n v="6360"/>
    <n v="-9055"/>
    <m/>
    <m/>
    <m/>
    <m/>
    <m/>
    <m/>
    <m/>
    <m/>
    <m/>
  </r>
  <r>
    <x v="3"/>
    <x v="25"/>
    <x v="112"/>
    <n v="36680"/>
    <n v="14150"/>
    <m/>
    <n v="50830"/>
    <m/>
    <n v="11547"/>
    <m/>
    <n v="11547"/>
    <n v="-39283"/>
    <m/>
    <m/>
    <m/>
    <m/>
    <m/>
    <m/>
    <m/>
    <m/>
    <m/>
  </r>
  <r>
    <x v="3"/>
    <x v="25"/>
    <x v="28"/>
    <m/>
    <n v="3000"/>
    <m/>
    <n v="3000"/>
    <n v="9269"/>
    <n v="3769"/>
    <m/>
    <n v="13038"/>
    <n v="10038"/>
    <m/>
    <m/>
    <m/>
    <m/>
    <m/>
    <m/>
    <m/>
    <m/>
    <m/>
  </r>
  <r>
    <x v="3"/>
    <x v="25"/>
    <x v="113"/>
    <n v="2420"/>
    <n v="2700"/>
    <m/>
    <n v="5120"/>
    <n v="30712"/>
    <n v="13592"/>
    <m/>
    <n v="44304"/>
    <n v="39184"/>
    <m/>
    <m/>
    <m/>
    <m/>
    <m/>
    <m/>
    <m/>
    <m/>
    <m/>
  </r>
  <r>
    <x v="3"/>
    <x v="25"/>
    <x v="130"/>
    <n v="25450"/>
    <n v="16600"/>
    <m/>
    <n v="42050"/>
    <n v="13534"/>
    <n v="20678"/>
    <m/>
    <n v="34212"/>
    <n v="-7838"/>
    <m/>
    <m/>
    <m/>
    <m/>
    <m/>
    <m/>
    <m/>
    <m/>
    <m/>
  </r>
  <r>
    <x v="3"/>
    <x v="25"/>
    <x v="129"/>
    <n v="9085"/>
    <n v="3860"/>
    <n v="750"/>
    <n v="13695"/>
    <n v="10162"/>
    <n v="4720"/>
    <n v="850"/>
    <n v="15732"/>
    <n v="2037"/>
    <m/>
    <m/>
    <m/>
    <m/>
    <m/>
    <m/>
    <m/>
    <m/>
    <m/>
  </r>
  <r>
    <x v="3"/>
    <x v="25"/>
    <x v="131"/>
    <n v="12340"/>
    <n v="4960"/>
    <m/>
    <n v="17300"/>
    <n v="12882"/>
    <n v="5335"/>
    <m/>
    <n v="18217"/>
    <n v="917"/>
    <m/>
    <m/>
    <m/>
    <m/>
    <m/>
    <m/>
    <m/>
    <m/>
    <m/>
  </r>
  <r>
    <x v="3"/>
    <x v="25"/>
    <x v="24"/>
    <m/>
    <m/>
    <m/>
    <n v="0"/>
    <m/>
    <m/>
    <m/>
    <n v="0"/>
    <n v="0"/>
    <m/>
    <m/>
    <m/>
    <m/>
    <m/>
    <m/>
    <m/>
    <m/>
    <m/>
  </r>
  <r>
    <x v="3"/>
    <x v="25"/>
    <x v="33"/>
    <m/>
    <m/>
    <m/>
    <n v="0"/>
    <m/>
    <m/>
    <m/>
    <n v="0"/>
    <n v="0"/>
    <m/>
    <m/>
    <m/>
    <m/>
    <m/>
    <m/>
    <m/>
    <m/>
    <m/>
  </r>
  <r>
    <x v="3"/>
    <x v="25"/>
    <x v="157"/>
    <m/>
    <m/>
    <n v="2500"/>
    <n v="2500"/>
    <m/>
    <m/>
    <m/>
    <n v="0"/>
    <n v="-2500"/>
    <m/>
    <m/>
    <m/>
    <m/>
    <m/>
    <m/>
    <m/>
    <m/>
    <m/>
  </r>
  <r>
    <x v="3"/>
    <x v="25"/>
    <x v="154"/>
    <m/>
    <m/>
    <n v="3000"/>
    <n v="3000"/>
    <m/>
    <m/>
    <m/>
    <n v="0"/>
    <n v="-3000"/>
    <m/>
    <m/>
    <m/>
    <m/>
    <m/>
    <m/>
    <m/>
    <m/>
    <m/>
  </r>
  <r>
    <x v="3"/>
    <x v="25"/>
    <x v="136"/>
    <m/>
    <m/>
    <n v="650"/>
    <n v="650"/>
    <m/>
    <m/>
    <m/>
    <n v="0"/>
    <n v="-650"/>
    <m/>
    <m/>
    <m/>
    <m/>
    <m/>
    <m/>
    <m/>
    <m/>
    <m/>
  </r>
  <r>
    <x v="1"/>
    <x v="10"/>
    <x v="21"/>
    <n v="104828"/>
    <n v="65270"/>
    <n v="6900"/>
    <n v="176998"/>
    <n v="91433"/>
    <n v="67852"/>
    <n v="850"/>
    <n v="160135"/>
    <n v="-16863"/>
    <n v="0"/>
    <n v="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6"/>
    <x v="158"/>
    <n v="19153"/>
    <n v="10000"/>
    <m/>
    <n v="29153"/>
    <n v="19894"/>
    <n v="3523"/>
    <m/>
    <n v="23417"/>
    <n v="-5736"/>
    <m/>
    <m/>
    <m/>
    <m/>
    <m/>
    <m/>
    <m/>
    <m/>
    <m/>
  </r>
  <r>
    <x v="3"/>
    <x v="26"/>
    <x v="30"/>
    <m/>
    <m/>
    <m/>
    <n v="0"/>
    <m/>
    <m/>
    <m/>
    <n v="0"/>
    <n v="0"/>
    <m/>
    <m/>
    <m/>
    <m/>
    <m/>
    <m/>
    <m/>
    <m/>
    <m/>
  </r>
  <r>
    <x v="3"/>
    <x v="26"/>
    <x v="111"/>
    <m/>
    <n v="13000"/>
    <m/>
    <n v="13000"/>
    <m/>
    <n v="12431"/>
    <n v="770"/>
    <n v="13201"/>
    <n v="201"/>
    <m/>
    <m/>
    <m/>
    <m/>
    <m/>
    <m/>
    <m/>
    <m/>
    <m/>
  </r>
  <r>
    <x v="3"/>
    <x v="26"/>
    <x v="112"/>
    <m/>
    <n v="9000"/>
    <m/>
    <n v="9000"/>
    <m/>
    <n v="8248"/>
    <m/>
    <n v="8248"/>
    <n v="-752"/>
    <m/>
    <m/>
    <m/>
    <m/>
    <m/>
    <m/>
    <m/>
    <m/>
    <m/>
  </r>
  <r>
    <x v="3"/>
    <x v="26"/>
    <x v="128"/>
    <n v="20360"/>
    <n v="5160"/>
    <m/>
    <n v="25520"/>
    <n v="24561"/>
    <n v="16112"/>
    <m/>
    <n v="40673"/>
    <n v="15153"/>
    <m/>
    <m/>
    <m/>
    <m/>
    <m/>
    <m/>
    <m/>
    <m/>
    <m/>
  </r>
  <r>
    <x v="3"/>
    <x v="26"/>
    <x v="113"/>
    <n v="37290"/>
    <n v="30030"/>
    <m/>
    <n v="67320"/>
    <n v="15152"/>
    <n v="13009"/>
    <m/>
    <n v="28161"/>
    <n v="-39159"/>
    <m/>
    <m/>
    <m/>
    <m/>
    <m/>
    <m/>
    <m/>
    <m/>
    <m/>
  </r>
  <r>
    <x v="3"/>
    <x v="26"/>
    <x v="109"/>
    <m/>
    <m/>
    <m/>
    <m/>
    <m/>
    <n v="3338"/>
    <m/>
    <n v="3338"/>
    <n v="3338"/>
    <m/>
    <m/>
    <m/>
    <m/>
    <m/>
    <m/>
    <m/>
    <m/>
    <m/>
  </r>
  <r>
    <x v="3"/>
    <x v="26"/>
    <x v="29"/>
    <m/>
    <m/>
    <m/>
    <m/>
    <m/>
    <n v="1471"/>
    <m/>
    <n v="1471"/>
    <n v="1471"/>
    <m/>
    <m/>
    <m/>
    <m/>
    <m/>
    <m/>
    <m/>
    <m/>
    <m/>
  </r>
  <r>
    <x v="3"/>
    <x v="26"/>
    <x v="129"/>
    <n v="11530"/>
    <n v="1810"/>
    <n v="750"/>
    <n v="14090"/>
    <n v="10042"/>
    <n v="3252"/>
    <n v="850"/>
    <n v="14144"/>
    <n v="54"/>
    <m/>
    <m/>
    <m/>
    <m/>
    <m/>
    <m/>
    <m/>
    <m/>
    <m/>
  </r>
  <r>
    <x v="3"/>
    <x v="26"/>
    <x v="130"/>
    <n v="7800"/>
    <n v="4100"/>
    <m/>
    <n v="11900"/>
    <m/>
    <n v="2928"/>
    <m/>
    <n v="2928"/>
    <n v="-8972"/>
    <m/>
    <m/>
    <m/>
    <m/>
    <m/>
    <m/>
    <m/>
    <m/>
    <m/>
  </r>
  <r>
    <x v="3"/>
    <x v="26"/>
    <x v="159"/>
    <n v="15880"/>
    <n v="3000"/>
    <m/>
    <n v="18880"/>
    <n v="12417"/>
    <n v="5452"/>
    <m/>
    <n v="17869"/>
    <n v="-1011"/>
    <m/>
    <m/>
    <m/>
    <m/>
    <m/>
    <m/>
    <m/>
    <m/>
    <m/>
  </r>
  <r>
    <x v="3"/>
    <x v="26"/>
    <x v="24"/>
    <m/>
    <m/>
    <m/>
    <n v="0"/>
    <m/>
    <m/>
    <m/>
    <n v="0"/>
    <n v="0"/>
    <m/>
    <m/>
    <m/>
    <m/>
    <m/>
    <m/>
    <m/>
    <m/>
    <m/>
  </r>
  <r>
    <x v="3"/>
    <x v="26"/>
    <x v="33"/>
    <m/>
    <m/>
    <m/>
    <n v="0"/>
    <m/>
    <m/>
    <m/>
    <n v="0"/>
    <n v="0"/>
    <m/>
    <m/>
    <m/>
    <m/>
    <m/>
    <m/>
    <m/>
    <m/>
    <m/>
  </r>
  <r>
    <x v="3"/>
    <x v="26"/>
    <x v="47"/>
    <m/>
    <m/>
    <m/>
    <m/>
    <m/>
    <m/>
    <m/>
    <n v="0"/>
    <n v="0"/>
    <m/>
    <m/>
    <n v="3500"/>
    <m/>
    <m/>
    <m/>
    <m/>
    <m/>
    <m/>
  </r>
  <r>
    <x v="3"/>
    <x v="26"/>
    <x v="160"/>
    <m/>
    <m/>
    <m/>
    <m/>
    <m/>
    <n v="150"/>
    <m/>
    <n v="150"/>
    <n v="150"/>
    <m/>
    <m/>
    <m/>
    <m/>
    <m/>
    <m/>
    <m/>
    <m/>
    <m/>
  </r>
  <r>
    <x v="3"/>
    <x v="26"/>
    <x v="161"/>
    <m/>
    <m/>
    <n v="700"/>
    <n v="700"/>
    <m/>
    <m/>
    <m/>
    <n v="0"/>
    <n v="-700"/>
    <m/>
    <m/>
    <m/>
    <m/>
    <m/>
    <m/>
    <m/>
    <m/>
    <m/>
  </r>
  <r>
    <x v="3"/>
    <x v="26"/>
    <x v="88"/>
    <m/>
    <n v="3000"/>
    <m/>
    <n v="3000"/>
    <m/>
    <m/>
    <m/>
    <n v="0"/>
    <n v="-3000"/>
    <m/>
    <m/>
    <m/>
    <m/>
    <m/>
    <m/>
    <m/>
    <m/>
    <m/>
  </r>
  <r>
    <x v="1"/>
    <x v="10"/>
    <x v="21"/>
    <n v="112013"/>
    <n v="79100"/>
    <n v="1450"/>
    <n v="192563"/>
    <n v="82066"/>
    <n v="69914"/>
    <n v="1620"/>
    <n v="153600"/>
    <n v="-38963"/>
    <n v="0"/>
    <n v="0"/>
    <n v="3500"/>
    <n v="0"/>
    <n v="0"/>
    <n v="0"/>
    <n v="0"/>
    <n v="0"/>
    <n v="0"/>
  </r>
  <r>
    <x v="1"/>
    <x v="10"/>
    <x v="24"/>
    <m/>
    <m/>
    <m/>
    <m/>
    <m/>
    <m/>
    <m/>
    <m/>
    <n v="0"/>
    <m/>
    <m/>
    <m/>
    <m/>
    <m/>
    <m/>
    <m/>
    <m/>
    <m/>
  </r>
  <r>
    <x v="3"/>
    <x v="27"/>
    <x v="162"/>
    <n v="5964"/>
    <n v="695"/>
    <m/>
    <n v="6659"/>
    <n v="21230"/>
    <n v="505"/>
    <m/>
    <n v="21735"/>
    <n v="15076"/>
    <m/>
    <m/>
    <m/>
    <m/>
    <m/>
    <m/>
    <m/>
    <m/>
    <m/>
  </r>
  <r>
    <x v="3"/>
    <x v="27"/>
    <x v="109"/>
    <m/>
    <n v="2000"/>
    <m/>
    <n v="2000"/>
    <m/>
    <n v="2469"/>
    <m/>
    <n v="2469"/>
    <n v="469"/>
    <m/>
    <m/>
    <m/>
    <m/>
    <m/>
    <m/>
    <m/>
    <m/>
    <m/>
  </r>
  <r>
    <x v="3"/>
    <x v="27"/>
    <x v="111"/>
    <n v="4278"/>
    <n v="2383"/>
    <m/>
    <n v="6661"/>
    <m/>
    <n v="2295"/>
    <m/>
    <n v="2295"/>
    <n v="-4366"/>
    <m/>
    <m/>
    <m/>
    <m/>
    <m/>
    <m/>
    <m/>
    <m/>
    <m/>
  </r>
  <r>
    <x v="3"/>
    <x v="27"/>
    <x v="112"/>
    <m/>
    <n v="5953"/>
    <m/>
    <n v="5953"/>
    <m/>
    <n v="5729"/>
    <m/>
    <n v="5729"/>
    <n v="-224"/>
    <m/>
    <m/>
    <m/>
    <m/>
    <m/>
    <m/>
    <m/>
    <m/>
    <m/>
  </r>
  <r>
    <x v="3"/>
    <x v="27"/>
    <x v="29"/>
    <m/>
    <n v="1198"/>
    <m/>
    <n v="1198"/>
    <m/>
    <n v="2576"/>
    <m/>
    <n v="2576"/>
    <n v="1378"/>
    <m/>
    <m/>
    <m/>
    <m/>
    <m/>
    <m/>
    <m/>
    <m/>
    <m/>
  </r>
  <r>
    <x v="3"/>
    <x v="27"/>
    <x v="43"/>
    <n v="22090"/>
    <n v="15871"/>
    <m/>
    <n v="37961"/>
    <n v="30325"/>
    <n v="17177"/>
    <m/>
    <n v="47502"/>
    <n v="9541"/>
    <m/>
    <m/>
    <m/>
    <m/>
    <m/>
    <m/>
    <m/>
    <m/>
    <m/>
  </r>
  <r>
    <x v="3"/>
    <x v="27"/>
    <x v="163"/>
    <n v="11873"/>
    <n v="1689"/>
    <m/>
    <n v="13562"/>
    <n v="12537"/>
    <n v="1390"/>
    <m/>
    <n v="13927"/>
    <n v="365"/>
    <m/>
    <m/>
    <m/>
    <m/>
    <m/>
    <m/>
    <m/>
    <m/>
    <m/>
  </r>
  <r>
    <x v="3"/>
    <x v="27"/>
    <x v="164"/>
    <n v="9493"/>
    <n v="2676"/>
    <n v="600"/>
    <n v="12769"/>
    <n v="7415"/>
    <n v="2049"/>
    <n v="700"/>
    <n v="10164"/>
    <n v="-2605"/>
    <m/>
    <m/>
    <m/>
    <m/>
    <m/>
    <m/>
    <m/>
    <m/>
    <m/>
  </r>
  <r>
    <x v="3"/>
    <x v="27"/>
    <x v="165"/>
    <n v="16011"/>
    <n v="6600"/>
    <m/>
    <n v="22611"/>
    <n v="16651"/>
    <n v="3436"/>
    <m/>
    <n v="20087"/>
    <n v="-2524"/>
    <m/>
    <m/>
    <m/>
    <m/>
    <m/>
    <m/>
    <m/>
    <m/>
    <m/>
  </r>
  <r>
    <x v="3"/>
    <x v="27"/>
    <x v="30"/>
    <m/>
    <n v="9952"/>
    <n v="4393"/>
    <n v="14345"/>
    <n v="7995"/>
    <n v="8587"/>
    <n v="4393"/>
    <n v="20975"/>
    <n v="6630"/>
    <m/>
    <m/>
    <m/>
    <m/>
    <m/>
    <m/>
    <m/>
    <m/>
    <m/>
  </r>
  <r>
    <x v="3"/>
    <x v="27"/>
    <x v="24"/>
    <m/>
    <m/>
    <m/>
    <m/>
    <m/>
    <m/>
    <m/>
    <m/>
    <m/>
    <m/>
    <m/>
    <m/>
    <m/>
    <m/>
    <m/>
    <m/>
    <m/>
    <m/>
  </r>
  <r>
    <x v="3"/>
    <x v="27"/>
    <x v="33"/>
    <m/>
    <m/>
    <m/>
    <m/>
    <m/>
    <m/>
    <m/>
    <m/>
    <m/>
    <m/>
    <m/>
    <m/>
    <m/>
    <m/>
    <m/>
    <m/>
    <m/>
    <m/>
  </r>
  <r>
    <x v="3"/>
    <x v="27"/>
    <x v="166"/>
    <m/>
    <n v="1080"/>
    <m/>
    <n v="1080"/>
    <m/>
    <m/>
    <m/>
    <m/>
    <n v="-1080"/>
    <m/>
    <m/>
    <m/>
    <m/>
    <m/>
    <m/>
    <m/>
    <m/>
    <m/>
  </r>
  <r>
    <x v="3"/>
    <x v="27"/>
    <x v="167"/>
    <m/>
    <m/>
    <m/>
    <m/>
    <m/>
    <m/>
    <m/>
    <m/>
    <m/>
    <m/>
    <n v="3000"/>
    <m/>
    <m/>
    <m/>
    <m/>
    <m/>
    <m/>
    <m/>
  </r>
  <r>
    <x v="3"/>
    <x v="27"/>
    <x v="168"/>
    <m/>
    <m/>
    <m/>
    <m/>
    <m/>
    <m/>
    <n v="650"/>
    <m/>
    <m/>
    <m/>
    <m/>
    <m/>
    <m/>
    <m/>
    <m/>
    <m/>
    <m/>
    <m/>
  </r>
  <r>
    <x v="1"/>
    <x v="10"/>
    <x v="21"/>
    <n v="69709"/>
    <n v="50097"/>
    <n v="4993"/>
    <n v="124799"/>
    <n v="96153"/>
    <n v="46213"/>
    <n v="5743"/>
    <n v="148109"/>
    <n v="23310"/>
    <n v="0"/>
    <n v="300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8"/>
    <x v="169"/>
    <n v="5771"/>
    <n v="1898"/>
    <m/>
    <n v="7669"/>
    <n v="21230"/>
    <n v="5167"/>
    <m/>
    <n v="26397"/>
    <n v="18728"/>
    <m/>
    <m/>
    <m/>
    <m/>
    <m/>
    <m/>
    <m/>
    <m/>
    <m/>
  </r>
  <r>
    <x v="3"/>
    <x v="28"/>
    <x v="109"/>
    <m/>
    <n v="4550"/>
    <m/>
    <n v="4550"/>
    <m/>
    <n v="5781"/>
    <m/>
    <n v="5781"/>
    <n v="1231"/>
    <m/>
    <m/>
    <m/>
    <m/>
    <m/>
    <m/>
    <m/>
    <m/>
    <m/>
  </r>
  <r>
    <x v="3"/>
    <x v="28"/>
    <x v="111"/>
    <n v="10505"/>
    <n v="10764"/>
    <m/>
    <n v="21269"/>
    <m/>
    <n v="11114"/>
    <m/>
    <n v="11114"/>
    <n v="-10155"/>
    <m/>
    <m/>
    <m/>
    <m/>
    <m/>
    <m/>
    <m/>
    <m/>
    <m/>
  </r>
  <r>
    <x v="3"/>
    <x v="28"/>
    <x v="112"/>
    <m/>
    <n v="9770"/>
    <m/>
    <n v="9770"/>
    <m/>
    <n v="7016"/>
    <m/>
    <n v="7016"/>
    <n v="-2754"/>
    <m/>
    <m/>
    <m/>
    <m/>
    <m/>
    <m/>
    <m/>
    <m/>
    <m/>
  </r>
  <r>
    <x v="3"/>
    <x v="28"/>
    <x v="29"/>
    <m/>
    <n v="3675"/>
    <m/>
    <n v="3675"/>
    <m/>
    <n v="3891"/>
    <m/>
    <n v="3891"/>
    <n v="216"/>
    <m/>
    <m/>
    <m/>
    <m/>
    <m/>
    <m/>
    <m/>
    <m/>
    <m/>
  </r>
  <r>
    <x v="3"/>
    <x v="28"/>
    <x v="43"/>
    <n v="84377"/>
    <n v="9467"/>
    <m/>
    <n v="93844"/>
    <n v="80744"/>
    <n v="25034"/>
    <m/>
    <n v="105778"/>
    <n v="11934"/>
    <m/>
    <m/>
    <m/>
    <m/>
    <m/>
    <m/>
    <m/>
    <m/>
    <m/>
  </r>
  <r>
    <x v="3"/>
    <x v="28"/>
    <x v="170"/>
    <m/>
    <n v="44711"/>
    <m/>
    <n v="44711"/>
    <m/>
    <n v="44711"/>
    <m/>
    <n v="44711"/>
    <n v="0"/>
    <m/>
    <m/>
    <m/>
    <m/>
    <m/>
    <m/>
    <m/>
    <m/>
    <m/>
  </r>
  <r>
    <x v="3"/>
    <x v="28"/>
    <x v="171"/>
    <n v="9546"/>
    <n v="890"/>
    <m/>
    <n v="10436"/>
    <n v="10276"/>
    <n v="937"/>
    <m/>
    <n v="11213"/>
    <n v="777"/>
    <m/>
    <m/>
    <m/>
    <m/>
    <m/>
    <m/>
    <m/>
    <m/>
    <m/>
  </r>
  <r>
    <x v="3"/>
    <x v="28"/>
    <x v="172"/>
    <n v="7021"/>
    <n v="1113"/>
    <n v="550"/>
    <n v="8684"/>
    <n v="9823"/>
    <n v="1062"/>
    <n v="550"/>
    <n v="11435"/>
    <n v="2751"/>
    <m/>
    <m/>
    <m/>
    <m/>
    <m/>
    <m/>
    <m/>
    <m/>
    <m/>
  </r>
  <r>
    <x v="3"/>
    <x v="28"/>
    <x v="173"/>
    <n v="17751"/>
    <n v="2975"/>
    <m/>
    <n v="20726"/>
    <n v="16956"/>
    <n v="3019"/>
    <m/>
    <n v="19975"/>
    <n v="-751"/>
    <m/>
    <m/>
    <m/>
    <m/>
    <m/>
    <m/>
    <m/>
    <m/>
    <m/>
  </r>
  <r>
    <x v="3"/>
    <x v="28"/>
    <x v="30"/>
    <m/>
    <n v="11092"/>
    <n v="18209"/>
    <n v="29301"/>
    <n v="11633"/>
    <n v="8428"/>
    <n v="18209"/>
    <n v="38270"/>
    <n v="8969"/>
    <m/>
    <m/>
    <m/>
    <m/>
    <m/>
    <m/>
    <m/>
    <m/>
    <m/>
  </r>
  <r>
    <x v="3"/>
    <x v="28"/>
    <x v="24"/>
    <m/>
    <m/>
    <m/>
    <m/>
    <m/>
    <m/>
    <m/>
    <m/>
    <m/>
    <m/>
    <m/>
    <m/>
    <m/>
    <m/>
    <m/>
    <m/>
    <m/>
    <m/>
  </r>
  <r>
    <x v="3"/>
    <x v="28"/>
    <x v="174"/>
    <m/>
    <m/>
    <m/>
    <m/>
    <m/>
    <n v="150"/>
    <m/>
    <n v="150"/>
    <n v="150"/>
    <m/>
    <m/>
    <m/>
    <m/>
    <m/>
    <m/>
    <m/>
    <m/>
    <m/>
  </r>
  <r>
    <x v="3"/>
    <x v="28"/>
    <x v="175"/>
    <m/>
    <n v="465"/>
    <m/>
    <n v="465"/>
    <m/>
    <m/>
    <m/>
    <n v="0"/>
    <m/>
    <m/>
    <m/>
    <m/>
    <m/>
    <m/>
    <m/>
    <m/>
    <m/>
    <m/>
  </r>
  <r>
    <x v="3"/>
    <x v="28"/>
    <x v="176"/>
    <m/>
    <n v="887"/>
    <m/>
    <n v="887"/>
    <m/>
    <m/>
    <m/>
    <n v="0"/>
    <m/>
    <m/>
    <m/>
    <m/>
    <m/>
    <m/>
    <m/>
    <m/>
    <m/>
    <m/>
  </r>
  <r>
    <x v="3"/>
    <x v="28"/>
    <x v="177"/>
    <m/>
    <n v="1200"/>
    <m/>
    <n v="1200"/>
    <m/>
    <m/>
    <m/>
    <n v="0"/>
    <m/>
    <m/>
    <m/>
    <m/>
    <m/>
    <m/>
    <m/>
    <m/>
    <m/>
    <m/>
  </r>
  <r>
    <x v="3"/>
    <x v="28"/>
    <x v="178"/>
    <m/>
    <m/>
    <m/>
    <m/>
    <m/>
    <n v="600"/>
    <m/>
    <n v="600"/>
    <m/>
    <m/>
    <m/>
    <m/>
    <m/>
    <m/>
    <m/>
    <m/>
    <m/>
    <m/>
  </r>
  <r>
    <x v="3"/>
    <x v="28"/>
    <x v="179"/>
    <m/>
    <m/>
    <m/>
    <m/>
    <m/>
    <m/>
    <m/>
    <m/>
    <m/>
    <m/>
    <m/>
    <n v="3780"/>
    <m/>
    <m/>
    <m/>
    <m/>
    <m/>
    <m/>
  </r>
  <r>
    <x v="3"/>
    <x v="28"/>
    <x v="180"/>
    <m/>
    <m/>
    <m/>
    <m/>
    <m/>
    <m/>
    <m/>
    <m/>
    <m/>
    <m/>
    <m/>
    <m/>
    <m/>
    <m/>
    <m/>
    <m/>
    <m/>
    <m/>
  </r>
  <r>
    <x v="1"/>
    <x v="10"/>
    <x v="21"/>
    <n v="134971"/>
    <n v="103457"/>
    <n v="18759"/>
    <n v="257187"/>
    <n v="150662"/>
    <n v="116910"/>
    <n v="18759"/>
    <n v="286331"/>
    <n v="29144"/>
    <n v="0"/>
    <n v="0"/>
    <n v="378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9"/>
    <x v="181"/>
    <n v="5389"/>
    <n v="607"/>
    <m/>
    <n v="5996"/>
    <n v="18097"/>
    <n v="1699"/>
    <m/>
    <n v="19796"/>
    <n v="13800"/>
    <m/>
    <m/>
    <m/>
    <m/>
    <m/>
    <m/>
    <m/>
    <m/>
    <m/>
  </r>
  <r>
    <x v="3"/>
    <x v="29"/>
    <x v="111"/>
    <n v="4156"/>
    <n v="5479"/>
    <m/>
    <n v="9635"/>
    <m/>
    <n v="6186"/>
    <m/>
    <n v="6186"/>
    <n v="-3449"/>
    <m/>
    <m/>
    <m/>
    <m/>
    <m/>
    <m/>
    <m/>
    <m/>
    <m/>
  </r>
  <r>
    <x v="3"/>
    <x v="29"/>
    <x v="112"/>
    <m/>
    <n v="5400"/>
    <m/>
    <n v="5400"/>
    <m/>
    <n v="4616"/>
    <m/>
    <n v="4616"/>
    <n v="-784"/>
    <m/>
    <m/>
    <m/>
    <m/>
    <m/>
    <m/>
    <m/>
    <m/>
    <m/>
  </r>
  <r>
    <x v="3"/>
    <x v="29"/>
    <x v="29"/>
    <m/>
    <n v="1707"/>
    <m/>
    <n v="1707"/>
    <m/>
    <n v="1875"/>
    <m/>
    <n v="1875"/>
    <n v="168"/>
    <m/>
    <m/>
    <m/>
    <m/>
    <m/>
    <m/>
    <m/>
    <m/>
    <m/>
  </r>
  <r>
    <x v="3"/>
    <x v="29"/>
    <x v="43"/>
    <n v="62549"/>
    <n v="9544"/>
    <m/>
    <n v="72093"/>
    <n v="66824"/>
    <n v="12706"/>
    <m/>
    <n v="79530"/>
    <n v="7437"/>
    <m/>
    <m/>
    <m/>
    <m/>
    <m/>
    <m/>
    <m/>
    <m/>
    <m/>
  </r>
  <r>
    <x v="3"/>
    <x v="29"/>
    <x v="182"/>
    <n v="17051"/>
    <n v="2272"/>
    <m/>
    <n v="19323"/>
    <n v="6983"/>
    <m/>
    <m/>
    <n v="6983"/>
    <n v="-12340"/>
    <n v="9998"/>
    <m/>
    <m/>
    <m/>
    <m/>
    <m/>
    <m/>
    <m/>
    <m/>
  </r>
  <r>
    <x v="3"/>
    <x v="29"/>
    <x v="183"/>
    <n v="9585"/>
    <n v="2108"/>
    <n v="650"/>
    <n v="12343"/>
    <n v="8922"/>
    <n v="1716"/>
    <n v="746"/>
    <n v="11384"/>
    <n v="-959"/>
    <m/>
    <m/>
    <m/>
    <m/>
    <m/>
    <m/>
    <m/>
    <m/>
    <m/>
  </r>
  <r>
    <x v="3"/>
    <x v="29"/>
    <x v="184"/>
    <n v="7021"/>
    <n v="1842"/>
    <n v="550"/>
    <n v="9413"/>
    <n v="7995"/>
    <n v="2115"/>
    <n v="700"/>
    <n v="10810"/>
    <n v="1397"/>
    <m/>
    <m/>
    <m/>
    <m/>
    <m/>
    <m/>
    <m/>
    <m/>
    <m/>
  </r>
  <r>
    <x v="3"/>
    <x v="29"/>
    <x v="185"/>
    <n v="28497"/>
    <n v="9527"/>
    <m/>
    <n v="38024"/>
    <n v="29130"/>
    <n v="11743"/>
    <m/>
    <n v="40873"/>
    <n v="2849"/>
    <m/>
    <m/>
    <m/>
    <m/>
    <m/>
    <m/>
    <m/>
    <m/>
    <m/>
  </r>
  <r>
    <x v="3"/>
    <x v="29"/>
    <x v="30"/>
    <m/>
    <n v="3026"/>
    <n v="10118"/>
    <n v="13144"/>
    <n v="17291"/>
    <n v="2450"/>
    <n v="10118"/>
    <n v="29859"/>
    <n v="16715"/>
    <m/>
    <m/>
    <m/>
    <m/>
    <m/>
    <m/>
    <m/>
    <m/>
    <m/>
  </r>
  <r>
    <x v="3"/>
    <x v="29"/>
    <x v="24"/>
    <m/>
    <m/>
    <m/>
    <m/>
    <m/>
    <m/>
    <m/>
    <m/>
    <m/>
    <m/>
    <m/>
    <m/>
    <m/>
    <m/>
    <m/>
    <m/>
    <m/>
    <m/>
  </r>
  <r>
    <x v="3"/>
    <x v="29"/>
    <x v="166"/>
    <m/>
    <n v="1094"/>
    <m/>
    <n v="1094"/>
    <m/>
    <m/>
    <m/>
    <n v="0"/>
    <n v="-1094"/>
    <m/>
    <m/>
    <m/>
    <m/>
    <m/>
    <m/>
    <m/>
    <m/>
    <m/>
  </r>
  <r>
    <x v="3"/>
    <x v="29"/>
    <x v="186"/>
    <m/>
    <m/>
    <n v="4247"/>
    <n v="4247"/>
    <m/>
    <m/>
    <m/>
    <n v="0"/>
    <n v="-4247"/>
    <m/>
    <m/>
    <n v="4247"/>
    <m/>
    <m/>
    <m/>
    <m/>
    <m/>
    <m/>
  </r>
  <r>
    <x v="3"/>
    <x v="29"/>
    <x v="187"/>
    <m/>
    <m/>
    <n v="1100"/>
    <n v="1100"/>
    <m/>
    <m/>
    <m/>
    <n v="0"/>
    <n v="-1100"/>
    <m/>
    <m/>
    <m/>
    <m/>
    <m/>
    <m/>
    <m/>
    <m/>
    <m/>
  </r>
  <r>
    <x v="3"/>
    <x v="29"/>
    <x v="188"/>
    <m/>
    <m/>
    <m/>
    <m/>
    <m/>
    <m/>
    <m/>
    <m/>
    <m/>
    <m/>
    <m/>
    <n v="35000"/>
    <m/>
    <m/>
    <m/>
    <m/>
    <m/>
    <m/>
  </r>
  <r>
    <x v="3"/>
    <x v="29"/>
    <x v="189"/>
    <m/>
    <m/>
    <m/>
    <m/>
    <m/>
    <m/>
    <m/>
    <m/>
    <m/>
    <m/>
    <m/>
    <m/>
    <m/>
    <n v="200"/>
    <m/>
    <m/>
    <m/>
    <m/>
  </r>
  <r>
    <x v="3"/>
    <x v="29"/>
    <x v="190"/>
    <m/>
    <m/>
    <m/>
    <m/>
    <m/>
    <m/>
    <m/>
    <m/>
    <m/>
    <m/>
    <m/>
    <m/>
    <m/>
    <n v="85"/>
    <m/>
    <m/>
    <m/>
    <m/>
  </r>
  <r>
    <x v="3"/>
    <x v="29"/>
    <x v="191"/>
    <m/>
    <n v="4500"/>
    <m/>
    <n v="4500"/>
    <m/>
    <m/>
    <m/>
    <m/>
    <m/>
    <m/>
    <m/>
    <m/>
    <m/>
    <n v="600"/>
    <m/>
    <m/>
    <m/>
    <m/>
  </r>
  <r>
    <x v="1"/>
    <x v="10"/>
    <x v="21"/>
    <n v="134248"/>
    <n v="47106"/>
    <n v="16665"/>
    <n v="198019"/>
    <n v="155242"/>
    <n v="45106"/>
    <n v="11564"/>
    <n v="211912"/>
    <n v="13893"/>
    <n v="9998"/>
    <n v="0"/>
    <n v="39247"/>
    <n v="0"/>
    <n v="885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0"/>
    <x v="192"/>
    <n v="4743"/>
    <n v="1514"/>
    <m/>
    <n v="6257"/>
    <n v="21818"/>
    <n v="6455"/>
    <m/>
    <n v="28273"/>
    <n v="22016"/>
    <m/>
    <m/>
    <m/>
    <m/>
    <m/>
    <m/>
    <m/>
    <m/>
    <m/>
  </r>
  <r>
    <x v="3"/>
    <x v="30"/>
    <x v="109"/>
    <m/>
    <n v="3000"/>
    <m/>
    <n v="3000"/>
    <m/>
    <n v="3333"/>
    <m/>
    <n v="3333"/>
    <n v="333"/>
    <m/>
    <m/>
    <m/>
    <m/>
    <m/>
    <m/>
    <m/>
    <m/>
    <m/>
  </r>
  <r>
    <x v="3"/>
    <x v="30"/>
    <x v="111"/>
    <n v="8514"/>
    <n v="8751"/>
    <m/>
    <n v="17265"/>
    <m/>
    <n v="9767"/>
    <m/>
    <n v="9767"/>
    <n v="-7498"/>
    <m/>
    <m/>
    <m/>
    <m/>
    <m/>
    <m/>
    <m/>
    <m/>
    <m/>
  </r>
  <r>
    <x v="3"/>
    <x v="30"/>
    <x v="112"/>
    <m/>
    <n v="6290"/>
    <m/>
    <n v="6290"/>
    <m/>
    <n v="6012"/>
    <m/>
    <n v="6012"/>
    <n v="-278"/>
    <m/>
    <m/>
    <m/>
    <m/>
    <m/>
    <m/>
    <m/>
    <m/>
    <m/>
  </r>
  <r>
    <x v="3"/>
    <x v="30"/>
    <x v="29"/>
    <m/>
    <n v="1700"/>
    <m/>
    <n v="1700"/>
    <m/>
    <n v="1809"/>
    <m/>
    <n v="1809"/>
    <n v="109"/>
    <m/>
    <m/>
    <m/>
    <m/>
    <m/>
    <m/>
    <m/>
    <m/>
    <m/>
  </r>
  <r>
    <x v="3"/>
    <x v="30"/>
    <x v="43"/>
    <n v="22019"/>
    <n v="11289"/>
    <m/>
    <n v="33308"/>
    <n v="22942"/>
    <n v="9234"/>
    <m/>
    <n v="32176"/>
    <n v="-1132"/>
    <m/>
    <m/>
    <m/>
    <m/>
    <m/>
    <m/>
    <m/>
    <m/>
    <m/>
  </r>
  <r>
    <x v="3"/>
    <x v="30"/>
    <x v="193"/>
    <n v="13579"/>
    <n v="2904"/>
    <m/>
    <n v="16483"/>
    <n v="14155"/>
    <n v="2555"/>
    <m/>
    <n v="16710"/>
    <n v="227"/>
    <m/>
    <m/>
    <m/>
    <m/>
    <m/>
    <m/>
    <m/>
    <m/>
    <m/>
  </r>
  <r>
    <x v="3"/>
    <x v="30"/>
    <x v="194"/>
    <n v="9493"/>
    <n v="2020"/>
    <n v="650"/>
    <n v="12163"/>
    <n v="11896"/>
    <n v="1773"/>
    <n v="650"/>
    <n v="14319"/>
    <n v="2156"/>
    <m/>
    <m/>
    <m/>
    <m/>
    <m/>
    <m/>
    <m/>
    <m/>
    <m/>
  </r>
  <r>
    <x v="3"/>
    <x v="30"/>
    <x v="195"/>
    <n v="37106"/>
    <n v="9184"/>
    <m/>
    <n v="46290"/>
    <n v="34334"/>
    <n v="9879"/>
    <m/>
    <n v="44213"/>
    <n v="-2077"/>
    <m/>
    <m/>
    <m/>
    <m/>
    <m/>
    <m/>
    <m/>
    <m/>
    <m/>
  </r>
  <r>
    <x v="3"/>
    <x v="30"/>
    <x v="30"/>
    <m/>
    <n v="25125"/>
    <n v="9335"/>
    <n v="34460"/>
    <n v="12235"/>
    <n v="17642"/>
    <n v="9335"/>
    <n v="39212"/>
    <n v="4752"/>
    <m/>
    <m/>
    <m/>
    <m/>
    <m/>
    <m/>
    <m/>
    <m/>
    <m/>
  </r>
  <r>
    <x v="3"/>
    <x v="30"/>
    <x v="24"/>
    <m/>
    <m/>
    <m/>
    <m/>
    <m/>
    <m/>
    <m/>
    <m/>
    <m/>
    <m/>
    <m/>
    <m/>
    <m/>
    <m/>
    <m/>
    <m/>
    <m/>
    <m/>
  </r>
  <r>
    <x v="3"/>
    <x v="30"/>
    <x v="196"/>
    <m/>
    <n v="390"/>
    <m/>
    <n v="390"/>
    <m/>
    <m/>
    <m/>
    <n v="0"/>
    <n v="-390"/>
    <m/>
    <m/>
    <m/>
    <m/>
    <m/>
    <m/>
    <m/>
    <m/>
    <m/>
  </r>
  <r>
    <x v="3"/>
    <x v="30"/>
    <x v="197"/>
    <m/>
    <n v="300"/>
    <m/>
    <n v="300"/>
    <m/>
    <m/>
    <m/>
    <n v="0"/>
    <n v="-300"/>
    <m/>
    <m/>
    <m/>
    <m/>
    <m/>
    <m/>
    <m/>
    <m/>
    <m/>
  </r>
  <r>
    <x v="3"/>
    <x v="30"/>
    <x v="24"/>
    <m/>
    <m/>
    <m/>
    <n v="0"/>
    <m/>
    <m/>
    <m/>
    <n v="0"/>
    <n v="0"/>
    <m/>
    <m/>
    <m/>
    <m/>
    <m/>
    <m/>
    <m/>
    <m/>
    <m/>
  </r>
  <r>
    <x v="3"/>
    <x v="30"/>
    <x v="24"/>
    <m/>
    <m/>
    <m/>
    <m/>
    <m/>
    <m/>
    <m/>
    <n v="0"/>
    <n v="0"/>
    <m/>
    <m/>
    <m/>
    <m/>
    <m/>
    <m/>
    <m/>
    <m/>
    <m/>
  </r>
  <r>
    <x v="3"/>
    <x v="30"/>
    <x v="198"/>
    <m/>
    <n v="93"/>
    <m/>
    <n v="93"/>
    <m/>
    <m/>
    <m/>
    <n v="0"/>
    <n v="-93"/>
    <m/>
    <m/>
    <m/>
    <m/>
    <m/>
    <m/>
    <m/>
    <m/>
    <m/>
  </r>
  <r>
    <x v="3"/>
    <x v="30"/>
    <x v="199"/>
    <m/>
    <n v="300"/>
    <m/>
    <n v="300"/>
    <m/>
    <m/>
    <m/>
    <n v="0"/>
    <n v="-300"/>
    <m/>
    <m/>
    <m/>
    <m/>
    <m/>
    <m/>
    <m/>
    <m/>
    <m/>
  </r>
  <r>
    <x v="3"/>
    <x v="30"/>
    <x v="200"/>
    <m/>
    <m/>
    <m/>
    <n v="0"/>
    <m/>
    <m/>
    <m/>
    <n v="0"/>
    <n v="0"/>
    <m/>
    <m/>
    <n v="730"/>
    <m/>
    <m/>
    <m/>
    <m/>
    <m/>
    <m/>
  </r>
  <r>
    <x v="3"/>
    <x v="30"/>
    <x v="201"/>
    <m/>
    <m/>
    <m/>
    <m/>
    <m/>
    <m/>
    <m/>
    <m/>
    <m/>
    <m/>
    <m/>
    <n v="10490"/>
    <m/>
    <m/>
    <m/>
    <m/>
    <m/>
    <m/>
  </r>
  <r>
    <x v="1"/>
    <x v="10"/>
    <x v="21"/>
    <n v="95454"/>
    <n v="72860"/>
    <n v="9985"/>
    <n v="178299"/>
    <n v="117380"/>
    <n v="68459"/>
    <n v="9985"/>
    <n v="195824"/>
    <n v="17525"/>
    <n v="0"/>
    <n v="0"/>
    <n v="1122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1"/>
    <x v="202"/>
    <n v="6017"/>
    <n v="1311"/>
    <m/>
    <n v="7328"/>
    <n v="19351"/>
    <n v="5644"/>
    <m/>
    <n v="24995"/>
    <n v="17667"/>
    <m/>
    <m/>
    <m/>
    <m/>
    <m/>
    <m/>
    <m/>
    <m/>
    <m/>
  </r>
  <r>
    <x v="3"/>
    <x v="31"/>
    <x v="109"/>
    <m/>
    <n v="60"/>
    <m/>
    <n v="60"/>
    <m/>
    <n v="101"/>
    <m/>
    <n v="101"/>
    <n v="41"/>
    <m/>
    <m/>
    <m/>
    <m/>
    <m/>
    <m/>
    <m/>
    <m/>
    <m/>
  </r>
  <r>
    <x v="3"/>
    <x v="31"/>
    <x v="111"/>
    <n v="6801"/>
    <n v="5733"/>
    <m/>
    <n v="12534"/>
    <m/>
    <n v="6083"/>
    <m/>
    <n v="6083"/>
    <n v="-6451"/>
    <m/>
    <m/>
    <m/>
    <m/>
    <m/>
    <m/>
    <m/>
    <m/>
    <m/>
  </r>
  <r>
    <x v="3"/>
    <x v="31"/>
    <x v="112"/>
    <m/>
    <n v="9709"/>
    <m/>
    <n v="9709"/>
    <m/>
    <n v="11340"/>
    <m/>
    <n v="11340"/>
    <n v="1631"/>
    <m/>
    <m/>
    <m/>
    <m/>
    <m/>
    <m/>
    <m/>
    <m/>
    <m/>
  </r>
  <r>
    <x v="3"/>
    <x v="31"/>
    <x v="29"/>
    <m/>
    <n v="1093"/>
    <m/>
    <n v="1093"/>
    <m/>
    <n v="1059"/>
    <m/>
    <n v="1059"/>
    <n v="-34"/>
    <m/>
    <m/>
    <m/>
    <m/>
    <m/>
    <m/>
    <m/>
    <m/>
    <m/>
  </r>
  <r>
    <x v="3"/>
    <x v="31"/>
    <x v="43"/>
    <n v="39077"/>
    <n v="9181"/>
    <m/>
    <n v="48258"/>
    <n v="47241"/>
    <n v="9446"/>
    <m/>
    <n v="56687"/>
    <n v="8429"/>
    <m/>
    <m/>
    <m/>
    <m/>
    <m/>
    <m/>
    <m/>
    <m/>
    <m/>
  </r>
  <r>
    <x v="3"/>
    <x v="31"/>
    <x v="203"/>
    <n v="11562"/>
    <n v="1541"/>
    <m/>
    <n v="13103"/>
    <n v="12302"/>
    <n v="1203"/>
    <m/>
    <n v="13505"/>
    <n v="402"/>
    <m/>
    <m/>
    <m/>
    <m/>
    <m/>
    <m/>
    <m/>
    <m/>
    <m/>
  </r>
  <r>
    <x v="3"/>
    <x v="31"/>
    <x v="204"/>
    <n v="9493"/>
    <n v="2206"/>
    <n v="650"/>
    <n v="12349"/>
    <n v="8922"/>
    <n v="2042"/>
    <n v="850"/>
    <n v="11814"/>
    <n v="-535"/>
    <m/>
    <m/>
    <m/>
    <m/>
    <m/>
    <m/>
    <m/>
    <m/>
    <m/>
  </r>
  <r>
    <x v="3"/>
    <x v="31"/>
    <x v="205"/>
    <n v="42890"/>
    <n v="13598"/>
    <m/>
    <n v="56488"/>
    <n v="43168"/>
    <n v="15683"/>
    <m/>
    <n v="58851"/>
    <n v="2363"/>
    <m/>
    <m/>
    <m/>
    <m/>
    <m/>
    <m/>
    <m/>
    <m/>
    <m/>
  </r>
  <r>
    <x v="3"/>
    <x v="31"/>
    <x v="30"/>
    <m/>
    <n v="1507"/>
    <n v="2844"/>
    <n v="4351"/>
    <n v="9515"/>
    <n v="1164"/>
    <n v="2844"/>
    <n v="13523"/>
    <n v="9172"/>
    <m/>
    <m/>
    <m/>
    <m/>
    <m/>
    <m/>
    <m/>
    <m/>
    <m/>
  </r>
  <r>
    <x v="3"/>
    <x v="31"/>
    <x v="24"/>
    <m/>
    <m/>
    <m/>
    <m/>
    <m/>
    <m/>
    <m/>
    <m/>
    <m/>
    <m/>
    <m/>
    <m/>
    <m/>
    <m/>
    <m/>
    <m/>
    <m/>
    <m/>
  </r>
  <r>
    <x v="3"/>
    <x v="31"/>
    <x v="178"/>
    <m/>
    <n v="300"/>
    <m/>
    <n v="300"/>
    <m/>
    <m/>
    <m/>
    <n v="0"/>
    <n v="-300"/>
    <m/>
    <m/>
    <m/>
    <m/>
    <m/>
    <m/>
    <m/>
    <m/>
    <m/>
  </r>
  <r>
    <x v="3"/>
    <x v="31"/>
    <x v="24"/>
    <m/>
    <m/>
    <m/>
    <m/>
    <m/>
    <m/>
    <m/>
    <n v="0"/>
    <n v="0"/>
    <m/>
    <m/>
    <m/>
    <m/>
    <m/>
    <m/>
    <m/>
    <m/>
    <m/>
  </r>
  <r>
    <x v="3"/>
    <x v="31"/>
    <x v="206"/>
    <m/>
    <m/>
    <m/>
    <m/>
    <m/>
    <m/>
    <m/>
    <m/>
    <m/>
    <m/>
    <m/>
    <m/>
    <m/>
    <n v="300"/>
    <m/>
    <m/>
    <m/>
    <m/>
  </r>
  <r>
    <x v="3"/>
    <x v="31"/>
    <x v="207"/>
    <m/>
    <m/>
    <m/>
    <m/>
    <m/>
    <m/>
    <m/>
    <m/>
    <m/>
    <m/>
    <m/>
    <n v="750"/>
    <m/>
    <m/>
    <m/>
    <m/>
    <m/>
    <m/>
  </r>
  <r>
    <x v="3"/>
    <x v="31"/>
    <x v="208"/>
    <m/>
    <m/>
    <m/>
    <m/>
    <m/>
    <m/>
    <m/>
    <m/>
    <m/>
    <m/>
    <m/>
    <m/>
    <m/>
    <n v="1200"/>
    <m/>
    <m/>
    <m/>
    <m/>
  </r>
  <r>
    <x v="3"/>
    <x v="31"/>
    <x v="24"/>
    <m/>
    <m/>
    <m/>
    <m/>
    <m/>
    <m/>
    <m/>
    <m/>
    <m/>
    <m/>
    <m/>
    <m/>
    <m/>
    <m/>
    <m/>
    <m/>
    <m/>
    <m/>
  </r>
  <r>
    <x v="3"/>
    <x v="31"/>
    <x v="24"/>
    <m/>
    <m/>
    <m/>
    <m/>
    <m/>
    <m/>
    <m/>
    <m/>
    <m/>
    <m/>
    <m/>
    <m/>
    <m/>
    <m/>
    <m/>
    <m/>
    <m/>
    <m/>
  </r>
  <r>
    <x v="1"/>
    <x v="10"/>
    <x v="21"/>
    <n v="115840"/>
    <n v="46239"/>
    <n v="3494"/>
    <n v="165573"/>
    <n v="140499"/>
    <n v="53765"/>
    <n v="3694"/>
    <n v="197958"/>
    <n v="32385"/>
    <n v="0"/>
    <n v="0"/>
    <n v="750"/>
    <n v="0"/>
    <n v="15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2"/>
    <x v="209"/>
    <m/>
    <m/>
    <m/>
    <m/>
    <n v="23096"/>
    <n v="946"/>
    <m/>
    <n v="24042"/>
    <n v="24042"/>
    <m/>
    <m/>
    <m/>
    <m/>
    <m/>
    <m/>
    <m/>
    <m/>
    <m/>
  </r>
  <r>
    <x v="3"/>
    <x v="32"/>
    <x v="29"/>
    <m/>
    <m/>
    <m/>
    <m/>
    <m/>
    <n v="2571"/>
    <m/>
    <n v="2571"/>
    <n v="2571"/>
    <m/>
    <m/>
    <m/>
    <m/>
    <m/>
    <m/>
    <m/>
    <m/>
    <m/>
  </r>
  <r>
    <x v="3"/>
    <x v="32"/>
    <x v="43"/>
    <m/>
    <m/>
    <m/>
    <m/>
    <n v="19311"/>
    <n v="13986"/>
    <m/>
    <n v="33297"/>
    <n v="33297"/>
    <m/>
    <m/>
    <m/>
    <m/>
    <m/>
    <m/>
    <m/>
    <m/>
    <m/>
  </r>
  <r>
    <x v="3"/>
    <x v="32"/>
    <x v="112"/>
    <m/>
    <m/>
    <m/>
    <m/>
    <m/>
    <n v="1990"/>
    <m/>
    <n v="1990"/>
    <n v="1990"/>
    <m/>
    <m/>
    <m/>
    <m/>
    <m/>
    <m/>
    <m/>
    <m/>
    <m/>
  </r>
  <r>
    <x v="3"/>
    <x v="32"/>
    <x v="111"/>
    <m/>
    <m/>
    <m/>
    <m/>
    <m/>
    <n v="2368"/>
    <m/>
    <n v="2368"/>
    <n v="2368"/>
    <m/>
    <m/>
    <m/>
    <m/>
    <m/>
    <m/>
    <m/>
    <m/>
    <m/>
  </r>
  <r>
    <x v="3"/>
    <x v="32"/>
    <x v="210"/>
    <m/>
    <m/>
    <m/>
    <m/>
    <n v="10042"/>
    <n v="2484"/>
    <n v="4800"/>
    <n v="17326"/>
    <n v="17326"/>
    <m/>
    <m/>
    <m/>
    <m/>
    <m/>
    <m/>
    <m/>
    <m/>
    <m/>
  </r>
  <r>
    <x v="3"/>
    <x v="32"/>
    <x v="211"/>
    <m/>
    <m/>
    <m/>
    <m/>
    <m/>
    <n v="450"/>
    <m/>
    <n v="450"/>
    <n v="450"/>
    <m/>
    <m/>
    <m/>
    <m/>
    <m/>
    <m/>
    <m/>
    <m/>
    <m/>
  </r>
  <r>
    <x v="3"/>
    <x v="32"/>
    <x v="212"/>
    <m/>
    <m/>
    <m/>
    <m/>
    <n v="8179"/>
    <n v="2678"/>
    <n v="850"/>
    <n v="11707"/>
    <n v="11707"/>
    <m/>
    <m/>
    <m/>
    <m/>
    <m/>
    <m/>
    <m/>
    <m/>
    <m/>
  </r>
  <r>
    <x v="3"/>
    <x v="32"/>
    <x v="213"/>
    <m/>
    <m/>
    <m/>
    <m/>
    <n v="5541"/>
    <n v="1556"/>
    <m/>
    <n v="7097"/>
    <n v="7097"/>
    <m/>
    <m/>
    <m/>
    <m/>
    <m/>
    <m/>
    <m/>
    <m/>
    <m/>
  </r>
  <r>
    <x v="3"/>
    <x v="32"/>
    <x v="214"/>
    <n v="2190"/>
    <m/>
    <m/>
    <m/>
    <m/>
    <m/>
    <m/>
    <m/>
    <m/>
    <m/>
    <n v="1800"/>
    <m/>
    <m/>
    <m/>
    <m/>
    <m/>
    <m/>
    <m/>
  </r>
  <r>
    <x v="3"/>
    <x v="32"/>
    <x v="215"/>
    <m/>
    <m/>
    <m/>
    <m/>
    <m/>
    <m/>
    <m/>
    <n v="0"/>
    <n v="0"/>
    <m/>
    <m/>
    <n v="650"/>
    <m/>
    <m/>
    <m/>
    <m/>
    <m/>
    <m/>
  </r>
  <r>
    <x v="3"/>
    <x v="32"/>
    <x v="216"/>
    <m/>
    <m/>
    <m/>
    <m/>
    <m/>
    <m/>
    <m/>
    <n v="0"/>
    <n v="0"/>
    <m/>
    <m/>
    <m/>
    <m/>
    <n v="1000"/>
    <m/>
    <m/>
    <m/>
    <m/>
  </r>
  <r>
    <x v="3"/>
    <x v="32"/>
    <x v="217"/>
    <m/>
    <m/>
    <m/>
    <m/>
    <m/>
    <m/>
    <m/>
    <n v="0"/>
    <n v="0"/>
    <m/>
    <m/>
    <n v="600"/>
    <m/>
    <m/>
    <m/>
    <m/>
    <m/>
    <m/>
  </r>
  <r>
    <x v="3"/>
    <x v="32"/>
    <x v="218"/>
    <m/>
    <m/>
    <m/>
    <m/>
    <m/>
    <m/>
    <m/>
    <n v="0"/>
    <n v="0"/>
    <m/>
    <m/>
    <m/>
    <m/>
    <n v="5000"/>
    <m/>
    <m/>
    <m/>
    <m/>
  </r>
  <r>
    <x v="3"/>
    <x v="32"/>
    <x v="219"/>
    <m/>
    <m/>
    <m/>
    <m/>
    <m/>
    <m/>
    <m/>
    <n v="0"/>
    <n v="0"/>
    <m/>
    <m/>
    <m/>
    <m/>
    <n v="1900"/>
    <m/>
    <m/>
    <m/>
    <m/>
  </r>
  <r>
    <x v="1"/>
    <x v="10"/>
    <x v="21"/>
    <n v="2190"/>
    <n v="0"/>
    <m/>
    <m/>
    <n v="66169"/>
    <n v="29029"/>
    <n v="5650"/>
    <n v="100848"/>
    <n v="100848"/>
    <n v="0"/>
    <n v="1800"/>
    <n v="1250"/>
    <n v="0"/>
    <n v="79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3"/>
    <x v="220"/>
    <m/>
    <m/>
    <m/>
    <m/>
    <n v="26658"/>
    <n v="4349"/>
    <m/>
    <n v="31007"/>
    <n v="31007"/>
    <m/>
    <m/>
    <m/>
    <m/>
    <m/>
    <m/>
    <m/>
    <m/>
    <m/>
  </r>
  <r>
    <x v="3"/>
    <x v="33"/>
    <x v="109"/>
    <m/>
    <m/>
    <m/>
    <m/>
    <m/>
    <n v="6398"/>
    <m/>
    <n v="6398"/>
    <n v="6398"/>
    <m/>
    <m/>
    <m/>
    <m/>
    <m/>
    <m/>
    <m/>
    <m/>
    <m/>
  </r>
  <r>
    <x v="3"/>
    <x v="33"/>
    <x v="111"/>
    <m/>
    <m/>
    <m/>
    <m/>
    <m/>
    <n v="3362"/>
    <m/>
    <n v="3362"/>
    <n v="3362"/>
    <m/>
    <m/>
    <m/>
    <m/>
    <m/>
    <m/>
    <m/>
    <m/>
    <m/>
  </r>
  <r>
    <x v="3"/>
    <x v="33"/>
    <x v="112"/>
    <m/>
    <m/>
    <m/>
    <m/>
    <m/>
    <n v="3361"/>
    <m/>
    <n v="3361"/>
    <n v="3361"/>
    <m/>
    <m/>
    <m/>
    <m/>
    <m/>
    <m/>
    <m/>
    <m/>
    <m/>
  </r>
  <r>
    <x v="3"/>
    <x v="33"/>
    <x v="29"/>
    <m/>
    <m/>
    <m/>
    <m/>
    <m/>
    <n v="3926"/>
    <m/>
    <n v="3926"/>
    <n v="3926"/>
    <m/>
    <m/>
    <m/>
    <m/>
    <m/>
    <m/>
    <m/>
    <m/>
    <m/>
  </r>
  <r>
    <x v="3"/>
    <x v="33"/>
    <x v="43"/>
    <m/>
    <m/>
    <m/>
    <m/>
    <n v="33995"/>
    <n v="8628"/>
    <m/>
    <n v="42623"/>
    <n v="42623"/>
    <m/>
    <m/>
    <m/>
    <m/>
    <m/>
    <m/>
    <m/>
    <m/>
    <m/>
  </r>
  <r>
    <x v="3"/>
    <x v="33"/>
    <x v="221"/>
    <m/>
    <m/>
    <m/>
    <m/>
    <n v="466"/>
    <n v="224"/>
    <m/>
    <n v="690"/>
    <n v="690"/>
    <n v="9998"/>
    <m/>
    <m/>
    <m/>
    <m/>
    <m/>
    <m/>
    <m/>
    <m/>
  </r>
  <r>
    <x v="3"/>
    <x v="33"/>
    <x v="222"/>
    <m/>
    <m/>
    <m/>
    <m/>
    <n v="10043"/>
    <n v="2334"/>
    <n v="1000"/>
    <n v="13377"/>
    <n v="13377"/>
    <m/>
    <m/>
    <m/>
    <m/>
    <m/>
    <m/>
    <m/>
    <m/>
    <m/>
  </r>
  <r>
    <x v="3"/>
    <x v="33"/>
    <x v="223"/>
    <m/>
    <m/>
    <m/>
    <m/>
    <n v="12373"/>
    <n v="3060"/>
    <m/>
    <n v="15433"/>
    <n v="15433"/>
    <m/>
    <m/>
    <m/>
    <m/>
    <m/>
    <m/>
    <m/>
    <m/>
    <m/>
  </r>
  <r>
    <x v="3"/>
    <x v="33"/>
    <x v="30"/>
    <m/>
    <m/>
    <m/>
    <m/>
    <n v="13904"/>
    <m/>
    <m/>
    <n v="13904"/>
    <n v="13904"/>
    <m/>
    <m/>
    <m/>
    <m/>
    <m/>
    <m/>
    <m/>
    <m/>
    <m/>
  </r>
  <r>
    <x v="3"/>
    <x v="33"/>
    <x v="24"/>
    <m/>
    <m/>
    <m/>
    <m/>
    <m/>
    <m/>
    <m/>
    <n v="0"/>
    <n v="0"/>
    <m/>
    <m/>
    <m/>
    <m/>
    <m/>
    <m/>
    <m/>
    <m/>
    <m/>
  </r>
  <r>
    <x v="3"/>
    <x v="33"/>
    <x v="224"/>
    <m/>
    <m/>
    <m/>
    <m/>
    <m/>
    <m/>
    <m/>
    <n v="0"/>
    <n v="0"/>
    <m/>
    <m/>
    <m/>
    <m/>
    <n v="225"/>
    <m/>
    <m/>
    <m/>
    <m/>
  </r>
  <r>
    <x v="3"/>
    <x v="33"/>
    <x v="225"/>
    <m/>
    <m/>
    <m/>
    <m/>
    <m/>
    <m/>
    <m/>
    <n v="0"/>
    <n v="0"/>
    <m/>
    <m/>
    <m/>
    <m/>
    <n v="4000"/>
    <m/>
    <m/>
    <m/>
    <m/>
  </r>
  <r>
    <x v="3"/>
    <x v="33"/>
    <x v="226"/>
    <m/>
    <m/>
    <m/>
    <m/>
    <m/>
    <m/>
    <m/>
    <n v="0"/>
    <n v="0"/>
    <m/>
    <m/>
    <m/>
    <m/>
    <n v="650"/>
    <m/>
    <m/>
    <m/>
    <m/>
  </r>
  <r>
    <x v="3"/>
    <x v="33"/>
    <x v="201"/>
    <m/>
    <m/>
    <m/>
    <m/>
    <m/>
    <m/>
    <m/>
    <n v="0"/>
    <n v="0"/>
    <m/>
    <m/>
    <m/>
    <m/>
    <n v="9000"/>
    <m/>
    <m/>
    <m/>
    <m/>
  </r>
  <r>
    <x v="3"/>
    <x v="33"/>
    <x v="24"/>
    <m/>
    <m/>
    <m/>
    <m/>
    <m/>
    <m/>
    <m/>
    <n v="0"/>
    <n v="0"/>
    <m/>
    <m/>
    <m/>
    <m/>
    <m/>
    <m/>
    <m/>
    <m/>
    <m/>
  </r>
  <r>
    <x v="1"/>
    <x v="10"/>
    <x v="21"/>
    <n v="0"/>
    <n v="0"/>
    <m/>
    <m/>
    <n v="97439"/>
    <n v="35642"/>
    <n v="1000"/>
    <n v="134081"/>
    <n v="134081"/>
    <n v="9998"/>
    <n v="0"/>
    <n v="0"/>
    <n v="0"/>
    <n v="13875"/>
    <n v="0"/>
    <n v="0"/>
    <n v="0"/>
    <n v="0"/>
  </r>
  <r>
    <x v="1"/>
    <x v="10"/>
    <x v="227"/>
    <n v="1923404"/>
    <n v="1142164"/>
    <n v="357922"/>
    <n v="3421300"/>
    <n v="2255834"/>
    <n v="1151595"/>
    <n v="96120"/>
    <n v="3503549"/>
    <n v="82249"/>
    <n v="69985"/>
    <n v="7724"/>
    <n v="105201"/>
    <n v="32402"/>
    <n v="99237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4"/>
    <x v="34"/>
    <x v="228"/>
    <m/>
    <n v="75158"/>
    <m/>
    <n v="75158"/>
    <m/>
    <n v="59000"/>
    <m/>
    <n v="59000"/>
    <n v="-16158"/>
    <m/>
    <m/>
    <m/>
    <m/>
    <m/>
    <m/>
    <m/>
    <m/>
    <m/>
  </r>
  <r>
    <x v="5"/>
    <x v="35"/>
    <x v="229"/>
    <n v="29515"/>
    <n v="14070"/>
    <n v="4200"/>
    <n v="47785"/>
    <n v="45728"/>
    <n v="10864"/>
    <n v="4200"/>
    <n v="60792"/>
    <n v="13007"/>
    <m/>
    <m/>
    <m/>
    <m/>
    <m/>
    <m/>
    <m/>
    <m/>
    <m/>
  </r>
  <r>
    <x v="5"/>
    <x v="35"/>
    <x v="230"/>
    <m/>
    <m/>
    <m/>
    <n v="0"/>
    <m/>
    <m/>
    <m/>
    <n v="0"/>
    <n v="0"/>
    <m/>
    <m/>
    <m/>
    <n v="30000"/>
    <m/>
    <m/>
    <m/>
    <m/>
    <m/>
  </r>
  <r>
    <x v="6"/>
    <x v="36"/>
    <x v="231"/>
    <m/>
    <n v="31169"/>
    <m/>
    <n v="31169"/>
    <m/>
    <n v="26114"/>
    <m/>
    <n v="26114"/>
    <n v="-5055"/>
    <n v="5350"/>
    <m/>
    <m/>
    <m/>
    <m/>
    <m/>
    <m/>
    <m/>
    <m/>
  </r>
  <r>
    <x v="7"/>
    <x v="37"/>
    <x v="232"/>
    <n v="43387"/>
    <n v="6947"/>
    <m/>
    <n v="50334"/>
    <n v="20000"/>
    <m/>
    <m/>
    <n v="20000"/>
    <n v="-30334"/>
    <n v="20000"/>
    <m/>
    <m/>
    <m/>
    <m/>
    <m/>
    <m/>
    <m/>
    <m/>
  </r>
  <r>
    <x v="7"/>
    <x v="38"/>
    <x v="233"/>
    <m/>
    <m/>
    <m/>
    <m/>
    <m/>
    <m/>
    <m/>
    <m/>
    <m/>
    <n v="1720"/>
    <m/>
    <m/>
    <m/>
    <m/>
    <m/>
    <m/>
    <m/>
    <m/>
  </r>
  <r>
    <x v="7"/>
    <x v="39"/>
    <x v="234"/>
    <m/>
    <n v="36700"/>
    <m/>
    <n v="36700"/>
    <m/>
    <m/>
    <m/>
    <n v="0"/>
    <n v="-36700"/>
    <m/>
    <m/>
    <n v="17261"/>
    <m/>
    <m/>
    <m/>
    <m/>
    <m/>
    <m/>
  </r>
  <r>
    <x v="7"/>
    <x v="39"/>
    <x v="235"/>
    <m/>
    <m/>
    <m/>
    <m/>
    <m/>
    <m/>
    <m/>
    <n v="0"/>
    <n v="0"/>
    <m/>
    <m/>
    <n v="50000"/>
    <m/>
    <m/>
    <m/>
    <m/>
    <m/>
    <m/>
  </r>
  <r>
    <x v="7"/>
    <x v="39"/>
    <x v="236"/>
    <m/>
    <m/>
    <m/>
    <n v="0"/>
    <m/>
    <n v="22237"/>
    <m/>
    <n v="22237"/>
    <n v="22237"/>
    <m/>
    <m/>
    <m/>
    <m/>
    <m/>
    <m/>
    <m/>
    <m/>
    <m/>
  </r>
  <r>
    <x v="7"/>
    <x v="39"/>
    <x v="237"/>
    <m/>
    <m/>
    <m/>
    <n v="0"/>
    <m/>
    <m/>
    <m/>
    <n v="0"/>
    <n v="0"/>
    <m/>
    <m/>
    <n v="4296"/>
    <m/>
    <m/>
    <m/>
    <m/>
    <m/>
    <m/>
  </r>
  <r>
    <x v="7"/>
    <x v="39"/>
    <x v="238"/>
    <m/>
    <m/>
    <m/>
    <m/>
    <m/>
    <m/>
    <m/>
    <m/>
    <m/>
    <m/>
    <m/>
    <n v="1936"/>
    <m/>
    <m/>
    <m/>
    <m/>
    <m/>
    <m/>
  </r>
  <r>
    <x v="7"/>
    <x v="39"/>
    <x v="239"/>
    <m/>
    <m/>
    <m/>
    <m/>
    <m/>
    <m/>
    <m/>
    <m/>
    <m/>
    <m/>
    <m/>
    <m/>
    <m/>
    <m/>
    <n v="2934144"/>
    <m/>
    <n v="1308214"/>
    <n v="1625930"/>
  </r>
  <r>
    <x v="1"/>
    <x v="10"/>
    <x v="240"/>
    <m/>
    <m/>
    <m/>
    <n v="0"/>
    <m/>
    <m/>
    <m/>
    <n v="0"/>
    <n v="0"/>
    <m/>
    <m/>
    <m/>
    <m/>
    <m/>
    <m/>
    <m/>
    <m/>
    <m/>
  </r>
  <r>
    <x v="7"/>
    <x v="40"/>
    <x v="241"/>
    <m/>
    <n v="6850"/>
    <m/>
    <n v="6850"/>
    <m/>
    <n v="10000"/>
    <m/>
    <n v="10000"/>
    <n v="3150"/>
    <m/>
    <m/>
    <m/>
    <m/>
    <m/>
    <m/>
    <m/>
    <m/>
    <m/>
  </r>
  <r>
    <x v="7"/>
    <x v="41"/>
    <x v="242"/>
    <m/>
    <n v="10695"/>
    <m/>
    <n v="10695"/>
    <m/>
    <m/>
    <m/>
    <n v="0"/>
    <n v="-10695"/>
    <m/>
    <m/>
    <m/>
    <m/>
    <m/>
    <m/>
    <m/>
    <m/>
    <m/>
  </r>
  <r>
    <x v="7"/>
    <x v="41"/>
    <x v="243"/>
    <m/>
    <m/>
    <n v="16769"/>
    <n v="16769"/>
    <m/>
    <m/>
    <m/>
    <n v="0"/>
    <n v="-16769"/>
    <m/>
    <m/>
    <m/>
    <m/>
    <m/>
    <m/>
    <m/>
    <m/>
    <m/>
  </r>
  <r>
    <x v="7"/>
    <x v="41"/>
    <x v="244"/>
    <m/>
    <m/>
    <m/>
    <n v="0"/>
    <m/>
    <m/>
    <m/>
    <n v="0"/>
    <n v="0"/>
    <n v="1400"/>
    <m/>
    <m/>
    <m/>
    <m/>
    <m/>
    <m/>
    <m/>
    <m/>
  </r>
  <r>
    <x v="7"/>
    <x v="41"/>
    <x v="245"/>
    <m/>
    <m/>
    <m/>
    <m/>
    <m/>
    <m/>
    <m/>
    <n v="0"/>
    <n v="0"/>
    <n v="6000"/>
    <m/>
    <m/>
    <m/>
    <m/>
    <m/>
    <m/>
    <m/>
    <m/>
  </r>
  <r>
    <x v="7"/>
    <x v="41"/>
    <x v="246"/>
    <m/>
    <m/>
    <m/>
    <n v="0"/>
    <m/>
    <m/>
    <m/>
    <n v="0"/>
    <n v="0"/>
    <n v="6314"/>
    <m/>
    <m/>
    <m/>
    <n v="6000"/>
    <m/>
    <m/>
    <m/>
    <m/>
  </r>
  <r>
    <x v="1"/>
    <x v="10"/>
    <x v="21"/>
    <n v="72902"/>
    <n v="181589"/>
    <n v="20969"/>
    <n v="275460"/>
    <n v="65728"/>
    <n v="128215"/>
    <n v="4200"/>
    <n v="198143"/>
    <n v="-77317"/>
    <n v="40784"/>
    <n v="0"/>
    <n v="73493"/>
    <n v="30000"/>
    <n v="6000"/>
    <n v="2934144"/>
    <n v="0"/>
    <n v="1308214"/>
    <n v="1625930"/>
  </r>
  <r>
    <x v="8"/>
    <x v="42"/>
    <x v="247"/>
    <m/>
    <m/>
    <m/>
    <m/>
    <m/>
    <m/>
    <m/>
    <n v="0"/>
    <m/>
    <n v="236259"/>
    <m/>
    <m/>
    <m/>
    <m/>
    <m/>
    <m/>
    <m/>
    <m/>
  </r>
  <r>
    <x v="8"/>
    <x v="43"/>
    <x v="248"/>
    <m/>
    <m/>
    <m/>
    <m/>
    <m/>
    <m/>
    <m/>
    <n v="0"/>
    <m/>
    <n v="193615"/>
    <m/>
    <m/>
    <m/>
    <m/>
    <m/>
    <m/>
    <m/>
    <m/>
  </r>
  <r>
    <x v="8"/>
    <x v="44"/>
    <x v="249"/>
    <m/>
    <m/>
    <m/>
    <m/>
    <m/>
    <m/>
    <m/>
    <n v="0"/>
    <m/>
    <n v="297399"/>
    <m/>
    <m/>
    <m/>
    <m/>
    <m/>
    <m/>
    <m/>
    <m/>
  </r>
  <r>
    <x v="8"/>
    <x v="44"/>
    <x v="250"/>
    <m/>
    <m/>
    <m/>
    <m/>
    <m/>
    <m/>
    <m/>
    <n v="0"/>
    <m/>
    <n v="18469"/>
    <m/>
    <m/>
    <m/>
    <m/>
    <n v="86228"/>
    <m/>
    <m/>
    <n v="86228"/>
  </r>
  <r>
    <x v="8"/>
    <x v="44"/>
    <x v="251"/>
    <m/>
    <m/>
    <m/>
    <m/>
    <m/>
    <m/>
    <m/>
    <n v="0"/>
    <m/>
    <n v="9861"/>
    <m/>
    <m/>
    <m/>
    <m/>
    <m/>
    <m/>
    <m/>
    <m/>
  </r>
  <r>
    <x v="8"/>
    <x v="44"/>
    <x v="252"/>
    <m/>
    <m/>
    <m/>
    <m/>
    <m/>
    <m/>
    <m/>
    <n v="0"/>
    <m/>
    <n v="19520"/>
    <m/>
    <m/>
    <m/>
    <m/>
    <m/>
    <m/>
    <m/>
    <m/>
  </r>
  <r>
    <x v="8"/>
    <x v="44"/>
    <x v="253"/>
    <m/>
    <m/>
    <m/>
    <m/>
    <m/>
    <m/>
    <m/>
    <n v="0"/>
    <m/>
    <n v="11732"/>
    <m/>
    <m/>
    <m/>
    <m/>
    <m/>
    <m/>
    <m/>
    <m/>
  </r>
  <r>
    <x v="8"/>
    <x v="45"/>
    <x v="254"/>
    <m/>
    <m/>
    <m/>
    <m/>
    <m/>
    <m/>
    <m/>
    <n v="0"/>
    <m/>
    <n v="37327"/>
    <m/>
    <m/>
    <m/>
    <m/>
    <m/>
    <m/>
    <m/>
    <m/>
  </r>
  <r>
    <x v="8"/>
    <x v="45"/>
    <x v="255"/>
    <m/>
    <m/>
    <m/>
    <m/>
    <m/>
    <m/>
    <m/>
    <n v="0"/>
    <m/>
    <n v="38512"/>
    <m/>
    <m/>
    <m/>
    <m/>
    <m/>
    <m/>
    <m/>
    <m/>
  </r>
  <r>
    <x v="8"/>
    <x v="46"/>
    <x v="254"/>
    <m/>
    <m/>
    <m/>
    <m/>
    <m/>
    <m/>
    <m/>
    <n v="0"/>
    <m/>
    <n v="76370"/>
    <m/>
    <m/>
    <m/>
    <m/>
    <m/>
    <m/>
    <m/>
    <m/>
  </r>
  <r>
    <x v="8"/>
    <x v="47"/>
    <x v="254"/>
    <m/>
    <m/>
    <m/>
    <m/>
    <m/>
    <m/>
    <m/>
    <n v="0"/>
    <m/>
    <n v="607796"/>
    <m/>
    <m/>
    <m/>
    <m/>
    <m/>
    <m/>
    <m/>
    <m/>
  </r>
  <r>
    <x v="8"/>
    <x v="48"/>
    <x v="256"/>
    <m/>
    <m/>
    <m/>
    <m/>
    <m/>
    <m/>
    <m/>
    <m/>
    <m/>
    <m/>
    <m/>
    <m/>
    <m/>
    <m/>
    <n v="168426"/>
    <m/>
    <n v="168426"/>
    <m/>
  </r>
  <r>
    <x v="1"/>
    <x v="10"/>
    <x v="257"/>
    <m/>
    <m/>
    <m/>
    <m/>
    <m/>
    <m/>
    <m/>
    <n v="0"/>
    <m/>
    <m/>
    <m/>
    <m/>
    <m/>
    <m/>
    <m/>
    <m/>
    <m/>
    <m/>
  </r>
  <r>
    <x v="1"/>
    <x v="10"/>
    <x v="258"/>
    <m/>
    <m/>
    <m/>
    <m/>
    <m/>
    <m/>
    <m/>
    <n v="0"/>
    <m/>
    <m/>
    <m/>
    <m/>
    <m/>
    <m/>
    <m/>
    <m/>
    <m/>
    <m/>
  </r>
  <r>
    <x v="1"/>
    <x v="10"/>
    <x v="259"/>
    <m/>
    <n v="5000"/>
    <m/>
    <n v="5000"/>
    <m/>
    <m/>
    <m/>
    <n v="0"/>
    <m/>
    <m/>
    <m/>
    <m/>
    <m/>
    <m/>
    <m/>
    <m/>
    <m/>
    <m/>
  </r>
  <r>
    <x v="1"/>
    <x v="10"/>
    <x v="260"/>
    <m/>
    <n v="5000"/>
    <m/>
    <n v="5000"/>
    <m/>
    <m/>
    <m/>
    <n v="0"/>
    <m/>
    <m/>
    <m/>
    <m/>
    <m/>
    <m/>
    <m/>
    <m/>
    <m/>
    <m/>
  </r>
  <r>
    <x v="1"/>
    <x v="10"/>
    <x v="261"/>
    <m/>
    <n v="1044"/>
    <m/>
    <n v="1044"/>
    <m/>
    <m/>
    <m/>
    <n v="0"/>
    <m/>
    <m/>
    <m/>
    <m/>
    <m/>
    <m/>
    <m/>
    <m/>
    <m/>
    <m/>
  </r>
  <r>
    <x v="1"/>
    <x v="10"/>
    <x v="262"/>
    <n v="25229"/>
    <n v="51600"/>
    <n v="3000"/>
    <n v="79829"/>
    <m/>
    <m/>
    <m/>
    <n v="0"/>
    <m/>
    <m/>
    <m/>
    <m/>
    <m/>
    <m/>
    <m/>
    <m/>
    <m/>
    <m/>
  </r>
  <r>
    <x v="1"/>
    <x v="10"/>
    <x v="21"/>
    <n v="25229"/>
    <n v="62644"/>
    <n v="3000"/>
    <n v="90873"/>
    <n v="0"/>
    <n v="0"/>
    <n v="0"/>
    <n v="0"/>
    <m/>
    <n v="1546860"/>
    <n v="0"/>
    <n v="0"/>
    <n v="0"/>
    <n v="0"/>
    <n v="254654"/>
    <n v="0"/>
    <n v="168426"/>
    <n v="86228"/>
  </r>
  <r>
    <x v="9"/>
    <x v="49"/>
    <x v="263"/>
    <n v="52327"/>
    <n v="18881"/>
    <n v="1000"/>
    <n v="72208"/>
    <n v="60618"/>
    <n v="14135"/>
    <m/>
    <n v="74753"/>
    <n v="2545"/>
    <m/>
    <m/>
    <m/>
    <m/>
    <m/>
    <m/>
    <m/>
    <m/>
    <m/>
  </r>
  <r>
    <x v="9"/>
    <x v="49"/>
    <x v="264"/>
    <m/>
    <n v="9083"/>
    <m/>
    <n v="9083"/>
    <m/>
    <n v="2945"/>
    <m/>
    <n v="2945"/>
    <n v="-6138"/>
    <m/>
    <m/>
    <m/>
    <m/>
    <m/>
    <m/>
    <m/>
    <m/>
    <m/>
  </r>
  <r>
    <x v="9"/>
    <x v="49"/>
    <x v="265"/>
    <m/>
    <m/>
    <m/>
    <n v="0"/>
    <m/>
    <m/>
    <m/>
    <n v="0"/>
    <n v="0"/>
    <m/>
    <m/>
    <m/>
    <m/>
    <m/>
    <m/>
    <m/>
    <m/>
    <m/>
  </r>
  <r>
    <x v="9"/>
    <x v="49"/>
    <x v="266"/>
    <m/>
    <m/>
    <m/>
    <m/>
    <m/>
    <m/>
    <m/>
    <m/>
    <m/>
    <m/>
    <m/>
    <m/>
    <m/>
    <m/>
    <n v="23190"/>
    <n v="926"/>
    <n v="22264"/>
    <m/>
  </r>
  <r>
    <x v="9"/>
    <x v="49"/>
    <x v="267"/>
    <m/>
    <m/>
    <n v="5000"/>
    <n v="5000"/>
    <m/>
    <m/>
    <m/>
    <n v="0"/>
    <n v="-5000"/>
    <m/>
    <m/>
    <m/>
    <m/>
    <m/>
    <m/>
    <m/>
    <m/>
    <m/>
  </r>
  <r>
    <x v="9"/>
    <x v="49"/>
    <x v="268"/>
    <m/>
    <m/>
    <m/>
    <n v="0"/>
    <m/>
    <m/>
    <m/>
    <n v="0"/>
    <n v="0"/>
    <m/>
    <m/>
    <m/>
    <m/>
    <n v="2000"/>
    <m/>
    <m/>
    <m/>
    <m/>
  </r>
  <r>
    <x v="1"/>
    <x v="49"/>
    <x v="24"/>
    <m/>
    <m/>
    <m/>
    <n v="0"/>
    <m/>
    <m/>
    <m/>
    <n v="0"/>
    <n v="0"/>
    <m/>
    <m/>
    <m/>
    <m/>
    <m/>
    <m/>
    <m/>
    <m/>
    <m/>
  </r>
  <r>
    <x v="9"/>
    <x v="49"/>
    <x v="269"/>
    <m/>
    <m/>
    <m/>
    <n v="0"/>
    <m/>
    <m/>
    <m/>
    <n v="0"/>
    <n v="0"/>
    <m/>
    <m/>
    <m/>
    <n v="12000"/>
    <m/>
    <m/>
    <m/>
    <m/>
    <m/>
  </r>
  <r>
    <x v="1"/>
    <x v="10"/>
    <x v="21"/>
    <n v="52327"/>
    <n v="27964"/>
    <n v="6000"/>
    <n v="86291"/>
    <n v="60618"/>
    <n v="17080"/>
    <n v="0"/>
    <n v="77698"/>
    <n v="-8593"/>
    <n v="0"/>
    <n v="0"/>
    <n v="0"/>
    <n v="12000"/>
    <n v="2000"/>
    <n v="23190"/>
    <n v="926"/>
    <n v="22264"/>
    <n v="0"/>
  </r>
  <r>
    <x v="1"/>
    <x v="10"/>
    <x v="24"/>
    <m/>
    <m/>
    <m/>
    <m/>
    <m/>
    <m/>
    <m/>
    <m/>
    <m/>
    <m/>
    <m/>
    <m/>
    <m/>
    <m/>
    <m/>
    <m/>
    <m/>
    <m/>
  </r>
  <r>
    <x v="10"/>
    <x v="50"/>
    <x v="270"/>
    <m/>
    <m/>
    <m/>
    <n v="0"/>
    <m/>
    <n v="24000"/>
    <m/>
    <n v="24000"/>
    <n v="24000"/>
    <m/>
    <m/>
    <m/>
    <m/>
    <m/>
    <m/>
    <m/>
    <m/>
    <m/>
  </r>
  <r>
    <x v="10"/>
    <x v="50"/>
    <x v="271"/>
    <m/>
    <m/>
    <m/>
    <n v="0"/>
    <m/>
    <n v="1500"/>
    <m/>
    <n v="1500"/>
    <n v="1500"/>
    <m/>
    <m/>
    <m/>
    <m/>
    <m/>
    <m/>
    <m/>
    <m/>
    <m/>
  </r>
  <r>
    <x v="10"/>
    <x v="50"/>
    <x v="272"/>
    <m/>
    <m/>
    <m/>
    <n v="0"/>
    <m/>
    <n v="2470"/>
    <m/>
    <n v="2470"/>
    <n v="2470"/>
    <m/>
    <m/>
    <m/>
    <m/>
    <m/>
    <m/>
    <m/>
    <m/>
    <m/>
  </r>
  <r>
    <x v="10"/>
    <x v="50"/>
    <x v="8"/>
    <m/>
    <n v="58192"/>
    <m/>
    <n v="58192"/>
    <m/>
    <n v="11030"/>
    <m/>
    <n v="11030"/>
    <n v="-47162"/>
    <m/>
    <m/>
    <m/>
    <m/>
    <m/>
    <m/>
    <m/>
    <m/>
    <m/>
  </r>
  <r>
    <x v="1"/>
    <x v="10"/>
    <x v="21"/>
    <n v="0"/>
    <m/>
    <n v="0"/>
    <n v="0"/>
    <n v="0"/>
    <n v="39000"/>
    <n v="0"/>
    <n v="39000"/>
    <n v="39000"/>
    <n v="0"/>
    <n v="0"/>
    <n v="0"/>
    <n v="0"/>
    <n v="0"/>
    <n v="0"/>
    <n v="0"/>
    <n v="0"/>
    <n v="0"/>
  </r>
  <r>
    <x v="11"/>
    <x v="51"/>
    <x v="273"/>
    <m/>
    <n v="62894"/>
    <m/>
    <n v="62894"/>
    <m/>
    <m/>
    <m/>
    <n v="0"/>
    <n v="-62894"/>
    <n v="40971"/>
    <m/>
    <m/>
    <m/>
    <m/>
    <m/>
    <m/>
    <m/>
    <m/>
  </r>
  <r>
    <x v="11"/>
    <x v="51"/>
    <x v="274"/>
    <m/>
    <m/>
    <m/>
    <m/>
    <m/>
    <m/>
    <m/>
    <m/>
    <m/>
    <m/>
    <m/>
    <n v="59029"/>
    <m/>
    <m/>
    <m/>
    <m/>
    <m/>
    <m/>
  </r>
  <r>
    <x v="11"/>
    <x v="51"/>
    <x v="275"/>
    <m/>
    <n v="3864"/>
    <m/>
    <n v="3864"/>
    <m/>
    <n v="2523"/>
    <m/>
    <n v="2523"/>
    <n v="-1341"/>
    <m/>
    <m/>
    <m/>
    <m/>
    <m/>
    <m/>
    <m/>
    <m/>
    <m/>
  </r>
  <r>
    <x v="11"/>
    <x v="51"/>
    <x v="276"/>
    <m/>
    <m/>
    <m/>
    <m/>
    <m/>
    <m/>
    <m/>
    <n v="0"/>
    <m/>
    <m/>
    <m/>
    <m/>
    <m/>
    <n v="110000"/>
    <m/>
    <m/>
    <m/>
    <m/>
  </r>
  <r>
    <x v="1"/>
    <x v="10"/>
    <x v="21"/>
    <n v="0"/>
    <n v="66758"/>
    <n v="0"/>
    <n v="66758"/>
    <n v="0"/>
    <n v="2523"/>
    <n v="0"/>
    <n v="2523"/>
    <n v="-64235"/>
    <n v="40971"/>
    <n v="0"/>
    <n v="59029"/>
    <n v="0"/>
    <n v="110000"/>
    <n v="0"/>
    <n v="0"/>
    <n v="0"/>
    <n v="0"/>
  </r>
  <r>
    <x v="1"/>
    <x v="10"/>
    <x v="24"/>
    <m/>
    <m/>
    <m/>
    <m/>
    <m/>
    <m/>
    <m/>
    <n v="0"/>
    <m/>
    <m/>
    <m/>
    <m/>
    <m/>
    <m/>
    <m/>
    <m/>
    <m/>
    <m/>
  </r>
  <r>
    <x v="1"/>
    <x v="10"/>
    <x v="277"/>
    <m/>
    <m/>
    <m/>
    <m/>
    <m/>
    <m/>
    <m/>
    <m/>
    <m/>
    <m/>
    <m/>
    <m/>
    <m/>
    <m/>
    <m/>
    <m/>
    <m/>
    <m/>
  </r>
  <r>
    <x v="1"/>
    <x v="10"/>
    <x v="278"/>
    <m/>
    <m/>
    <m/>
    <m/>
    <m/>
    <m/>
    <m/>
    <m/>
    <m/>
    <m/>
    <m/>
    <m/>
    <m/>
    <m/>
    <m/>
    <m/>
    <m/>
    <m/>
  </r>
  <r>
    <x v="12"/>
    <x v="52"/>
    <x v="279"/>
    <m/>
    <n v="13016"/>
    <m/>
    <n v="13016"/>
    <m/>
    <n v="14016"/>
    <m/>
    <n v="14016"/>
    <n v="1000"/>
    <m/>
    <m/>
    <m/>
    <m/>
    <m/>
    <m/>
    <m/>
    <m/>
    <m/>
  </r>
  <r>
    <x v="12"/>
    <x v="52"/>
    <x v="280"/>
    <m/>
    <n v="71069"/>
    <m/>
    <n v="71069"/>
    <m/>
    <n v="13805"/>
    <m/>
    <n v="13805"/>
    <n v="-57264"/>
    <m/>
    <m/>
    <m/>
    <m/>
    <m/>
    <m/>
    <m/>
    <m/>
    <m/>
  </r>
  <r>
    <x v="12"/>
    <x v="52"/>
    <x v="281"/>
    <m/>
    <m/>
    <m/>
    <n v="0"/>
    <m/>
    <n v="15000"/>
    <m/>
    <n v="15000"/>
    <n v="15000"/>
    <m/>
    <m/>
    <m/>
    <m/>
    <m/>
    <m/>
    <m/>
    <m/>
    <m/>
  </r>
  <r>
    <x v="12"/>
    <x v="52"/>
    <x v="282"/>
    <m/>
    <m/>
    <m/>
    <n v="0"/>
    <m/>
    <n v="20000"/>
    <m/>
    <n v="20000"/>
    <n v="20000"/>
    <m/>
    <m/>
    <m/>
    <m/>
    <m/>
    <m/>
    <m/>
    <m/>
    <m/>
  </r>
  <r>
    <x v="12"/>
    <x v="52"/>
    <x v="283"/>
    <m/>
    <m/>
    <m/>
    <n v="0"/>
    <m/>
    <n v="36658"/>
    <m/>
    <n v="36658"/>
    <n v="36658"/>
    <m/>
    <m/>
    <m/>
    <m/>
    <m/>
    <m/>
    <m/>
    <m/>
    <m/>
  </r>
  <r>
    <x v="12"/>
    <x v="52"/>
    <x v="284"/>
    <m/>
    <n v="56000"/>
    <m/>
    <n v="56000"/>
    <m/>
    <n v="56000"/>
    <m/>
    <n v="56000"/>
    <n v="0"/>
    <m/>
    <m/>
    <m/>
    <m/>
    <m/>
    <m/>
    <m/>
    <m/>
    <m/>
  </r>
  <r>
    <x v="12"/>
    <x v="52"/>
    <x v="285"/>
    <m/>
    <n v="13765"/>
    <m/>
    <n v="13765"/>
    <m/>
    <m/>
    <m/>
    <n v="0"/>
    <n v="-13765"/>
    <m/>
    <m/>
    <m/>
    <m/>
    <m/>
    <m/>
    <m/>
    <m/>
    <m/>
  </r>
  <r>
    <x v="12"/>
    <x v="52"/>
    <x v="8"/>
    <m/>
    <n v="41621"/>
    <m/>
    <n v="41621"/>
    <m/>
    <m/>
    <m/>
    <n v="0"/>
    <n v="-41621"/>
    <m/>
    <m/>
    <m/>
    <m/>
    <m/>
    <m/>
    <m/>
    <m/>
    <m/>
  </r>
  <r>
    <x v="12"/>
    <x v="52"/>
    <x v="286"/>
    <m/>
    <n v="2000"/>
    <m/>
    <n v="2000"/>
    <m/>
    <n v="3000"/>
    <m/>
    <n v="3000"/>
    <n v="1000"/>
    <m/>
    <m/>
    <m/>
    <m/>
    <m/>
    <m/>
    <m/>
    <m/>
    <m/>
  </r>
  <r>
    <x v="12"/>
    <x v="52"/>
    <x v="287"/>
    <m/>
    <n v="13369"/>
    <m/>
    <n v="13369"/>
    <m/>
    <m/>
    <m/>
    <n v="0"/>
    <n v="-13369"/>
    <m/>
    <m/>
    <m/>
    <m/>
    <m/>
    <m/>
    <m/>
    <m/>
    <m/>
  </r>
  <r>
    <x v="12"/>
    <x v="52"/>
    <x v="288"/>
    <m/>
    <n v="50000"/>
    <m/>
    <n v="50000"/>
    <m/>
    <m/>
    <m/>
    <n v="0"/>
    <n v="-50000"/>
    <m/>
    <m/>
    <n v="25000"/>
    <m/>
    <m/>
    <m/>
    <m/>
    <m/>
    <m/>
  </r>
  <r>
    <x v="12"/>
    <x v="52"/>
    <x v="289"/>
    <m/>
    <n v="226906"/>
    <m/>
    <n v="226906"/>
    <m/>
    <m/>
    <m/>
    <n v="0"/>
    <n v="-226906"/>
    <m/>
    <m/>
    <n v="150000"/>
    <m/>
    <m/>
    <m/>
    <m/>
    <m/>
    <m/>
  </r>
  <r>
    <x v="12"/>
    <x v="52"/>
    <x v="290"/>
    <m/>
    <m/>
    <m/>
    <m/>
    <m/>
    <m/>
    <m/>
    <n v="0"/>
    <n v="0"/>
    <m/>
    <m/>
    <m/>
    <m/>
    <n v="85000"/>
    <m/>
    <m/>
    <m/>
    <m/>
  </r>
  <r>
    <x v="12"/>
    <x v="52"/>
    <x v="291"/>
    <m/>
    <m/>
    <m/>
    <m/>
    <m/>
    <m/>
    <m/>
    <n v="0"/>
    <n v="0"/>
    <m/>
    <m/>
    <m/>
    <m/>
    <n v="15000"/>
    <m/>
    <m/>
    <m/>
    <m/>
  </r>
  <r>
    <x v="12"/>
    <x v="52"/>
    <x v="292"/>
    <m/>
    <m/>
    <m/>
    <n v="0"/>
    <m/>
    <m/>
    <m/>
    <n v="0"/>
    <n v="0"/>
    <m/>
    <m/>
    <n v="40000"/>
    <m/>
    <m/>
    <m/>
    <m/>
    <m/>
    <m/>
  </r>
  <r>
    <x v="12"/>
    <x v="52"/>
    <x v="293"/>
    <m/>
    <n v="33034"/>
    <m/>
    <n v="33034"/>
    <m/>
    <m/>
    <m/>
    <n v="0"/>
    <n v="-33034"/>
    <m/>
    <m/>
    <n v="40000"/>
    <m/>
    <m/>
    <m/>
    <m/>
    <m/>
    <m/>
  </r>
  <r>
    <x v="12"/>
    <x v="52"/>
    <x v="294"/>
    <m/>
    <n v="4000"/>
    <m/>
    <n v="4000"/>
    <m/>
    <m/>
    <m/>
    <n v="0"/>
    <n v="-4000"/>
    <m/>
    <m/>
    <m/>
    <m/>
    <n v="20000"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1"/>
    <n v="0"/>
    <n v="524780"/>
    <n v="0"/>
    <n v="524780"/>
    <n v="0"/>
    <n v="158479"/>
    <n v="0"/>
    <n v="158479"/>
    <n v="-366301"/>
    <n v="0"/>
    <n v="0"/>
    <n v="255000"/>
    <n v="0"/>
    <n v="120000"/>
    <n v="0"/>
    <n v="0"/>
    <n v="0"/>
    <n v="0"/>
  </r>
  <r>
    <x v="1"/>
    <x v="10"/>
    <x v="295"/>
    <m/>
    <m/>
    <m/>
    <m/>
    <m/>
    <m/>
    <m/>
    <n v="0"/>
    <m/>
    <m/>
    <m/>
    <m/>
    <m/>
    <m/>
    <m/>
    <m/>
    <m/>
    <m/>
  </r>
  <r>
    <x v="13"/>
    <x v="53"/>
    <x v="296"/>
    <m/>
    <n v="3789"/>
    <m/>
    <n v="3789"/>
    <m/>
    <m/>
    <n v="4866"/>
    <n v="4866"/>
    <n v="1077"/>
    <m/>
    <m/>
    <m/>
    <m/>
    <m/>
    <m/>
    <m/>
    <m/>
    <m/>
  </r>
  <r>
    <x v="13"/>
    <x v="10"/>
    <x v="24"/>
    <m/>
    <m/>
    <m/>
    <n v="0"/>
    <m/>
    <m/>
    <m/>
    <n v="0"/>
    <n v="0"/>
    <m/>
    <m/>
    <m/>
    <m/>
    <m/>
    <m/>
    <m/>
    <m/>
    <m/>
  </r>
  <r>
    <x v="13"/>
    <x v="10"/>
    <x v="24"/>
    <m/>
    <m/>
    <m/>
    <n v="0"/>
    <m/>
    <m/>
    <m/>
    <n v="0"/>
    <n v="0"/>
    <m/>
    <m/>
    <m/>
    <m/>
    <m/>
    <m/>
    <m/>
    <m/>
    <m/>
  </r>
  <r>
    <x v="1"/>
    <x v="10"/>
    <x v="21"/>
    <n v="0"/>
    <n v="3789"/>
    <n v="0"/>
    <n v="3789"/>
    <n v="0"/>
    <n v="0"/>
    <n v="4866"/>
    <n v="4866"/>
    <n v="1077"/>
    <n v="0"/>
    <n v="0"/>
    <n v="0"/>
    <n v="0"/>
    <n v="0"/>
    <n v="0"/>
    <n v="0"/>
    <n v="0"/>
    <n v="0"/>
  </r>
  <r>
    <x v="1"/>
    <x v="10"/>
    <x v="297"/>
    <m/>
    <m/>
    <m/>
    <m/>
    <m/>
    <m/>
    <m/>
    <n v="0"/>
    <n v="0"/>
    <m/>
    <m/>
    <m/>
    <m/>
    <m/>
    <m/>
    <m/>
    <m/>
    <m/>
  </r>
  <r>
    <x v="14"/>
    <x v="10"/>
    <x v="24"/>
    <m/>
    <m/>
    <m/>
    <n v="0"/>
    <m/>
    <m/>
    <m/>
    <n v="0"/>
    <n v="0"/>
    <m/>
    <m/>
    <m/>
    <m/>
    <m/>
    <m/>
    <m/>
    <m/>
    <m/>
  </r>
  <r>
    <x v="14"/>
    <x v="54"/>
    <x v="298"/>
    <m/>
    <n v="30000"/>
    <m/>
    <n v="30000"/>
    <m/>
    <m/>
    <m/>
    <n v="0"/>
    <n v="-30000"/>
    <m/>
    <m/>
    <n v="30000"/>
    <m/>
    <m/>
    <m/>
    <m/>
    <m/>
    <m/>
  </r>
  <r>
    <x v="1"/>
    <x v="10"/>
    <x v="21"/>
    <n v="0"/>
    <n v="30000"/>
    <n v="0"/>
    <n v="30000"/>
    <n v="0"/>
    <n v="0"/>
    <n v="0"/>
    <n v="0"/>
    <n v="-30000"/>
    <n v="0"/>
    <n v="0"/>
    <n v="30000"/>
    <n v="0"/>
    <n v="0"/>
    <n v="0"/>
    <n v="0"/>
    <n v="0"/>
    <n v="0"/>
  </r>
  <r>
    <x v="1"/>
    <x v="10"/>
    <x v="299"/>
    <m/>
    <m/>
    <m/>
    <m/>
    <m/>
    <m/>
    <m/>
    <n v="0"/>
    <m/>
    <m/>
    <m/>
    <m/>
    <m/>
    <m/>
    <m/>
    <m/>
    <m/>
    <m/>
  </r>
  <r>
    <x v="15"/>
    <x v="55"/>
    <x v="300"/>
    <m/>
    <n v="80300"/>
    <m/>
    <n v="80300"/>
    <m/>
    <n v="113953"/>
    <m/>
    <n v="113953"/>
    <n v="33653"/>
    <m/>
    <m/>
    <m/>
    <m/>
    <m/>
    <m/>
    <m/>
    <m/>
    <m/>
  </r>
  <r>
    <x v="15"/>
    <x v="55"/>
    <x v="301"/>
    <m/>
    <n v="21980"/>
    <m/>
    <n v="21980"/>
    <m/>
    <n v="35000"/>
    <m/>
    <n v="35000"/>
    <n v="13020"/>
    <m/>
    <m/>
    <m/>
    <m/>
    <m/>
    <m/>
    <m/>
    <m/>
    <m/>
  </r>
  <r>
    <x v="15"/>
    <x v="55"/>
    <x v="302"/>
    <m/>
    <m/>
    <n v="30000"/>
    <n v="30000"/>
    <m/>
    <m/>
    <m/>
    <n v="0"/>
    <n v="-30000"/>
    <m/>
    <m/>
    <n v="80000"/>
    <m/>
    <m/>
    <m/>
    <m/>
    <m/>
    <m/>
  </r>
  <r>
    <x v="15"/>
    <x v="10"/>
    <x v="24"/>
    <m/>
    <m/>
    <m/>
    <n v="0"/>
    <m/>
    <m/>
    <m/>
    <n v="0"/>
    <n v="0"/>
    <m/>
    <m/>
    <m/>
    <m/>
    <m/>
    <m/>
    <m/>
    <m/>
    <m/>
  </r>
  <r>
    <x v="15"/>
    <x v="56"/>
    <x v="303"/>
    <m/>
    <m/>
    <m/>
    <m/>
    <m/>
    <m/>
    <m/>
    <n v="0"/>
    <m/>
    <m/>
    <m/>
    <m/>
    <m/>
    <m/>
    <m/>
    <m/>
    <m/>
    <m/>
  </r>
  <r>
    <x v="15"/>
    <x v="56"/>
    <x v="300"/>
    <m/>
    <n v="13348"/>
    <m/>
    <n v="13348"/>
    <m/>
    <n v="20085"/>
    <m/>
    <n v="20085"/>
    <n v="6737"/>
    <m/>
    <m/>
    <m/>
    <m/>
    <m/>
    <m/>
    <m/>
    <m/>
    <m/>
  </r>
  <r>
    <x v="15"/>
    <x v="56"/>
    <x v="304"/>
    <m/>
    <n v="5920"/>
    <m/>
    <n v="5920"/>
    <m/>
    <n v="10920"/>
    <m/>
    <n v="10920"/>
    <n v="5000"/>
    <m/>
    <m/>
    <m/>
    <m/>
    <m/>
    <m/>
    <m/>
    <m/>
    <m/>
  </r>
  <r>
    <x v="15"/>
    <x v="57"/>
    <x v="305"/>
    <m/>
    <m/>
    <m/>
    <m/>
    <m/>
    <m/>
    <m/>
    <n v="0"/>
    <m/>
    <m/>
    <m/>
    <m/>
    <m/>
    <m/>
    <m/>
    <m/>
    <m/>
    <m/>
  </r>
  <r>
    <x v="15"/>
    <x v="57"/>
    <x v="300"/>
    <m/>
    <n v="40000"/>
    <m/>
    <n v="40000"/>
    <m/>
    <n v="42278"/>
    <m/>
    <n v="42278"/>
    <n v="2278"/>
    <m/>
    <m/>
    <m/>
    <m/>
    <m/>
    <m/>
    <m/>
    <m/>
    <m/>
  </r>
  <r>
    <x v="15"/>
    <x v="57"/>
    <x v="306"/>
    <n v="8320"/>
    <n v="51000"/>
    <m/>
    <n v="59320"/>
    <m/>
    <n v="6000"/>
    <m/>
    <n v="6000"/>
    <n v="-53320"/>
    <m/>
    <m/>
    <m/>
    <m/>
    <m/>
    <m/>
    <m/>
    <m/>
    <m/>
  </r>
  <r>
    <x v="15"/>
    <x v="57"/>
    <x v="307"/>
    <m/>
    <m/>
    <n v="35000"/>
    <n v="35000"/>
    <m/>
    <m/>
    <m/>
    <n v="0"/>
    <n v="-35000"/>
    <m/>
    <m/>
    <m/>
    <m/>
    <m/>
    <m/>
    <m/>
    <m/>
    <m/>
  </r>
  <r>
    <x v="1"/>
    <x v="10"/>
    <x v="21"/>
    <n v="8320"/>
    <n v="212548"/>
    <n v="65000"/>
    <n v="285868"/>
    <n v="0"/>
    <n v="228236"/>
    <n v="0"/>
    <n v="228236"/>
    <n v="-57632"/>
    <n v="0"/>
    <n v="0"/>
    <n v="80000"/>
    <n v="0"/>
    <n v="0"/>
    <n v="0"/>
    <n v="0"/>
    <n v="0"/>
    <n v="0"/>
  </r>
  <r>
    <x v="16"/>
    <x v="58"/>
    <x v="308"/>
    <n v="4734"/>
    <n v="48087"/>
    <n v="8545"/>
    <n v="61366"/>
    <n v="4734"/>
    <n v="50627"/>
    <m/>
    <n v="55361"/>
    <n v="-6005"/>
    <m/>
    <m/>
    <m/>
    <m/>
    <m/>
    <m/>
    <m/>
    <m/>
    <m/>
  </r>
  <r>
    <x v="16"/>
    <x v="58"/>
    <x v="309"/>
    <m/>
    <n v="510837"/>
    <m/>
    <n v="510837"/>
    <m/>
    <n v="556089"/>
    <m/>
    <n v="556089"/>
    <n v="45252"/>
    <m/>
    <m/>
    <m/>
    <m/>
    <m/>
    <m/>
    <m/>
    <m/>
    <m/>
  </r>
  <r>
    <x v="16"/>
    <x v="58"/>
    <x v="285"/>
    <m/>
    <n v="16000"/>
    <m/>
    <n v="16000"/>
    <m/>
    <m/>
    <m/>
    <n v="0"/>
    <n v="-16000"/>
    <m/>
    <m/>
    <m/>
    <m/>
    <m/>
    <m/>
    <m/>
    <m/>
    <m/>
  </r>
  <r>
    <x v="16"/>
    <x v="58"/>
    <x v="310"/>
    <m/>
    <n v="10000"/>
    <m/>
    <n v="10000"/>
    <m/>
    <m/>
    <m/>
    <n v="0"/>
    <n v="-10000"/>
    <m/>
    <m/>
    <m/>
    <m/>
    <m/>
    <m/>
    <m/>
    <m/>
    <m/>
  </r>
  <r>
    <x v="16"/>
    <x v="58"/>
    <x v="311"/>
    <m/>
    <n v="12099"/>
    <m/>
    <n v="12099"/>
    <m/>
    <n v="25000"/>
    <m/>
    <n v="25000"/>
    <n v="12901"/>
    <m/>
    <m/>
    <m/>
    <m/>
    <m/>
    <m/>
    <m/>
    <m/>
    <m/>
  </r>
  <r>
    <x v="16"/>
    <x v="58"/>
    <x v="312"/>
    <m/>
    <n v="5000"/>
    <m/>
    <n v="5000"/>
    <m/>
    <n v="10000"/>
    <m/>
    <n v="10000"/>
    <n v="5000"/>
    <m/>
    <m/>
    <m/>
    <m/>
    <m/>
    <m/>
    <m/>
    <m/>
    <m/>
  </r>
  <r>
    <x v="16"/>
    <x v="58"/>
    <x v="313"/>
    <m/>
    <n v="5000"/>
    <m/>
    <n v="5000"/>
    <m/>
    <n v="5000"/>
    <m/>
    <n v="5000"/>
    <n v="0"/>
    <m/>
    <m/>
    <m/>
    <m/>
    <m/>
    <m/>
    <m/>
    <m/>
    <m/>
  </r>
  <r>
    <x v="16"/>
    <x v="58"/>
    <x v="314"/>
    <m/>
    <n v="12000"/>
    <m/>
    <n v="12000"/>
    <m/>
    <m/>
    <m/>
    <n v="0"/>
    <n v="-12000"/>
    <m/>
    <m/>
    <m/>
    <m/>
    <m/>
    <m/>
    <m/>
    <m/>
    <m/>
  </r>
  <r>
    <x v="16"/>
    <x v="58"/>
    <x v="315"/>
    <m/>
    <m/>
    <n v="42365"/>
    <n v="42365"/>
    <m/>
    <m/>
    <m/>
    <n v="0"/>
    <n v="-42365"/>
    <m/>
    <m/>
    <m/>
    <m/>
    <m/>
    <m/>
    <m/>
    <m/>
    <m/>
  </r>
  <r>
    <x v="16"/>
    <x v="58"/>
    <x v="316"/>
    <m/>
    <m/>
    <n v="4000"/>
    <n v="4000"/>
    <m/>
    <m/>
    <m/>
    <n v="0"/>
    <n v="-4000"/>
    <m/>
    <m/>
    <m/>
    <m/>
    <m/>
    <m/>
    <m/>
    <m/>
    <m/>
  </r>
  <r>
    <x v="16"/>
    <x v="58"/>
    <x v="317"/>
    <m/>
    <m/>
    <n v="3500"/>
    <n v="3500"/>
    <m/>
    <m/>
    <m/>
    <n v="0"/>
    <n v="-3500"/>
    <m/>
    <m/>
    <m/>
    <m/>
    <m/>
    <m/>
    <m/>
    <m/>
    <m/>
  </r>
  <r>
    <x v="16"/>
    <x v="58"/>
    <x v="318"/>
    <m/>
    <m/>
    <n v="6000"/>
    <n v="6000"/>
    <m/>
    <m/>
    <m/>
    <n v="0"/>
    <n v="-6000"/>
    <m/>
    <m/>
    <m/>
    <m/>
    <m/>
    <m/>
    <m/>
    <m/>
    <m/>
  </r>
  <r>
    <x v="16"/>
    <x v="58"/>
    <x v="319"/>
    <m/>
    <m/>
    <n v="81790"/>
    <n v="81790"/>
    <m/>
    <m/>
    <m/>
    <n v="0"/>
    <n v="-81790"/>
    <m/>
    <m/>
    <m/>
    <m/>
    <m/>
    <m/>
    <m/>
    <m/>
    <m/>
  </r>
  <r>
    <x v="16"/>
    <x v="58"/>
    <x v="320"/>
    <m/>
    <m/>
    <n v="25000"/>
    <n v="25000"/>
    <m/>
    <m/>
    <m/>
    <n v="0"/>
    <n v="-25000"/>
    <m/>
    <m/>
    <m/>
    <m/>
    <m/>
    <m/>
    <m/>
    <m/>
    <m/>
  </r>
  <r>
    <x v="16"/>
    <x v="58"/>
    <x v="321"/>
    <m/>
    <m/>
    <m/>
    <n v="0"/>
    <m/>
    <m/>
    <n v="17900"/>
    <n v="17900"/>
    <n v="17900"/>
    <m/>
    <m/>
    <m/>
    <m/>
    <m/>
    <m/>
    <m/>
    <m/>
    <m/>
  </r>
  <r>
    <x v="16"/>
    <x v="58"/>
    <x v="322"/>
    <m/>
    <m/>
    <m/>
    <m/>
    <m/>
    <m/>
    <m/>
    <m/>
    <m/>
    <m/>
    <n v="50000"/>
    <m/>
    <m/>
    <m/>
    <m/>
    <m/>
    <m/>
    <m/>
  </r>
  <r>
    <x v="16"/>
    <x v="58"/>
    <x v="24"/>
    <m/>
    <m/>
    <m/>
    <n v="0"/>
    <m/>
    <m/>
    <m/>
    <n v="0"/>
    <n v="0"/>
    <m/>
    <m/>
    <m/>
    <m/>
    <m/>
    <m/>
    <m/>
    <m/>
    <m/>
  </r>
  <r>
    <x v="16"/>
    <x v="58"/>
    <x v="323"/>
    <m/>
    <m/>
    <m/>
    <n v="0"/>
    <m/>
    <m/>
    <m/>
    <n v="0"/>
    <n v="0"/>
    <m/>
    <m/>
    <m/>
    <m/>
    <m/>
    <n v="53200"/>
    <n v="11123"/>
    <n v="42077"/>
    <m/>
  </r>
  <r>
    <x v="16"/>
    <x v="58"/>
    <x v="324"/>
    <m/>
    <m/>
    <m/>
    <n v="0"/>
    <m/>
    <m/>
    <m/>
    <n v="0"/>
    <n v="0"/>
    <m/>
    <m/>
    <m/>
    <m/>
    <m/>
    <n v="0"/>
    <m/>
    <m/>
    <m/>
  </r>
  <r>
    <x v="16"/>
    <x v="58"/>
    <x v="325"/>
    <m/>
    <m/>
    <m/>
    <n v="0"/>
    <m/>
    <m/>
    <m/>
    <n v="0"/>
    <n v="0"/>
    <m/>
    <m/>
    <m/>
    <m/>
    <m/>
    <n v="53518"/>
    <m/>
    <n v="53518"/>
    <m/>
  </r>
  <r>
    <x v="16"/>
    <x v="59"/>
    <x v="326"/>
    <n v="97118"/>
    <n v="73679"/>
    <m/>
    <n v="170797"/>
    <n v="66904"/>
    <n v="56534"/>
    <m/>
    <n v="123438"/>
    <n v="-47359"/>
    <m/>
    <m/>
    <m/>
    <m/>
    <m/>
    <n v="0"/>
    <m/>
    <m/>
    <m/>
  </r>
  <r>
    <x v="16"/>
    <x v="59"/>
    <x v="327"/>
    <m/>
    <n v="148673"/>
    <m/>
    <n v="148673"/>
    <m/>
    <n v="149651"/>
    <m/>
    <n v="149651"/>
    <n v="978"/>
    <m/>
    <m/>
    <m/>
    <m/>
    <m/>
    <n v="0"/>
    <m/>
    <m/>
    <m/>
  </r>
  <r>
    <x v="16"/>
    <x v="59"/>
    <x v="328"/>
    <m/>
    <m/>
    <m/>
    <m/>
    <m/>
    <m/>
    <m/>
    <m/>
    <m/>
    <m/>
    <m/>
    <m/>
    <m/>
    <m/>
    <n v="4235"/>
    <n v="4235"/>
    <m/>
    <m/>
  </r>
  <r>
    <x v="16"/>
    <x v="59"/>
    <x v="329"/>
    <m/>
    <m/>
    <m/>
    <n v="0"/>
    <m/>
    <m/>
    <m/>
    <n v="0"/>
    <n v="0"/>
    <m/>
    <m/>
    <m/>
    <m/>
    <m/>
    <n v="1815"/>
    <n v="1815"/>
    <m/>
    <m/>
  </r>
  <r>
    <x v="16"/>
    <x v="59"/>
    <x v="330"/>
    <m/>
    <m/>
    <m/>
    <n v="0"/>
    <m/>
    <m/>
    <m/>
    <n v="0"/>
    <n v="0"/>
    <m/>
    <m/>
    <m/>
    <m/>
    <n v="19360"/>
    <m/>
    <m/>
    <m/>
    <m/>
  </r>
  <r>
    <x v="16"/>
    <x v="59"/>
    <x v="331"/>
    <m/>
    <m/>
    <m/>
    <n v="0"/>
    <m/>
    <m/>
    <m/>
    <n v="0"/>
    <n v="0"/>
    <m/>
    <m/>
    <m/>
    <m/>
    <n v="9078"/>
    <m/>
    <m/>
    <m/>
    <m/>
  </r>
  <r>
    <x v="16"/>
    <x v="59"/>
    <x v="332"/>
    <m/>
    <m/>
    <m/>
    <n v="0"/>
    <m/>
    <m/>
    <m/>
    <n v="0"/>
    <n v="0"/>
    <m/>
    <m/>
    <n v="2000"/>
    <m/>
    <m/>
    <m/>
    <m/>
    <m/>
    <m/>
  </r>
  <r>
    <x v="16"/>
    <x v="59"/>
    <x v="230"/>
    <m/>
    <m/>
    <m/>
    <n v="0"/>
    <m/>
    <m/>
    <m/>
    <n v="0"/>
    <n v="0"/>
    <m/>
    <m/>
    <m/>
    <m/>
    <n v="10500"/>
    <m/>
    <m/>
    <m/>
    <m/>
  </r>
  <r>
    <x v="16"/>
    <x v="59"/>
    <x v="24"/>
    <m/>
    <m/>
    <m/>
    <m/>
    <m/>
    <m/>
    <m/>
    <m/>
    <m/>
    <m/>
    <m/>
    <m/>
    <m/>
    <m/>
    <m/>
    <m/>
    <m/>
    <m/>
  </r>
  <r>
    <x v="16"/>
    <x v="59"/>
    <x v="24"/>
    <m/>
    <m/>
    <m/>
    <m/>
    <m/>
    <m/>
    <m/>
    <m/>
    <m/>
    <m/>
    <m/>
    <m/>
    <m/>
    <m/>
    <m/>
    <m/>
    <m/>
    <m/>
  </r>
  <r>
    <x v="16"/>
    <x v="59"/>
    <x v="24"/>
    <m/>
    <m/>
    <m/>
    <n v="0"/>
    <m/>
    <m/>
    <m/>
    <n v="0"/>
    <n v="0"/>
    <m/>
    <m/>
    <m/>
    <m/>
    <m/>
    <m/>
    <m/>
    <m/>
    <m/>
  </r>
  <r>
    <x v="16"/>
    <x v="60"/>
    <x v="333"/>
    <m/>
    <n v="281991"/>
    <n v="104634"/>
    <n v="386625"/>
    <n v="114453"/>
    <n v="83137"/>
    <m/>
    <n v="197590"/>
    <n v="-189035"/>
    <m/>
    <m/>
    <m/>
    <m/>
    <m/>
    <m/>
    <m/>
    <m/>
    <m/>
  </r>
  <r>
    <x v="16"/>
    <x v="60"/>
    <x v="329"/>
    <m/>
    <m/>
    <m/>
    <m/>
    <m/>
    <m/>
    <m/>
    <m/>
    <m/>
    <m/>
    <m/>
    <m/>
    <m/>
    <m/>
    <n v="1815"/>
    <n v="1815"/>
    <m/>
    <m/>
  </r>
  <r>
    <x v="16"/>
    <x v="60"/>
    <x v="334"/>
    <m/>
    <m/>
    <m/>
    <m/>
    <m/>
    <m/>
    <m/>
    <m/>
    <m/>
    <m/>
    <m/>
    <n v="20000"/>
    <m/>
    <m/>
    <m/>
    <m/>
    <m/>
    <m/>
  </r>
  <r>
    <x v="16"/>
    <x v="60"/>
    <x v="335"/>
    <m/>
    <m/>
    <m/>
    <m/>
    <m/>
    <m/>
    <m/>
    <n v="0"/>
    <n v="0"/>
    <m/>
    <m/>
    <n v="900"/>
    <m/>
    <m/>
    <m/>
    <m/>
    <m/>
    <m/>
  </r>
  <r>
    <x v="16"/>
    <x v="60"/>
    <x v="336"/>
    <m/>
    <m/>
    <m/>
    <n v="0"/>
    <m/>
    <m/>
    <m/>
    <n v="0"/>
    <n v="0"/>
    <m/>
    <m/>
    <n v="2414"/>
    <m/>
    <m/>
    <m/>
    <m/>
    <m/>
    <m/>
  </r>
  <r>
    <x v="1"/>
    <x v="10"/>
    <x v="21"/>
    <n v="101852"/>
    <n v="1123366"/>
    <n v="275834"/>
    <n v="1501052"/>
    <n v="186091"/>
    <n v="936038"/>
    <n v="17900"/>
    <n v="1140029"/>
    <n v="-361023"/>
    <n v="0"/>
    <n v="50000"/>
    <n v="25314"/>
    <n v="0"/>
    <n v="38938"/>
    <n v="114583"/>
    <n v="18988"/>
    <n v="95595"/>
    <n v="0"/>
  </r>
  <r>
    <x v="1"/>
    <x v="10"/>
    <x v="24"/>
    <m/>
    <m/>
    <m/>
    <m/>
    <m/>
    <m/>
    <m/>
    <m/>
    <m/>
    <m/>
    <m/>
    <m/>
    <m/>
    <m/>
    <m/>
    <m/>
    <m/>
    <m/>
  </r>
  <r>
    <x v="17"/>
    <x v="61"/>
    <x v="337"/>
    <m/>
    <m/>
    <m/>
    <m/>
    <m/>
    <m/>
    <m/>
    <m/>
    <m/>
    <m/>
    <m/>
    <m/>
    <m/>
    <m/>
    <n v="96143"/>
    <m/>
    <n v="96143"/>
    <m/>
  </r>
  <r>
    <x v="18"/>
    <x v="62"/>
    <x v="338"/>
    <n v="15710"/>
    <n v="27544"/>
    <n v="21900"/>
    <n v="65154"/>
    <m/>
    <n v="40000"/>
    <m/>
    <n v="40000"/>
    <n v="-25154"/>
    <m/>
    <m/>
    <m/>
    <m/>
    <m/>
    <m/>
    <m/>
    <m/>
    <m/>
  </r>
  <r>
    <x v="18"/>
    <x v="62"/>
    <x v="339"/>
    <m/>
    <n v="47626"/>
    <m/>
    <n v="47626"/>
    <m/>
    <n v="70000"/>
    <m/>
    <n v="70000"/>
    <n v="22374"/>
    <m/>
    <m/>
    <m/>
    <m/>
    <m/>
    <m/>
    <m/>
    <m/>
    <m/>
  </r>
  <r>
    <x v="18"/>
    <x v="62"/>
    <x v="340"/>
    <m/>
    <n v="9120"/>
    <m/>
    <n v="9120"/>
    <m/>
    <n v="11000"/>
    <m/>
    <n v="11000"/>
    <n v="1880"/>
    <m/>
    <m/>
    <m/>
    <m/>
    <m/>
    <m/>
    <m/>
    <m/>
    <m/>
  </r>
  <r>
    <x v="18"/>
    <x v="62"/>
    <x v="341"/>
    <n v="27110"/>
    <n v="13670"/>
    <m/>
    <n v="40780"/>
    <n v="14244"/>
    <n v="10184"/>
    <m/>
    <n v="24428"/>
    <n v="-16352"/>
    <m/>
    <m/>
    <m/>
    <m/>
    <m/>
    <m/>
    <m/>
    <m/>
    <m/>
  </r>
  <r>
    <x v="1"/>
    <x v="10"/>
    <x v="21"/>
    <n v="42820"/>
    <n v="97960"/>
    <n v="21900"/>
    <n v="162680"/>
    <n v="14244"/>
    <n v="131184"/>
    <n v="0"/>
    <n v="145428"/>
    <n v="-17252"/>
    <n v="0"/>
    <n v="0"/>
    <n v="0"/>
    <n v="0"/>
    <n v="0"/>
    <n v="0"/>
    <n v="0"/>
    <n v="0"/>
    <n v="0"/>
  </r>
  <r>
    <x v="18"/>
    <x v="63"/>
    <x v="342"/>
    <n v="152976"/>
    <n v="28587"/>
    <n v="9000"/>
    <n v="190563"/>
    <n v="170992"/>
    <n v="25315"/>
    <n v="10000"/>
    <n v="206307"/>
    <n v="15744"/>
    <m/>
    <m/>
    <m/>
    <m/>
    <m/>
    <m/>
    <m/>
    <m/>
    <m/>
  </r>
  <r>
    <x v="18"/>
    <x v="63"/>
    <x v="343"/>
    <m/>
    <m/>
    <m/>
    <n v="0"/>
    <m/>
    <m/>
    <m/>
    <n v="0"/>
    <n v="0"/>
    <m/>
    <n v="200"/>
    <m/>
    <m/>
    <m/>
    <m/>
    <m/>
    <m/>
    <m/>
  </r>
  <r>
    <x v="18"/>
    <x v="63"/>
    <x v="344"/>
    <m/>
    <m/>
    <m/>
    <n v="0"/>
    <m/>
    <m/>
    <m/>
    <n v="0"/>
    <n v="0"/>
    <m/>
    <n v="800"/>
    <m/>
    <m/>
    <m/>
    <m/>
    <m/>
    <m/>
    <m/>
  </r>
  <r>
    <x v="18"/>
    <x v="63"/>
    <x v="345"/>
    <m/>
    <m/>
    <n v="5000"/>
    <n v="5000"/>
    <m/>
    <m/>
    <m/>
    <n v="0"/>
    <n v="-5000"/>
    <m/>
    <m/>
    <n v="12000"/>
    <m/>
    <m/>
    <m/>
    <m/>
    <m/>
    <m/>
  </r>
  <r>
    <x v="18"/>
    <x v="63"/>
    <x v="346"/>
    <m/>
    <m/>
    <n v="2202"/>
    <n v="2202"/>
    <m/>
    <m/>
    <m/>
    <n v="0"/>
    <n v="-2202"/>
    <m/>
    <m/>
    <m/>
    <m/>
    <m/>
    <m/>
    <m/>
    <m/>
    <m/>
  </r>
  <r>
    <x v="18"/>
    <x v="63"/>
    <x v="347"/>
    <m/>
    <m/>
    <m/>
    <m/>
    <m/>
    <m/>
    <m/>
    <m/>
    <m/>
    <m/>
    <m/>
    <m/>
    <m/>
    <n v="4000"/>
    <m/>
    <m/>
    <m/>
    <m/>
  </r>
  <r>
    <x v="18"/>
    <x v="63"/>
    <x v="348"/>
    <m/>
    <m/>
    <m/>
    <n v="0"/>
    <m/>
    <m/>
    <m/>
    <n v="0"/>
    <n v="0"/>
    <m/>
    <m/>
    <m/>
    <m/>
    <m/>
    <n v="87653"/>
    <n v="5786"/>
    <n v="81867"/>
    <m/>
  </r>
  <r>
    <x v="18"/>
    <x v="64"/>
    <x v="349"/>
    <n v="47334"/>
    <n v="6071"/>
    <n v="2650"/>
    <n v="56055"/>
    <n v="36961"/>
    <n v="3484"/>
    <n v="2160"/>
    <n v="42605"/>
    <n v="-13450"/>
    <m/>
    <m/>
    <m/>
    <m/>
    <m/>
    <m/>
    <m/>
    <m/>
    <m/>
  </r>
  <r>
    <x v="18"/>
    <x v="64"/>
    <x v="178"/>
    <m/>
    <n v="100"/>
    <m/>
    <n v="100"/>
    <m/>
    <m/>
    <m/>
    <n v="0"/>
    <n v="-100"/>
    <m/>
    <m/>
    <m/>
    <m/>
    <m/>
    <m/>
    <m/>
    <m/>
    <m/>
  </r>
  <r>
    <x v="18"/>
    <x v="64"/>
    <x v="347"/>
    <m/>
    <m/>
    <m/>
    <m/>
    <m/>
    <m/>
    <m/>
    <m/>
    <m/>
    <m/>
    <m/>
    <m/>
    <m/>
    <n v="4000"/>
    <m/>
    <m/>
    <m/>
    <m/>
  </r>
  <r>
    <x v="18"/>
    <x v="65"/>
    <x v="350"/>
    <n v="40215"/>
    <n v="10520"/>
    <n v="3800"/>
    <n v="54535"/>
    <n v="39551"/>
    <n v="2744"/>
    <n v="1500"/>
    <n v="43795"/>
    <n v="-10740"/>
    <m/>
    <m/>
    <m/>
    <m/>
    <m/>
    <m/>
    <m/>
    <m/>
    <m/>
  </r>
  <r>
    <x v="18"/>
    <x v="65"/>
    <x v="351"/>
    <m/>
    <n v="7700"/>
    <m/>
    <n v="7700"/>
    <m/>
    <m/>
    <m/>
    <n v="0"/>
    <n v="-7700"/>
    <m/>
    <m/>
    <m/>
    <m/>
    <m/>
    <m/>
    <m/>
    <m/>
    <m/>
  </r>
  <r>
    <x v="18"/>
    <x v="65"/>
    <x v="347"/>
    <m/>
    <m/>
    <m/>
    <m/>
    <m/>
    <m/>
    <m/>
    <m/>
    <m/>
    <m/>
    <m/>
    <m/>
    <m/>
    <n v="4000"/>
    <m/>
    <m/>
    <m/>
    <m/>
  </r>
  <r>
    <x v="18"/>
    <x v="66"/>
    <x v="352"/>
    <n v="12505"/>
    <n v="5870"/>
    <n v="1750"/>
    <n v="20125"/>
    <n v="11665"/>
    <n v="6817"/>
    <n v="850"/>
    <n v="19332"/>
    <n v="-793"/>
    <m/>
    <m/>
    <m/>
    <m/>
    <m/>
    <m/>
    <m/>
    <m/>
    <m/>
  </r>
  <r>
    <x v="1"/>
    <x v="10"/>
    <x v="21"/>
    <n v="240525"/>
    <n v="45278"/>
    <m/>
    <n v="285803"/>
    <n v="259169"/>
    <n v="38360"/>
    <n v="14510"/>
    <n v="312039"/>
    <n v="26236"/>
    <n v="0"/>
    <n v="1000"/>
    <n v="12000"/>
    <n v="0"/>
    <n v="12000"/>
    <n v="87653"/>
    <n v="5786"/>
    <n v="81867"/>
    <n v="0"/>
  </r>
  <r>
    <x v="1"/>
    <x v="10"/>
    <x v="24"/>
    <m/>
    <m/>
    <m/>
    <m/>
    <m/>
    <m/>
    <m/>
    <m/>
    <n v="0"/>
    <m/>
    <m/>
    <m/>
    <m/>
    <m/>
    <m/>
    <m/>
    <m/>
    <m/>
  </r>
  <r>
    <x v="18"/>
    <x v="67"/>
    <x v="353"/>
    <n v="126857"/>
    <n v="20831"/>
    <n v="979"/>
    <n v="148667"/>
    <n v="141491"/>
    <n v="21359"/>
    <n v="2265"/>
    <n v="165115"/>
    <n v="16448"/>
    <m/>
    <m/>
    <m/>
    <m/>
    <m/>
    <m/>
    <m/>
    <m/>
    <m/>
  </r>
  <r>
    <x v="18"/>
    <x v="67"/>
    <x v="354"/>
    <m/>
    <m/>
    <n v="4988"/>
    <n v="4988"/>
    <m/>
    <m/>
    <n v="1800"/>
    <n v="1800"/>
    <n v="-3188"/>
    <m/>
    <m/>
    <m/>
    <m/>
    <m/>
    <m/>
    <m/>
    <m/>
    <m/>
  </r>
  <r>
    <x v="18"/>
    <x v="67"/>
    <x v="355"/>
    <m/>
    <m/>
    <m/>
    <n v="0"/>
    <m/>
    <m/>
    <m/>
    <n v="0"/>
    <n v="0"/>
    <m/>
    <m/>
    <m/>
    <n v="9000"/>
    <n v="12000"/>
    <m/>
    <m/>
    <m/>
    <m/>
  </r>
  <r>
    <x v="18"/>
    <x v="67"/>
    <x v="356"/>
    <m/>
    <m/>
    <m/>
    <n v="0"/>
    <m/>
    <m/>
    <m/>
    <n v="0"/>
    <n v="0"/>
    <m/>
    <m/>
    <m/>
    <n v="30498"/>
    <n v="30498"/>
    <m/>
    <m/>
    <m/>
    <m/>
  </r>
  <r>
    <x v="18"/>
    <x v="67"/>
    <x v="357"/>
    <m/>
    <m/>
    <m/>
    <n v="0"/>
    <m/>
    <m/>
    <m/>
    <n v="0"/>
    <n v="0"/>
    <m/>
    <n v="6200"/>
    <m/>
    <m/>
    <m/>
    <m/>
    <m/>
    <m/>
    <m/>
  </r>
  <r>
    <x v="18"/>
    <x v="67"/>
    <x v="358"/>
    <m/>
    <n v="3000"/>
    <m/>
    <n v="3000"/>
    <m/>
    <m/>
    <m/>
    <n v="0"/>
    <n v="-3000"/>
    <m/>
    <n v="2848"/>
    <m/>
    <m/>
    <m/>
    <m/>
    <m/>
    <m/>
    <m/>
  </r>
  <r>
    <x v="18"/>
    <x v="68"/>
    <x v="359"/>
    <n v="5685"/>
    <n v="2486"/>
    <n v="537"/>
    <n v="8708"/>
    <n v="6180"/>
    <n v="3231"/>
    <m/>
    <n v="9411"/>
    <n v="703"/>
    <m/>
    <m/>
    <m/>
    <m/>
    <m/>
    <m/>
    <m/>
    <m/>
    <m/>
  </r>
  <r>
    <x v="18"/>
    <x v="68"/>
    <x v="360"/>
    <m/>
    <n v="5000"/>
    <m/>
    <n v="5000"/>
    <m/>
    <m/>
    <n v="5000"/>
    <n v="5000"/>
    <n v="0"/>
    <m/>
    <m/>
    <m/>
    <m/>
    <m/>
    <m/>
    <m/>
    <m/>
    <m/>
  </r>
  <r>
    <x v="18"/>
    <x v="68"/>
    <x v="361"/>
    <m/>
    <n v="322"/>
    <m/>
    <n v="322"/>
    <m/>
    <n v="681"/>
    <m/>
    <n v="681"/>
    <n v="359"/>
    <m/>
    <m/>
    <m/>
    <m/>
    <m/>
    <m/>
    <m/>
    <m/>
    <m/>
  </r>
  <r>
    <x v="18"/>
    <x v="68"/>
    <x v="362"/>
    <m/>
    <m/>
    <m/>
    <m/>
    <m/>
    <m/>
    <m/>
    <m/>
    <m/>
    <m/>
    <m/>
    <m/>
    <m/>
    <m/>
    <n v="437460"/>
    <m/>
    <n v="168385"/>
    <n v="269075"/>
  </r>
  <r>
    <x v="18"/>
    <x v="69"/>
    <x v="363"/>
    <m/>
    <n v="10326"/>
    <m/>
    <n v="10326"/>
    <n v="20238"/>
    <n v="3813"/>
    <m/>
    <n v="24051"/>
    <n v="13725"/>
    <m/>
    <m/>
    <m/>
    <m/>
    <m/>
    <m/>
    <m/>
    <m/>
    <m/>
  </r>
  <r>
    <x v="18"/>
    <x v="69"/>
    <x v="364"/>
    <m/>
    <m/>
    <m/>
    <n v="0"/>
    <m/>
    <m/>
    <m/>
    <n v="0"/>
    <n v="0"/>
    <m/>
    <m/>
    <n v="1000"/>
    <m/>
    <m/>
    <m/>
    <m/>
    <m/>
    <m/>
  </r>
  <r>
    <x v="18"/>
    <x v="69"/>
    <x v="365"/>
    <m/>
    <m/>
    <m/>
    <n v="0"/>
    <m/>
    <m/>
    <m/>
    <n v="0"/>
    <n v="0"/>
    <m/>
    <m/>
    <n v="500"/>
    <m/>
    <m/>
    <m/>
    <m/>
    <m/>
    <m/>
  </r>
  <r>
    <x v="18"/>
    <x v="69"/>
    <x v="366"/>
    <m/>
    <m/>
    <m/>
    <n v="0"/>
    <m/>
    <m/>
    <m/>
    <n v="0"/>
    <n v="0"/>
    <m/>
    <m/>
    <n v="500"/>
    <m/>
    <m/>
    <m/>
    <m/>
    <m/>
    <m/>
  </r>
  <r>
    <x v="18"/>
    <x v="69"/>
    <x v="367"/>
    <m/>
    <m/>
    <m/>
    <n v="0"/>
    <m/>
    <m/>
    <m/>
    <n v="0"/>
    <n v="0"/>
    <m/>
    <m/>
    <n v="2000"/>
    <m/>
    <m/>
    <m/>
    <m/>
    <m/>
    <m/>
  </r>
  <r>
    <x v="18"/>
    <x v="69"/>
    <x v="368"/>
    <m/>
    <m/>
    <m/>
    <n v="0"/>
    <m/>
    <m/>
    <m/>
    <n v="0"/>
    <n v="0"/>
    <m/>
    <m/>
    <n v="500"/>
    <m/>
    <m/>
    <m/>
    <m/>
    <m/>
    <m/>
  </r>
  <r>
    <x v="18"/>
    <x v="69"/>
    <x v="369"/>
    <m/>
    <m/>
    <m/>
    <n v="0"/>
    <m/>
    <m/>
    <m/>
    <n v="0"/>
    <n v="0"/>
    <m/>
    <m/>
    <n v="500"/>
    <m/>
    <m/>
    <m/>
    <m/>
    <m/>
    <m/>
  </r>
  <r>
    <x v="18"/>
    <x v="69"/>
    <x v="370"/>
    <m/>
    <m/>
    <m/>
    <n v="0"/>
    <m/>
    <m/>
    <m/>
    <n v="0"/>
    <n v="0"/>
    <m/>
    <m/>
    <n v="500"/>
    <m/>
    <m/>
    <m/>
    <m/>
    <m/>
    <m/>
  </r>
  <r>
    <x v="18"/>
    <x v="69"/>
    <x v="371"/>
    <m/>
    <m/>
    <m/>
    <n v="0"/>
    <m/>
    <m/>
    <m/>
    <n v="0"/>
    <n v="0"/>
    <m/>
    <m/>
    <n v="200"/>
    <m/>
    <m/>
    <m/>
    <m/>
    <m/>
    <m/>
  </r>
  <r>
    <x v="18"/>
    <x v="69"/>
    <x v="372"/>
    <m/>
    <m/>
    <m/>
    <n v="0"/>
    <m/>
    <m/>
    <m/>
    <n v="0"/>
    <n v="0"/>
    <m/>
    <m/>
    <n v="300"/>
    <m/>
    <m/>
    <m/>
    <m/>
    <m/>
    <m/>
  </r>
  <r>
    <x v="18"/>
    <x v="69"/>
    <x v="373"/>
    <m/>
    <m/>
    <m/>
    <n v="0"/>
    <m/>
    <m/>
    <m/>
    <n v="0"/>
    <n v="0"/>
    <m/>
    <m/>
    <n v="500"/>
    <m/>
    <m/>
    <m/>
    <m/>
    <m/>
    <m/>
  </r>
  <r>
    <x v="18"/>
    <x v="69"/>
    <x v="374"/>
    <m/>
    <m/>
    <m/>
    <n v="0"/>
    <m/>
    <m/>
    <m/>
    <n v="0"/>
    <n v="0"/>
    <m/>
    <m/>
    <n v="500"/>
    <m/>
    <m/>
    <m/>
    <m/>
    <m/>
    <m/>
  </r>
  <r>
    <x v="18"/>
    <x v="69"/>
    <x v="375"/>
    <m/>
    <m/>
    <m/>
    <n v="0"/>
    <m/>
    <m/>
    <m/>
    <n v="0"/>
    <n v="0"/>
    <m/>
    <m/>
    <n v="500"/>
    <m/>
    <m/>
    <m/>
    <m/>
    <m/>
    <m/>
  </r>
  <r>
    <x v="18"/>
    <x v="69"/>
    <x v="376"/>
    <m/>
    <m/>
    <m/>
    <n v="0"/>
    <m/>
    <m/>
    <m/>
    <n v="0"/>
    <n v="0"/>
    <m/>
    <m/>
    <n v="1000"/>
    <m/>
    <m/>
    <m/>
    <m/>
    <m/>
    <m/>
  </r>
  <r>
    <x v="18"/>
    <x v="69"/>
    <x v="377"/>
    <m/>
    <m/>
    <m/>
    <n v="0"/>
    <m/>
    <m/>
    <m/>
    <n v="0"/>
    <n v="0"/>
    <m/>
    <m/>
    <n v="300"/>
    <m/>
    <m/>
    <m/>
    <m/>
    <m/>
    <m/>
  </r>
  <r>
    <x v="1"/>
    <x v="10"/>
    <x v="21"/>
    <n v="132542"/>
    <n v="41965"/>
    <n v="6504"/>
    <n v="181011"/>
    <n v="167909"/>
    <n v="29084"/>
    <n v="9065"/>
    <n v="206058"/>
    <n v="25047"/>
    <n v="0"/>
    <n v="9048"/>
    <n v="8800"/>
    <n v="39498"/>
    <n v="42498"/>
    <n v="437460"/>
    <n v="0"/>
    <n v="168385"/>
    <n v="269075"/>
  </r>
  <r>
    <x v="1"/>
    <x v="10"/>
    <x v="24"/>
    <m/>
    <m/>
    <m/>
    <m/>
    <m/>
    <m/>
    <m/>
    <m/>
    <m/>
    <m/>
    <m/>
    <m/>
    <m/>
    <m/>
    <m/>
    <m/>
    <m/>
    <m/>
  </r>
  <r>
    <x v="18"/>
    <x v="70"/>
    <x v="378"/>
    <n v="109546"/>
    <n v="40806"/>
    <n v="5287"/>
    <n v="155639"/>
    <n v="144358"/>
    <n v="52023"/>
    <m/>
    <n v="196381"/>
    <n v="40742"/>
    <m/>
    <m/>
    <m/>
    <m/>
    <m/>
    <m/>
    <m/>
    <m/>
    <m/>
  </r>
  <r>
    <x v="18"/>
    <x v="70"/>
    <x v="379"/>
    <n v="7107"/>
    <n v="9111"/>
    <m/>
    <n v="16218"/>
    <n v="7725"/>
    <n v="8944"/>
    <m/>
    <n v="16669"/>
    <n v="451"/>
    <m/>
    <m/>
    <m/>
    <m/>
    <m/>
    <m/>
    <m/>
    <m/>
    <m/>
  </r>
  <r>
    <x v="18"/>
    <x v="70"/>
    <x v="380"/>
    <m/>
    <n v="6647"/>
    <m/>
    <n v="6647"/>
    <m/>
    <m/>
    <m/>
    <n v="0"/>
    <n v="-6647"/>
    <m/>
    <m/>
    <m/>
    <m/>
    <m/>
    <m/>
    <m/>
    <m/>
    <m/>
  </r>
  <r>
    <x v="18"/>
    <x v="70"/>
    <x v="381"/>
    <m/>
    <m/>
    <m/>
    <n v="0"/>
    <m/>
    <m/>
    <m/>
    <n v="0"/>
    <n v="0"/>
    <m/>
    <n v="10000"/>
    <m/>
    <m/>
    <m/>
    <m/>
    <m/>
    <m/>
    <m/>
  </r>
  <r>
    <x v="18"/>
    <x v="70"/>
    <x v="382"/>
    <m/>
    <m/>
    <m/>
    <m/>
    <m/>
    <m/>
    <m/>
    <m/>
    <m/>
    <m/>
    <m/>
    <m/>
    <m/>
    <n v="2540"/>
    <m/>
    <m/>
    <m/>
    <m/>
  </r>
  <r>
    <x v="18"/>
    <x v="71"/>
    <x v="383"/>
    <n v="59621"/>
    <n v="30709"/>
    <m/>
    <n v="90330"/>
    <n v="59411"/>
    <n v="34908"/>
    <m/>
    <n v="94319"/>
    <n v="3989"/>
    <m/>
    <m/>
    <m/>
    <m/>
    <m/>
    <m/>
    <m/>
    <m/>
    <m/>
  </r>
  <r>
    <x v="18"/>
    <x v="71"/>
    <x v="384"/>
    <m/>
    <m/>
    <m/>
    <m/>
    <m/>
    <m/>
    <m/>
    <m/>
    <m/>
    <m/>
    <n v="6000"/>
    <m/>
    <m/>
    <m/>
    <m/>
    <m/>
    <m/>
    <m/>
  </r>
  <r>
    <x v="18"/>
    <x v="71"/>
    <x v="178"/>
    <m/>
    <n v="200"/>
    <m/>
    <n v="200"/>
    <m/>
    <m/>
    <m/>
    <n v="0"/>
    <n v="-200"/>
    <m/>
    <m/>
    <m/>
    <m/>
    <m/>
    <m/>
    <m/>
    <m/>
    <m/>
  </r>
  <r>
    <x v="18"/>
    <x v="71"/>
    <x v="385"/>
    <m/>
    <n v="2650"/>
    <m/>
    <n v="2650"/>
    <m/>
    <m/>
    <m/>
    <n v="0"/>
    <n v="-2650"/>
    <m/>
    <m/>
    <m/>
    <m/>
    <m/>
    <m/>
    <m/>
    <m/>
    <m/>
  </r>
  <r>
    <x v="18"/>
    <x v="71"/>
    <x v="386"/>
    <m/>
    <n v="44438"/>
    <m/>
    <n v="44438"/>
    <m/>
    <m/>
    <m/>
    <n v="0"/>
    <n v="-44438"/>
    <m/>
    <m/>
    <m/>
    <m/>
    <m/>
    <m/>
    <m/>
    <m/>
    <m/>
  </r>
  <r>
    <x v="18"/>
    <x v="72"/>
    <x v="387"/>
    <n v="78573"/>
    <n v="24250"/>
    <n v="1000"/>
    <n v="103823"/>
    <n v="64361"/>
    <n v="21782"/>
    <m/>
    <n v="86143"/>
    <n v="-17680"/>
    <m/>
    <m/>
    <m/>
    <m/>
    <m/>
    <m/>
    <m/>
    <m/>
    <m/>
  </r>
  <r>
    <x v="18"/>
    <x v="72"/>
    <x v="351"/>
    <m/>
    <n v="33300"/>
    <m/>
    <n v="33300"/>
    <m/>
    <n v="16613"/>
    <m/>
    <n v="16613"/>
    <n v="-16687"/>
    <m/>
    <m/>
    <m/>
    <m/>
    <m/>
    <m/>
    <m/>
    <m/>
    <m/>
  </r>
  <r>
    <x v="18"/>
    <x v="72"/>
    <x v="384"/>
    <m/>
    <m/>
    <m/>
    <m/>
    <m/>
    <m/>
    <m/>
    <m/>
    <m/>
    <m/>
    <n v="6000"/>
    <m/>
    <m/>
    <m/>
    <m/>
    <m/>
    <m/>
    <m/>
  </r>
  <r>
    <x v="18"/>
    <x v="72"/>
    <x v="388"/>
    <m/>
    <m/>
    <m/>
    <n v="0"/>
    <m/>
    <m/>
    <m/>
    <n v="0"/>
    <n v="0"/>
    <m/>
    <n v="3000"/>
    <m/>
    <m/>
    <m/>
    <m/>
    <m/>
    <m/>
    <m/>
  </r>
  <r>
    <x v="1"/>
    <x v="10"/>
    <x v="21"/>
    <n v="254847"/>
    <n v="192111"/>
    <n v="6287"/>
    <n v="453245"/>
    <n v="275855"/>
    <n v="134270"/>
    <n v="0"/>
    <n v="410125"/>
    <n v="-43120"/>
    <n v="0"/>
    <n v="25000"/>
    <n v="0"/>
    <n v="0"/>
    <n v="254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18"/>
    <x v="73"/>
    <x v="389"/>
    <n v="1641"/>
    <n v="1852"/>
    <m/>
    <n v="3493"/>
    <m/>
    <m/>
    <m/>
    <n v="0"/>
    <n v="-3493"/>
    <m/>
    <m/>
    <m/>
    <m/>
    <m/>
    <m/>
    <m/>
    <m/>
    <m/>
  </r>
  <r>
    <x v="18"/>
    <x v="74"/>
    <x v="390"/>
    <m/>
    <n v="23573"/>
    <m/>
    <n v="23573"/>
    <m/>
    <n v="18236"/>
    <m/>
    <n v="18236"/>
    <n v="-5337"/>
    <m/>
    <m/>
    <m/>
    <m/>
    <m/>
    <m/>
    <m/>
    <m/>
    <m/>
  </r>
  <r>
    <x v="18"/>
    <x v="75"/>
    <x v="391"/>
    <m/>
    <n v="54618"/>
    <m/>
    <n v="54618"/>
    <m/>
    <n v="52396"/>
    <m/>
    <n v="52396"/>
    <n v="-2222"/>
    <m/>
    <m/>
    <m/>
    <m/>
    <m/>
    <m/>
    <m/>
    <m/>
    <m/>
  </r>
  <r>
    <x v="18"/>
    <x v="76"/>
    <x v="392"/>
    <m/>
    <n v="26300"/>
    <m/>
    <n v="26300"/>
    <m/>
    <n v="19500"/>
    <m/>
    <n v="19500"/>
    <n v="-6800"/>
    <m/>
    <m/>
    <m/>
    <m/>
    <m/>
    <m/>
    <m/>
    <m/>
    <m/>
  </r>
  <r>
    <x v="18"/>
    <x v="77"/>
    <x v="393"/>
    <n v="1236"/>
    <n v="11440"/>
    <m/>
    <n v="12676"/>
    <m/>
    <m/>
    <m/>
    <n v="0"/>
    <n v="-12676"/>
    <m/>
    <m/>
    <m/>
    <m/>
    <m/>
    <m/>
    <m/>
    <m/>
    <m/>
  </r>
  <r>
    <x v="18"/>
    <x v="78"/>
    <x v="394"/>
    <n v="1500"/>
    <n v="6000"/>
    <m/>
    <n v="7500"/>
    <m/>
    <m/>
    <m/>
    <n v="0"/>
    <n v="-7500"/>
    <m/>
    <m/>
    <m/>
    <m/>
    <m/>
    <m/>
    <m/>
    <m/>
    <m/>
  </r>
  <r>
    <x v="18"/>
    <x v="79"/>
    <x v="395"/>
    <n v="520"/>
    <n v="16577"/>
    <m/>
    <n v="17097"/>
    <m/>
    <m/>
    <m/>
    <n v="0"/>
    <n v="-17097"/>
    <m/>
    <m/>
    <m/>
    <m/>
    <m/>
    <m/>
    <m/>
    <m/>
    <m/>
  </r>
  <r>
    <x v="18"/>
    <x v="80"/>
    <x v="396"/>
    <n v="5837"/>
    <n v="47994"/>
    <m/>
    <n v="53831"/>
    <n v="5837"/>
    <n v="41713"/>
    <m/>
    <n v="47550"/>
    <n v="-6281"/>
    <m/>
    <m/>
    <m/>
    <m/>
    <m/>
    <m/>
    <m/>
    <m/>
    <m/>
  </r>
  <r>
    <x v="18"/>
    <x v="81"/>
    <x v="397"/>
    <m/>
    <m/>
    <m/>
    <n v="0"/>
    <m/>
    <n v="16000"/>
    <m/>
    <n v="16000"/>
    <n v="16000"/>
    <m/>
    <m/>
    <m/>
    <m/>
    <m/>
    <m/>
    <m/>
    <m/>
    <m/>
  </r>
  <r>
    <x v="18"/>
    <x v="82"/>
    <x v="398"/>
    <m/>
    <n v="20000"/>
    <m/>
    <n v="20000"/>
    <m/>
    <n v="16000"/>
    <m/>
    <n v="16000"/>
    <n v="-4000"/>
    <m/>
    <m/>
    <m/>
    <m/>
    <m/>
    <m/>
    <m/>
    <m/>
    <m/>
  </r>
  <r>
    <x v="18"/>
    <x v="83"/>
    <x v="399"/>
    <m/>
    <n v="10000"/>
    <m/>
    <n v="10000"/>
    <m/>
    <n v="10000"/>
    <m/>
    <n v="10000"/>
    <n v="0"/>
    <m/>
    <m/>
    <m/>
    <m/>
    <m/>
    <m/>
    <m/>
    <m/>
    <m/>
  </r>
  <r>
    <x v="18"/>
    <x v="84"/>
    <x v="400"/>
    <m/>
    <m/>
    <m/>
    <n v="0"/>
    <m/>
    <m/>
    <m/>
    <n v="0"/>
    <n v="0"/>
    <m/>
    <m/>
    <m/>
    <m/>
    <m/>
    <m/>
    <m/>
    <m/>
    <m/>
  </r>
  <r>
    <x v="18"/>
    <x v="85"/>
    <x v="401"/>
    <m/>
    <m/>
    <m/>
    <n v="0"/>
    <m/>
    <n v="24000"/>
    <m/>
    <n v="24000"/>
    <n v="24000"/>
    <m/>
    <m/>
    <m/>
    <m/>
    <m/>
    <m/>
    <m/>
    <m/>
    <m/>
  </r>
  <r>
    <x v="18"/>
    <x v="86"/>
    <x v="402"/>
    <m/>
    <m/>
    <m/>
    <n v="0"/>
    <m/>
    <m/>
    <m/>
    <n v="0"/>
    <n v="0"/>
    <m/>
    <n v="2000"/>
    <m/>
    <m/>
    <m/>
    <m/>
    <m/>
    <m/>
    <m/>
  </r>
  <r>
    <x v="18"/>
    <x v="87"/>
    <x v="403"/>
    <m/>
    <m/>
    <m/>
    <n v="0"/>
    <m/>
    <m/>
    <m/>
    <n v="0"/>
    <n v="0"/>
    <m/>
    <m/>
    <m/>
    <m/>
    <n v="2500"/>
    <m/>
    <m/>
    <m/>
    <m/>
  </r>
  <r>
    <x v="18"/>
    <x v="88"/>
    <x v="404"/>
    <m/>
    <n v="150"/>
    <m/>
    <n v="150"/>
    <m/>
    <m/>
    <m/>
    <n v="0"/>
    <n v="-150"/>
    <m/>
    <n v="400"/>
    <m/>
    <m/>
    <m/>
    <m/>
    <m/>
    <m/>
    <m/>
  </r>
  <r>
    <x v="18"/>
    <x v="89"/>
    <x v="405"/>
    <m/>
    <n v="400"/>
    <m/>
    <n v="400"/>
    <m/>
    <m/>
    <m/>
    <n v="0"/>
    <n v="-400"/>
    <m/>
    <m/>
    <m/>
    <m/>
    <m/>
    <m/>
    <m/>
    <m/>
    <m/>
  </r>
  <r>
    <x v="18"/>
    <x v="90"/>
    <x v="406"/>
    <m/>
    <n v="200"/>
    <m/>
    <n v="200"/>
    <m/>
    <m/>
    <m/>
    <n v="0"/>
    <n v="-200"/>
    <m/>
    <m/>
    <m/>
    <m/>
    <m/>
    <m/>
    <m/>
    <m/>
    <m/>
  </r>
  <r>
    <x v="18"/>
    <x v="91"/>
    <x v="407"/>
    <m/>
    <n v="1458"/>
    <m/>
    <n v="1458"/>
    <m/>
    <m/>
    <m/>
    <n v="0"/>
    <n v="-1458"/>
    <m/>
    <m/>
    <m/>
    <m/>
    <m/>
    <m/>
    <m/>
    <m/>
    <m/>
  </r>
  <r>
    <x v="18"/>
    <x v="92"/>
    <x v="408"/>
    <m/>
    <n v="4000"/>
    <m/>
    <n v="4000"/>
    <m/>
    <m/>
    <m/>
    <n v="0"/>
    <n v="-4000"/>
    <m/>
    <m/>
    <m/>
    <m/>
    <m/>
    <m/>
    <m/>
    <m/>
    <m/>
  </r>
  <r>
    <x v="18"/>
    <x v="93"/>
    <x v="409"/>
    <m/>
    <n v="1000"/>
    <m/>
    <n v="1000"/>
    <m/>
    <m/>
    <m/>
    <n v="0"/>
    <n v="-1000"/>
    <m/>
    <n v="1000"/>
    <m/>
    <m/>
    <m/>
    <m/>
    <m/>
    <m/>
    <m/>
  </r>
  <r>
    <x v="18"/>
    <x v="94"/>
    <x v="410"/>
    <m/>
    <m/>
    <m/>
    <n v="0"/>
    <m/>
    <m/>
    <m/>
    <n v="0"/>
    <n v="0"/>
    <m/>
    <n v="2200"/>
    <m/>
    <m/>
    <m/>
    <m/>
    <m/>
    <m/>
    <m/>
  </r>
  <r>
    <x v="1"/>
    <x v="10"/>
    <x v="21"/>
    <n v="10734"/>
    <n v="225562"/>
    <n v="0"/>
    <n v="236296"/>
    <n v="5837"/>
    <n v="197845"/>
    <n v="0"/>
    <n v="203682"/>
    <n v="-32614"/>
    <n v="0"/>
    <n v="5600"/>
    <n v="0"/>
    <n v="0"/>
    <n v="25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1"/>
    <x v="10"/>
    <x v="411"/>
    <m/>
    <m/>
    <m/>
    <m/>
    <m/>
    <m/>
    <m/>
    <m/>
    <m/>
    <m/>
    <m/>
    <m/>
    <m/>
    <m/>
    <m/>
    <m/>
    <m/>
    <m/>
  </r>
  <r>
    <x v="1"/>
    <x v="10"/>
    <x v="24"/>
    <m/>
    <m/>
    <m/>
    <m/>
    <m/>
    <m/>
    <m/>
    <m/>
    <m/>
    <m/>
    <m/>
    <m/>
    <m/>
    <m/>
    <m/>
    <m/>
    <m/>
    <m/>
  </r>
  <r>
    <x v="19"/>
    <x v="95"/>
    <x v="412"/>
    <n v="120804"/>
    <n v="27261"/>
    <n v="6108"/>
    <n v="154173"/>
    <n v="144241"/>
    <n v="30201"/>
    <m/>
    <n v="174442"/>
    <n v="20269"/>
    <m/>
    <m/>
    <m/>
    <m/>
    <m/>
    <m/>
    <m/>
    <m/>
    <m/>
  </r>
  <r>
    <x v="19"/>
    <x v="95"/>
    <x v="413"/>
    <m/>
    <n v="15152"/>
    <m/>
    <n v="15152"/>
    <m/>
    <n v="19481"/>
    <m/>
    <n v="19481"/>
    <n v="4329"/>
    <m/>
    <m/>
    <m/>
    <m/>
    <m/>
    <m/>
    <m/>
    <m/>
    <m/>
  </r>
  <r>
    <x v="19"/>
    <x v="95"/>
    <x v="414"/>
    <n v="25438"/>
    <m/>
    <m/>
    <n v="25438"/>
    <n v="30342"/>
    <m/>
    <m/>
    <n v="30342"/>
    <n v="4904"/>
    <m/>
    <m/>
    <m/>
    <m/>
    <m/>
    <m/>
    <m/>
    <m/>
    <m/>
  </r>
  <r>
    <x v="19"/>
    <x v="95"/>
    <x v="415"/>
    <m/>
    <m/>
    <m/>
    <n v="0"/>
    <m/>
    <m/>
    <m/>
    <n v="0"/>
    <n v="0"/>
    <n v="124608"/>
    <m/>
    <m/>
    <m/>
    <m/>
    <m/>
    <m/>
    <m/>
    <m/>
  </r>
  <r>
    <x v="19"/>
    <x v="95"/>
    <x v="416"/>
    <m/>
    <m/>
    <m/>
    <n v="0"/>
    <m/>
    <m/>
    <m/>
    <n v="0"/>
    <n v="0"/>
    <n v="732"/>
    <m/>
    <m/>
    <m/>
    <m/>
    <m/>
    <m/>
    <m/>
    <m/>
  </r>
  <r>
    <x v="19"/>
    <x v="95"/>
    <x v="417"/>
    <m/>
    <m/>
    <m/>
    <m/>
    <m/>
    <m/>
    <m/>
    <m/>
    <m/>
    <n v="3636"/>
    <m/>
    <m/>
    <m/>
    <m/>
    <m/>
    <m/>
    <m/>
    <m/>
  </r>
  <r>
    <x v="19"/>
    <x v="95"/>
    <x v="418"/>
    <m/>
    <m/>
    <m/>
    <n v="0"/>
    <m/>
    <m/>
    <m/>
    <n v="0"/>
    <n v="0"/>
    <m/>
    <m/>
    <m/>
    <m/>
    <m/>
    <m/>
    <m/>
    <m/>
    <m/>
  </r>
  <r>
    <x v="19"/>
    <x v="95"/>
    <x v="419"/>
    <m/>
    <m/>
    <n v="3000"/>
    <n v="3000"/>
    <m/>
    <m/>
    <m/>
    <n v="0"/>
    <n v="-3000"/>
    <m/>
    <m/>
    <m/>
    <m/>
    <m/>
    <m/>
    <m/>
    <m/>
    <m/>
  </r>
  <r>
    <x v="19"/>
    <x v="95"/>
    <x v="420"/>
    <m/>
    <m/>
    <m/>
    <n v="0"/>
    <m/>
    <m/>
    <m/>
    <n v="0"/>
    <n v="0"/>
    <m/>
    <n v="120"/>
    <m/>
    <m/>
    <m/>
    <m/>
    <m/>
    <m/>
    <m/>
  </r>
  <r>
    <x v="19"/>
    <x v="95"/>
    <x v="421"/>
    <m/>
    <m/>
    <m/>
    <n v="0"/>
    <m/>
    <m/>
    <m/>
    <n v="0"/>
    <n v="0"/>
    <m/>
    <n v="4500"/>
    <m/>
    <m/>
    <m/>
    <m/>
    <m/>
    <m/>
    <m/>
  </r>
  <r>
    <x v="19"/>
    <x v="95"/>
    <x v="422"/>
    <m/>
    <m/>
    <m/>
    <n v="0"/>
    <m/>
    <m/>
    <m/>
    <n v="0"/>
    <n v="0"/>
    <m/>
    <m/>
    <m/>
    <n v="5024"/>
    <m/>
    <m/>
    <m/>
    <m/>
    <m/>
  </r>
  <r>
    <x v="1"/>
    <x v="10"/>
    <x v="21"/>
    <n v="146242"/>
    <n v="42413"/>
    <n v="9108"/>
    <n v="197763"/>
    <n v="174583"/>
    <n v="49682"/>
    <n v="0"/>
    <n v="224265"/>
    <n v="26502"/>
    <n v="128976"/>
    <n v="4620"/>
    <n v="0"/>
    <n v="5024"/>
    <n v="0"/>
    <n v="0"/>
    <n v="0"/>
    <n v="0"/>
    <n v="0"/>
  </r>
  <r>
    <x v="19"/>
    <x v="96"/>
    <x v="423"/>
    <n v="119252"/>
    <n v="38491"/>
    <n v="2092"/>
    <n v="159835"/>
    <n v="136550"/>
    <n v="40387"/>
    <n v="3200"/>
    <n v="180137"/>
    <n v="20302"/>
    <m/>
    <m/>
    <m/>
    <m/>
    <m/>
    <m/>
    <m/>
    <m/>
    <m/>
  </r>
  <r>
    <x v="19"/>
    <x v="96"/>
    <x v="413"/>
    <m/>
    <n v="18986"/>
    <m/>
    <n v="18986"/>
    <m/>
    <n v="23442"/>
    <m/>
    <n v="23442"/>
    <n v="4456"/>
    <m/>
    <m/>
    <m/>
    <m/>
    <m/>
    <m/>
    <m/>
    <m/>
    <m/>
  </r>
  <r>
    <x v="19"/>
    <x v="96"/>
    <x v="414"/>
    <n v="120538"/>
    <m/>
    <m/>
    <n v="120538"/>
    <n v="166967"/>
    <m/>
    <m/>
    <n v="166967"/>
    <n v="46429"/>
    <m/>
    <m/>
    <m/>
    <m/>
    <m/>
    <m/>
    <m/>
    <m/>
    <m/>
  </r>
  <r>
    <x v="19"/>
    <x v="96"/>
    <x v="415"/>
    <m/>
    <m/>
    <m/>
    <n v="0"/>
    <m/>
    <m/>
    <m/>
    <n v="0"/>
    <n v="0"/>
    <n v="30065"/>
    <m/>
    <m/>
    <m/>
    <m/>
    <m/>
    <m/>
    <m/>
    <m/>
  </r>
  <r>
    <x v="19"/>
    <x v="96"/>
    <x v="416"/>
    <m/>
    <m/>
    <m/>
    <n v="0"/>
    <m/>
    <m/>
    <m/>
    <n v="0"/>
    <n v="0"/>
    <n v="750"/>
    <m/>
    <m/>
    <m/>
    <m/>
    <m/>
    <m/>
    <m/>
    <m/>
  </r>
  <r>
    <x v="19"/>
    <x v="96"/>
    <x v="418"/>
    <m/>
    <m/>
    <m/>
    <n v="0"/>
    <m/>
    <m/>
    <m/>
    <n v="0"/>
    <n v="0"/>
    <m/>
    <m/>
    <m/>
    <m/>
    <m/>
    <m/>
    <m/>
    <m/>
    <m/>
  </r>
  <r>
    <x v="19"/>
    <x v="96"/>
    <x v="419"/>
    <m/>
    <m/>
    <n v="2780"/>
    <n v="2780"/>
    <m/>
    <m/>
    <m/>
    <n v="0"/>
    <n v="-2780"/>
    <m/>
    <m/>
    <m/>
    <m/>
    <m/>
    <m/>
    <m/>
    <m/>
    <m/>
  </r>
  <r>
    <x v="19"/>
    <x v="96"/>
    <x v="424"/>
    <m/>
    <n v="1000"/>
    <m/>
    <n v="1000"/>
    <m/>
    <m/>
    <m/>
    <n v="0"/>
    <n v="-1000"/>
    <m/>
    <m/>
    <m/>
    <m/>
    <m/>
    <m/>
    <m/>
    <m/>
    <m/>
  </r>
  <r>
    <x v="19"/>
    <x v="96"/>
    <x v="425"/>
    <m/>
    <m/>
    <n v="7253"/>
    <n v="7253"/>
    <m/>
    <m/>
    <m/>
    <n v="0"/>
    <n v="-7253"/>
    <m/>
    <m/>
    <m/>
    <m/>
    <m/>
    <m/>
    <m/>
    <m/>
    <m/>
  </r>
  <r>
    <x v="19"/>
    <x v="96"/>
    <x v="420"/>
    <m/>
    <m/>
    <m/>
    <n v="0"/>
    <m/>
    <m/>
    <m/>
    <n v="0"/>
    <n v="0"/>
    <m/>
    <n v="120"/>
    <m/>
    <m/>
    <m/>
    <m/>
    <m/>
    <m/>
    <m/>
  </r>
  <r>
    <x v="19"/>
    <x v="96"/>
    <x v="426"/>
    <m/>
    <m/>
    <m/>
    <n v="0"/>
    <m/>
    <m/>
    <m/>
    <n v="0"/>
    <n v="0"/>
    <m/>
    <m/>
    <m/>
    <n v="500"/>
    <m/>
    <m/>
    <m/>
    <m/>
    <m/>
  </r>
  <r>
    <x v="19"/>
    <x v="96"/>
    <x v="427"/>
    <m/>
    <m/>
    <m/>
    <n v="0"/>
    <m/>
    <m/>
    <m/>
    <n v="0"/>
    <n v="0"/>
    <m/>
    <m/>
    <m/>
    <n v="1000"/>
    <n v="1000"/>
    <m/>
    <m/>
    <m/>
    <m/>
  </r>
  <r>
    <x v="19"/>
    <x v="96"/>
    <x v="428"/>
    <m/>
    <m/>
    <m/>
    <n v="0"/>
    <m/>
    <m/>
    <m/>
    <n v="0"/>
    <n v="0"/>
    <m/>
    <m/>
    <m/>
    <n v="1000"/>
    <n v="1000"/>
    <m/>
    <m/>
    <m/>
    <m/>
  </r>
  <r>
    <x v="19"/>
    <x v="96"/>
    <x v="429"/>
    <m/>
    <m/>
    <m/>
    <n v="0"/>
    <m/>
    <m/>
    <m/>
    <n v="0"/>
    <n v="0"/>
    <m/>
    <m/>
    <m/>
    <n v="24000"/>
    <n v="24000"/>
    <m/>
    <m/>
    <m/>
    <m/>
  </r>
  <r>
    <x v="19"/>
    <x v="96"/>
    <x v="430"/>
    <m/>
    <m/>
    <m/>
    <n v="0"/>
    <m/>
    <m/>
    <m/>
    <n v="0"/>
    <n v="0"/>
    <m/>
    <m/>
    <m/>
    <n v="23020"/>
    <n v="26607"/>
    <m/>
    <m/>
    <m/>
    <m/>
  </r>
  <r>
    <x v="19"/>
    <x v="96"/>
    <x v="431"/>
    <m/>
    <m/>
    <m/>
    <n v="0"/>
    <m/>
    <m/>
    <m/>
    <n v="0"/>
    <n v="0"/>
    <m/>
    <m/>
    <m/>
    <n v="8142"/>
    <n v="8142"/>
    <m/>
    <m/>
    <m/>
    <m/>
  </r>
  <r>
    <x v="19"/>
    <x v="96"/>
    <x v="432"/>
    <m/>
    <m/>
    <m/>
    <n v="0"/>
    <m/>
    <m/>
    <m/>
    <n v="0"/>
    <n v="0"/>
    <m/>
    <m/>
    <m/>
    <n v="11159"/>
    <n v="11159"/>
    <m/>
    <m/>
    <m/>
    <m/>
  </r>
  <r>
    <x v="19"/>
    <x v="96"/>
    <x v="433"/>
    <m/>
    <m/>
    <m/>
    <n v="0"/>
    <m/>
    <m/>
    <m/>
    <n v="0"/>
    <n v="0"/>
    <m/>
    <m/>
    <m/>
    <n v="5525"/>
    <n v="5525"/>
    <m/>
    <m/>
    <m/>
    <m/>
  </r>
  <r>
    <x v="19"/>
    <x v="96"/>
    <x v="434"/>
    <m/>
    <m/>
    <m/>
    <n v="0"/>
    <m/>
    <m/>
    <m/>
    <n v="0"/>
    <n v="0"/>
    <m/>
    <m/>
    <m/>
    <m/>
    <n v="2367"/>
    <m/>
    <m/>
    <m/>
    <m/>
  </r>
  <r>
    <x v="19"/>
    <x v="96"/>
    <x v="435"/>
    <m/>
    <m/>
    <m/>
    <n v="0"/>
    <m/>
    <m/>
    <m/>
    <n v="0"/>
    <n v="0"/>
    <m/>
    <n v="3958"/>
    <m/>
    <m/>
    <m/>
    <m/>
    <m/>
    <m/>
    <m/>
  </r>
  <r>
    <x v="19"/>
    <x v="96"/>
    <x v="436"/>
    <m/>
    <m/>
    <m/>
    <n v="0"/>
    <m/>
    <m/>
    <m/>
    <n v="0"/>
    <n v="0"/>
    <m/>
    <m/>
    <m/>
    <m/>
    <n v="12081"/>
    <m/>
    <m/>
    <m/>
    <m/>
  </r>
  <r>
    <x v="19"/>
    <x v="96"/>
    <x v="437"/>
    <m/>
    <m/>
    <m/>
    <n v="0"/>
    <m/>
    <m/>
    <m/>
    <n v="0"/>
    <n v="0"/>
    <m/>
    <m/>
    <m/>
    <m/>
    <n v="10000"/>
    <m/>
    <m/>
    <m/>
    <m/>
  </r>
  <r>
    <x v="1"/>
    <x v="10"/>
    <x v="21"/>
    <n v="239790"/>
    <n v="58477"/>
    <n v="12125"/>
    <n v="310392"/>
    <n v="303517"/>
    <n v="63829"/>
    <n v="3200"/>
    <n v="370546"/>
    <n v="60154"/>
    <n v="30815"/>
    <n v="4078"/>
    <n v="0"/>
    <n v="74346"/>
    <n v="101881"/>
    <n v="0"/>
    <n v="0"/>
    <n v="0"/>
    <n v="0"/>
  </r>
  <r>
    <x v="19"/>
    <x v="97"/>
    <x v="438"/>
    <n v="181716"/>
    <n v="76176"/>
    <n v="4300"/>
    <n v="262192"/>
    <n v="213291"/>
    <n v="77576"/>
    <n v="5450"/>
    <n v="296317"/>
    <n v="34125"/>
    <m/>
    <m/>
    <m/>
    <m/>
    <m/>
    <m/>
    <m/>
    <m/>
    <m/>
  </r>
  <r>
    <x v="19"/>
    <x v="97"/>
    <x v="413"/>
    <m/>
    <n v="39932"/>
    <m/>
    <n v="39932"/>
    <m/>
    <n v="40847"/>
    <m/>
    <n v="40847"/>
    <n v="915"/>
    <m/>
    <m/>
    <m/>
    <m/>
    <m/>
    <m/>
    <m/>
    <m/>
    <m/>
  </r>
  <r>
    <x v="19"/>
    <x v="97"/>
    <x v="414"/>
    <n v="200314"/>
    <m/>
    <m/>
    <n v="200314"/>
    <n v="285455"/>
    <m/>
    <m/>
    <n v="285455"/>
    <n v="85141"/>
    <m/>
    <m/>
    <m/>
    <m/>
    <m/>
    <m/>
    <m/>
    <m/>
    <m/>
  </r>
  <r>
    <x v="19"/>
    <x v="97"/>
    <x v="415"/>
    <m/>
    <m/>
    <m/>
    <n v="0"/>
    <m/>
    <m/>
    <m/>
    <n v="0"/>
    <n v="0"/>
    <n v="59304"/>
    <m/>
    <m/>
    <m/>
    <m/>
    <m/>
    <m/>
    <m/>
    <m/>
  </r>
  <r>
    <x v="19"/>
    <x v="97"/>
    <x v="416"/>
    <m/>
    <m/>
    <m/>
    <n v="0"/>
    <m/>
    <m/>
    <m/>
    <n v="0"/>
    <n v="0"/>
    <n v="1411"/>
    <m/>
    <m/>
    <m/>
    <m/>
    <m/>
    <m/>
    <m/>
    <m/>
  </r>
  <r>
    <x v="19"/>
    <x v="97"/>
    <x v="418"/>
    <m/>
    <m/>
    <m/>
    <n v="0"/>
    <m/>
    <m/>
    <m/>
    <n v="0"/>
    <n v="0"/>
    <m/>
    <m/>
    <m/>
    <m/>
    <m/>
    <m/>
    <m/>
    <m/>
    <m/>
  </r>
  <r>
    <x v="19"/>
    <x v="97"/>
    <x v="419"/>
    <m/>
    <m/>
    <n v="2780"/>
    <n v="2780"/>
    <m/>
    <m/>
    <m/>
    <m/>
    <n v="-2780"/>
    <m/>
    <m/>
    <m/>
    <m/>
    <m/>
    <m/>
    <m/>
    <m/>
    <m/>
  </r>
  <r>
    <x v="19"/>
    <x v="97"/>
    <x v="439"/>
    <m/>
    <m/>
    <m/>
    <n v="0"/>
    <m/>
    <m/>
    <m/>
    <n v="0"/>
    <n v="0"/>
    <m/>
    <m/>
    <m/>
    <m/>
    <n v="10000"/>
    <m/>
    <m/>
    <m/>
    <m/>
  </r>
  <r>
    <x v="19"/>
    <x v="97"/>
    <x v="440"/>
    <m/>
    <m/>
    <m/>
    <n v="0"/>
    <m/>
    <m/>
    <m/>
    <n v="0"/>
    <n v="0"/>
    <m/>
    <m/>
    <m/>
    <m/>
    <m/>
    <m/>
    <m/>
    <m/>
    <m/>
  </r>
  <r>
    <x v="19"/>
    <x v="97"/>
    <x v="420"/>
    <m/>
    <m/>
    <m/>
    <n v="0"/>
    <m/>
    <m/>
    <m/>
    <n v="0"/>
    <n v="0"/>
    <m/>
    <n v="120"/>
    <m/>
    <m/>
    <m/>
    <m/>
    <m/>
    <m/>
    <m/>
  </r>
  <r>
    <x v="19"/>
    <x v="97"/>
    <x v="441"/>
    <m/>
    <m/>
    <m/>
    <n v="0"/>
    <m/>
    <m/>
    <m/>
    <n v="0"/>
    <n v="0"/>
    <m/>
    <m/>
    <m/>
    <n v="7900"/>
    <m/>
    <m/>
    <m/>
    <m/>
    <m/>
  </r>
  <r>
    <x v="1"/>
    <x v="10"/>
    <x v="21"/>
    <n v="382030"/>
    <n v="116108"/>
    <n v="7080"/>
    <n v="505218"/>
    <n v="498746"/>
    <n v="118423"/>
    <n v="5450"/>
    <n v="622619"/>
    <n v="117401"/>
    <n v="60715"/>
    <n v="120"/>
    <n v="0"/>
    <n v="7900"/>
    <n v="10000"/>
    <n v="0"/>
    <n v="0"/>
    <n v="0"/>
    <n v="0"/>
  </r>
  <r>
    <x v="19"/>
    <x v="98"/>
    <x v="442"/>
    <n v="74534"/>
    <n v="15072"/>
    <n v="1467"/>
    <n v="91073"/>
    <n v="85705"/>
    <n v="16709"/>
    <n v="2400"/>
    <n v="104814"/>
    <n v="13741"/>
    <m/>
    <m/>
    <m/>
    <m/>
    <m/>
    <m/>
    <m/>
    <m/>
    <m/>
  </r>
  <r>
    <x v="19"/>
    <x v="98"/>
    <x v="413"/>
    <m/>
    <n v="6257"/>
    <m/>
    <n v="6257"/>
    <m/>
    <n v="8024"/>
    <m/>
    <n v="8024"/>
    <n v="1767"/>
    <m/>
    <m/>
    <m/>
    <m/>
    <m/>
    <m/>
    <m/>
    <m/>
    <m/>
  </r>
  <r>
    <x v="19"/>
    <x v="98"/>
    <x v="414"/>
    <n v="24303"/>
    <m/>
    <m/>
    <n v="24303"/>
    <n v="40121"/>
    <m/>
    <m/>
    <n v="40121"/>
    <n v="15818"/>
    <m/>
    <m/>
    <m/>
    <m/>
    <m/>
    <m/>
    <m/>
    <m/>
    <m/>
  </r>
  <r>
    <x v="19"/>
    <x v="98"/>
    <x v="415"/>
    <m/>
    <m/>
    <m/>
    <n v="0"/>
    <m/>
    <m/>
    <m/>
    <n v="0"/>
    <n v="0"/>
    <n v="10656"/>
    <m/>
    <m/>
    <m/>
    <m/>
    <m/>
    <m/>
    <m/>
    <m/>
  </r>
  <r>
    <x v="19"/>
    <x v="98"/>
    <x v="416"/>
    <m/>
    <m/>
    <m/>
    <n v="0"/>
    <m/>
    <m/>
    <m/>
    <n v="0"/>
    <n v="0"/>
    <n v="214"/>
    <m/>
    <m/>
    <m/>
    <m/>
    <m/>
    <m/>
    <m/>
    <m/>
  </r>
  <r>
    <x v="19"/>
    <x v="98"/>
    <x v="418"/>
    <m/>
    <m/>
    <m/>
    <n v="0"/>
    <m/>
    <m/>
    <m/>
    <n v="0"/>
    <n v="0"/>
    <m/>
    <m/>
    <m/>
    <m/>
    <m/>
    <m/>
    <m/>
    <m/>
    <m/>
  </r>
  <r>
    <x v="19"/>
    <x v="98"/>
    <x v="443"/>
    <m/>
    <m/>
    <m/>
    <n v="0"/>
    <m/>
    <m/>
    <m/>
    <n v="0"/>
    <n v="0"/>
    <m/>
    <m/>
    <m/>
    <n v="4998"/>
    <m/>
    <m/>
    <m/>
    <m/>
    <m/>
  </r>
  <r>
    <x v="19"/>
    <x v="98"/>
    <x v="444"/>
    <m/>
    <m/>
    <m/>
    <n v="0"/>
    <m/>
    <m/>
    <m/>
    <n v="0"/>
    <n v="0"/>
    <m/>
    <m/>
    <m/>
    <n v="4998"/>
    <m/>
    <m/>
    <m/>
    <m/>
    <m/>
  </r>
  <r>
    <x v="19"/>
    <x v="98"/>
    <x v="445"/>
    <m/>
    <m/>
    <m/>
    <m/>
    <m/>
    <m/>
    <m/>
    <m/>
    <m/>
    <m/>
    <m/>
    <m/>
    <n v="2841"/>
    <m/>
    <m/>
    <m/>
    <m/>
    <m/>
  </r>
  <r>
    <x v="19"/>
    <x v="98"/>
    <x v="446"/>
    <m/>
    <m/>
    <m/>
    <n v="0"/>
    <m/>
    <m/>
    <m/>
    <n v="0"/>
    <n v="0"/>
    <m/>
    <m/>
    <m/>
    <m/>
    <n v="9500"/>
    <m/>
    <m/>
    <m/>
    <m/>
  </r>
  <r>
    <x v="1"/>
    <x v="10"/>
    <x v="21"/>
    <n v="98837"/>
    <n v="21329"/>
    <n v="1467"/>
    <n v="121633"/>
    <n v="125826"/>
    <n v="24733"/>
    <n v="2400"/>
    <n v="152959"/>
    <n v="31326"/>
    <n v="10870"/>
    <n v="0"/>
    <n v="0"/>
    <n v="12837"/>
    <n v="9500"/>
    <n v="0"/>
    <n v="0"/>
    <n v="0"/>
    <n v="0"/>
  </r>
  <r>
    <x v="19"/>
    <x v="99"/>
    <x v="447"/>
    <n v="33983"/>
    <n v="9186"/>
    <m/>
    <n v="43169"/>
    <n v="30560"/>
    <n v="12149"/>
    <m/>
    <n v="42709"/>
    <n v="-460"/>
    <m/>
    <m/>
    <m/>
    <m/>
    <m/>
    <m/>
    <m/>
    <m/>
    <m/>
  </r>
  <r>
    <x v="19"/>
    <x v="99"/>
    <x v="413"/>
    <m/>
    <n v="1956"/>
    <m/>
    <n v="1956"/>
    <m/>
    <n v="3195"/>
    <m/>
    <n v="3195"/>
    <n v="1239"/>
    <m/>
    <m/>
    <m/>
    <m/>
    <m/>
    <m/>
    <m/>
    <m/>
    <m/>
  </r>
  <r>
    <x v="19"/>
    <x v="99"/>
    <x v="414"/>
    <n v="14289"/>
    <m/>
    <m/>
    <n v="14289"/>
    <n v="25397"/>
    <m/>
    <m/>
    <n v="25397"/>
    <n v="11108"/>
    <m/>
    <m/>
    <m/>
    <m/>
    <m/>
    <m/>
    <m/>
    <m/>
    <m/>
  </r>
  <r>
    <x v="19"/>
    <x v="99"/>
    <x v="415"/>
    <m/>
    <m/>
    <m/>
    <n v="0"/>
    <m/>
    <m/>
    <m/>
    <n v="0"/>
    <n v="0"/>
    <n v="4440"/>
    <m/>
    <m/>
    <m/>
    <m/>
    <m/>
    <m/>
    <m/>
    <m/>
  </r>
  <r>
    <x v="19"/>
    <x v="99"/>
    <x v="416"/>
    <m/>
    <m/>
    <m/>
    <n v="0"/>
    <m/>
    <m/>
    <m/>
    <n v="0"/>
    <n v="0"/>
    <n v="89"/>
    <m/>
    <m/>
    <m/>
    <m/>
    <m/>
    <m/>
    <m/>
    <m/>
  </r>
  <r>
    <x v="19"/>
    <x v="99"/>
    <x v="418"/>
    <m/>
    <m/>
    <m/>
    <n v="0"/>
    <m/>
    <m/>
    <m/>
    <n v="0"/>
    <n v="0"/>
    <m/>
    <m/>
    <m/>
    <m/>
    <m/>
    <m/>
    <m/>
    <m/>
    <m/>
  </r>
  <r>
    <x v="19"/>
    <x v="99"/>
    <x v="448"/>
    <m/>
    <m/>
    <m/>
    <n v="0"/>
    <m/>
    <m/>
    <m/>
    <n v="0"/>
    <n v="0"/>
    <m/>
    <m/>
    <m/>
    <m/>
    <n v="2400"/>
    <m/>
    <m/>
    <m/>
    <m/>
  </r>
  <r>
    <x v="19"/>
    <x v="99"/>
    <x v="178"/>
    <m/>
    <n v="4000"/>
    <m/>
    <n v="4000"/>
    <m/>
    <m/>
    <m/>
    <n v="0"/>
    <n v="-4000"/>
    <m/>
    <m/>
    <m/>
    <m/>
    <m/>
    <m/>
    <m/>
    <m/>
    <m/>
  </r>
  <r>
    <x v="19"/>
    <x v="99"/>
    <x v="449"/>
    <m/>
    <m/>
    <n v="1380"/>
    <n v="1380"/>
    <m/>
    <m/>
    <m/>
    <n v="0"/>
    <n v="-1380"/>
    <m/>
    <m/>
    <m/>
    <m/>
    <m/>
    <m/>
    <m/>
    <m/>
    <m/>
  </r>
  <r>
    <x v="1"/>
    <x v="10"/>
    <x v="21"/>
    <n v="48272"/>
    <n v="15142"/>
    <n v="1380"/>
    <n v="64794"/>
    <n v="55957"/>
    <n v="15344"/>
    <n v="0"/>
    <n v="71301"/>
    <n v="6507"/>
    <n v="4529"/>
    <n v="0"/>
    <n v="0"/>
    <n v="0"/>
    <n v="2400"/>
    <n v="0"/>
    <n v="0"/>
    <n v="0"/>
    <n v="0"/>
  </r>
  <r>
    <x v="19"/>
    <x v="100"/>
    <x v="450"/>
    <n v="55625"/>
    <n v="8107"/>
    <m/>
    <n v="63732"/>
    <n v="42214"/>
    <n v="5781"/>
    <n v="1200"/>
    <n v="49195"/>
    <n v="-14537"/>
    <m/>
    <m/>
    <m/>
    <m/>
    <m/>
    <m/>
    <m/>
    <m/>
    <m/>
  </r>
  <r>
    <x v="19"/>
    <x v="100"/>
    <x v="413"/>
    <m/>
    <n v="4691"/>
    <m/>
    <n v="4691"/>
    <m/>
    <n v="5436"/>
    <m/>
    <n v="5436"/>
    <n v="745"/>
    <m/>
    <m/>
    <m/>
    <m/>
    <m/>
    <m/>
    <m/>
    <m/>
    <m/>
  </r>
  <r>
    <x v="19"/>
    <x v="100"/>
    <x v="414"/>
    <n v="23552"/>
    <m/>
    <m/>
    <n v="23552"/>
    <n v="26562"/>
    <m/>
    <m/>
    <n v="26562"/>
    <n v="3010"/>
    <m/>
    <m/>
    <m/>
    <m/>
    <m/>
    <m/>
    <m/>
    <m/>
    <m/>
  </r>
  <r>
    <x v="19"/>
    <x v="100"/>
    <x v="415"/>
    <m/>
    <m/>
    <m/>
    <n v="0"/>
    <m/>
    <m/>
    <m/>
    <n v="0"/>
    <n v="0"/>
    <n v="10656"/>
    <m/>
    <m/>
    <m/>
    <m/>
    <m/>
    <m/>
    <m/>
    <m/>
  </r>
  <r>
    <x v="19"/>
    <x v="100"/>
    <x v="416"/>
    <m/>
    <m/>
    <m/>
    <n v="0"/>
    <m/>
    <m/>
    <m/>
    <n v="0"/>
    <n v="0"/>
    <n v="214"/>
    <m/>
    <m/>
    <m/>
    <m/>
    <m/>
    <m/>
    <m/>
    <m/>
  </r>
  <r>
    <x v="19"/>
    <x v="100"/>
    <x v="418"/>
    <m/>
    <m/>
    <m/>
    <n v="0"/>
    <m/>
    <m/>
    <m/>
    <n v="0"/>
    <n v="0"/>
    <m/>
    <m/>
    <m/>
    <m/>
    <m/>
    <m/>
    <m/>
    <m/>
    <m/>
  </r>
  <r>
    <x v="1"/>
    <x v="10"/>
    <x v="21"/>
    <n v="79177"/>
    <n v="12798"/>
    <n v="0"/>
    <n v="91975"/>
    <n v="68776"/>
    <n v="11217"/>
    <n v="1200"/>
    <n v="81193"/>
    <n v="-10782"/>
    <n v="10870"/>
    <n v="0"/>
    <n v="0"/>
    <n v="0"/>
    <n v="0"/>
    <n v="0"/>
    <n v="0"/>
    <n v="0"/>
    <n v="0"/>
  </r>
  <r>
    <x v="19"/>
    <x v="101"/>
    <x v="451"/>
    <n v="98039"/>
    <n v="44316"/>
    <n v="3499"/>
    <n v="145854"/>
    <n v="78665"/>
    <n v="14791"/>
    <m/>
    <n v="93456"/>
    <n v="-52398"/>
    <m/>
    <m/>
    <m/>
    <m/>
    <m/>
    <m/>
    <m/>
    <m/>
    <m/>
  </r>
  <r>
    <x v="19"/>
    <x v="101"/>
    <x v="413"/>
    <m/>
    <n v="10000"/>
    <m/>
    <n v="10000"/>
    <m/>
    <n v="10427"/>
    <m/>
    <n v="10427"/>
    <n v="427"/>
    <m/>
    <m/>
    <m/>
    <m/>
    <m/>
    <m/>
    <m/>
    <m/>
    <m/>
  </r>
  <r>
    <x v="19"/>
    <x v="101"/>
    <x v="414"/>
    <n v="58281"/>
    <m/>
    <m/>
    <n v="58281"/>
    <n v="64188"/>
    <m/>
    <m/>
    <n v="64188"/>
    <n v="5907"/>
    <m/>
    <m/>
    <m/>
    <m/>
    <m/>
    <m/>
    <m/>
    <m/>
    <m/>
  </r>
  <r>
    <x v="19"/>
    <x v="101"/>
    <x v="415"/>
    <m/>
    <m/>
    <m/>
    <n v="0"/>
    <m/>
    <m/>
    <m/>
    <n v="0"/>
    <n v="0"/>
    <n v="18608"/>
    <m/>
    <m/>
    <m/>
    <m/>
    <m/>
    <m/>
    <m/>
    <m/>
  </r>
  <r>
    <x v="19"/>
    <x v="101"/>
    <x v="416"/>
    <m/>
    <m/>
    <m/>
    <n v="0"/>
    <m/>
    <m/>
    <m/>
    <n v="0"/>
    <n v="0"/>
    <n v="357"/>
    <m/>
    <m/>
    <m/>
    <m/>
    <m/>
    <m/>
    <m/>
    <m/>
  </r>
  <r>
    <x v="19"/>
    <x v="101"/>
    <x v="418"/>
    <m/>
    <m/>
    <m/>
    <n v="0"/>
    <m/>
    <m/>
    <m/>
    <n v="0"/>
    <n v="0"/>
    <m/>
    <m/>
    <m/>
    <m/>
    <m/>
    <m/>
    <m/>
    <m/>
    <m/>
  </r>
  <r>
    <x v="19"/>
    <x v="101"/>
    <x v="420"/>
    <m/>
    <m/>
    <m/>
    <n v="0"/>
    <m/>
    <m/>
    <m/>
    <n v="0"/>
    <n v="0"/>
    <m/>
    <n v="120"/>
    <m/>
    <m/>
    <m/>
    <m/>
    <m/>
    <m/>
    <m/>
  </r>
  <r>
    <x v="19"/>
    <x v="101"/>
    <x v="452"/>
    <m/>
    <m/>
    <m/>
    <m/>
    <m/>
    <m/>
    <m/>
    <m/>
    <m/>
    <m/>
    <m/>
    <m/>
    <m/>
    <n v="8910"/>
    <m/>
    <m/>
    <m/>
    <m/>
  </r>
  <r>
    <x v="1"/>
    <x v="10"/>
    <x v="21"/>
    <n v="156320"/>
    <n v="54316"/>
    <n v="3499"/>
    <n v="214135"/>
    <n v="142853"/>
    <n v="25218"/>
    <n v="0"/>
    <n v="168071"/>
    <n v="-46064"/>
    <n v="18965"/>
    <n v="120"/>
    <n v="0"/>
    <n v="0"/>
    <n v="8910"/>
    <n v="0"/>
    <n v="0"/>
    <n v="0"/>
    <n v="0"/>
  </r>
  <r>
    <x v="19"/>
    <x v="102"/>
    <x v="453"/>
    <n v="78482"/>
    <n v="22693"/>
    <m/>
    <n v="101175"/>
    <n v="78696"/>
    <n v="15223"/>
    <m/>
    <n v="93919"/>
    <n v="-7256"/>
    <m/>
    <m/>
    <m/>
    <m/>
    <m/>
    <m/>
    <m/>
    <m/>
    <m/>
  </r>
  <r>
    <x v="19"/>
    <x v="102"/>
    <x v="413"/>
    <m/>
    <n v="5490"/>
    <m/>
    <n v="5490"/>
    <m/>
    <n v="4134"/>
    <m/>
    <n v="4134"/>
    <n v="-1356"/>
    <m/>
    <m/>
    <m/>
    <m/>
    <m/>
    <m/>
    <m/>
    <m/>
    <m/>
  </r>
  <r>
    <x v="19"/>
    <x v="102"/>
    <x v="414"/>
    <n v="50990"/>
    <m/>
    <m/>
    <n v="50990"/>
    <n v="42093"/>
    <m/>
    <m/>
    <n v="42093"/>
    <n v="-8897"/>
    <m/>
    <m/>
    <m/>
    <m/>
    <m/>
    <m/>
    <m/>
    <m/>
    <m/>
  </r>
  <r>
    <x v="19"/>
    <x v="102"/>
    <x v="415"/>
    <m/>
    <m/>
    <m/>
    <n v="0"/>
    <m/>
    <m/>
    <m/>
    <n v="0"/>
    <n v="0"/>
    <n v="9302"/>
    <m/>
    <m/>
    <m/>
    <m/>
    <m/>
    <m/>
    <m/>
    <m/>
  </r>
  <r>
    <x v="19"/>
    <x v="102"/>
    <x v="416"/>
    <m/>
    <m/>
    <m/>
    <n v="0"/>
    <m/>
    <m/>
    <m/>
    <n v="0"/>
    <n v="0"/>
    <n v="178"/>
    <m/>
    <m/>
    <m/>
    <m/>
    <m/>
    <m/>
    <m/>
    <m/>
  </r>
  <r>
    <x v="19"/>
    <x v="102"/>
    <x v="418"/>
    <m/>
    <m/>
    <m/>
    <n v="0"/>
    <m/>
    <m/>
    <m/>
    <n v="0"/>
    <n v="0"/>
    <m/>
    <m/>
    <m/>
    <m/>
    <m/>
    <m/>
    <m/>
    <m/>
    <m/>
  </r>
  <r>
    <x v="19"/>
    <x v="102"/>
    <x v="420"/>
    <m/>
    <m/>
    <m/>
    <n v="0"/>
    <m/>
    <m/>
    <m/>
    <n v="0"/>
    <n v="0"/>
    <m/>
    <n v="120"/>
    <m/>
    <m/>
    <m/>
    <m/>
    <m/>
    <m/>
    <m/>
  </r>
  <r>
    <x v="19"/>
    <x v="102"/>
    <x v="454"/>
    <m/>
    <m/>
    <m/>
    <m/>
    <m/>
    <m/>
    <m/>
    <m/>
    <m/>
    <m/>
    <n v="5395"/>
    <m/>
    <m/>
    <m/>
    <m/>
    <m/>
    <m/>
    <m/>
  </r>
  <r>
    <x v="1"/>
    <x v="10"/>
    <x v="21"/>
    <n v="129472"/>
    <n v="28183"/>
    <n v="0"/>
    <n v="157655"/>
    <n v="120789"/>
    <n v="19357"/>
    <n v="0"/>
    <n v="140146"/>
    <n v="-17509"/>
    <n v="9480"/>
    <n v="5515"/>
    <n v="0"/>
    <n v="0"/>
    <n v="0"/>
    <n v="0"/>
    <n v="0"/>
    <n v="0"/>
    <n v="0"/>
  </r>
  <r>
    <x v="19"/>
    <x v="103"/>
    <x v="455"/>
    <n v="74462"/>
    <n v="19949"/>
    <m/>
    <n v="94411"/>
    <n v="76501"/>
    <n v="21241"/>
    <m/>
    <n v="97742"/>
    <n v="3331"/>
    <m/>
    <m/>
    <m/>
    <m/>
    <m/>
    <m/>
    <m/>
    <m/>
    <m/>
  </r>
  <r>
    <x v="19"/>
    <x v="103"/>
    <x v="413"/>
    <m/>
    <n v="13114"/>
    <m/>
    <n v="13114"/>
    <m/>
    <n v="11813"/>
    <m/>
    <n v="11813"/>
    <n v="-1301"/>
    <m/>
    <m/>
    <m/>
    <m/>
    <m/>
    <m/>
    <m/>
    <m/>
    <m/>
  </r>
  <r>
    <x v="19"/>
    <x v="103"/>
    <x v="414"/>
    <n v="81581"/>
    <m/>
    <m/>
    <n v="81581"/>
    <n v="85088"/>
    <m/>
    <m/>
    <n v="85088"/>
    <n v="3507"/>
    <m/>
    <m/>
    <m/>
    <m/>
    <m/>
    <m/>
    <m/>
    <m/>
    <m/>
  </r>
  <r>
    <x v="19"/>
    <x v="103"/>
    <x v="415"/>
    <m/>
    <m/>
    <m/>
    <n v="0"/>
    <m/>
    <m/>
    <m/>
    <n v="0"/>
    <n v="0"/>
    <n v="22200"/>
    <m/>
    <m/>
    <m/>
    <m/>
    <m/>
    <m/>
    <m/>
    <m/>
  </r>
  <r>
    <x v="19"/>
    <x v="103"/>
    <x v="416"/>
    <m/>
    <m/>
    <m/>
    <n v="0"/>
    <m/>
    <m/>
    <m/>
    <n v="0"/>
    <n v="0"/>
    <n v="446"/>
    <m/>
    <m/>
    <m/>
    <m/>
    <m/>
    <m/>
    <m/>
    <m/>
  </r>
  <r>
    <x v="19"/>
    <x v="103"/>
    <x v="418"/>
    <m/>
    <m/>
    <m/>
    <n v="0"/>
    <m/>
    <m/>
    <m/>
    <n v="0"/>
    <n v="0"/>
    <m/>
    <m/>
    <m/>
    <m/>
    <m/>
    <m/>
    <m/>
    <m/>
    <m/>
  </r>
  <r>
    <x v="19"/>
    <x v="103"/>
    <x v="456"/>
    <m/>
    <m/>
    <m/>
    <n v="0"/>
    <m/>
    <n v="3378"/>
    <m/>
    <n v="3378"/>
    <n v="3378"/>
    <m/>
    <m/>
    <m/>
    <m/>
    <m/>
    <m/>
    <m/>
    <m/>
    <m/>
  </r>
  <r>
    <x v="19"/>
    <x v="103"/>
    <x v="420"/>
    <m/>
    <m/>
    <m/>
    <n v="0"/>
    <m/>
    <m/>
    <m/>
    <n v="0"/>
    <n v="0"/>
    <m/>
    <n v="120"/>
    <m/>
    <m/>
    <m/>
    <m/>
    <m/>
    <m/>
    <m/>
  </r>
  <r>
    <x v="19"/>
    <x v="103"/>
    <x v="457"/>
    <m/>
    <m/>
    <m/>
    <m/>
    <m/>
    <m/>
    <m/>
    <m/>
    <m/>
    <m/>
    <n v="4200"/>
    <m/>
    <m/>
    <m/>
    <m/>
    <m/>
    <m/>
    <m/>
  </r>
  <r>
    <x v="19"/>
    <x v="103"/>
    <x v="458"/>
    <m/>
    <m/>
    <m/>
    <n v="0"/>
    <m/>
    <m/>
    <m/>
    <n v="0"/>
    <n v="0"/>
    <m/>
    <m/>
    <m/>
    <m/>
    <m/>
    <m/>
    <m/>
    <m/>
    <m/>
  </r>
  <r>
    <x v="19"/>
    <x v="103"/>
    <x v="459"/>
    <m/>
    <m/>
    <m/>
    <n v="0"/>
    <m/>
    <m/>
    <m/>
    <n v="0"/>
    <n v="0"/>
    <m/>
    <n v="1000"/>
    <m/>
    <m/>
    <m/>
    <m/>
    <m/>
    <m/>
    <m/>
  </r>
  <r>
    <x v="19"/>
    <x v="103"/>
    <x v="460"/>
    <m/>
    <m/>
    <m/>
    <n v="0"/>
    <m/>
    <m/>
    <m/>
    <n v="0"/>
    <n v="0"/>
    <m/>
    <m/>
    <m/>
    <m/>
    <m/>
    <m/>
    <m/>
    <m/>
    <m/>
  </r>
  <r>
    <x v="19"/>
    <x v="103"/>
    <x v="461"/>
    <m/>
    <m/>
    <m/>
    <n v="0"/>
    <m/>
    <m/>
    <m/>
    <n v="0"/>
    <n v="0"/>
    <m/>
    <m/>
    <m/>
    <m/>
    <m/>
    <m/>
    <m/>
    <m/>
    <m/>
  </r>
  <r>
    <x v="1"/>
    <x v="10"/>
    <x v="21"/>
    <n v="156043"/>
    <n v="33063"/>
    <n v="0"/>
    <n v="189106"/>
    <n v="161589"/>
    <n v="36432"/>
    <n v="0"/>
    <n v="198021"/>
    <n v="8915"/>
    <n v="22646"/>
    <n v="5320"/>
    <n v="0"/>
    <n v="0"/>
    <n v="0"/>
    <n v="0"/>
    <n v="0"/>
    <n v="0"/>
    <n v="0"/>
  </r>
  <r>
    <x v="19"/>
    <x v="104"/>
    <x v="462"/>
    <n v="56696"/>
    <n v="8942"/>
    <m/>
    <n v="65638"/>
    <n v="54404"/>
    <n v="9713"/>
    <m/>
    <n v="64117"/>
    <n v="-1521"/>
    <m/>
    <m/>
    <m/>
    <m/>
    <m/>
    <m/>
    <m/>
    <m/>
    <m/>
  </r>
  <r>
    <x v="19"/>
    <x v="104"/>
    <x v="413"/>
    <m/>
    <n v="5340"/>
    <m/>
    <n v="5340"/>
    <m/>
    <n v="4321"/>
    <m/>
    <n v="4321"/>
    <n v="-1019"/>
    <m/>
    <m/>
    <m/>
    <m/>
    <m/>
    <m/>
    <m/>
    <m/>
    <m/>
  </r>
  <r>
    <x v="19"/>
    <x v="104"/>
    <x v="414"/>
    <n v="26758"/>
    <m/>
    <m/>
    <n v="26758"/>
    <n v="41148"/>
    <m/>
    <m/>
    <n v="41148"/>
    <n v="14390"/>
    <m/>
    <m/>
    <m/>
    <m/>
    <m/>
    <m/>
    <m/>
    <m/>
    <m/>
  </r>
  <r>
    <x v="19"/>
    <x v="104"/>
    <x v="415"/>
    <m/>
    <m/>
    <m/>
    <n v="0"/>
    <m/>
    <m/>
    <m/>
    <n v="0"/>
    <n v="0"/>
    <n v="6520"/>
    <m/>
    <m/>
    <m/>
    <m/>
    <m/>
    <m/>
    <m/>
    <m/>
  </r>
  <r>
    <x v="19"/>
    <x v="104"/>
    <x v="416"/>
    <m/>
    <m/>
    <m/>
    <n v="0"/>
    <m/>
    <m/>
    <m/>
    <n v="0"/>
    <n v="0"/>
    <n v="142"/>
    <m/>
    <m/>
    <m/>
    <m/>
    <m/>
    <m/>
    <m/>
    <m/>
  </r>
  <r>
    <x v="19"/>
    <x v="104"/>
    <x v="418"/>
    <m/>
    <m/>
    <m/>
    <n v="0"/>
    <m/>
    <m/>
    <m/>
    <n v="0"/>
    <n v="0"/>
    <m/>
    <m/>
    <m/>
    <m/>
    <m/>
    <m/>
    <m/>
    <m/>
    <m/>
  </r>
  <r>
    <x v="19"/>
    <x v="104"/>
    <x v="420"/>
    <m/>
    <m/>
    <m/>
    <n v="0"/>
    <m/>
    <m/>
    <m/>
    <n v="0"/>
    <n v="0"/>
    <m/>
    <n v="120"/>
    <m/>
    <m/>
    <m/>
    <m/>
    <m/>
    <m/>
    <m/>
  </r>
  <r>
    <x v="19"/>
    <x v="104"/>
    <x v="463"/>
    <m/>
    <m/>
    <m/>
    <n v="0"/>
    <m/>
    <m/>
    <m/>
    <n v="0"/>
    <n v="0"/>
    <m/>
    <m/>
    <m/>
    <m/>
    <m/>
    <m/>
    <m/>
    <m/>
    <m/>
  </r>
  <r>
    <x v="1"/>
    <x v="10"/>
    <x v="21"/>
    <n v="83454"/>
    <n v="14282"/>
    <n v="0"/>
    <n v="97736"/>
    <n v="95552"/>
    <n v="14034"/>
    <n v="0"/>
    <n v="109586"/>
    <n v="11850"/>
    <n v="6662"/>
    <n v="120"/>
    <n v="0"/>
    <n v="0"/>
    <n v="0"/>
    <n v="0"/>
    <n v="0"/>
    <n v="0"/>
    <n v="0"/>
  </r>
  <r>
    <x v="19"/>
    <x v="105"/>
    <x v="464"/>
    <n v="71885"/>
    <n v="15160"/>
    <m/>
    <n v="87045"/>
    <n v="71602"/>
    <n v="21673"/>
    <m/>
    <n v="93275"/>
    <n v="6230"/>
    <m/>
    <m/>
    <m/>
    <m/>
    <m/>
    <m/>
    <m/>
    <m/>
    <m/>
  </r>
  <r>
    <x v="19"/>
    <x v="105"/>
    <x v="413"/>
    <m/>
    <n v="13226"/>
    <m/>
    <n v="13226"/>
    <m/>
    <n v="14123"/>
    <m/>
    <n v="14123"/>
    <n v="897"/>
    <m/>
    <m/>
    <m/>
    <m/>
    <m/>
    <m/>
    <m/>
    <m/>
    <m/>
  </r>
  <r>
    <x v="19"/>
    <x v="105"/>
    <x v="414"/>
    <n v="58115"/>
    <m/>
    <m/>
    <n v="58115"/>
    <n v="66963"/>
    <m/>
    <m/>
    <n v="66963"/>
    <n v="8848"/>
    <m/>
    <m/>
    <m/>
    <m/>
    <m/>
    <m/>
    <m/>
    <m/>
    <m/>
  </r>
  <r>
    <x v="19"/>
    <x v="105"/>
    <x v="415"/>
    <m/>
    <m/>
    <m/>
    <n v="0"/>
    <m/>
    <m/>
    <m/>
    <n v="0"/>
    <n v="0"/>
    <n v="17105"/>
    <m/>
    <m/>
    <m/>
    <m/>
    <m/>
    <m/>
    <m/>
    <m/>
  </r>
  <r>
    <x v="19"/>
    <x v="105"/>
    <x v="416"/>
    <m/>
    <m/>
    <m/>
    <n v="0"/>
    <m/>
    <m/>
    <m/>
    <n v="0"/>
    <n v="0"/>
    <n v="375"/>
    <m/>
    <m/>
    <m/>
    <m/>
    <m/>
    <m/>
    <m/>
    <m/>
  </r>
  <r>
    <x v="19"/>
    <x v="105"/>
    <x v="418"/>
    <m/>
    <m/>
    <m/>
    <n v="0"/>
    <m/>
    <m/>
    <m/>
    <n v="0"/>
    <n v="0"/>
    <m/>
    <m/>
    <m/>
    <m/>
    <m/>
    <m/>
    <m/>
    <m/>
    <m/>
  </r>
  <r>
    <x v="19"/>
    <x v="105"/>
    <x v="420"/>
    <m/>
    <m/>
    <m/>
    <n v="0"/>
    <m/>
    <m/>
    <m/>
    <n v="0"/>
    <n v="0"/>
    <m/>
    <n v="120"/>
    <m/>
    <m/>
    <m/>
    <m/>
    <m/>
    <m/>
    <m/>
  </r>
  <r>
    <x v="19"/>
    <x v="105"/>
    <x v="465"/>
    <m/>
    <m/>
    <m/>
    <n v="0"/>
    <m/>
    <m/>
    <m/>
    <n v="0"/>
    <n v="0"/>
    <m/>
    <n v="6000"/>
    <m/>
    <m/>
    <m/>
    <m/>
    <m/>
    <m/>
    <m/>
  </r>
  <r>
    <x v="19"/>
    <x v="105"/>
    <x v="466"/>
    <m/>
    <m/>
    <m/>
    <n v="0"/>
    <m/>
    <m/>
    <m/>
    <n v="0"/>
    <n v="0"/>
    <m/>
    <n v="3199"/>
    <m/>
    <m/>
    <m/>
    <m/>
    <m/>
    <m/>
    <m/>
  </r>
  <r>
    <x v="19"/>
    <x v="105"/>
    <x v="467"/>
    <m/>
    <m/>
    <m/>
    <n v="0"/>
    <m/>
    <m/>
    <m/>
    <n v="0"/>
    <n v="0"/>
    <m/>
    <n v="5000"/>
    <m/>
    <m/>
    <m/>
    <m/>
    <m/>
    <m/>
    <m/>
  </r>
  <r>
    <x v="1"/>
    <x v="10"/>
    <x v="21"/>
    <n v="130000"/>
    <n v="28386"/>
    <n v="0"/>
    <n v="158386"/>
    <n v="138565"/>
    <n v="35796"/>
    <n v="0"/>
    <n v="174361"/>
    <n v="15975"/>
    <n v="17480"/>
    <n v="14319"/>
    <n v="0"/>
    <n v="0"/>
    <n v="0"/>
    <n v="0"/>
    <n v="0"/>
    <n v="0"/>
    <n v="0"/>
  </r>
  <r>
    <x v="19"/>
    <x v="106"/>
    <x v="468"/>
    <n v="213356"/>
    <n v="16584"/>
    <n v="14700"/>
    <n v="244640"/>
    <n v="96702"/>
    <n v="12967"/>
    <n v="700"/>
    <n v="110369"/>
    <n v="-134271"/>
    <m/>
    <m/>
    <m/>
    <m/>
    <m/>
    <m/>
    <m/>
    <m/>
    <m/>
  </r>
  <r>
    <x v="19"/>
    <x v="106"/>
    <x v="469"/>
    <m/>
    <n v="19000"/>
    <m/>
    <n v="19000"/>
    <m/>
    <n v="15689"/>
    <m/>
    <n v="15689"/>
    <n v="-3311"/>
    <m/>
    <m/>
    <m/>
    <m/>
    <m/>
    <m/>
    <m/>
    <m/>
    <m/>
  </r>
  <r>
    <x v="19"/>
    <x v="106"/>
    <x v="413"/>
    <m/>
    <n v="10000"/>
    <m/>
    <n v="10000"/>
    <m/>
    <n v="9161"/>
    <m/>
    <n v="9161"/>
    <n v="-839"/>
    <m/>
    <m/>
    <m/>
    <m/>
    <m/>
    <m/>
    <m/>
    <m/>
    <m/>
  </r>
  <r>
    <x v="19"/>
    <x v="106"/>
    <x v="470"/>
    <m/>
    <n v="5000"/>
    <m/>
    <n v="5000"/>
    <m/>
    <m/>
    <m/>
    <n v="0"/>
    <n v="-5000"/>
    <m/>
    <m/>
    <m/>
    <m/>
    <m/>
    <m/>
    <m/>
    <m/>
    <m/>
  </r>
  <r>
    <x v="19"/>
    <x v="106"/>
    <x v="414"/>
    <m/>
    <m/>
    <m/>
    <n v="0"/>
    <n v="95024"/>
    <m/>
    <m/>
    <n v="95024"/>
    <n v="95024"/>
    <m/>
    <m/>
    <m/>
    <m/>
    <m/>
    <m/>
    <m/>
    <m/>
    <m/>
  </r>
  <r>
    <x v="19"/>
    <x v="106"/>
    <x v="415"/>
    <m/>
    <m/>
    <m/>
    <n v="0"/>
    <m/>
    <m/>
    <m/>
    <n v="0"/>
    <n v="0"/>
    <n v="25984"/>
    <m/>
    <m/>
    <m/>
    <m/>
    <m/>
    <m/>
    <m/>
    <m/>
  </r>
  <r>
    <x v="19"/>
    <x v="106"/>
    <x v="416"/>
    <m/>
    <m/>
    <m/>
    <n v="0"/>
    <m/>
    <m/>
    <m/>
    <n v="0"/>
    <n v="0"/>
    <n v="535"/>
    <m/>
    <m/>
    <m/>
    <m/>
    <m/>
    <m/>
    <m/>
    <m/>
  </r>
  <r>
    <x v="19"/>
    <x v="106"/>
    <x v="418"/>
    <m/>
    <m/>
    <m/>
    <n v="0"/>
    <m/>
    <m/>
    <m/>
    <n v="0"/>
    <n v="0"/>
    <m/>
    <m/>
    <m/>
    <m/>
    <m/>
    <m/>
    <m/>
    <m/>
    <m/>
  </r>
  <r>
    <x v="19"/>
    <x v="106"/>
    <x v="471"/>
    <m/>
    <m/>
    <m/>
    <n v="0"/>
    <m/>
    <m/>
    <m/>
    <n v="0"/>
    <n v="0"/>
    <m/>
    <n v="400"/>
    <m/>
    <m/>
    <m/>
    <m/>
    <m/>
    <m/>
    <m/>
  </r>
  <r>
    <x v="1"/>
    <x v="10"/>
    <x v="21"/>
    <n v="213356"/>
    <n v="50584"/>
    <n v="14700"/>
    <n v="278640"/>
    <n v="191726"/>
    <n v="37817"/>
    <n v="700"/>
    <n v="230243"/>
    <n v="-48397"/>
    <n v="26519"/>
    <n v="400"/>
    <n v="0"/>
    <n v="0"/>
    <n v="0"/>
    <n v="0"/>
    <n v="0"/>
    <n v="0"/>
    <n v="0"/>
  </r>
  <r>
    <x v="1"/>
    <x v="10"/>
    <x v="472"/>
    <n v="2159504"/>
    <n v="539068"/>
    <n v="53760"/>
    <n v="2752332"/>
    <n v="2078479"/>
    <n v="451882"/>
    <n v="12950"/>
    <n v="2543311"/>
    <n v="-209021"/>
    <n v="348527"/>
    <n v="34612"/>
    <m/>
    <m/>
    <m/>
    <m/>
    <m/>
    <m/>
    <m/>
  </r>
  <r>
    <x v="1"/>
    <x v="10"/>
    <x v="24"/>
    <m/>
    <m/>
    <m/>
    <m/>
    <m/>
    <m/>
    <m/>
    <m/>
    <m/>
    <m/>
    <m/>
    <m/>
    <m/>
    <m/>
    <m/>
    <m/>
    <m/>
    <m/>
  </r>
  <r>
    <x v="20"/>
    <x v="107"/>
    <x v="473"/>
    <n v="231303"/>
    <n v="91089"/>
    <n v="5144"/>
    <n v="327536"/>
    <n v="265303"/>
    <n v="98359"/>
    <n v="13400"/>
    <n v="377062"/>
    <n v="49526"/>
    <m/>
    <m/>
    <m/>
    <m/>
    <m/>
    <m/>
    <m/>
    <m/>
    <m/>
  </r>
  <r>
    <x v="20"/>
    <x v="107"/>
    <x v="413"/>
    <m/>
    <n v="53143"/>
    <m/>
    <n v="53143"/>
    <m/>
    <n v="61462"/>
    <m/>
    <n v="61462"/>
    <n v="8319"/>
    <n v="16270"/>
    <m/>
    <m/>
    <m/>
    <m/>
    <m/>
    <m/>
    <m/>
    <m/>
  </r>
  <r>
    <x v="20"/>
    <x v="107"/>
    <x v="414"/>
    <n v="21306"/>
    <m/>
    <m/>
    <n v="21306"/>
    <n v="24620"/>
    <m/>
    <m/>
    <n v="24620"/>
    <n v="3314"/>
    <m/>
    <m/>
    <m/>
    <m/>
    <m/>
    <m/>
    <m/>
    <m/>
    <m/>
  </r>
  <r>
    <x v="20"/>
    <x v="107"/>
    <x v="415"/>
    <m/>
    <m/>
    <m/>
    <n v="0"/>
    <m/>
    <m/>
    <m/>
    <n v="0"/>
    <n v="0"/>
    <n v="530262"/>
    <m/>
    <m/>
    <m/>
    <m/>
    <m/>
    <m/>
    <m/>
    <m/>
  </r>
  <r>
    <x v="20"/>
    <x v="107"/>
    <x v="416"/>
    <m/>
    <m/>
    <m/>
    <n v="0"/>
    <m/>
    <m/>
    <m/>
    <n v="0"/>
    <n v="0"/>
    <n v="8983"/>
    <m/>
    <m/>
    <m/>
    <m/>
    <m/>
    <m/>
    <m/>
    <m/>
  </r>
  <r>
    <x v="20"/>
    <x v="107"/>
    <x v="474"/>
    <m/>
    <m/>
    <m/>
    <n v="0"/>
    <m/>
    <m/>
    <m/>
    <n v="0"/>
    <n v="0"/>
    <m/>
    <m/>
    <m/>
    <m/>
    <m/>
    <m/>
    <m/>
    <m/>
    <m/>
  </r>
  <r>
    <x v="20"/>
    <x v="107"/>
    <x v="475"/>
    <m/>
    <n v="6319"/>
    <m/>
    <n v="6319"/>
    <m/>
    <n v="5500"/>
    <m/>
    <n v="5500"/>
    <n v="-819"/>
    <m/>
    <m/>
    <m/>
    <m/>
    <m/>
    <m/>
    <m/>
    <m/>
    <m/>
  </r>
  <r>
    <x v="20"/>
    <x v="107"/>
    <x v="24"/>
    <m/>
    <m/>
    <m/>
    <n v="0"/>
    <m/>
    <m/>
    <m/>
    <n v="0"/>
    <n v="0"/>
    <m/>
    <m/>
    <m/>
    <m/>
    <m/>
    <m/>
    <m/>
    <m/>
    <m/>
  </r>
  <r>
    <x v="20"/>
    <x v="107"/>
    <x v="476"/>
    <m/>
    <m/>
    <m/>
    <n v="0"/>
    <m/>
    <m/>
    <m/>
    <n v="0"/>
    <n v="0"/>
    <m/>
    <m/>
    <m/>
    <m/>
    <m/>
    <n v="21091"/>
    <m/>
    <n v="21091"/>
    <m/>
  </r>
  <r>
    <x v="20"/>
    <x v="107"/>
    <x v="477"/>
    <m/>
    <m/>
    <m/>
    <n v="0"/>
    <m/>
    <m/>
    <m/>
    <n v="0"/>
    <n v="0"/>
    <m/>
    <m/>
    <m/>
    <m/>
    <m/>
    <n v="14422"/>
    <m/>
    <n v="14422"/>
    <m/>
  </r>
  <r>
    <x v="20"/>
    <x v="107"/>
    <x v="478"/>
    <m/>
    <m/>
    <m/>
    <m/>
    <m/>
    <m/>
    <m/>
    <m/>
    <m/>
    <m/>
    <m/>
    <m/>
    <m/>
    <m/>
    <n v="4740"/>
    <n v="948"/>
    <n v="3792"/>
    <m/>
  </r>
  <r>
    <x v="20"/>
    <x v="107"/>
    <x v="479"/>
    <m/>
    <m/>
    <m/>
    <m/>
    <m/>
    <m/>
    <m/>
    <m/>
    <m/>
    <m/>
    <m/>
    <m/>
    <m/>
    <m/>
    <n v="26254"/>
    <n v="26254"/>
    <m/>
    <m/>
  </r>
  <r>
    <x v="20"/>
    <x v="107"/>
    <x v="24"/>
    <m/>
    <m/>
    <m/>
    <n v="0"/>
    <m/>
    <m/>
    <m/>
    <n v="0"/>
    <n v="0"/>
    <m/>
    <m/>
    <m/>
    <m/>
    <m/>
    <m/>
    <m/>
    <m/>
    <m/>
  </r>
  <r>
    <x v="20"/>
    <x v="107"/>
    <x v="480"/>
    <m/>
    <m/>
    <m/>
    <n v="0"/>
    <m/>
    <m/>
    <m/>
    <n v="0"/>
    <n v="0"/>
    <m/>
    <m/>
    <m/>
    <n v="7800"/>
    <m/>
    <m/>
    <m/>
    <m/>
    <m/>
  </r>
  <r>
    <x v="20"/>
    <x v="107"/>
    <x v="481"/>
    <m/>
    <m/>
    <m/>
    <n v="0"/>
    <m/>
    <m/>
    <m/>
    <n v="0"/>
    <n v="0"/>
    <m/>
    <m/>
    <m/>
    <n v="1830"/>
    <m/>
    <m/>
    <m/>
    <m/>
    <m/>
  </r>
  <r>
    <x v="20"/>
    <x v="107"/>
    <x v="482"/>
    <m/>
    <m/>
    <n v="33200"/>
    <n v="33200"/>
    <m/>
    <m/>
    <m/>
    <n v="0"/>
    <n v="-33200"/>
    <m/>
    <m/>
    <m/>
    <m/>
    <m/>
    <m/>
    <m/>
    <m/>
    <m/>
  </r>
  <r>
    <x v="20"/>
    <x v="107"/>
    <x v="483"/>
    <m/>
    <m/>
    <m/>
    <n v="0"/>
    <m/>
    <m/>
    <m/>
    <n v="0"/>
    <n v="0"/>
    <m/>
    <m/>
    <m/>
    <n v="16500"/>
    <m/>
    <m/>
    <m/>
    <m/>
    <m/>
  </r>
  <r>
    <x v="20"/>
    <x v="107"/>
    <x v="484"/>
    <m/>
    <m/>
    <n v="20400"/>
    <n v="20400"/>
    <m/>
    <m/>
    <m/>
    <n v="0"/>
    <n v="-20400"/>
    <m/>
    <m/>
    <m/>
    <n v="25800"/>
    <m/>
    <m/>
    <m/>
    <m/>
    <m/>
  </r>
  <r>
    <x v="20"/>
    <x v="108"/>
    <x v="485"/>
    <n v="71457"/>
    <n v="118924"/>
    <m/>
    <n v="190381"/>
    <n v="84292"/>
    <n v="113413"/>
    <m/>
    <n v="197705"/>
    <n v="7324"/>
    <m/>
    <m/>
    <m/>
    <m/>
    <m/>
    <m/>
    <m/>
    <m/>
    <m/>
  </r>
  <r>
    <x v="1"/>
    <x v="10"/>
    <x v="21"/>
    <n v="324066"/>
    <n v="269475"/>
    <n v="58744"/>
    <n v="652285"/>
    <n v="374215"/>
    <n v="278734"/>
    <n v="13400"/>
    <n v="666349"/>
    <n v="14064"/>
    <n v="555515"/>
    <n v="0"/>
    <n v="0"/>
    <n v="51930"/>
    <n v="0"/>
    <n v="66507"/>
    <n v="27202"/>
    <n v="39305"/>
    <n v="0"/>
  </r>
  <r>
    <x v="20"/>
    <x v="109"/>
    <x v="486"/>
    <n v="257968"/>
    <n v="127718"/>
    <n v="5647"/>
    <n v="391333"/>
    <n v="286556"/>
    <n v="130634"/>
    <m/>
    <n v="417190"/>
    <n v="25857"/>
    <m/>
    <m/>
    <m/>
    <m/>
    <m/>
    <m/>
    <m/>
    <m/>
    <m/>
  </r>
  <r>
    <x v="20"/>
    <x v="109"/>
    <x v="413"/>
    <m/>
    <n v="56622"/>
    <m/>
    <n v="56622"/>
    <m/>
    <n v="51119"/>
    <m/>
    <n v="51119"/>
    <n v="-5503"/>
    <n v="14005"/>
    <m/>
    <m/>
    <m/>
    <m/>
    <m/>
    <m/>
    <m/>
    <m/>
  </r>
  <r>
    <x v="20"/>
    <x v="109"/>
    <x v="414"/>
    <n v="46467"/>
    <m/>
    <m/>
    <n v="46467"/>
    <n v="56219"/>
    <m/>
    <m/>
    <n v="56219"/>
    <n v="9752"/>
    <m/>
    <m/>
    <m/>
    <m/>
    <m/>
    <m/>
    <m/>
    <m/>
    <m/>
  </r>
  <r>
    <x v="20"/>
    <x v="109"/>
    <x v="415"/>
    <m/>
    <m/>
    <m/>
    <n v="0"/>
    <m/>
    <m/>
    <m/>
    <n v="0"/>
    <n v="0"/>
    <n v="526305"/>
    <m/>
    <m/>
    <m/>
    <m/>
    <m/>
    <m/>
    <m/>
    <m/>
  </r>
  <r>
    <x v="20"/>
    <x v="109"/>
    <x v="416"/>
    <m/>
    <m/>
    <m/>
    <n v="0"/>
    <m/>
    <m/>
    <m/>
    <n v="0"/>
    <n v="0"/>
    <n v="9162"/>
    <m/>
    <m/>
    <m/>
    <m/>
    <m/>
    <m/>
    <m/>
    <m/>
  </r>
  <r>
    <x v="20"/>
    <x v="109"/>
    <x v="474"/>
    <m/>
    <m/>
    <m/>
    <n v="0"/>
    <m/>
    <m/>
    <m/>
    <n v="0"/>
    <n v="0"/>
    <m/>
    <m/>
    <m/>
    <m/>
    <m/>
    <m/>
    <m/>
    <m/>
    <m/>
  </r>
  <r>
    <x v="20"/>
    <x v="109"/>
    <x v="475"/>
    <m/>
    <n v="2750"/>
    <m/>
    <n v="2750"/>
    <m/>
    <n v="4800"/>
    <m/>
    <n v="4800"/>
    <n v="2050"/>
    <m/>
    <m/>
    <m/>
    <m/>
    <m/>
    <m/>
    <m/>
    <m/>
    <m/>
  </r>
  <r>
    <x v="20"/>
    <x v="109"/>
    <x v="487"/>
    <m/>
    <m/>
    <n v="15730"/>
    <n v="15730"/>
    <m/>
    <m/>
    <m/>
    <n v="0"/>
    <n v="-15730"/>
    <m/>
    <n v="15730"/>
    <m/>
    <m/>
    <m/>
    <m/>
    <m/>
    <m/>
    <m/>
  </r>
  <r>
    <x v="20"/>
    <x v="109"/>
    <x v="488"/>
    <m/>
    <m/>
    <m/>
    <n v="0"/>
    <m/>
    <m/>
    <m/>
    <n v="0"/>
    <n v="0"/>
    <m/>
    <n v="7865"/>
    <m/>
    <m/>
    <m/>
    <m/>
    <m/>
    <m/>
    <m/>
  </r>
  <r>
    <x v="20"/>
    <x v="109"/>
    <x v="489"/>
    <m/>
    <m/>
    <m/>
    <m/>
    <m/>
    <m/>
    <m/>
    <m/>
    <m/>
    <m/>
    <m/>
    <m/>
    <m/>
    <n v="6000"/>
    <m/>
    <m/>
    <m/>
    <m/>
  </r>
  <r>
    <x v="20"/>
    <x v="109"/>
    <x v="490"/>
    <m/>
    <m/>
    <m/>
    <m/>
    <m/>
    <m/>
    <m/>
    <m/>
    <m/>
    <m/>
    <n v="6960"/>
    <m/>
    <m/>
    <m/>
    <m/>
    <m/>
    <m/>
    <m/>
  </r>
  <r>
    <x v="20"/>
    <x v="109"/>
    <x v="491"/>
    <m/>
    <m/>
    <m/>
    <m/>
    <m/>
    <m/>
    <m/>
    <m/>
    <m/>
    <m/>
    <n v="7740"/>
    <m/>
    <m/>
    <m/>
    <m/>
    <m/>
    <m/>
    <m/>
  </r>
  <r>
    <x v="20"/>
    <x v="109"/>
    <x v="492"/>
    <m/>
    <m/>
    <m/>
    <m/>
    <m/>
    <m/>
    <m/>
    <m/>
    <m/>
    <m/>
    <m/>
    <m/>
    <m/>
    <m/>
    <m/>
    <m/>
    <m/>
    <m/>
  </r>
  <r>
    <x v="20"/>
    <x v="110"/>
    <x v="493"/>
    <n v="28521"/>
    <n v="14110"/>
    <m/>
    <n v="42631"/>
    <n v="28445"/>
    <n v="13770"/>
    <m/>
    <n v="42215"/>
    <n v="-416"/>
    <m/>
    <m/>
    <m/>
    <m/>
    <m/>
    <m/>
    <m/>
    <m/>
    <m/>
  </r>
  <r>
    <x v="1"/>
    <x v="10"/>
    <x v="21"/>
    <n v="332956"/>
    <n v="201200"/>
    <n v="21377"/>
    <n v="555533"/>
    <n v="371220"/>
    <n v="200323"/>
    <n v="0"/>
    <n v="571543"/>
    <n v="16010"/>
    <n v="549472"/>
    <n v="38295"/>
    <n v="0"/>
    <n v="0"/>
    <n v="6000"/>
    <n v="0"/>
    <n v="0"/>
    <n v="0"/>
    <n v="0"/>
  </r>
  <r>
    <x v="20"/>
    <x v="111"/>
    <x v="494"/>
    <n v="62388"/>
    <n v="14750"/>
    <n v="1995"/>
    <n v="79133"/>
    <n v="70336"/>
    <n v="15761"/>
    <n v="4025"/>
    <n v="90122"/>
    <n v="10989"/>
    <m/>
    <m/>
    <m/>
    <m/>
    <m/>
    <m/>
    <m/>
    <m/>
    <m/>
  </r>
  <r>
    <x v="20"/>
    <x v="111"/>
    <x v="413"/>
    <m/>
    <n v="6146"/>
    <m/>
    <n v="6146"/>
    <m/>
    <n v="2644"/>
    <m/>
    <n v="2644"/>
    <n v="-3502"/>
    <n v="3834"/>
    <m/>
    <m/>
    <m/>
    <m/>
    <m/>
    <m/>
    <m/>
    <m/>
  </r>
  <r>
    <x v="20"/>
    <x v="111"/>
    <x v="414"/>
    <n v="4455"/>
    <m/>
    <m/>
    <n v="4455"/>
    <n v="6921"/>
    <m/>
    <m/>
    <n v="6921"/>
    <n v="2466"/>
    <m/>
    <m/>
    <m/>
    <m/>
    <m/>
    <m/>
    <m/>
    <m/>
    <m/>
  </r>
  <r>
    <x v="20"/>
    <x v="111"/>
    <x v="415"/>
    <m/>
    <m/>
    <m/>
    <n v="0"/>
    <m/>
    <m/>
    <m/>
    <n v="0"/>
    <n v="0"/>
    <n v="86048"/>
    <m/>
    <m/>
    <m/>
    <m/>
    <m/>
    <m/>
    <m/>
    <m/>
  </r>
  <r>
    <x v="20"/>
    <x v="111"/>
    <x v="416"/>
    <m/>
    <m/>
    <m/>
    <n v="0"/>
    <m/>
    <m/>
    <m/>
    <n v="0"/>
    <n v="0"/>
    <n v="1232"/>
    <m/>
    <m/>
    <m/>
    <m/>
    <m/>
    <m/>
    <m/>
    <m/>
  </r>
  <r>
    <x v="20"/>
    <x v="111"/>
    <x v="474"/>
    <m/>
    <m/>
    <m/>
    <n v="0"/>
    <m/>
    <m/>
    <m/>
    <n v="0"/>
    <n v="0"/>
    <m/>
    <m/>
    <m/>
    <m/>
    <m/>
    <m/>
    <m/>
    <m/>
    <m/>
  </r>
  <r>
    <x v="20"/>
    <x v="111"/>
    <x v="420"/>
    <m/>
    <m/>
    <m/>
    <n v="0"/>
    <m/>
    <m/>
    <m/>
    <n v="0"/>
    <n v="0"/>
    <m/>
    <n v="120"/>
    <m/>
    <m/>
    <m/>
    <m/>
    <m/>
    <m/>
    <m/>
  </r>
  <r>
    <x v="20"/>
    <x v="111"/>
    <x v="495"/>
    <m/>
    <n v="3000"/>
    <m/>
    <n v="3000"/>
    <m/>
    <m/>
    <m/>
    <n v="0"/>
    <n v="-3000"/>
    <m/>
    <m/>
    <m/>
    <m/>
    <m/>
    <m/>
    <m/>
    <m/>
    <m/>
  </r>
  <r>
    <x v="20"/>
    <x v="111"/>
    <x v="496"/>
    <m/>
    <m/>
    <m/>
    <n v="0"/>
    <m/>
    <m/>
    <m/>
    <n v="0"/>
    <n v="0"/>
    <m/>
    <n v="3300"/>
    <m/>
    <m/>
    <m/>
    <m/>
    <m/>
    <m/>
    <m/>
  </r>
  <r>
    <x v="1"/>
    <x v="10"/>
    <x v="21"/>
    <n v="66843"/>
    <n v="23896"/>
    <n v="1995"/>
    <n v="92734"/>
    <n v="77257"/>
    <n v="18405"/>
    <n v="4025"/>
    <n v="99687"/>
    <n v="6953"/>
    <n v="91114"/>
    <n v="3420"/>
    <n v="0"/>
    <n v="0"/>
    <n v="0"/>
    <n v="0"/>
    <n v="0"/>
    <n v="0"/>
    <n v="0"/>
  </r>
  <r>
    <x v="20"/>
    <x v="112"/>
    <x v="497"/>
    <n v="132384"/>
    <n v="74113"/>
    <n v="800"/>
    <n v="207297"/>
    <n v="101232"/>
    <n v="47722"/>
    <n v="500"/>
    <n v="149454"/>
    <n v="-57843"/>
    <m/>
    <m/>
    <m/>
    <m/>
    <m/>
    <m/>
    <m/>
    <m/>
    <m/>
  </r>
  <r>
    <x v="20"/>
    <x v="112"/>
    <x v="413"/>
    <m/>
    <n v="11430"/>
    <m/>
    <n v="11430"/>
    <m/>
    <n v="6894"/>
    <m/>
    <n v="6894"/>
    <n v="-4536"/>
    <n v="3352"/>
    <m/>
    <m/>
    <m/>
    <m/>
    <m/>
    <m/>
    <m/>
    <m/>
  </r>
  <r>
    <x v="20"/>
    <x v="112"/>
    <x v="414"/>
    <n v="5470"/>
    <m/>
    <m/>
    <n v="5470"/>
    <n v="18074"/>
    <m/>
    <m/>
    <n v="18074"/>
    <n v="12604"/>
    <m/>
    <m/>
    <m/>
    <m/>
    <m/>
    <m/>
    <m/>
    <m/>
    <m/>
  </r>
  <r>
    <x v="20"/>
    <x v="112"/>
    <x v="415"/>
    <m/>
    <m/>
    <m/>
    <n v="0"/>
    <m/>
    <m/>
    <m/>
    <n v="0"/>
    <n v="0"/>
    <n v="152900"/>
    <m/>
    <m/>
    <m/>
    <m/>
    <m/>
    <m/>
    <m/>
    <m/>
  </r>
  <r>
    <x v="20"/>
    <x v="112"/>
    <x v="416"/>
    <m/>
    <m/>
    <m/>
    <n v="0"/>
    <m/>
    <m/>
    <m/>
    <n v="0"/>
    <n v="0"/>
    <n v="1714"/>
    <m/>
    <m/>
    <m/>
    <m/>
    <m/>
    <m/>
    <m/>
    <m/>
  </r>
  <r>
    <x v="20"/>
    <x v="112"/>
    <x v="474"/>
    <m/>
    <m/>
    <m/>
    <n v="0"/>
    <m/>
    <m/>
    <m/>
    <n v="0"/>
    <n v="0"/>
    <m/>
    <m/>
    <m/>
    <m/>
    <m/>
    <m/>
    <m/>
    <m/>
    <m/>
  </r>
  <r>
    <x v="20"/>
    <x v="112"/>
    <x v="475"/>
    <m/>
    <n v="28000"/>
    <m/>
    <n v="28000"/>
    <m/>
    <n v="2300"/>
    <m/>
    <n v="2300"/>
    <n v="-25700"/>
    <m/>
    <m/>
    <m/>
    <m/>
    <m/>
    <m/>
    <m/>
    <m/>
    <m/>
  </r>
  <r>
    <x v="20"/>
    <x v="112"/>
    <x v="498"/>
    <m/>
    <m/>
    <m/>
    <n v="0"/>
    <m/>
    <m/>
    <m/>
    <n v="0"/>
    <n v="0"/>
    <m/>
    <n v="1400"/>
    <m/>
    <m/>
    <m/>
    <m/>
    <m/>
    <m/>
    <m/>
  </r>
  <r>
    <x v="20"/>
    <x v="112"/>
    <x v="499"/>
    <m/>
    <m/>
    <m/>
    <n v="0"/>
    <m/>
    <m/>
    <m/>
    <n v="0"/>
    <n v="0"/>
    <m/>
    <m/>
    <m/>
    <m/>
    <m/>
    <n v="1385"/>
    <m/>
    <n v="1385"/>
    <m/>
  </r>
  <r>
    <x v="20"/>
    <x v="112"/>
    <x v="500"/>
    <m/>
    <m/>
    <m/>
    <m/>
    <m/>
    <m/>
    <m/>
    <m/>
    <m/>
    <m/>
    <m/>
    <m/>
    <m/>
    <m/>
    <n v="48728"/>
    <m/>
    <n v="48728"/>
    <m/>
  </r>
  <r>
    <x v="1"/>
    <x v="10"/>
    <x v="21"/>
    <n v="137854"/>
    <n v="113543"/>
    <n v="800"/>
    <n v="252197"/>
    <n v="119306"/>
    <n v="56916"/>
    <n v="500"/>
    <n v="176722"/>
    <n v="-75475"/>
    <n v="157966"/>
    <n v="1400"/>
    <n v="0"/>
    <n v="0"/>
    <n v="0"/>
    <n v="50113"/>
    <n v="0"/>
    <n v="50113"/>
    <n v="0"/>
  </r>
  <r>
    <x v="20"/>
    <x v="113"/>
    <x v="501"/>
    <n v="74995"/>
    <n v="33474"/>
    <n v="6150"/>
    <n v="114619"/>
    <n v="61464"/>
    <n v="27926"/>
    <n v="500"/>
    <n v="89890"/>
    <n v="-24729"/>
    <m/>
    <m/>
    <m/>
    <m/>
    <m/>
    <m/>
    <m/>
    <m/>
    <m/>
  </r>
  <r>
    <x v="20"/>
    <x v="113"/>
    <x v="413"/>
    <m/>
    <n v="3674"/>
    <m/>
    <n v="3674"/>
    <m/>
    <n v="3025"/>
    <m/>
    <n v="3025"/>
    <n v="-649"/>
    <n v="2159"/>
    <m/>
    <m/>
    <m/>
    <m/>
    <m/>
    <m/>
    <m/>
    <m/>
  </r>
  <r>
    <x v="20"/>
    <x v="113"/>
    <x v="414"/>
    <n v="1541"/>
    <m/>
    <m/>
    <n v="1541"/>
    <n v="4924"/>
    <m/>
    <m/>
    <n v="4924"/>
    <n v="3383"/>
    <m/>
    <m/>
    <m/>
    <m/>
    <m/>
    <m/>
    <m/>
    <m/>
    <m/>
  </r>
  <r>
    <x v="20"/>
    <x v="113"/>
    <x v="415"/>
    <m/>
    <m/>
    <m/>
    <n v="0"/>
    <m/>
    <m/>
    <m/>
    <n v="0"/>
    <n v="0"/>
    <n v="46915"/>
    <m/>
    <m/>
    <m/>
    <m/>
    <m/>
    <m/>
    <m/>
    <m/>
  </r>
  <r>
    <x v="20"/>
    <x v="113"/>
    <x v="416"/>
    <m/>
    <m/>
    <m/>
    <n v="0"/>
    <m/>
    <m/>
    <m/>
    <n v="0"/>
    <n v="0"/>
    <n v="678"/>
    <m/>
    <m/>
    <m/>
    <m/>
    <m/>
    <m/>
    <m/>
    <m/>
  </r>
  <r>
    <x v="20"/>
    <x v="113"/>
    <x v="420"/>
    <m/>
    <m/>
    <m/>
    <n v="0"/>
    <m/>
    <m/>
    <m/>
    <n v="0"/>
    <n v="0"/>
    <m/>
    <n v="120"/>
    <m/>
    <m/>
    <m/>
    <m/>
    <m/>
    <m/>
    <m/>
  </r>
  <r>
    <x v="20"/>
    <x v="113"/>
    <x v="474"/>
    <m/>
    <m/>
    <m/>
    <n v="0"/>
    <m/>
    <m/>
    <m/>
    <n v="0"/>
    <n v="0"/>
    <m/>
    <m/>
    <m/>
    <m/>
    <m/>
    <m/>
    <m/>
    <m/>
    <m/>
  </r>
  <r>
    <x v="20"/>
    <x v="113"/>
    <x v="502"/>
    <m/>
    <m/>
    <m/>
    <n v="0"/>
    <m/>
    <m/>
    <m/>
    <n v="0"/>
    <n v="0"/>
    <m/>
    <m/>
    <m/>
    <m/>
    <n v="5650"/>
    <m/>
    <m/>
    <m/>
    <m/>
  </r>
  <r>
    <x v="20"/>
    <x v="113"/>
    <x v="475"/>
    <m/>
    <n v="10000"/>
    <m/>
    <n v="10000"/>
    <m/>
    <m/>
    <m/>
    <n v="0"/>
    <n v="-10000"/>
    <m/>
    <m/>
    <m/>
    <m/>
    <m/>
    <m/>
    <m/>
    <m/>
    <m/>
  </r>
  <r>
    <x v="1"/>
    <x v="10"/>
    <x v="21"/>
    <n v="76536"/>
    <n v="47148"/>
    <n v="6150"/>
    <n v="129834"/>
    <n v="66388"/>
    <n v="30951"/>
    <n v="500"/>
    <n v="97839"/>
    <n v="-31995"/>
    <n v="49752"/>
    <n v="120"/>
    <n v="0"/>
    <n v="0"/>
    <n v="5650"/>
    <n v="0"/>
    <n v="0"/>
    <n v="0"/>
    <n v="0"/>
  </r>
  <r>
    <x v="20"/>
    <x v="114"/>
    <x v="503"/>
    <n v="227251"/>
    <n v="119093"/>
    <n v="5987"/>
    <n v="352331"/>
    <n v="229032"/>
    <n v="116013"/>
    <n v="4573"/>
    <n v="349618"/>
    <n v="-2713"/>
    <m/>
    <m/>
    <m/>
    <m/>
    <m/>
    <m/>
    <m/>
    <m/>
    <m/>
  </r>
  <r>
    <x v="20"/>
    <x v="114"/>
    <x v="413"/>
    <m/>
    <n v="78001"/>
    <m/>
    <n v="78001"/>
    <m/>
    <n v="55169"/>
    <m/>
    <n v="55169"/>
    <n v="-22832"/>
    <n v="12585"/>
    <m/>
    <m/>
    <m/>
    <m/>
    <m/>
    <m/>
    <m/>
    <m/>
  </r>
  <r>
    <x v="20"/>
    <x v="114"/>
    <x v="414"/>
    <n v="26011"/>
    <m/>
    <m/>
    <n v="26011"/>
    <n v="24620"/>
    <m/>
    <m/>
    <n v="24620"/>
    <n v="-1391"/>
    <m/>
    <m/>
    <m/>
    <m/>
    <m/>
    <m/>
    <m/>
    <m/>
    <m/>
  </r>
  <r>
    <x v="20"/>
    <x v="114"/>
    <x v="415"/>
    <m/>
    <m/>
    <m/>
    <n v="0"/>
    <m/>
    <m/>
    <m/>
    <n v="0"/>
    <n v="0"/>
    <n v="312763"/>
    <m/>
    <m/>
    <m/>
    <m/>
    <m/>
    <m/>
    <m/>
    <m/>
  </r>
  <r>
    <x v="20"/>
    <x v="114"/>
    <x v="416"/>
    <m/>
    <m/>
    <m/>
    <n v="0"/>
    <m/>
    <m/>
    <m/>
    <n v="0"/>
    <n v="0"/>
    <n v="4751"/>
    <m/>
    <m/>
    <m/>
    <m/>
    <m/>
    <m/>
    <m/>
    <m/>
  </r>
  <r>
    <x v="20"/>
    <x v="114"/>
    <x v="474"/>
    <m/>
    <m/>
    <m/>
    <n v="0"/>
    <m/>
    <m/>
    <m/>
    <n v="0"/>
    <n v="0"/>
    <m/>
    <m/>
    <m/>
    <m/>
    <m/>
    <m/>
    <m/>
    <m/>
    <m/>
  </r>
  <r>
    <x v="20"/>
    <x v="114"/>
    <x v="475"/>
    <m/>
    <n v="7296"/>
    <m/>
    <n v="7296"/>
    <m/>
    <n v="3500"/>
    <m/>
    <n v="3500"/>
    <n v="-3796"/>
    <m/>
    <m/>
    <m/>
    <m/>
    <m/>
    <m/>
    <m/>
    <m/>
    <m/>
  </r>
  <r>
    <x v="20"/>
    <x v="114"/>
    <x v="504"/>
    <m/>
    <m/>
    <m/>
    <n v="0"/>
    <m/>
    <m/>
    <m/>
    <n v="0"/>
    <n v="0"/>
    <m/>
    <m/>
    <n v="35628"/>
    <m/>
    <m/>
    <m/>
    <m/>
    <m/>
    <m/>
  </r>
  <r>
    <x v="20"/>
    <x v="114"/>
    <x v="505"/>
    <m/>
    <m/>
    <m/>
    <n v="0"/>
    <m/>
    <m/>
    <m/>
    <n v="0"/>
    <n v="0"/>
    <m/>
    <m/>
    <n v="30000"/>
    <m/>
    <m/>
    <m/>
    <m/>
    <m/>
    <m/>
  </r>
  <r>
    <x v="1"/>
    <x v="10"/>
    <x v="21"/>
    <n v="253262"/>
    <n v="204390"/>
    <n v="5987"/>
    <n v="463639"/>
    <n v="253652"/>
    <n v="174682"/>
    <n v="4573"/>
    <n v="432907"/>
    <n v="-30732"/>
    <n v="330099"/>
    <n v="0"/>
    <n v="65628"/>
    <n v="0"/>
    <n v="0"/>
    <n v="0"/>
    <n v="0"/>
    <n v="0"/>
    <n v="0"/>
  </r>
  <r>
    <x v="20"/>
    <x v="115"/>
    <x v="506"/>
    <n v="61322"/>
    <n v="18612"/>
    <n v="1711"/>
    <n v="81645"/>
    <n v="55991"/>
    <n v="19228"/>
    <m/>
    <n v="75219"/>
    <n v="-6426"/>
    <m/>
    <m/>
    <m/>
    <m/>
    <m/>
    <m/>
    <m/>
    <m/>
    <m/>
  </r>
  <r>
    <x v="20"/>
    <x v="115"/>
    <x v="413"/>
    <m/>
    <n v="6218"/>
    <m/>
    <n v="6218"/>
    <m/>
    <n v="4655"/>
    <m/>
    <n v="4655"/>
    <n v="-1563"/>
    <n v="2035"/>
    <m/>
    <m/>
    <m/>
    <m/>
    <m/>
    <m/>
    <m/>
    <m/>
  </r>
  <r>
    <x v="20"/>
    <x v="115"/>
    <x v="414"/>
    <n v="27422"/>
    <m/>
    <m/>
    <n v="27422"/>
    <n v="19310"/>
    <m/>
    <m/>
    <n v="19310"/>
    <n v="-8112"/>
    <m/>
    <m/>
    <m/>
    <m/>
    <m/>
    <m/>
    <m/>
    <m/>
    <m/>
  </r>
  <r>
    <x v="20"/>
    <x v="115"/>
    <x v="415"/>
    <m/>
    <m/>
    <m/>
    <n v="0"/>
    <m/>
    <m/>
    <m/>
    <n v="0"/>
    <n v="0"/>
    <n v="52679"/>
    <m/>
    <m/>
    <m/>
    <m/>
    <m/>
    <m/>
    <m/>
    <m/>
  </r>
  <r>
    <x v="20"/>
    <x v="115"/>
    <x v="416"/>
    <m/>
    <m/>
    <m/>
    <n v="0"/>
    <m/>
    <m/>
    <m/>
    <n v="0"/>
    <n v="0"/>
    <n v="893"/>
    <m/>
    <m/>
    <m/>
    <m/>
    <m/>
    <m/>
    <m/>
    <m/>
  </r>
  <r>
    <x v="20"/>
    <x v="115"/>
    <x v="420"/>
    <m/>
    <m/>
    <m/>
    <n v="0"/>
    <m/>
    <m/>
    <m/>
    <n v="0"/>
    <n v="0"/>
    <m/>
    <n v="120"/>
    <m/>
    <m/>
    <m/>
    <m/>
    <m/>
    <m/>
    <m/>
  </r>
  <r>
    <x v="20"/>
    <x v="115"/>
    <x v="474"/>
    <m/>
    <m/>
    <m/>
    <n v="0"/>
    <m/>
    <m/>
    <m/>
    <n v="0"/>
    <n v="0"/>
    <m/>
    <m/>
    <m/>
    <m/>
    <m/>
    <m/>
    <m/>
    <m/>
    <m/>
  </r>
  <r>
    <x v="20"/>
    <x v="115"/>
    <x v="507"/>
    <m/>
    <m/>
    <m/>
    <n v="0"/>
    <m/>
    <m/>
    <m/>
    <n v="0"/>
    <n v="0"/>
    <m/>
    <m/>
    <m/>
    <m/>
    <n v="4800"/>
    <m/>
    <m/>
    <m/>
    <m/>
  </r>
  <r>
    <x v="20"/>
    <x v="115"/>
    <x v="508"/>
    <m/>
    <m/>
    <m/>
    <n v="0"/>
    <m/>
    <m/>
    <m/>
    <n v="0"/>
    <n v="0"/>
    <m/>
    <n v="4200"/>
    <m/>
    <m/>
    <m/>
    <m/>
    <m/>
    <m/>
    <m/>
  </r>
  <r>
    <x v="20"/>
    <x v="115"/>
    <x v="509"/>
    <m/>
    <m/>
    <m/>
    <n v="0"/>
    <m/>
    <m/>
    <m/>
    <n v="0"/>
    <n v="0"/>
    <m/>
    <n v="600"/>
    <m/>
    <m/>
    <m/>
    <m/>
    <m/>
    <m/>
    <m/>
  </r>
  <r>
    <x v="1"/>
    <x v="10"/>
    <x v="21"/>
    <n v="88744"/>
    <n v="24830"/>
    <n v="1711"/>
    <n v="115285"/>
    <n v="75301"/>
    <n v="23883"/>
    <n v="0"/>
    <n v="99184"/>
    <n v="-16101"/>
    <n v="55607"/>
    <n v="4920"/>
    <n v="0"/>
    <n v="0"/>
    <n v="4800"/>
    <n v="0"/>
    <n v="0"/>
    <n v="0"/>
    <n v="0"/>
  </r>
  <r>
    <x v="20"/>
    <x v="116"/>
    <x v="510"/>
    <n v="95436"/>
    <n v="46009"/>
    <n v="2500"/>
    <n v="143945"/>
    <n v="95050"/>
    <n v="46605"/>
    <n v="1000"/>
    <n v="142655"/>
    <n v="-1290"/>
    <m/>
    <m/>
    <m/>
    <m/>
    <m/>
    <m/>
    <m/>
    <m/>
    <m/>
  </r>
  <r>
    <x v="20"/>
    <x v="116"/>
    <x v="413"/>
    <m/>
    <n v="7532"/>
    <m/>
    <n v="7532"/>
    <m/>
    <n v="7144"/>
    <m/>
    <n v="7144"/>
    <n v="-388"/>
    <n v="3235"/>
    <m/>
    <m/>
    <m/>
    <m/>
    <m/>
    <m/>
    <m/>
    <m/>
  </r>
  <r>
    <x v="20"/>
    <x v="116"/>
    <x v="414"/>
    <n v="46258"/>
    <m/>
    <m/>
    <n v="46258"/>
    <n v="10694"/>
    <m/>
    <m/>
    <n v="10694"/>
    <n v="-35564"/>
    <m/>
    <m/>
    <m/>
    <m/>
    <m/>
    <m/>
    <m/>
    <m/>
    <m/>
  </r>
  <r>
    <x v="20"/>
    <x v="116"/>
    <x v="415"/>
    <m/>
    <m/>
    <m/>
    <n v="0"/>
    <m/>
    <m/>
    <m/>
    <n v="0"/>
    <n v="0"/>
    <n v="62149"/>
    <m/>
    <m/>
    <m/>
    <m/>
    <m/>
    <m/>
    <m/>
    <m/>
  </r>
  <r>
    <x v="20"/>
    <x v="116"/>
    <x v="511"/>
    <m/>
    <m/>
    <m/>
    <m/>
    <m/>
    <m/>
    <m/>
    <m/>
    <m/>
    <n v="5704"/>
    <m/>
    <m/>
    <m/>
    <m/>
    <m/>
    <m/>
    <m/>
    <m/>
  </r>
  <r>
    <x v="20"/>
    <x v="116"/>
    <x v="416"/>
    <m/>
    <m/>
    <m/>
    <n v="0"/>
    <m/>
    <m/>
    <m/>
    <n v="0"/>
    <n v="0"/>
    <n v="1053"/>
    <m/>
    <m/>
    <m/>
    <m/>
    <m/>
    <m/>
    <m/>
    <m/>
  </r>
  <r>
    <x v="20"/>
    <x v="116"/>
    <x v="512"/>
    <m/>
    <m/>
    <m/>
    <m/>
    <m/>
    <m/>
    <m/>
    <m/>
    <m/>
    <n v="125"/>
    <m/>
    <m/>
    <m/>
    <m/>
    <m/>
    <m/>
    <m/>
    <m/>
  </r>
  <r>
    <x v="20"/>
    <x v="116"/>
    <x v="474"/>
    <m/>
    <m/>
    <m/>
    <n v="0"/>
    <m/>
    <m/>
    <m/>
    <n v="0"/>
    <n v="0"/>
    <m/>
    <m/>
    <m/>
    <m/>
    <m/>
    <m/>
    <m/>
    <m/>
    <m/>
  </r>
  <r>
    <x v="20"/>
    <x v="116"/>
    <x v="420"/>
    <m/>
    <m/>
    <m/>
    <n v="0"/>
    <m/>
    <m/>
    <m/>
    <n v="0"/>
    <n v="0"/>
    <m/>
    <n v="120"/>
    <m/>
    <m/>
    <m/>
    <m/>
    <m/>
    <m/>
    <m/>
  </r>
  <r>
    <x v="20"/>
    <x v="116"/>
    <x v="208"/>
    <m/>
    <m/>
    <m/>
    <m/>
    <m/>
    <m/>
    <m/>
    <m/>
    <m/>
    <m/>
    <m/>
    <m/>
    <m/>
    <n v="900"/>
    <m/>
    <m/>
    <m/>
    <m/>
  </r>
  <r>
    <x v="1"/>
    <x v="10"/>
    <x v="21"/>
    <n v="141694"/>
    <n v="53541"/>
    <n v="2500"/>
    <n v="197735"/>
    <n v="105744"/>
    <n v="53749"/>
    <n v="1000"/>
    <n v="160493"/>
    <n v="-37242"/>
    <n v="72266"/>
    <n v="120"/>
    <n v="0"/>
    <n v="0"/>
    <n v="900"/>
    <n v="0"/>
    <n v="0"/>
    <n v="0"/>
    <n v="0"/>
  </r>
  <r>
    <x v="20"/>
    <x v="117"/>
    <x v="513"/>
    <n v="87688"/>
    <n v="20744"/>
    <n v="74"/>
    <n v="108506"/>
    <n v="78680"/>
    <n v="19765"/>
    <n v="400"/>
    <n v="98845"/>
    <n v="-9661"/>
    <m/>
    <m/>
    <m/>
    <m/>
    <m/>
    <m/>
    <m/>
    <m/>
    <m/>
  </r>
  <r>
    <x v="20"/>
    <x v="117"/>
    <x v="413"/>
    <m/>
    <n v="3462"/>
    <m/>
    <n v="3462"/>
    <m/>
    <n v="3252"/>
    <m/>
    <n v="3252"/>
    <n v="-210"/>
    <n v="948"/>
    <m/>
    <m/>
    <m/>
    <m/>
    <m/>
    <m/>
    <m/>
    <m/>
  </r>
  <r>
    <x v="20"/>
    <x v="117"/>
    <x v="414"/>
    <n v="30603"/>
    <m/>
    <m/>
    <n v="30603"/>
    <n v="5139"/>
    <m/>
    <m/>
    <n v="5139"/>
    <n v="-25464"/>
    <m/>
    <m/>
    <m/>
    <m/>
    <m/>
    <m/>
    <m/>
    <m/>
    <m/>
  </r>
  <r>
    <x v="20"/>
    <x v="117"/>
    <x v="415"/>
    <m/>
    <m/>
    <m/>
    <n v="0"/>
    <m/>
    <m/>
    <m/>
    <n v="0"/>
    <n v="0"/>
    <n v="30182"/>
    <m/>
    <m/>
    <m/>
    <m/>
    <m/>
    <m/>
    <m/>
    <m/>
  </r>
  <r>
    <x v="20"/>
    <x v="117"/>
    <x v="511"/>
    <m/>
    <m/>
    <m/>
    <m/>
    <m/>
    <m/>
    <m/>
    <m/>
    <m/>
    <n v="1632"/>
    <m/>
    <m/>
    <m/>
    <m/>
    <m/>
    <m/>
    <m/>
    <m/>
  </r>
  <r>
    <x v="20"/>
    <x v="117"/>
    <x v="416"/>
    <m/>
    <m/>
    <m/>
    <n v="0"/>
    <m/>
    <m/>
    <m/>
    <n v="0"/>
    <n v="0"/>
    <n v="375"/>
    <m/>
    <m/>
    <m/>
    <m/>
    <m/>
    <m/>
    <m/>
    <m/>
  </r>
  <r>
    <x v="20"/>
    <x v="117"/>
    <x v="512"/>
    <m/>
    <m/>
    <m/>
    <m/>
    <m/>
    <m/>
    <m/>
    <m/>
    <m/>
    <n v="35"/>
    <m/>
    <m/>
    <m/>
    <m/>
    <m/>
    <m/>
    <m/>
    <m/>
  </r>
  <r>
    <x v="20"/>
    <x v="117"/>
    <x v="514"/>
    <m/>
    <m/>
    <m/>
    <m/>
    <m/>
    <m/>
    <m/>
    <m/>
    <m/>
    <n v="2938"/>
    <m/>
    <m/>
    <m/>
    <m/>
    <m/>
    <m/>
    <m/>
    <m/>
  </r>
  <r>
    <x v="20"/>
    <x v="117"/>
    <x v="474"/>
    <m/>
    <m/>
    <m/>
    <n v="0"/>
    <m/>
    <m/>
    <m/>
    <n v="0"/>
    <n v="0"/>
    <m/>
    <m/>
    <m/>
    <m/>
    <m/>
    <m/>
    <m/>
    <m/>
    <m/>
  </r>
  <r>
    <x v="20"/>
    <x v="117"/>
    <x v="420"/>
    <m/>
    <m/>
    <m/>
    <n v="0"/>
    <m/>
    <m/>
    <m/>
    <n v="0"/>
    <n v="0"/>
    <m/>
    <n v="120"/>
    <m/>
    <m/>
    <m/>
    <m/>
    <m/>
    <m/>
    <m/>
  </r>
  <r>
    <x v="1"/>
    <x v="10"/>
    <x v="21"/>
    <n v="118291"/>
    <n v="24206"/>
    <n v="74"/>
    <n v="142571"/>
    <n v="83819"/>
    <n v="23017"/>
    <n v="400"/>
    <n v="107236"/>
    <n v="-35335"/>
    <n v="36110"/>
    <n v="120"/>
    <n v="0"/>
    <n v="0"/>
    <n v="0"/>
    <n v="0"/>
    <n v="0"/>
    <n v="0"/>
    <n v="0"/>
  </r>
  <r>
    <x v="20"/>
    <x v="118"/>
    <x v="515"/>
    <n v="208225"/>
    <n v="45373"/>
    <n v="19592"/>
    <n v="273190"/>
    <n v="172833"/>
    <n v="23536"/>
    <n v="6800"/>
    <n v="203169"/>
    <n v="-70021"/>
    <m/>
    <m/>
    <m/>
    <m/>
    <m/>
    <m/>
    <m/>
    <m/>
    <m/>
  </r>
  <r>
    <x v="20"/>
    <x v="118"/>
    <x v="469"/>
    <m/>
    <n v="149000"/>
    <m/>
    <n v="149000"/>
    <m/>
    <n v="70365"/>
    <m/>
    <n v="70365"/>
    <n v="-78635"/>
    <m/>
    <m/>
    <m/>
    <m/>
    <m/>
    <m/>
    <m/>
    <m/>
    <m/>
  </r>
  <r>
    <x v="20"/>
    <x v="118"/>
    <x v="413"/>
    <m/>
    <n v="36000"/>
    <m/>
    <n v="36000"/>
    <m/>
    <n v="30314"/>
    <m/>
    <n v="30314"/>
    <n v="-5686"/>
    <n v="9596"/>
    <m/>
    <m/>
    <m/>
    <m/>
    <m/>
    <m/>
    <m/>
    <m/>
  </r>
  <r>
    <x v="20"/>
    <x v="118"/>
    <x v="414"/>
    <m/>
    <m/>
    <m/>
    <n v="0"/>
    <n v="12610"/>
    <m/>
    <m/>
    <n v="12610"/>
    <n v="12610"/>
    <m/>
    <m/>
    <m/>
    <m/>
    <m/>
    <m/>
    <m/>
    <m/>
    <m/>
  </r>
  <r>
    <x v="20"/>
    <x v="118"/>
    <x v="514"/>
    <m/>
    <m/>
    <m/>
    <m/>
    <m/>
    <m/>
    <m/>
    <m/>
    <m/>
    <n v="2938"/>
    <m/>
    <m/>
    <m/>
    <m/>
    <m/>
    <m/>
    <m/>
    <m/>
  </r>
  <r>
    <x v="20"/>
    <x v="118"/>
    <x v="415"/>
    <m/>
    <m/>
    <m/>
    <n v="0"/>
    <m/>
    <m/>
    <m/>
    <n v="0"/>
    <n v="0"/>
    <n v="262273"/>
    <m/>
    <m/>
    <m/>
    <m/>
    <m/>
    <m/>
    <m/>
    <m/>
  </r>
  <r>
    <x v="20"/>
    <x v="118"/>
    <x v="416"/>
    <m/>
    <m/>
    <m/>
    <n v="0"/>
    <m/>
    <m/>
    <m/>
    <n v="0"/>
    <n v="0"/>
    <n v="3715"/>
    <m/>
    <m/>
    <m/>
    <m/>
    <m/>
    <m/>
    <m/>
    <m/>
  </r>
  <r>
    <x v="20"/>
    <x v="118"/>
    <x v="471"/>
    <m/>
    <m/>
    <m/>
    <m/>
    <m/>
    <m/>
    <m/>
    <n v="0"/>
    <n v="0"/>
    <m/>
    <n v="400"/>
    <m/>
    <m/>
    <m/>
    <m/>
    <m/>
    <m/>
    <m/>
  </r>
  <r>
    <x v="20"/>
    <x v="118"/>
    <x v="474"/>
    <m/>
    <m/>
    <m/>
    <n v="0"/>
    <m/>
    <m/>
    <m/>
    <n v="0"/>
    <n v="0"/>
    <m/>
    <m/>
    <m/>
    <m/>
    <m/>
    <m/>
    <m/>
    <m/>
    <m/>
  </r>
  <r>
    <x v="20"/>
    <x v="118"/>
    <x v="475"/>
    <m/>
    <n v="1700"/>
    <m/>
    <n v="1700"/>
    <m/>
    <n v="3300"/>
    <m/>
    <n v="3300"/>
    <n v="1600"/>
    <m/>
    <m/>
    <m/>
    <m/>
    <m/>
    <m/>
    <m/>
    <m/>
    <m/>
  </r>
  <r>
    <x v="20"/>
    <x v="118"/>
    <x v="516"/>
    <m/>
    <m/>
    <m/>
    <n v="0"/>
    <m/>
    <m/>
    <m/>
    <n v="0"/>
    <n v="0"/>
    <m/>
    <n v="3500"/>
    <m/>
    <m/>
    <m/>
    <m/>
    <m/>
    <m/>
    <m/>
  </r>
  <r>
    <x v="20"/>
    <x v="118"/>
    <x v="517"/>
    <m/>
    <n v="50000"/>
    <m/>
    <n v="50000"/>
    <m/>
    <m/>
    <m/>
    <n v="0"/>
    <n v="-50000"/>
    <m/>
    <n v="8000"/>
    <m/>
    <m/>
    <m/>
    <m/>
    <m/>
    <m/>
    <m/>
  </r>
  <r>
    <x v="1"/>
    <x v="10"/>
    <x v="21"/>
    <n v="208225"/>
    <n v="282073"/>
    <n v="19592"/>
    <n v="509890"/>
    <n v="185443"/>
    <n v="127515"/>
    <n v="6800"/>
    <n v="319758"/>
    <n v="-190132"/>
    <n v="278522"/>
    <n v="11900"/>
    <n v="0"/>
    <n v="0"/>
    <n v="0"/>
    <n v="0"/>
    <n v="0"/>
    <n v="0"/>
    <n v="0"/>
  </r>
  <r>
    <x v="1"/>
    <x v="10"/>
    <x v="518"/>
    <n v="1748471"/>
    <n v="1244302"/>
    <n v="118930"/>
    <n v="3111703"/>
    <n v="1712345"/>
    <n v="988175"/>
    <n v="31198"/>
    <n v="2731718"/>
    <n v="-379985"/>
    <n v="2176423"/>
    <n v="60295"/>
    <n v="65628"/>
    <n v="51930"/>
    <n v="17350"/>
    <n v="116620"/>
    <n v="27202"/>
    <n v="89418"/>
    <n v="0"/>
  </r>
  <r>
    <x v="21"/>
    <x v="119"/>
    <x v="519"/>
    <n v="49872"/>
    <n v="34148"/>
    <n v="7052"/>
    <n v="91072"/>
    <n v="56344"/>
    <n v="41409"/>
    <n v="4270"/>
    <n v="102023"/>
    <n v="10951"/>
    <m/>
    <m/>
    <m/>
    <m/>
    <m/>
    <m/>
    <m/>
    <m/>
    <m/>
  </r>
  <r>
    <x v="21"/>
    <x v="119"/>
    <x v="413"/>
    <m/>
    <n v="5882"/>
    <m/>
    <m/>
    <m/>
    <n v="7344"/>
    <m/>
    <n v="7344"/>
    <n v="7344"/>
    <n v="10427"/>
    <m/>
    <m/>
    <m/>
    <m/>
    <m/>
    <m/>
    <m/>
    <m/>
  </r>
  <r>
    <x v="21"/>
    <x v="119"/>
    <x v="414"/>
    <n v="61356"/>
    <m/>
    <m/>
    <n v="61356"/>
    <n v="70753"/>
    <m/>
    <m/>
    <n v="70753"/>
    <n v="9397"/>
    <m/>
    <m/>
    <m/>
    <m/>
    <m/>
    <m/>
    <m/>
    <m/>
    <m/>
  </r>
  <r>
    <x v="21"/>
    <x v="119"/>
    <x v="520"/>
    <m/>
    <m/>
    <m/>
    <n v="0"/>
    <m/>
    <m/>
    <m/>
    <n v="0"/>
    <n v="0"/>
    <n v="99376"/>
    <m/>
    <m/>
    <m/>
    <m/>
    <m/>
    <m/>
    <m/>
    <m/>
  </r>
  <r>
    <x v="21"/>
    <x v="119"/>
    <x v="521"/>
    <m/>
    <m/>
    <m/>
    <m/>
    <m/>
    <m/>
    <m/>
    <m/>
    <m/>
    <n v="213862"/>
    <m/>
    <m/>
    <m/>
    <m/>
    <m/>
    <m/>
    <m/>
    <m/>
  </r>
  <r>
    <x v="21"/>
    <x v="119"/>
    <x v="416"/>
    <m/>
    <m/>
    <m/>
    <n v="0"/>
    <m/>
    <m/>
    <m/>
    <n v="0"/>
    <n v="0"/>
    <n v="1554"/>
    <m/>
    <m/>
    <m/>
    <m/>
    <m/>
    <m/>
    <m/>
    <m/>
  </r>
  <r>
    <x v="21"/>
    <x v="119"/>
    <x v="474"/>
    <m/>
    <m/>
    <m/>
    <n v="0"/>
    <m/>
    <m/>
    <m/>
    <n v="0"/>
    <n v="0"/>
    <m/>
    <m/>
    <m/>
    <m/>
    <m/>
    <m/>
    <m/>
    <m/>
    <m/>
  </r>
  <r>
    <x v="21"/>
    <x v="119"/>
    <x v="522"/>
    <m/>
    <m/>
    <m/>
    <m/>
    <m/>
    <m/>
    <m/>
    <n v="0"/>
    <n v="0"/>
    <m/>
    <n v="4600"/>
    <m/>
    <m/>
    <m/>
    <m/>
    <m/>
    <m/>
    <m/>
  </r>
  <r>
    <x v="21"/>
    <x v="119"/>
    <x v="523"/>
    <m/>
    <n v="600"/>
    <m/>
    <n v="600"/>
    <m/>
    <n v="600"/>
    <m/>
    <n v="600"/>
    <n v="0"/>
    <m/>
    <m/>
    <m/>
    <m/>
    <m/>
    <m/>
    <m/>
    <m/>
    <m/>
  </r>
  <r>
    <x v="21"/>
    <x v="119"/>
    <x v="524"/>
    <m/>
    <m/>
    <m/>
    <n v="0"/>
    <m/>
    <m/>
    <m/>
    <n v="0"/>
    <n v="0"/>
    <m/>
    <m/>
    <m/>
    <m/>
    <m/>
    <m/>
    <m/>
    <m/>
    <m/>
  </r>
  <r>
    <x v="21"/>
    <x v="119"/>
    <x v="525"/>
    <m/>
    <n v="7574"/>
    <m/>
    <n v="7574"/>
    <m/>
    <m/>
    <m/>
    <n v="0"/>
    <n v="-7574"/>
    <m/>
    <m/>
    <m/>
    <m/>
    <m/>
    <m/>
    <m/>
    <m/>
    <m/>
  </r>
  <r>
    <x v="21"/>
    <x v="119"/>
    <x v="526"/>
    <m/>
    <m/>
    <m/>
    <n v="0"/>
    <m/>
    <m/>
    <m/>
    <n v="0"/>
    <n v="0"/>
    <m/>
    <n v="1690"/>
    <m/>
    <n v="1690"/>
    <m/>
    <m/>
    <m/>
    <m/>
    <m/>
  </r>
  <r>
    <x v="21"/>
    <x v="119"/>
    <x v="527"/>
    <m/>
    <m/>
    <m/>
    <n v="0"/>
    <m/>
    <m/>
    <m/>
    <n v="0"/>
    <n v="0"/>
    <m/>
    <m/>
    <m/>
    <n v="8012"/>
    <m/>
    <m/>
    <m/>
    <m/>
    <m/>
  </r>
  <r>
    <x v="21"/>
    <x v="119"/>
    <x v="346"/>
    <m/>
    <n v="500"/>
    <n v="8794"/>
    <n v="9294"/>
    <m/>
    <m/>
    <m/>
    <n v="0"/>
    <n v="-9294"/>
    <m/>
    <m/>
    <m/>
    <m/>
    <m/>
    <m/>
    <m/>
    <m/>
    <m/>
  </r>
  <r>
    <x v="21"/>
    <x v="119"/>
    <x v="528"/>
    <m/>
    <m/>
    <m/>
    <m/>
    <m/>
    <m/>
    <m/>
    <m/>
    <m/>
    <m/>
    <n v="4200"/>
    <m/>
    <m/>
    <n v="4200"/>
    <m/>
    <m/>
    <m/>
    <m/>
  </r>
  <r>
    <x v="21"/>
    <x v="119"/>
    <x v="529"/>
    <m/>
    <m/>
    <m/>
    <m/>
    <m/>
    <m/>
    <m/>
    <m/>
    <m/>
    <m/>
    <m/>
    <m/>
    <m/>
    <n v="3620"/>
    <m/>
    <m/>
    <m/>
    <m/>
  </r>
  <r>
    <x v="21"/>
    <x v="119"/>
    <x v="530"/>
    <m/>
    <m/>
    <m/>
    <m/>
    <m/>
    <m/>
    <m/>
    <m/>
    <m/>
    <m/>
    <m/>
    <m/>
    <m/>
    <n v="14890"/>
    <m/>
    <m/>
    <m/>
    <m/>
  </r>
  <r>
    <x v="21"/>
    <x v="119"/>
    <x v="531"/>
    <m/>
    <m/>
    <m/>
    <m/>
    <m/>
    <m/>
    <m/>
    <m/>
    <m/>
    <m/>
    <m/>
    <m/>
    <m/>
    <n v="3150"/>
    <m/>
    <m/>
    <m/>
    <m/>
  </r>
  <r>
    <x v="1"/>
    <x v="10"/>
    <x v="21"/>
    <n v="111228"/>
    <n v="48704"/>
    <n v="15846"/>
    <n v="175778"/>
    <n v="127097"/>
    <n v="49353"/>
    <n v="4270"/>
    <n v="180720"/>
    <n v="4942"/>
    <n v="325219"/>
    <n v="10490"/>
    <n v="0"/>
    <n v="9702"/>
    <n v="25860"/>
    <n v="0"/>
    <n v="0"/>
    <n v="0"/>
    <n v="0"/>
  </r>
  <r>
    <x v="21"/>
    <x v="120"/>
    <x v="532"/>
    <n v="39979"/>
    <n v="34717"/>
    <n v="6150"/>
    <n v="80846"/>
    <n v="43523"/>
    <n v="42085"/>
    <n v="300"/>
    <n v="85908"/>
    <n v="5062"/>
    <m/>
    <m/>
    <m/>
    <m/>
    <m/>
    <m/>
    <m/>
    <m/>
    <m/>
  </r>
  <r>
    <x v="21"/>
    <x v="120"/>
    <x v="414"/>
    <n v="55615"/>
    <m/>
    <m/>
    <n v="55615"/>
    <n v="69505"/>
    <m/>
    <m/>
    <n v="69505"/>
    <n v="13890"/>
    <m/>
    <m/>
    <m/>
    <m/>
    <m/>
    <m/>
    <m/>
    <m/>
    <m/>
  </r>
  <r>
    <x v="21"/>
    <x v="120"/>
    <x v="521"/>
    <m/>
    <m/>
    <m/>
    <n v="0"/>
    <m/>
    <m/>
    <m/>
    <n v="0"/>
    <n v="0"/>
    <n v="70025"/>
    <m/>
    <m/>
    <m/>
    <m/>
    <m/>
    <m/>
    <m/>
    <m/>
  </r>
  <r>
    <x v="21"/>
    <x v="120"/>
    <x v="346"/>
    <m/>
    <m/>
    <m/>
    <m/>
    <m/>
    <m/>
    <m/>
    <n v="0"/>
    <n v="0"/>
    <m/>
    <n v="10700"/>
    <m/>
    <m/>
    <m/>
    <m/>
    <m/>
    <m/>
    <m/>
  </r>
  <r>
    <x v="21"/>
    <x v="120"/>
    <x v="533"/>
    <m/>
    <m/>
    <m/>
    <n v="0"/>
    <m/>
    <m/>
    <m/>
    <n v="0"/>
    <n v="0"/>
    <m/>
    <m/>
    <m/>
    <m/>
    <m/>
    <n v="21308"/>
    <n v="16764"/>
    <n v="4544"/>
    <m/>
  </r>
  <r>
    <x v="21"/>
    <x v="120"/>
    <x v="534"/>
    <m/>
    <m/>
    <n v="908"/>
    <n v="908"/>
    <m/>
    <m/>
    <m/>
    <n v="0"/>
    <n v="-908"/>
    <m/>
    <m/>
    <m/>
    <m/>
    <m/>
    <m/>
    <m/>
    <m/>
    <m/>
  </r>
  <r>
    <x v="1"/>
    <x v="10"/>
    <x v="21"/>
    <n v="95594"/>
    <n v="34717"/>
    <n v="7058"/>
    <n v="137369"/>
    <n v="113028"/>
    <n v="42085"/>
    <n v="300"/>
    <n v="155413"/>
    <n v="18044"/>
    <n v="70025"/>
    <n v="10700"/>
    <n v="0"/>
    <n v="0"/>
    <n v="0"/>
    <n v="21308"/>
    <n v="16764"/>
    <n v="4544"/>
    <n v="0"/>
  </r>
  <r>
    <x v="21"/>
    <x v="121"/>
    <x v="535"/>
    <n v="41920"/>
    <n v="29883"/>
    <n v="1500"/>
    <n v="73303"/>
    <n v="43569"/>
    <n v="30584"/>
    <n v="1000"/>
    <n v="75153"/>
    <n v="1850"/>
    <m/>
    <m/>
    <m/>
    <m/>
    <m/>
    <m/>
    <m/>
    <m/>
    <m/>
  </r>
  <r>
    <x v="21"/>
    <x v="121"/>
    <x v="414"/>
    <n v="38621"/>
    <m/>
    <m/>
    <n v="38621"/>
    <n v="34068"/>
    <m/>
    <m/>
    <n v="34068"/>
    <n v="-4553"/>
    <m/>
    <m/>
    <m/>
    <m/>
    <m/>
    <m/>
    <m/>
    <m/>
    <m/>
  </r>
  <r>
    <x v="21"/>
    <x v="121"/>
    <x v="415"/>
    <m/>
    <m/>
    <m/>
    <n v="0"/>
    <m/>
    <m/>
    <m/>
    <n v="0"/>
    <n v="0"/>
    <n v="3836"/>
    <m/>
    <m/>
    <m/>
    <m/>
    <m/>
    <m/>
    <m/>
    <m/>
  </r>
  <r>
    <x v="21"/>
    <x v="121"/>
    <x v="521"/>
    <m/>
    <m/>
    <m/>
    <n v="0"/>
    <m/>
    <m/>
    <m/>
    <n v="0"/>
    <n v="0"/>
    <n v="174289"/>
    <m/>
    <m/>
    <m/>
    <m/>
    <m/>
    <m/>
    <m/>
    <m/>
  </r>
  <r>
    <x v="21"/>
    <x v="121"/>
    <x v="522"/>
    <m/>
    <m/>
    <m/>
    <n v="0"/>
    <m/>
    <m/>
    <m/>
    <n v="0"/>
    <n v="0"/>
    <m/>
    <n v="6000"/>
    <m/>
    <m/>
    <m/>
    <m/>
    <m/>
    <m/>
    <m/>
  </r>
  <r>
    <x v="1"/>
    <x v="10"/>
    <x v="21"/>
    <n v="80541"/>
    <n v="29883"/>
    <n v="1500"/>
    <n v="111924"/>
    <n v="77637"/>
    <n v="30584"/>
    <n v="1000"/>
    <n v="109221"/>
    <n v="-2703"/>
    <n v="178125"/>
    <n v="6000"/>
    <n v="0"/>
    <n v="0"/>
    <n v="0"/>
    <n v="0"/>
    <n v="0"/>
    <n v="0"/>
    <n v="0"/>
  </r>
  <r>
    <x v="21"/>
    <x v="122"/>
    <x v="536"/>
    <n v="51523"/>
    <n v="3398"/>
    <n v="1000"/>
    <n v="55921"/>
    <n v="23360"/>
    <n v="5027"/>
    <m/>
    <n v="28387"/>
    <n v="-27534"/>
    <m/>
    <m/>
    <m/>
    <m/>
    <m/>
    <m/>
    <m/>
    <m/>
    <m/>
  </r>
  <r>
    <x v="21"/>
    <x v="122"/>
    <x v="537"/>
    <m/>
    <n v="7560"/>
    <m/>
    <n v="7560"/>
    <m/>
    <n v="10113"/>
    <m/>
    <n v="10113"/>
    <n v="2553"/>
    <m/>
    <m/>
    <m/>
    <m/>
    <m/>
    <m/>
    <m/>
    <m/>
    <m/>
  </r>
  <r>
    <x v="21"/>
    <x v="122"/>
    <x v="414"/>
    <m/>
    <m/>
    <m/>
    <n v="0"/>
    <n v="29903"/>
    <m/>
    <m/>
    <n v="29903"/>
    <n v="29903"/>
    <m/>
    <m/>
    <m/>
    <m/>
    <m/>
    <m/>
    <m/>
    <m/>
    <m/>
  </r>
  <r>
    <x v="21"/>
    <x v="122"/>
    <x v="521"/>
    <m/>
    <m/>
    <m/>
    <n v="0"/>
    <m/>
    <m/>
    <m/>
    <n v="0"/>
    <n v="0"/>
    <n v="66516"/>
    <m/>
    <m/>
    <m/>
    <m/>
    <m/>
    <m/>
    <m/>
    <m/>
  </r>
  <r>
    <x v="21"/>
    <x v="122"/>
    <x v="533"/>
    <m/>
    <m/>
    <m/>
    <n v="0"/>
    <m/>
    <m/>
    <m/>
    <n v="0"/>
    <n v="0"/>
    <m/>
    <m/>
    <m/>
    <m/>
    <m/>
    <m/>
    <m/>
    <m/>
    <m/>
  </r>
  <r>
    <x v="21"/>
    <x v="122"/>
    <x v="534"/>
    <m/>
    <m/>
    <m/>
    <n v="0"/>
    <m/>
    <m/>
    <m/>
    <n v="0"/>
    <n v="0"/>
    <m/>
    <m/>
    <m/>
    <m/>
    <m/>
    <m/>
    <m/>
    <m/>
    <m/>
  </r>
  <r>
    <x v="1"/>
    <x v="10"/>
    <x v="24"/>
    <n v="51523"/>
    <n v="10958"/>
    <n v="1000"/>
    <n v="63481"/>
    <n v="53263"/>
    <n v="15140"/>
    <n v="0"/>
    <n v="68403"/>
    <n v="4922"/>
    <n v="66516"/>
    <n v="0"/>
    <n v="0"/>
    <n v="0"/>
    <n v="0"/>
    <n v="0"/>
    <n v="0"/>
    <n v="0"/>
    <n v="0"/>
  </r>
  <r>
    <x v="21"/>
    <x v="123"/>
    <x v="538"/>
    <n v="66670"/>
    <n v="86289"/>
    <m/>
    <n v="152959"/>
    <n v="97479"/>
    <n v="95632"/>
    <n v="5400"/>
    <n v="198511"/>
    <n v="45552"/>
    <m/>
    <m/>
    <m/>
    <m/>
    <m/>
    <m/>
    <m/>
    <m/>
    <m/>
  </r>
  <r>
    <x v="21"/>
    <x v="123"/>
    <x v="414"/>
    <n v="47073"/>
    <m/>
    <m/>
    <n v="47073"/>
    <n v="97532"/>
    <m/>
    <m/>
    <n v="97532"/>
    <n v="50459"/>
    <m/>
    <m/>
    <m/>
    <m/>
    <m/>
    <m/>
    <m/>
    <m/>
    <m/>
  </r>
  <r>
    <x v="21"/>
    <x v="123"/>
    <x v="539"/>
    <m/>
    <m/>
    <m/>
    <n v="0"/>
    <m/>
    <m/>
    <m/>
    <n v="0"/>
    <n v="0"/>
    <n v="1641"/>
    <m/>
    <m/>
    <m/>
    <m/>
    <m/>
    <m/>
    <m/>
    <m/>
  </r>
  <r>
    <x v="21"/>
    <x v="123"/>
    <x v="539"/>
    <m/>
    <m/>
    <m/>
    <m/>
    <m/>
    <m/>
    <m/>
    <m/>
    <m/>
    <n v="229666"/>
    <m/>
    <m/>
    <m/>
    <m/>
    <m/>
    <m/>
    <m/>
    <m/>
  </r>
  <r>
    <x v="21"/>
    <x v="123"/>
    <x v="540"/>
    <m/>
    <n v="2132"/>
    <n v="3200"/>
    <n v="5332"/>
    <m/>
    <m/>
    <m/>
    <n v="0"/>
    <n v="-5332"/>
    <m/>
    <m/>
    <m/>
    <m/>
    <m/>
    <m/>
    <m/>
    <m/>
    <m/>
  </r>
  <r>
    <x v="21"/>
    <x v="123"/>
    <x v="541"/>
    <m/>
    <m/>
    <n v="20000"/>
    <n v="20000"/>
    <m/>
    <m/>
    <m/>
    <n v="0"/>
    <n v="-20000"/>
    <m/>
    <m/>
    <n v="21780"/>
    <m/>
    <m/>
    <m/>
    <m/>
    <m/>
    <m/>
  </r>
  <r>
    <x v="21"/>
    <x v="123"/>
    <x v="542"/>
    <m/>
    <m/>
    <m/>
    <n v="0"/>
    <m/>
    <m/>
    <m/>
    <n v="0"/>
    <n v="0"/>
    <m/>
    <m/>
    <n v="8289"/>
    <m/>
    <m/>
    <m/>
    <m/>
    <m/>
    <m/>
  </r>
  <r>
    <x v="21"/>
    <x v="123"/>
    <x v="543"/>
    <m/>
    <m/>
    <m/>
    <m/>
    <m/>
    <m/>
    <m/>
    <n v="0"/>
    <n v="0"/>
    <m/>
    <n v="20000"/>
    <m/>
    <m/>
    <m/>
    <m/>
    <m/>
    <m/>
    <m/>
  </r>
  <r>
    <x v="21"/>
    <x v="123"/>
    <x v="544"/>
    <m/>
    <m/>
    <m/>
    <m/>
    <m/>
    <m/>
    <m/>
    <n v="0"/>
    <n v="0"/>
    <m/>
    <m/>
    <m/>
    <m/>
    <n v="30000"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n v="113743"/>
    <n v="88421"/>
    <n v="23200"/>
    <n v="225364"/>
    <n v="195011"/>
    <n v="95632"/>
    <n v="5400"/>
    <n v="296043"/>
    <n v="70679"/>
    <n v="231307"/>
    <n v="20000"/>
    <n v="30069"/>
    <n v="0"/>
    <n v="30000"/>
    <n v="0"/>
    <n v="0"/>
    <n v="0"/>
    <n v="0"/>
  </r>
  <r>
    <x v="21"/>
    <x v="124"/>
    <x v="545"/>
    <n v="35649"/>
    <n v="71383"/>
    <n v="7500"/>
    <n v="114532"/>
    <n v="49112"/>
    <n v="76438"/>
    <n v="7500"/>
    <n v="133050"/>
    <n v="18518"/>
    <m/>
    <m/>
    <m/>
    <m/>
    <m/>
    <m/>
    <m/>
    <m/>
    <m/>
  </r>
  <r>
    <x v="21"/>
    <x v="124"/>
    <x v="414"/>
    <n v="58148"/>
    <m/>
    <m/>
    <n v="58148"/>
    <n v="60554"/>
    <m/>
    <m/>
    <n v="60554"/>
    <n v="2406"/>
    <m/>
    <m/>
    <m/>
    <m/>
    <m/>
    <m/>
    <m/>
    <m/>
    <m/>
  </r>
  <r>
    <x v="21"/>
    <x v="124"/>
    <x v="415"/>
    <m/>
    <m/>
    <m/>
    <n v="0"/>
    <m/>
    <m/>
    <m/>
    <n v="0"/>
    <n v="0"/>
    <n v="55735"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21"/>
    <x v="124"/>
    <x v="546"/>
    <m/>
    <m/>
    <m/>
    <n v="0"/>
    <m/>
    <m/>
    <m/>
    <n v="0"/>
    <n v="0"/>
    <m/>
    <m/>
    <m/>
    <m/>
    <m/>
    <n v="7775"/>
    <m/>
    <n v="7775"/>
    <m/>
  </r>
  <r>
    <x v="21"/>
    <x v="124"/>
    <x v="547"/>
    <m/>
    <m/>
    <m/>
    <n v="0"/>
    <m/>
    <m/>
    <m/>
    <n v="0"/>
    <n v="0"/>
    <m/>
    <m/>
    <m/>
    <m/>
    <m/>
    <n v="137239"/>
    <m/>
    <n v="137239"/>
    <m/>
  </r>
  <r>
    <x v="1"/>
    <x v="10"/>
    <x v="24"/>
    <n v="93797"/>
    <n v="71383"/>
    <n v="7500"/>
    <n v="172680"/>
    <n v="109666"/>
    <n v="76438"/>
    <n v="7500"/>
    <n v="193604"/>
    <n v="20924"/>
    <n v="55735"/>
    <n v="0"/>
    <n v="0"/>
    <n v="0"/>
    <n v="0"/>
    <n v="145014"/>
    <n v="0"/>
    <n v="145014"/>
    <n v="0"/>
  </r>
  <r>
    <x v="1"/>
    <x v="10"/>
    <x v="24"/>
    <n v="554000"/>
    <n v="284066"/>
    <n v="63678"/>
    <n v="886596"/>
    <n v="675702"/>
    <n v="309232"/>
    <n v="18470"/>
    <n v="1003404"/>
    <n v="116808"/>
    <m/>
    <m/>
    <m/>
    <m/>
    <m/>
    <m/>
    <m/>
    <m/>
    <m/>
  </r>
  <r>
    <x v="1"/>
    <x v="10"/>
    <x v="24"/>
    <m/>
    <m/>
    <m/>
    <m/>
    <m/>
    <m/>
    <m/>
    <m/>
    <m/>
    <m/>
    <m/>
    <m/>
    <m/>
    <m/>
    <m/>
    <m/>
    <m/>
    <m/>
  </r>
  <r>
    <x v="22"/>
    <x v="125"/>
    <x v="548"/>
    <n v="114465"/>
    <n v="74057"/>
    <m/>
    <n v="188522"/>
    <n v="176812"/>
    <n v="188384"/>
    <m/>
    <n v="365196"/>
    <n v="176674"/>
    <m/>
    <m/>
    <m/>
    <m/>
    <m/>
    <m/>
    <m/>
    <m/>
    <m/>
  </r>
  <r>
    <x v="22"/>
    <x v="126"/>
    <x v="549"/>
    <n v="21593"/>
    <n v="34532"/>
    <n v="600"/>
    <n v="56725"/>
    <n v="32283"/>
    <n v="33989"/>
    <m/>
    <n v="66272"/>
    <n v="9547"/>
    <m/>
    <m/>
    <m/>
    <m/>
    <m/>
    <m/>
    <m/>
    <m/>
    <m/>
  </r>
  <r>
    <x v="22"/>
    <x v="127"/>
    <x v="550"/>
    <n v="48210"/>
    <n v="43740"/>
    <m/>
    <n v="91950"/>
    <n v="45877"/>
    <n v="43864"/>
    <m/>
    <n v="89741"/>
    <n v="-2209"/>
    <m/>
    <m/>
    <m/>
    <m/>
    <m/>
    <m/>
    <m/>
    <m/>
    <m/>
  </r>
  <r>
    <x v="22"/>
    <x v="128"/>
    <x v="551"/>
    <m/>
    <m/>
    <m/>
    <n v="0"/>
    <m/>
    <n v="2190"/>
    <m/>
    <n v="2190"/>
    <n v="2190"/>
    <m/>
    <m/>
    <m/>
    <m/>
    <m/>
    <m/>
    <m/>
    <m/>
    <m/>
  </r>
  <r>
    <x v="22"/>
    <x v="129"/>
    <x v="552"/>
    <m/>
    <m/>
    <m/>
    <m/>
    <m/>
    <n v="3428"/>
    <m/>
    <n v="3428"/>
    <n v="3428"/>
    <m/>
    <m/>
    <m/>
    <m/>
    <m/>
    <m/>
    <m/>
    <m/>
    <m/>
  </r>
  <r>
    <x v="1"/>
    <x v="10"/>
    <x v="24"/>
    <n v="184268"/>
    <n v="152329"/>
    <n v="600"/>
    <n v="337197"/>
    <n v="254972"/>
    <n v="271855"/>
    <n v="0"/>
    <n v="526827"/>
    <n v="189630"/>
    <n v="0"/>
    <n v="0"/>
    <n v="0"/>
    <n v="0"/>
    <n v="0"/>
    <n v="0"/>
    <n v="0"/>
    <n v="0"/>
    <n v="0"/>
  </r>
  <r>
    <x v="23"/>
    <x v="130"/>
    <x v="553"/>
    <n v="87535"/>
    <n v="11881"/>
    <n v="3958"/>
    <n v="103374"/>
    <n v="184680"/>
    <n v="26663"/>
    <m/>
    <n v="211343"/>
    <n v="107969"/>
    <m/>
    <m/>
    <m/>
    <m/>
    <m/>
    <m/>
    <m/>
    <m/>
    <m/>
  </r>
  <r>
    <x v="23"/>
    <x v="130"/>
    <x v="554"/>
    <n v="8874"/>
    <m/>
    <m/>
    <n v="8874"/>
    <m/>
    <m/>
    <m/>
    <n v="0"/>
    <n v="-8874"/>
    <m/>
    <m/>
    <m/>
    <m/>
    <m/>
    <m/>
    <m/>
    <m/>
    <m/>
  </r>
  <r>
    <x v="23"/>
    <x v="130"/>
    <x v="24"/>
    <m/>
    <m/>
    <m/>
    <n v="0"/>
    <m/>
    <m/>
    <m/>
    <n v="0"/>
    <n v="0"/>
    <m/>
    <m/>
    <m/>
    <m/>
    <m/>
    <m/>
    <m/>
    <m/>
    <m/>
  </r>
  <r>
    <x v="23"/>
    <x v="130"/>
    <x v="555"/>
    <m/>
    <m/>
    <m/>
    <n v="0"/>
    <m/>
    <m/>
    <m/>
    <n v="0"/>
    <n v="0"/>
    <m/>
    <m/>
    <m/>
    <m/>
    <m/>
    <n v="66"/>
    <m/>
    <n v="66"/>
    <m/>
  </r>
  <r>
    <x v="23"/>
    <x v="130"/>
    <x v="556"/>
    <m/>
    <m/>
    <m/>
    <n v="0"/>
    <m/>
    <m/>
    <m/>
    <n v="0"/>
    <n v="0"/>
    <m/>
    <m/>
    <m/>
    <m/>
    <m/>
    <n v="10755"/>
    <m/>
    <n v="10755"/>
    <m/>
  </r>
  <r>
    <x v="23"/>
    <x v="130"/>
    <x v="557"/>
    <m/>
    <m/>
    <m/>
    <n v="0"/>
    <m/>
    <m/>
    <m/>
    <n v="0"/>
    <n v="0"/>
    <m/>
    <m/>
    <m/>
    <m/>
    <m/>
    <n v="42491"/>
    <m/>
    <n v="42491"/>
    <m/>
  </r>
  <r>
    <x v="23"/>
    <x v="130"/>
    <x v="558"/>
    <m/>
    <m/>
    <m/>
    <n v="0"/>
    <m/>
    <m/>
    <m/>
    <n v="0"/>
    <n v="0"/>
    <m/>
    <m/>
    <m/>
    <m/>
    <m/>
    <n v="89"/>
    <m/>
    <n v="89"/>
    <m/>
  </r>
  <r>
    <x v="1"/>
    <x v="10"/>
    <x v="24"/>
    <m/>
    <m/>
    <m/>
    <m/>
    <m/>
    <m/>
    <m/>
    <m/>
    <m/>
    <m/>
    <m/>
    <m/>
    <m/>
    <m/>
    <m/>
    <m/>
    <m/>
    <m/>
  </r>
  <r>
    <x v="1"/>
    <x v="10"/>
    <x v="24"/>
    <n v="96409"/>
    <n v="11881"/>
    <n v="3958"/>
    <n v="112248"/>
    <n v="184680"/>
    <n v="26663"/>
    <n v="0"/>
    <n v="211343"/>
    <n v="99095"/>
    <n v="0"/>
    <n v="0"/>
    <n v="0"/>
    <n v="0"/>
    <n v="0"/>
    <n v="53401"/>
    <n v="0"/>
    <n v="53401"/>
    <n v="0"/>
  </r>
  <r>
    <x v="24"/>
    <x v="131"/>
    <x v="559"/>
    <m/>
    <n v="338047"/>
    <m/>
    <n v="338047"/>
    <m/>
    <n v="232000"/>
    <m/>
    <n v="232000"/>
    <n v="-106047"/>
    <m/>
    <m/>
    <m/>
    <m/>
    <m/>
    <m/>
    <m/>
    <m/>
    <m/>
  </r>
  <r>
    <x v="1"/>
    <x v="10"/>
    <x v="560"/>
    <m/>
    <m/>
    <m/>
    <m/>
    <m/>
    <m/>
    <m/>
    <m/>
    <n v="0"/>
    <m/>
    <m/>
    <m/>
    <m/>
    <m/>
    <m/>
    <m/>
    <m/>
    <m/>
  </r>
  <r>
    <x v="25"/>
    <x v="132"/>
    <x v="561"/>
    <n v="400387"/>
    <n v="166753"/>
    <m/>
    <n v="567140"/>
    <m/>
    <m/>
    <m/>
    <n v="0"/>
    <n v="-567140"/>
    <n v="828696"/>
    <m/>
    <m/>
    <m/>
    <m/>
    <m/>
    <m/>
    <m/>
    <m/>
  </r>
  <r>
    <x v="25"/>
    <x v="133"/>
    <x v="562"/>
    <n v="119293"/>
    <n v="148466"/>
    <m/>
    <n v="267759"/>
    <n v="112252"/>
    <n v="158185"/>
    <m/>
    <n v="270437"/>
    <n v="2678"/>
    <m/>
    <m/>
    <m/>
    <m/>
    <m/>
    <m/>
    <m/>
    <m/>
    <m/>
  </r>
  <r>
    <x v="25"/>
    <x v="133"/>
    <x v="563"/>
    <m/>
    <m/>
    <m/>
    <m/>
    <m/>
    <m/>
    <m/>
    <m/>
    <m/>
    <m/>
    <m/>
    <n v="15300"/>
    <m/>
    <m/>
    <m/>
    <m/>
    <m/>
    <m/>
  </r>
  <r>
    <x v="25"/>
    <x v="133"/>
    <x v="564"/>
    <n v="19434"/>
    <n v="7970"/>
    <m/>
    <n v="27404"/>
    <n v="22375"/>
    <n v="5795"/>
    <m/>
    <n v="28170"/>
    <n v="766"/>
    <m/>
    <m/>
    <m/>
    <m/>
    <m/>
    <m/>
    <m/>
    <m/>
    <m/>
  </r>
  <r>
    <x v="25"/>
    <x v="134"/>
    <x v="565"/>
    <n v="83454"/>
    <n v="13134"/>
    <n v="599"/>
    <n v="97187"/>
    <m/>
    <n v="150"/>
    <m/>
    <n v="150"/>
    <n v="-97037"/>
    <m/>
    <m/>
    <m/>
    <m/>
    <m/>
    <n v="95177"/>
    <m/>
    <n v="95177"/>
    <m/>
  </r>
  <r>
    <x v="25"/>
    <x v="134"/>
    <x v="566"/>
    <n v="27187"/>
    <n v="5942"/>
    <n v="4228"/>
    <n v="37357"/>
    <m/>
    <m/>
    <m/>
    <n v="0"/>
    <n v="-37357"/>
    <m/>
    <m/>
    <m/>
    <m/>
    <m/>
    <n v="67018"/>
    <m/>
    <n v="67018"/>
    <m/>
  </r>
  <r>
    <x v="25"/>
    <x v="135"/>
    <x v="567"/>
    <n v="264546"/>
    <n v="79815"/>
    <n v="1350"/>
    <n v="345711"/>
    <n v="294965"/>
    <n v="80781"/>
    <m/>
    <n v="375746"/>
    <n v="30035"/>
    <n v="6360"/>
    <m/>
    <m/>
    <m/>
    <m/>
    <m/>
    <m/>
    <m/>
    <m/>
  </r>
  <r>
    <x v="25"/>
    <x v="135"/>
    <x v="568"/>
    <m/>
    <n v="9000"/>
    <m/>
    <n v="9000"/>
    <m/>
    <m/>
    <m/>
    <n v="0"/>
    <n v="-9000"/>
    <m/>
    <m/>
    <m/>
    <m/>
    <m/>
    <m/>
    <m/>
    <m/>
    <m/>
  </r>
  <r>
    <x v="25"/>
    <x v="135"/>
    <x v="569"/>
    <m/>
    <m/>
    <m/>
    <n v="0"/>
    <m/>
    <m/>
    <m/>
    <n v="0"/>
    <n v="0"/>
    <m/>
    <n v="13000"/>
    <m/>
    <m/>
    <m/>
    <m/>
    <m/>
    <m/>
    <m/>
  </r>
  <r>
    <x v="25"/>
    <x v="136"/>
    <x v="570"/>
    <n v="195868"/>
    <n v="62795"/>
    <n v="4520"/>
    <n v="263183"/>
    <n v="203034"/>
    <n v="78707"/>
    <m/>
    <n v="281741"/>
    <n v="18558"/>
    <m/>
    <m/>
    <m/>
    <m/>
    <m/>
    <m/>
    <m/>
    <m/>
    <m/>
  </r>
  <r>
    <x v="25"/>
    <x v="136"/>
    <x v="571"/>
    <m/>
    <n v="4000"/>
    <m/>
    <n v="4000"/>
    <m/>
    <m/>
    <m/>
    <n v="0"/>
    <n v="-4000"/>
    <m/>
    <m/>
    <m/>
    <m/>
    <m/>
    <m/>
    <m/>
    <m/>
    <m/>
  </r>
  <r>
    <x v="25"/>
    <x v="136"/>
    <x v="572"/>
    <m/>
    <n v="2000"/>
    <m/>
    <n v="2000"/>
    <m/>
    <m/>
    <m/>
    <n v="0"/>
    <n v="-2000"/>
    <m/>
    <m/>
    <m/>
    <m/>
    <m/>
    <m/>
    <m/>
    <m/>
    <m/>
  </r>
  <r>
    <x v="25"/>
    <x v="136"/>
    <x v="573"/>
    <m/>
    <n v="10000"/>
    <m/>
    <n v="10000"/>
    <m/>
    <m/>
    <m/>
    <n v="0"/>
    <n v="-10000"/>
    <m/>
    <m/>
    <m/>
    <m/>
    <m/>
    <m/>
    <m/>
    <m/>
    <m/>
  </r>
  <r>
    <x v="25"/>
    <x v="136"/>
    <x v="574"/>
    <m/>
    <m/>
    <m/>
    <n v="0"/>
    <m/>
    <m/>
    <m/>
    <n v="0"/>
    <n v="0"/>
    <m/>
    <m/>
    <m/>
    <m/>
    <n v="25000"/>
    <m/>
    <m/>
    <m/>
    <m/>
  </r>
  <r>
    <x v="25"/>
    <x v="136"/>
    <x v="575"/>
    <m/>
    <m/>
    <m/>
    <n v="0"/>
    <m/>
    <m/>
    <m/>
    <n v="0"/>
    <n v="0"/>
    <m/>
    <m/>
    <m/>
    <m/>
    <n v="12000"/>
    <m/>
    <m/>
    <m/>
    <m/>
  </r>
  <r>
    <x v="25"/>
    <x v="136"/>
    <x v="576"/>
    <m/>
    <m/>
    <m/>
    <m/>
    <m/>
    <m/>
    <m/>
    <m/>
    <m/>
    <m/>
    <m/>
    <m/>
    <m/>
    <m/>
    <n v="10000"/>
    <n v="10000"/>
    <m/>
    <m/>
  </r>
  <r>
    <x v="25"/>
    <x v="136"/>
    <x v="577"/>
    <m/>
    <m/>
    <m/>
    <n v="0"/>
    <m/>
    <m/>
    <m/>
    <n v="0"/>
    <n v="0"/>
    <m/>
    <n v="4000"/>
    <m/>
    <m/>
    <m/>
    <m/>
    <m/>
    <m/>
    <m/>
  </r>
  <r>
    <x v="25"/>
    <x v="137"/>
    <x v="578"/>
    <n v="143532"/>
    <n v="68695"/>
    <m/>
    <n v="212227"/>
    <n v="158594"/>
    <n v="72924"/>
    <m/>
    <n v="231518"/>
    <n v="19291"/>
    <m/>
    <m/>
    <m/>
    <m/>
    <m/>
    <m/>
    <m/>
    <m/>
    <m/>
  </r>
  <r>
    <x v="25"/>
    <x v="137"/>
    <x v="465"/>
    <m/>
    <m/>
    <m/>
    <n v="0"/>
    <m/>
    <m/>
    <m/>
    <n v="0"/>
    <n v="0"/>
    <m/>
    <n v="6000"/>
    <m/>
    <m/>
    <m/>
    <m/>
    <m/>
    <m/>
    <m/>
  </r>
  <r>
    <x v="25"/>
    <x v="138"/>
    <x v="579"/>
    <m/>
    <m/>
    <m/>
    <n v="0"/>
    <m/>
    <m/>
    <m/>
    <n v="0"/>
    <n v="0"/>
    <n v="675144"/>
    <m/>
    <m/>
    <m/>
    <m/>
    <m/>
    <m/>
    <m/>
    <m/>
  </r>
  <r>
    <x v="25"/>
    <x v="139"/>
    <x v="580"/>
    <m/>
    <n v="128950"/>
    <m/>
    <n v="128950"/>
    <m/>
    <n v="245450"/>
    <m/>
    <n v="245450"/>
    <n v="116500"/>
    <m/>
    <m/>
    <m/>
    <m/>
    <m/>
    <m/>
    <m/>
    <m/>
    <m/>
  </r>
  <r>
    <x v="25"/>
    <x v="139"/>
    <x v="581"/>
    <m/>
    <n v="51453"/>
    <m/>
    <n v="51453"/>
    <m/>
    <n v="114100"/>
    <m/>
    <n v="114100"/>
    <n v="62647"/>
    <m/>
    <m/>
    <m/>
    <m/>
    <m/>
    <m/>
    <m/>
    <m/>
    <m/>
  </r>
  <r>
    <x v="25"/>
    <x v="139"/>
    <x v="582"/>
    <m/>
    <n v="19492"/>
    <m/>
    <n v="19492"/>
    <m/>
    <n v="19492"/>
    <m/>
    <n v="19492"/>
    <n v="0"/>
    <m/>
    <m/>
    <m/>
    <m/>
    <m/>
    <m/>
    <m/>
    <m/>
    <m/>
  </r>
  <r>
    <x v="25"/>
    <x v="139"/>
    <x v="583"/>
    <m/>
    <n v="289460"/>
    <m/>
    <n v="289460"/>
    <m/>
    <n v="370000"/>
    <m/>
    <n v="370000"/>
    <n v="80540"/>
    <m/>
    <m/>
    <m/>
    <m/>
    <m/>
    <m/>
    <m/>
    <m/>
    <m/>
  </r>
  <r>
    <x v="25"/>
    <x v="139"/>
    <x v="584"/>
    <m/>
    <n v="416104"/>
    <m/>
    <n v="416104"/>
    <m/>
    <n v="466103"/>
    <m/>
    <n v="466103"/>
    <n v="49999"/>
    <m/>
    <m/>
    <m/>
    <m/>
    <m/>
    <m/>
    <m/>
    <m/>
    <m/>
  </r>
  <r>
    <x v="25"/>
    <x v="139"/>
    <x v="585"/>
    <m/>
    <n v="338250"/>
    <m/>
    <n v="338250"/>
    <m/>
    <n v="350000"/>
    <m/>
    <n v="350000"/>
    <n v="11750"/>
    <m/>
    <m/>
    <m/>
    <m/>
    <m/>
    <m/>
    <m/>
    <m/>
    <m/>
  </r>
  <r>
    <x v="25"/>
    <x v="140"/>
    <x v="586"/>
    <n v="241905"/>
    <n v="19713"/>
    <n v="1350"/>
    <n v="262968"/>
    <n v="295781"/>
    <n v="19100"/>
    <n v="9200"/>
    <n v="324081"/>
    <n v="61113"/>
    <m/>
    <m/>
    <m/>
    <m/>
    <m/>
    <m/>
    <m/>
    <m/>
    <m/>
  </r>
  <r>
    <x v="25"/>
    <x v="141"/>
    <x v="587"/>
    <n v="510261"/>
    <n v="50650"/>
    <n v="5437"/>
    <n v="566348"/>
    <n v="567176"/>
    <n v="45328"/>
    <n v="8237"/>
    <n v="620741"/>
    <n v="54393"/>
    <m/>
    <m/>
    <m/>
    <m/>
    <m/>
    <m/>
    <m/>
    <m/>
    <m/>
  </r>
  <r>
    <x v="25"/>
    <x v="141"/>
    <x v="588"/>
    <n v="17060"/>
    <m/>
    <m/>
    <m/>
    <m/>
    <m/>
    <m/>
    <n v="0"/>
    <n v="0"/>
    <n v="38640"/>
    <m/>
    <m/>
    <m/>
    <m/>
    <m/>
    <m/>
    <m/>
    <m/>
  </r>
  <r>
    <x v="25"/>
    <x v="141"/>
    <x v="589"/>
    <n v="12112"/>
    <n v="10540"/>
    <m/>
    <n v="22652"/>
    <m/>
    <m/>
    <m/>
    <n v="0"/>
    <n v="-22652"/>
    <m/>
    <m/>
    <m/>
    <m/>
    <m/>
    <n v="30000"/>
    <m/>
    <n v="30000"/>
    <m/>
  </r>
  <r>
    <x v="25"/>
    <x v="141"/>
    <x v="590"/>
    <n v="14599"/>
    <n v="241"/>
    <m/>
    <n v="14840"/>
    <m/>
    <m/>
    <m/>
    <n v="0"/>
    <n v="-14840"/>
    <n v="15632"/>
    <m/>
    <m/>
    <m/>
    <m/>
    <m/>
    <m/>
    <m/>
    <m/>
  </r>
  <r>
    <x v="1"/>
    <x v="10"/>
    <x v="24"/>
    <n v="2049638"/>
    <n v="1903423"/>
    <n v="17484"/>
    <e v="#REF!"/>
    <n v="1654177"/>
    <n v="2026115"/>
    <n v="17437"/>
    <n v="3697729"/>
    <n v="-255756"/>
    <n v="1564472"/>
    <n v="23000"/>
    <n v="15300"/>
    <n v="0"/>
    <n v="37000"/>
    <n v="202195"/>
    <n v="10000"/>
    <n v="192195"/>
    <n v="0"/>
  </r>
  <r>
    <x v="26"/>
    <x v="142"/>
    <x v="591"/>
    <n v="70000"/>
    <m/>
    <m/>
    <n v="70000"/>
    <m/>
    <n v="70000"/>
    <m/>
    <n v="70000"/>
    <n v="0"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7" itemPrintTitles="1" createdVersion="7" indent="0" outline="1" outlineData="1">
  <location ref="A3:P174" firstHeaderRow="0" firstDataRow="1" firstDataCol="1"/>
  <pivotFields count="22">
    <pivotField axis="axisRow" showAll="0">
      <items count="55">
        <item x="18"/>
        <item x="8"/>
        <item m="1" x="35"/>
        <item m="1" x="37"/>
        <item m="1" x="53"/>
        <item m="1" x="38"/>
        <item x="7"/>
        <item m="1" x="51"/>
        <item x="15"/>
        <item m="1" x="36"/>
        <item m="1" x="43"/>
        <item x="19"/>
        <item m="1" x="27"/>
        <item m="1" x="28"/>
        <item m="1" x="29"/>
        <item x="4"/>
        <item m="1" x="34"/>
        <item m="1" x="42"/>
        <item m="1" x="31"/>
        <item m="1" x="46"/>
        <item m="1" x="45"/>
        <item x="11"/>
        <item m="1" x="33"/>
        <item m="1" x="30"/>
        <item x="5"/>
        <item x="0"/>
        <item m="1" x="41"/>
        <item x="17"/>
        <item m="1" x="48"/>
        <item m="1" x="44"/>
        <item m="1" x="52"/>
        <item x="6"/>
        <item m="1" x="47"/>
        <item x="13"/>
        <item x="16"/>
        <item x="12"/>
        <item x="9"/>
        <item x="14"/>
        <item m="1" x="49"/>
        <item x="10"/>
        <item m="1" x="32"/>
        <item m="1" x="39"/>
        <item m="1" x="40"/>
        <item x="1"/>
        <item x="2"/>
        <item x="3"/>
        <item m="1" x="50"/>
        <item x="21"/>
        <item x="22"/>
        <item x="23"/>
        <item x="24"/>
        <item x="25"/>
        <item x="26"/>
        <item x="20"/>
        <item t="default"/>
      </items>
    </pivotField>
    <pivotField axis="axisRow" showAll="0" sortType="descending">
      <items count="153">
        <item sd="0" x="0"/>
        <item sd="0" x="8"/>
        <item sd="0" x="6"/>
        <item sd="0" x="1"/>
        <item sd="0" x="4"/>
        <item sd="0" x="5"/>
        <item sd="0" x="7"/>
        <item sd="0" x="3"/>
        <item sd="0" x="2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m="1" x="145"/>
        <item sd="0" x="43"/>
        <item sd="0" x="44"/>
        <item sd="0" m="1" x="146"/>
        <item sd="0" m="1" x="144"/>
        <item sd="0" m="1" x="143"/>
        <item sd="0" m="1" x="147"/>
        <item sd="0" x="49"/>
        <item sd="0" x="52"/>
        <item sd="0" x="42"/>
        <item sd="0" x="45"/>
        <item sd="0" x="46"/>
        <item sd="0" x="47"/>
        <item sd="0" x="48"/>
        <item sd="0" x="50"/>
        <item sd="0" x="51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m="1" x="151"/>
        <item sd="0" m="1" x="148"/>
        <item sd="0" m="1" x="149"/>
        <item sd="0" x="135"/>
        <item sd="0" x="136"/>
        <item sd="0" x="137"/>
        <item sd="0" x="139"/>
        <item sd="0" x="140"/>
        <item sd="0" x="141"/>
        <item sd="0" x="142"/>
        <item sd="0" x="138"/>
        <item sd="0" x="134"/>
        <item sd="0" m="1" x="150"/>
        <item t="default"/>
      </items>
      <autoSortScope>
        <pivotArea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>
      <items count="607">
        <item h="1" m="1" x="596"/>
        <item x="436"/>
        <item x="217"/>
        <item x="508"/>
        <item x="526"/>
        <item x="543"/>
        <item x="496"/>
        <item x="528"/>
        <item x="509"/>
        <item x="441"/>
        <item x="563"/>
        <item x="423"/>
        <item x="471"/>
        <item x="507"/>
        <item x="438"/>
        <item x="489"/>
        <item x="0"/>
        <item x="569"/>
        <item x="568"/>
        <item x="522"/>
        <item x="372"/>
        <item x="240"/>
        <item x="402"/>
        <item x="96"/>
        <item x="63"/>
        <item x="301"/>
        <item x="306"/>
        <item x="155"/>
        <item x="98"/>
        <item x="2"/>
        <item x="390"/>
        <item x="272"/>
        <item x="514"/>
        <item x="417"/>
        <item x="579"/>
        <item x="405"/>
        <item x="580"/>
        <item x="581"/>
        <item x="392"/>
        <item m="1" x="597"/>
        <item x="500"/>
        <item x="109"/>
        <item x="330"/>
        <item x="233"/>
        <item m="1" x="600"/>
        <item x="37"/>
        <item x="92"/>
        <item x="138"/>
        <item x="296"/>
        <item x="16"/>
        <item x="66"/>
        <item x="175"/>
        <item x="249"/>
        <item x="230"/>
        <item m="1" x="604"/>
        <item x="257"/>
        <item x="281"/>
        <item x="399"/>
        <item x="340"/>
        <item x="586"/>
        <item x="467"/>
        <item x="446"/>
        <item x="545"/>
        <item x="452"/>
        <item x="129"/>
        <item x="77"/>
        <item x="88"/>
        <item x="167"/>
        <item x="198"/>
        <item x="311"/>
        <item x="582"/>
        <item x="127"/>
        <item x="451"/>
        <item x="26"/>
        <item x="25"/>
        <item x="442"/>
        <item x="534"/>
        <item x="335"/>
        <item x="328"/>
        <item x="14"/>
        <item x="139"/>
        <item x="143"/>
        <item x="141"/>
        <item x="453"/>
        <item x="341"/>
        <item x="497"/>
        <item x="132"/>
        <item x="44"/>
        <item x="41"/>
        <item x="287"/>
        <item x="424"/>
        <item x="17"/>
        <item x="9"/>
        <item x="588"/>
        <item x="448"/>
        <item x="72"/>
        <item x="346"/>
        <item x="136"/>
        <item x="137"/>
        <item x="161"/>
        <item x="540"/>
        <item x="502"/>
        <item x="187"/>
        <item x="260"/>
        <item x="566"/>
        <item x="565"/>
        <item x="239"/>
        <item x="4"/>
        <item x="5"/>
        <item x="589"/>
        <item x="443"/>
        <item x="444"/>
        <item x="445"/>
        <item x="466"/>
        <item x="457"/>
        <item x="53"/>
        <item x="433"/>
        <item x="69"/>
        <item x="291"/>
        <item x="282"/>
        <item x="166"/>
        <item x="12"/>
        <item x="3"/>
        <item x="42"/>
        <item x="114"/>
        <item x="61"/>
        <item x="31"/>
        <item x="170"/>
        <item x="30"/>
        <item x="151"/>
        <item m="1" x="595"/>
        <item x="354"/>
        <item x="356"/>
        <item x="386"/>
        <item x="440"/>
        <item x="546"/>
        <item x="476"/>
        <item x="477"/>
        <item x="426"/>
        <item x="459"/>
        <item x="413"/>
        <item x="575"/>
        <item x="574"/>
        <item x="454"/>
        <item x="332"/>
        <item x="491"/>
        <item x="490"/>
        <item x="432"/>
        <item x="45"/>
        <item x="144"/>
        <item x="264"/>
        <item x="13"/>
        <item x="406"/>
        <item x="376"/>
        <item x="48"/>
        <item x="131"/>
        <item x="64"/>
        <item x="146"/>
        <item x="38"/>
        <item x="370"/>
        <item x="342"/>
        <item x="126"/>
        <item x="336"/>
        <item x="585"/>
        <item x="163"/>
        <item x="165"/>
        <item x="164"/>
        <item x="162"/>
        <item x="145"/>
        <item x="188"/>
        <item x="407"/>
        <item x="410"/>
        <item x="313"/>
        <item x="480"/>
        <item x="429"/>
        <item x="196"/>
        <item x="492"/>
        <item x="87"/>
        <item x="388"/>
        <item x="71"/>
        <item x="461"/>
        <item x="35"/>
        <item x="91"/>
        <item x="29"/>
        <item x="303"/>
        <item x="299"/>
        <item x="305"/>
        <item x="214"/>
        <item x="403"/>
        <item x="147"/>
        <item x="267"/>
        <item x="15"/>
        <item x="488"/>
        <item x="484"/>
        <item x="487"/>
        <item x="89"/>
        <item x="495"/>
        <item x="178"/>
        <item x="52"/>
        <item x="46"/>
        <item x="197"/>
        <item x="57"/>
        <item x="55"/>
        <item x="59"/>
        <item x="58"/>
        <item x="62"/>
        <item x="60"/>
        <item x="67"/>
        <item x="447"/>
        <item x="391"/>
        <item x="300"/>
        <item x="351"/>
        <item x="411"/>
        <item x="553"/>
        <item x="368"/>
        <item x="377"/>
        <item x="532"/>
        <item x="232"/>
        <item x="54"/>
        <item x="140"/>
        <item x="117"/>
        <item x="150"/>
        <item x="152"/>
        <item x="11"/>
        <item m="1" x="593"/>
        <item x="103"/>
        <item x="120"/>
        <item x="224"/>
        <item x="134"/>
        <item x="307"/>
        <item x="255"/>
        <item x="316"/>
        <item x="110"/>
        <item x="381"/>
        <item m="1" x="594"/>
        <item x="349"/>
        <item x="535"/>
        <item x="455"/>
        <item x="22"/>
        <item x="383"/>
        <item x="503"/>
        <item x="517"/>
        <item x="1"/>
        <item x="355"/>
        <item x="379"/>
        <item x="312"/>
        <item x="268"/>
        <item x="7"/>
        <item x="469"/>
        <item x="279"/>
        <item x="331"/>
        <item x="234"/>
        <item x="235"/>
        <item x="21"/>
        <item x="530"/>
        <item x="218"/>
        <item x="237"/>
        <item x="238"/>
        <item x="207"/>
        <item x="363"/>
        <item x="49"/>
        <item x="149"/>
        <item x="404"/>
        <item x="474"/>
        <item x="211"/>
        <item x="212"/>
        <item x="213"/>
        <item x="209"/>
        <item x="81"/>
        <item x="108"/>
        <item m="1" x="602"/>
        <item x="317"/>
        <item x="318"/>
        <item x="206"/>
        <item x="271"/>
        <item x="292"/>
        <item x="573"/>
        <item x="236"/>
        <item x="153"/>
        <item x="385"/>
        <item x="576"/>
        <item x="302"/>
        <item x="215"/>
        <item x="430"/>
        <item x="68"/>
        <item x="159"/>
        <item x="258"/>
        <item x="262"/>
        <item x="486"/>
        <item x="493"/>
        <item x="359"/>
        <item x="519"/>
        <item x="538"/>
        <item x="473"/>
        <item x="485"/>
        <item x="378"/>
        <item x="210"/>
        <item x="228"/>
        <item x="102"/>
        <item x="577"/>
        <item x="171"/>
        <item x="173"/>
        <item x="172"/>
        <item x="169"/>
        <item x="464"/>
        <item x="200"/>
        <item x="375"/>
        <item x="216"/>
        <item x="245"/>
        <item x="253"/>
        <item x="419"/>
        <item x="416"/>
        <item x="512"/>
        <item x="562"/>
        <item x="583"/>
        <item x="128"/>
        <item x="142"/>
        <item x="28"/>
        <item x="278"/>
        <item x="290"/>
        <item x="358"/>
        <item x="241"/>
        <item x="182"/>
        <item x="185"/>
        <item x="564"/>
        <item x="183"/>
        <item x="181"/>
        <item x="184"/>
        <item x="506"/>
        <item x="462"/>
        <item x="193"/>
        <item x="195"/>
        <item x="194"/>
        <item x="192"/>
        <item x="510"/>
        <item x="189"/>
        <item x="168"/>
        <item x="157"/>
        <item x="523"/>
        <item x="18"/>
        <item x="315"/>
        <item x="20"/>
        <item x="285"/>
        <item x="19"/>
        <item x="82"/>
        <item x="80"/>
        <item x="83"/>
        <item x="314"/>
        <item x="555"/>
        <item x="439"/>
        <item x="86"/>
        <item x="39"/>
        <item x="111"/>
        <item m="1" x="603"/>
        <item x="47"/>
        <item x="32"/>
        <item x="344"/>
        <item x="338"/>
        <item x="353"/>
        <item x="191"/>
        <item x="93"/>
        <item x="121"/>
        <item x="408"/>
        <item x="584"/>
        <item x="334"/>
        <item x="65"/>
        <item x="225"/>
        <item x="347"/>
        <item x="294"/>
        <item x="572"/>
        <item x="524"/>
        <item x="456"/>
        <item x="56"/>
        <item x="221"/>
        <item x="222"/>
        <item x="220"/>
        <item x="223"/>
        <item x="339"/>
        <item x="280"/>
        <item x="229"/>
        <item m="1" x="599"/>
        <item x="472"/>
        <item x="518"/>
        <item x="43"/>
        <item x="27"/>
        <item x="261"/>
        <item x="8"/>
        <item x="401"/>
        <item x="394"/>
        <item x="395"/>
        <item x="393"/>
        <item x="275"/>
        <item x="421"/>
        <item x="6"/>
        <item x="179"/>
        <item x="50"/>
        <item x="51"/>
        <item x="554"/>
        <item x="521"/>
        <item x="539"/>
        <item x="415"/>
        <item x="511"/>
        <item x="520"/>
        <item x="414"/>
        <item x="418"/>
        <item x="400"/>
        <item x="412"/>
        <item x="95"/>
        <item x="494"/>
        <item x="450"/>
        <item x="309"/>
        <item x="327"/>
        <item x="382"/>
        <item x="397"/>
        <item x="396"/>
        <item x="398"/>
        <item x="366"/>
        <item x="343"/>
        <item x="449"/>
        <item x="310"/>
        <item x="90"/>
        <item x="70"/>
        <item x="125"/>
        <item x="219"/>
        <item x="365"/>
        <item x="321"/>
        <item x="319"/>
        <item x="208"/>
        <item x="529"/>
        <item x="558"/>
        <item x="243"/>
        <item x="337"/>
        <item x="499"/>
        <item x="478"/>
        <item x="265"/>
        <item x="533"/>
        <item x="266"/>
        <item x="348"/>
        <item x="556"/>
        <item x="557"/>
        <item x="323"/>
        <item x="325"/>
        <item x="547"/>
        <item x="362"/>
        <item x="361"/>
        <item x="324"/>
        <item x="590"/>
        <item x="256"/>
        <item x="320"/>
        <item x="104"/>
        <item x="156"/>
        <item x="501"/>
        <item x="248"/>
        <item x="360"/>
        <item x="409"/>
        <item x="251"/>
        <item x="479"/>
        <item x="498"/>
        <item x="100"/>
        <item x="374"/>
        <item x="94"/>
        <item x="119"/>
        <item x="118"/>
        <item x="107"/>
        <item x="231"/>
        <item x="567"/>
        <item x="570"/>
        <item x="578"/>
        <item x="115"/>
        <item x="116"/>
        <item x="288"/>
        <item x="289"/>
        <item x="286"/>
        <item x="273"/>
        <item x="274"/>
        <item x="298"/>
        <item x="371"/>
        <item x="203"/>
        <item x="205"/>
        <item x="204"/>
        <item x="202"/>
        <item x="513"/>
        <item x="537"/>
        <item x="284"/>
        <item x="559"/>
        <item x="531"/>
        <item x="516"/>
        <item x="465"/>
        <item x="180"/>
        <item x="380"/>
        <item x="133"/>
        <item x="160"/>
        <item x="190"/>
        <item x="329"/>
        <item x="420"/>
        <item x="527"/>
        <item x="504"/>
        <item x="389"/>
        <item x="587"/>
        <item x="561"/>
        <item x="560"/>
        <item m="1" x="605"/>
        <item x="373"/>
        <item x="422"/>
        <item x="428"/>
        <item m="1" x="598"/>
        <item x="525"/>
        <item x="481"/>
        <item x="304"/>
        <item x="483"/>
        <item x="541"/>
        <item x="542"/>
        <item x="458"/>
        <item x="475"/>
        <item x="544"/>
        <item x="99"/>
        <item x="130"/>
        <item x="34"/>
        <item x="252"/>
        <item x="244"/>
        <item x="124"/>
        <item x="345"/>
        <item x="174"/>
        <item x="460"/>
        <item x="437"/>
        <item x="470"/>
        <item x="295"/>
        <item x="435"/>
        <item x="113"/>
        <item x="326"/>
        <item x="308"/>
        <item x="333"/>
        <item x="277"/>
        <item x="263"/>
        <item x="250"/>
        <item x="270"/>
        <item x="78"/>
        <item x="79"/>
        <item x="201"/>
        <item x="177"/>
        <item x="364"/>
        <item x="551"/>
        <item x="552"/>
        <item x="550"/>
        <item x="549"/>
        <item x="548"/>
        <item x="186"/>
        <item x="76"/>
        <item x="40"/>
        <item x="269"/>
        <item x="425"/>
        <item x="505"/>
        <item x="74"/>
        <item x="75"/>
        <item x="254"/>
        <item x="247"/>
        <item x="10"/>
        <item x="84"/>
        <item x="101"/>
        <item x="112"/>
        <item x="297"/>
        <item x="176"/>
        <item x="293"/>
        <item x="97"/>
        <item x="73"/>
        <item x="276"/>
        <item x="259"/>
        <item x="571"/>
        <item x="482"/>
        <item x="199"/>
        <item m="1" x="592"/>
        <item x="283"/>
        <item x="33"/>
        <item x="431"/>
        <item x="367"/>
        <item x="369"/>
        <item x="227"/>
        <item x="352"/>
        <item x="106"/>
        <item x="85"/>
        <item x="122"/>
        <item x="135"/>
        <item x="154"/>
        <item x="148"/>
        <item x="36"/>
        <item x="427"/>
        <item x="357"/>
        <item x="434"/>
        <item x="322"/>
        <item x="384"/>
        <item m="1" x="601"/>
        <item x="350"/>
        <item x="536"/>
        <item x="468"/>
        <item x="23"/>
        <item x="387"/>
        <item x="515"/>
        <item x="246"/>
        <item x="242"/>
        <item x="158"/>
        <item x="463"/>
        <item x="105"/>
        <item x="123"/>
        <item x="226"/>
        <item h="1" x="24"/>
        <item x="591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dragToRow="0" dragToCol="0" dragToPage="0" showAll="0" defaultSubtotal="0"/>
  </pivotFields>
  <rowFields count="3">
    <field x="0"/>
    <field x="1"/>
    <field x="2"/>
  </rowFields>
  <rowItems count="171">
    <i>
      <x/>
    </i>
    <i r="1">
      <x v="73"/>
    </i>
    <i r="1">
      <x v="68"/>
    </i>
    <i r="1">
      <x v="75"/>
    </i>
    <i r="1">
      <x v="72"/>
    </i>
    <i r="1">
      <x v="67"/>
    </i>
    <i r="1">
      <x v="77"/>
    </i>
    <i r="1">
      <x v="76"/>
    </i>
    <i r="1">
      <x v="80"/>
    </i>
    <i r="1">
      <x v="85"/>
    </i>
    <i r="1">
      <x v="70"/>
    </i>
    <i r="1">
      <x v="69"/>
    </i>
    <i r="1">
      <x v="74"/>
    </i>
    <i r="1">
      <x v="90"/>
    </i>
    <i r="1">
      <x v="81"/>
    </i>
    <i r="1">
      <x v="71"/>
    </i>
    <i r="1">
      <x v="79"/>
    </i>
    <i r="1">
      <x v="87"/>
    </i>
    <i r="1">
      <x v="86"/>
    </i>
    <i r="1">
      <x v="88"/>
    </i>
    <i r="1">
      <x v="99"/>
    </i>
    <i r="1">
      <x v="91"/>
    </i>
    <i r="1">
      <x v="98"/>
    </i>
    <i r="1">
      <x v="93"/>
    </i>
    <i r="1">
      <x v="95"/>
    </i>
    <i r="1">
      <x v="89"/>
    </i>
    <i r="1">
      <x v="94"/>
    </i>
    <i r="1">
      <x v="78"/>
    </i>
    <i r="1">
      <x v="96"/>
    </i>
    <i r="1">
      <x v="97"/>
    </i>
    <i r="1">
      <x v="84"/>
    </i>
    <i r="1">
      <x v="92"/>
    </i>
    <i r="1">
      <x v="82"/>
    </i>
    <i r="1">
      <x v="83"/>
    </i>
    <i>
      <x v="1"/>
    </i>
    <i r="1">
      <x v="54"/>
    </i>
    <i r="1">
      <x v="44"/>
    </i>
    <i r="1">
      <x v="51"/>
    </i>
    <i r="1">
      <x v="43"/>
    </i>
    <i r="1">
      <x v="55"/>
    </i>
    <i r="1">
      <x v="53"/>
    </i>
    <i r="1">
      <x v="52"/>
    </i>
    <i>
      <x v="6"/>
    </i>
    <i r="1">
      <x v="39"/>
    </i>
    <i r="1">
      <x v="37"/>
    </i>
    <i r="1">
      <x v="41"/>
    </i>
    <i r="1">
      <x v="40"/>
    </i>
    <i r="1">
      <x v="38"/>
    </i>
    <i>
      <x v="8"/>
    </i>
    <i r="1">
      <x v="60"/>
    </i>
    <i r="1">
      <x v="62"/>
    </i>
    <i r="1">
      <x v="61"/>
    </i>
    <i>
      <x v="11"/>
    </i>
    <i r="1">
      <x v="102"/>
    </i>
    <i r="1">
      <x v="101"/>
    </i>
    <i r="1">
      <x v="100"/>
    </i>
    <i r="1">
      <x v="111"/>
    </i>
    <i r="1">
      <x v="108"/>
    </i>
    <i r="1">
      <x v="110"/>
    </i>
    <i r="1">
      <x v="106"/>
    </i>
    <i r="1">
      <x v="103"/>
    </i>
    <i r="1">
      <x v="107"/>
    </i>
    <i r="1">
      <x v="109"/>
    </i>
    <i r="1">
      <x v="105"/>
    </i>
    <i r="1">
      <x v="104"/>
    </i>
    <i>
      <x v="15"/>
    </i>
    <i r="1">
      <x v="34"/>
    </i>
    <i>
      <x v="21"/>
    </i>
    <i r="1">
      <x v="57"/>
    </i>
    <i>
      <x v="24"/>
    </i>
    <i r="1">
      <x v="35"/>
    </i>
    <i>
      <x v="25"/>
    </i>
    <i r="1">
      <x v="5"/>
    </i>
    <i r="1">
      <x/>
    </i>
    <i r="1">
      <x v="3"/>
    </i>
    <i r="1">
      <x v="9"/>
    </i>
    <i r="1">
      <x v="6"/>
    </i>
    <i r="1">
      <x v="1"/>
    </i>
    <i r="1">
      <x v="7"/>
    </i>
    <i r="1">
      <x v="2"/>
    </i>
    <i r="1">
      <x v="8"/>
    </i>
    <i r="1">
      <x v="4"/>
    </i>
    <i>
      <x v="27"/>
    </i>
    <i r="1">
      <x v="66"/>
    </i>
    <i>
      <x v="31"/>
    </i>
    <i r="1">
      <x v="36"/>
    </i>
    <i>
      <x v="33"/>
    </i>
    <i r="1">
      <x v="58"/>
    </i>
    <i>
      <x v="34"/>
    </i>
    <i r="1">
      <x v="63"/>
    </i>
    <i r="1">
      <x v="64"/>
    </i>
    <i r="1">
      <x v="65"/>
    </i>
    <i>
      <x v="35"/>
    </i>
    <i r="1">
      <x v="50"/>
    </i>
    <i>
      <x v="36"/>
    </i>
    <i r="1">
      <x v="49"/>
    </i>
    <i>
      <x v="37"/>
    </i>
    <i r="1">
      <x v="59"/>
    </i>
    <i>
      <x v="39"/>
    </i>
    <i r="1">
      <x v="56"/>
    </i>
    <i>
      <x v="43"/>
    </i>
    <i r="1">
      <x v="10"/>
    </i>
    <i>
      <x v="44"/>
    </i>
    <i r="1">
      <x v="12"/>
    </i>
    <i r="1">
      <x v="11"/>
    </i>
    <i>
      <x v="45"/>
    </i>
    <i r="1">
      <x v="28"/>
    </i>
    <i r="1">
      <x v="23"/>
    </i>
    <i r="1">
      <x v="29"/>
    </i>
    <i r="1">
      <x v="19"/>
    </i>
    <i r="1">
      <x v="15"/>
    </i>
    <i r="1">
      <x v="22"/>
    </i>
    <i r="1">
      <x v="30"/>
    </i>
    <i r="1">
      <x v="31"/>
    </i>
    <i r="1">
      <x v="17"/>
    </i>
    <i r="1">
      <x v="21"/>
    </i>
    <i r="1">
      <x v="16"/>
    </i>
    <i r="1">
      <x v="25"/>
    </i>
    <i r="1">
      <x v="26"/>
    </i>
    <i r="1">
      <x v="27"/>
    </i>
    <i r="1">
      <x v="18"/>
    </i>
    <i r="1">
      <x v="33"/>
    </i>
    <i r="1">
      <x v="14"/>
    </i>
    <i r="1">
      <x v="32"/>
    </i>
    <i r="1">
      <x v="20"/>
    </i>
    <i r="1">
      <x v="13"/>
    </i>
    <i r="1">
      <x v="24"/>
    </i>
    <i>
      <x v="47"/>
    </i>
    <i r="1">
      <x v="128"/>
    </i>
    <i r="1">
      <x v="124"/>
    </i>
    <i r="1">
      <x v="129"/>
    </i>
    <i r="1">
      <x v="126"/>
    </i>
    <i r="1">
      <x v="125"/>
    </i>
    <i r="1">
      <x v="127"/>
    </i>
    <i>
      <x v="48"/>
    </i>
    <i r="1">
      <x v="130"/>
    </i>
    <i r="1">
      <x v="132"/>
    </i>
    <i r="1">
      <x v="131"/>
    </i>
    <i r="1">
      <x v="134"/>
    </i>
    <i r="1">
      <x v="133"/>
    </i>
    <i>
      <x v="49"/>
    </i>
    <i r="1">
      <x v="135"/>
    </i>
    <i>
      <x v="50"/>
    </i>
    <i r="1">
      <x v="136"/>
    </i>
    <i>
      <x v="51"/>
    </i>
    <i r="1">
      <x v="145"/>
    </i>
    <i r="1">
      <x v="137"/>
    </i>
    <i r="1">
      <x v="147"/>
    </i>
    <i r="1">
      <x v="149"/>
    </i>
    <i r="1">
      <x v="142"/>
    </i>
    <i r="1">
      <x v="146"/>
    </i>
    <i r="1">
      <x v="138"/>
    </i>
    <i r="1">
      <x v="143"/>
    </i>
    <i r="1">
      <x v="144"/>
    </i>
    <i r="1">
      <x v="150"/>
    </i>
    <i>
      <x v="52"/>
    </i>
    <i r="1">
      <x v="148"/>
    </i>
    <i>
      <x v="53"/>
    </i>
    <i r="1">
      <x v="114"/>
    </i>
    <i r="1">
      <x v="112"/>
    </i>
    <i r="1">
      <x v="119"/>
    </i>
    <i r="1">
      <x v="123"/>
    </i>
    <i r="1">
      <x v="117"/>
    </i>
    <i r="1">
      <x v="121"/>
    </i>
    <i r="1">
      <x v="113"/>
    </i>
    <i r="1">
      <x v="116"/>
    </i>
    <i r="1">
      <x v="120"/>
    </i>
    <i r="1">
      <x v="118"/>
    </i>
    <i r="1">
      <x v="122"/>
    </i>
    <i r="1">
      <x v="115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dataFields count="15">
    <dataField name=" viss kopā" fld="21" baseField="0" baseItem="0"/>
    <dataField name=" Atlīdzība bāze" fld="7" baseField="0" baseItem="0"/>
    <dataField name=" Pārējie bāze" fld="8" baseField="0" baseItem="0"/>
    <dataField name=" P/līdz. Bāze" fld="9" baseField="0" baseItem="0"/>
    <dataField name=" Kopā bāze" fld="10" baseField="0" baseItem="0"/>
    <dataField name=" (+;-)" fld="11" baseField="0" baseItem="0"/>
    <dataField name=" Mērķdot." fld="12" baseField="0" baseItem="0"/>
    <dataField name=" Virsbāzes atbalstītie izdevumi" fld="13" baseField="0" baseItem="0"/>
    <dataField name=" Investīcijas" fld="14" baseField="0" baseItem="0"/>
    <dataField name=" neatb.2021.g." fld="15" baseField="0" baseItem="0"/>
    <dataField name=" neatb.2022.g." fld="16" baseField="0" baseItem="0"/>
    <dataField name=" Kopsumma projekti" fld="17" baseField="0" baseItem="0"/>
    <dataField name=" pašv.līdz." fld="18" baseField="0" baseItem="0"/>
    <dataField name=" proj.līdz." fld="19" baseField="0" baseItem="0"/>
    <dataField name=" aizņēmums" fld="20" baseField="0" baseItem="0"/>
  </dataFields>
  <formats count="17">
    <format dxfId="29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28">
      <pivotArea dataOnly="0" labelOnly="1" outline="0" fieldPosition="0">
        <references count="1">
          <reference field="4294967294" count="4">
            <x v="8"/>
            <x v="9"/>
            <x v="10"/>
            <x v="12"/>
          </reference>
        </references>
      </pivotArea>
    </format>
    <format dxfId="27">
      <pivotArea outline="0" collapsedLevelsAreSubtotals="1" fieldPosition="0">
        <references count="1">
          <reference field="4294967294" count="1" selected="0">
            <x v="5"/>
          </reference>
        </references>
      </pivotArea>
    </format>
    <format dxfId="26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25">
      <pivotArea outline="0" collapsedLevelsAreSubtotals="1" fieldPosition="0">
        <references count="1">
          <reference field="4294967294" count="2" selected="0">
            <x v="7"/>
            <x v="8"/>
          </reference>
        </references>
      </pivotArea>
    </format>
    <format dxfId="24">
      <pivotArea dataOnly="0" labelOnly="1" outline="0" fieldPosition="0">
        <references count="1">
          <reference field="4294967294" count="2">
            <x v="7"/>
            <x v="8"/>
          </reference>
        </references>
      </pivotArea>
    </format>
    <format dxfId="23">
      <pivotArea outline="0" collapsedLevelsAreSubtotals="1" fieldPosition="0">
        <references count="1">
          <reference field="4294967294" count="2" selected="0">
            <x v="9"/>
            <x v="10"/>
          </reference>
        </references>
      </pivotArea>
    </format>
    <format dxfId="22">
      <pivotArea dataOnly="0" labelOnly="1" outline="0" fieldPosition="0">
        <references count="1">
          <reference field="4294967294" count="2">
            <x v="9"/>
            <x v="10"/>
          </reference>
        </references>
      </pivotArea>
    </format>
    <format dxfId="21">
      <pivotArea outline="0" collapsedLevelsAreSubtotals="1" fieldPosition="0">
        <references count="2">
          <reference field="4294967294" count="4" selected="0">
            <x v="1"/>
            <x v="2"/>
            <x v="3"/>
            <x v="4"/>
          </reference>
          <reference field="0" count="1">
            <x v="0"/>
          </reference>
        </references>
      </pivotArea>
    </format>
    <format dxfId="20">
      <pivotArea dataOnly="0" labelOnly="1" outline="0" fieldPosition="0">
        <references count="1">
          <reference field="4294967294" count="4">
            <x v="1"/>
            <x v="2"/>
            <x v="3"/>
            <x v="4"/>
          </reference>
        </references>
      </pivotArea>
    </format>
    <format dxfId="19">
      <pivotArea outline="0" collapsedLevelsAreSubtotals="1" fieldPosition="0">
        <references count="1">
          <reference field="4294967294" count="1" selected="0">
            <x v="4"/>
          </reference>
        </references>
      </pivotArea>
    </format>
    <format dxfId="18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17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1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5">
      <pivotArea outline="0" collapsedLevelsAreSubtotals="1" fieldPosition="0"/>
    </format>
    <format dxfId="14">
      <pivotArea dataOnly="0" labelOnly="1" outline="0" fieldPosition="0">
        <references count="1">
          <reference field="4294967294" count="14">
            <x v="0"/>
            <x v="1"/>
            <x v="2"/>
            <x v="3"/>
            <x v="4"/>
            <x v="5"/>
            <x v="6"/>
            <x v="7"/>
            <x v="8"/>
            <x v="9"/>
            <x v="10"/>
            <x v="12"/>
            <x v="13"/>
            <x v="14"/>
          </reference>
        </references>
      </pivotArea>
    </format>
    <format dxfId="13">
      <pivotArea dataOnly="0" labelOnly="1" outline="0" fieldPosition="0">
        <references count="1">
          <reference field="4294967294" count="1">
            <x v="11"/>
          </reference>
        </references>
      </pivotArea>
    </format>
  </formats>
  <pivotTableStyleInfo name="PivotStyleLight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id="1" name="Table1" displayName="Table1" ref="A14:L643" totalsRowShown="0" dataDxfId="12">
  <autoFilter ref="A14:L643"/>
  <tableColumns count="12">
    <tableColumn id="2" name="Izdevumi" dataDxfId="11"/>
    <tableColumn id="8" name="Atlīdzība bāze" dataDxfId="10"/>
    <tableColumn id="9" name="Pārējie bāze" dataDxfId="9"/>
    <tableColumn id="10" name="P/līdz. Bāze" dataDxfId="8"/>
    <tableColumn id="11" name="Kopā bāze" dataDxfId="7">
      <calculatedColumnFormula>SUM(B15:D15)</calculatedColumnFormula>
    </tableColumn>
    <tableColumn id="13" name="Mērķdot." dataDxfId="6"/>
    <tableColumn id="14" name="Virsbāzes atbalstītie izdevumi" dataDxfId="5"/>
    <tableColumn id="15" name="Investīcijas" dataDxfId="4"/>
    <tableColumn id="18" name="Kopsumma projekti" dataDxfId="3"/>
    <tableColumn id="19" name="pašv.līdz." dataDxfId="2"/>
    <tableColumn id="20" name="proj.līdz." dataDxfId="1"/>
    <tableColumn id="21" name="aizņēmum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1219"/>
  <sheetViews>
    <sheetView topLeftCell="A3" zoomScale="80" zoomScaleNormal="80" workbookViewId="0">
      <pane ySplit="1" topLeftCell="A4" activePane="bottomLeft" state="frozen"/>
      <selection activeCell="A3" sqref="A3"/>
      <selection pane="bottomLeft" activeCell="A172" sqref="A172"/>
    </sheetView>
  </sheetViews>
  <sheetFormatPr defaultRowHeight="14.25" x14ac:dyDescent="0.2"/>
  <cols>
    <col min="1" max="1" width="48.75" customWidth="1"/>
    <col min="2" max="2" width="14.125" style="51" customWidth="1"/>
    <col min="3" max="4" width="10.25" style="36" customWidth="1"/>
    <col min="5" max="5" width="7.5" style="58" customWidth="1"/>
    <col min="6" max="6" width="10.25" style="55" customWidth="1"/>
    <col min="7" max="7" width="9.625" style="36" customWidth="1"/>
    <col min="8" max="8" width="10" style="56" customWidth="1"/>
    <col min="9" max="9" width="10.5" style="56" customWidth="1"/>
    <col min="10" max="11" width="12.75" style="57" customWidth="1"/>
    <col min="12" max="12" width="12.75" style="36" customWidth="1"/>
    <col min="13" max="13" width="11" style="36" customWidth="1"/>
    <col min="14" max="14" width="9.5" style="36" customWidth="1"/>
    <col min="15" max="15" width="11.5" style="36" bestFit="1" customWidth="1"/>
    <col min="16" max="16" width="9.75" style="36" customWidth="1"/>
  </cols>
  <sheetData>
    <row r="3" spans="1:16" ht="48" customHeight="1" x14ac:dyDescent="0.2">
      <c r="A3" t="s">
        <v>0</v>
      </c>
      <c r="B3" s="51" t="s">
        <v>1</v>
      </c>
      <c r="C3" s="52" t="s">
        <v>2</v>
      </c>
      <c r="D3" s="52" t="s">
        <v>3</v>
      </c>
      <c r="E3" s="52" t="s">
        <v>4</v>
      </c>
      <c r="F3" s="53" t="s">
        <v>5</v>
      </c>
      <c r="G3" s="54" t="s">
        <v>6</v>
      </c>
      <c r="H3" s="36" t="s">
        <v>7</v>
      </c>
      <c r="I3" s="61" t="s">
        <v>8</v>
      </c>
      <c r="J3" s="61" t="s">
        <v>9</v>
      </c>
      <c r="K3" s="62" t="s">
        <v>10</v>
      </c>
      <c r="L3" s="62" t="s">
        <v>11</v>
      </c>
      <c r="M3" s="50" t="s">
        <v>12</v>
      </c>
      <c r="N3" s="52" t="s">
        <v>13</v>
      </c>
      <c r="O3" s="36" t="s">
        <v>14</v>
      </c>
      <c r="P3" s="36" t="s">
        <v>15</v>
      </c>
    </row>
    <row r="4" spans="1:16" x14ac:dyDescent="0.2">
      <c r="A4" s="48" t="s">
        <v>16</v>
      </c>
      <c r="B4" s="51">
        <v>1863893</v>
      </c>
      <c r="C4" s="52">
        <v>723014</v>
      </c>
      <c r="D4" s="52">
        <v>530743</v>
      </c>
      <c r="E4" s="52">
        <v>23575</v>
      </c>
      <c r="F4" s="53">
        <v>1277332</v>
      </c>
      <c r="G4" s="54">
        <v>-92180</v>
      </c>
      <c r="H4" s="36"/>
      <c r="I4" s="56">
        <v>40648</v>
      </c>
      <c r="J4" s="56">
        <v>20800</v>
      </c>
      <c r="K4" s="57">
        <v>39498</v>
      </c>
      <c r="L4" s="57">
        <v>59538</v>
      </c>
      <c r="M4" s="36">
        <v>525113</v>
      </c>
      <c r="N4" s="36">
        <v>5786</v>
      </c>
      <c r="O4" s="36">
        <v>250252</v>
      </c>
      <c r="P4" s="36">
        <v>269075</v>
      </c>
    </row>
    <row r="5" spans="1:16" x14ac:dyDescent="0.2">
      <c r="A5" s="49" t="s">
        <v>17</v>
      </c>
      <c r="B5" s="51">
        <v>452552</v>
      </c>
      <c r="C5" s="36">
        <v>6180</v>
      </c>
      <c r="D5" s="36">
        <v>3912</v>
      </c>
      <c r="E5" s="36">
        <v>5000</v>
      </c>
      <c r="F5" s="55">
        <v>15092</v>
      </c>
      <c r="G5" s="54">
        <v>1062</v>
      </c>
      <c r="H5" s="36"/>
      <c r="J5" s="56"/>
      <c r="L5" s="57"/>
      <c r="M5" s="36">
        <v>437460</v>
      </c>
      <c r="O5" s="36">
        <v>168385</v>
      </c>
      <c r="P5" s="36">
        <v>269075</v>
      </c>
    </row>
    <row r="6" spans="1:16" x14ac:dyDescent="0.2">
      <c r="A6" s="49" t="s">
        <v>18</v>
      </c>
      <c r="B6" s="51">
        <v>306960</v>
      </c>
      <c r="C6" s="36">
        <v>170992</v>
      </c>
      <c r="D6" s="36">
        <v>25315</v>
      </c>
      <c r="E6" s="36">
        <v>10000</v>
      </c>
      <c r="F6" s="55">
        <v>206307</v>
      </c>
      <c r="G6" s="54">
        <v>8542</v>
      </c>
      <c r="H6" s="36"/>
      <c r="I6" s="56">
        <v>1000</v>
      </c>
      <c r="J6" s="56">
        <v>12000</v>
      </c>
      <c r="L6" s="57">
        <v>4000</v>
      </c>
      <c r="M6" s="36">
        <v>87653</v>
      </c>
      <c r="N6" s="36">
        <v>5786</v>
      </c>
      <c r="O6" s="36">
        <v>81867</v>
      </c>
    </row>
    <row r="7" spans="1:16" x14ac:dyDescent="0.2">
      <c r="A7" s="49" t="s">
        <v>19</v>
      </c>
      <c r="B7" s="51">
        <v>223050</v>
      </c>
      <c r="C7" s="36">
        <v>152083</v>
      </c>
      <c r="D7" s="36">
        <v>60967</v>
      </c>
      <c r="E7" s="36"/>
      <c r="F7" s="55">
        <v>213050</v>
      </c>
      <c r="G7" s="54">
        <v>34546</v>
      </c>
      <c r="H7" s="36"/>
      <c r="I7" s="56">
        <v>10000</v>
      </c>
      <c r="J7" s="56"/>
      <c r="L7" s="57">
        <v>2540</v>
      </c>
    </row>
    <row r="8" spans="1:16" x14ac:dyDescent="0.2">
      <c r="A8" s="49" t="s">
        <v>20</v>
      </c>
      <c r="B8" s="51">
        <v>175963</v>
      </c>
      <c r="C8" s="36">
        <v>141491</v>
      </c>
      <c r="D8" s="36">
        <v>21359</v>
      </c>
      <c r="E8" s="36">
        <v>4065</v>
      </c>
      <c r="F8" s="55">
        <v>166915</v>
      </c>
      <c r="G8" s="54">
        <v>10260</v>
      </c>
      <c r="H8" s="36"/>
      <c r="I8" s="56">
        <v>9048</v>
      </c>
      <c r="J8" s="56"/>
      <c r="K8" s="57">
        <v>39498</v>
      </c>
      <c r="L8" s="57">
        <v>42498</v>
      </c>
    </row>
    <row r="9" spans="1:16" x14ac:dyDescent="0.2">
      <c r="A9" s="49" t="s">
        <v>21</v>
      </c>
      <c r="B9" s="51">
        <v>145428</v>
      </c>
      <c r="C9" s="36">
        <v>14244</v>
      </c>
      <c r="D9" s="36">
        <v>131184</v>
      </c>
      <c r="E9" s="36"/>
      <c r="F9" s="55">
        <v>145428</v>
      </c>
      <c r="G9" s="54">
        <v>-17252</v>
      </c>
      <c r="H9" s="36"/>
      <c r="J9" s="56"/>
      <c r="L9" s="57"/>
    </row>
    <row r="10" spans="1:16" x14ac:dyDescent="0.2">
      <c r="A10" s="49" t="s">
        <v>22</v>
      </c>
      <c r="B10" s="51">
        <v>111756</v>
      </c>
      <c r="C10" s="36">
        <v>64361</v>
      </c>
      <c r="D10" s="36">
        <v>38395</v>
      </c>
      <c r="E10" s="36"/>
      <c r="F10" s="55">
        <v>102756</v>
      </c>
      <c r="G10" s="54">
        <v>-34367</v>
      </c>
      <c r="H10" s="36"/>
      <c r="I10" s="56">
        <v>9000</v>
      </c>
      <c r="J10" s="56"/>
      <c r="L10" s="57"/>
    </row>
    <row r="11" spans="1:16" x14ac:dyDescent="0.2">
      <c r="A11" s="49" t="s">
        <v>23</v>
      </c>
      <c r="B11" s="51">
        <v>100319</v>
      </c>
      <c r="C11" s="36">
        <v>59411</v>
      </c>
      <c r="D11" s="36">
        <v>34908</v>
      </c>
      <c r="E11" s="36"/>
      <c r="F11" s="55">
        <v>94319</v>
      </c>
      <c r="G11" s="54">
        <v>-43299</v>
      </c>
      <c r="H11" s="36"/>
      <c r="I11" s="56">
        <v>6000</v>
      </c>
      <c r="J11" s="56"/>
      <c r="L11" s="57"/>
    </row>
    <row r="12" spans="1:16" x14ac:dyDescent="0.2">
      <c r="A12" s="49" t="s">
        <v>24</v>
      </c>
      <c r="B12" s="51">
        <v>52396</v>
      </c>
      <c r="D12" s="36">
        <v>52396</v>
      </c>
      <c r="E12" s="36"/>
      <c r="F12" s="55">
        <v>52396</v>
      </c>
      <c r="G12" s="54">
        <v>-2222</v>
      </c>
      <c r="H12" s="36"/>
      <c r="J12" s="56"/>
      <c r="L12" s="57"/>
    </row>
    <row r="13" spans="1:16" x14ac:dyDescent="0.2">
      <c r="A13" s="49" t="s">
        <v>25</v>
      </c>
      <c r="B13" s="51">
        <v>47550</v>
      </c>
      <c r="C13" s="36">
        <v>5837</v>
      </c>
      <c r="D13" s="36">
        <v>41713</v>
      </c>
      <c r="E13" s="36"/>
      <c r="F13" s="55">
        <v>47550</v>
      </c>
      <c r="G13" s="54">
        <v>-6281</v>
      </c>
      <c r="H13" s="36"/>
      <c r="J13" s="56"/>
      <c r="L13" s="57"/>
    </row>
    <row r="14" spans="1:16" x14ac:dyDescent="0.2">
      <c r="A14" s="49" t="s">
        <v>26</v>
      </c>
      <c r="B14" s="51">
        <v>43795</v>
      </c>
      <c r="C14" s="36">
        <v>39551</v>
      </c>
      <c r="D14" s="36">
        <v>2744</v>
      </c>
      <c r="E14" s="36">
        <v>1500</v>
      </c>
      <c r="F14" s="55">
        <v>43795</v>
      </c>
      <c r="G14" s="54">
        <v>-18440</v>
      </c>
      <c r="H14" s="36"/>
      <c r="J14" s="56"/>
      <c r="L14" s="57">
        <v>4000</v>
      </c>
    </row>
    <row r="15" spans="1:16" x14ac:dyDescent="0.2">
      <c r="A15" s="49" t="s">
        <v>27</v>
      </c>
      <c r="B15" s="51">
        <v>42605</v>
      </c>
      <c r="C15" s="36">
        <v>36961</v>
      </c>
      <c r="D15" s="36">
        <v>3484</v>
      </c>
      <c r="E15" s="36">
        <v>2160</v>
      </c>
      <c r="F15" s="55">
        <v>42605</v>
      </c>
      <c r="G15" s="54">
        <v>-13550</v>
      </c>
      <c r="H15" s="36"/>
      <c r="J15" s="56"/>
      <c r="L15" s="57">
        <v>4000</v>
      </c>
    </row>
    <row r="16" spans="1:16" x14ac:dyDescent="0.2">
      <c r="A16" s="49" t="s">
        <v>28</v>
      </c>
      <c r="B16" s="51">
        <v>32851</v>
      </c>
      <c r="C16" s="36">
        <v>20238</v>
      </c>
      <c r="D16" s="36">
        <v>3813</v>
      </c>
      <c r="E16" s="36"/>
      <c r="F16" s="55">
        <v>24051</v>
      </c>
      <c r="G16" s="54">
        <v>13725</v>
      </c>
      <c r="H16" s="36"/>
      <c r="J16" s="56">
        <v>8800</v>
      </c>
      <c r="L16" s="57"/>
    </row>
    <row r="17" spans="1:12" x14ac:dyDescent="0.2">
      <c r="A17" s="49" t="s">
        <v>29</v>
      </c>
      <c r="B17" s="51">
        <v>24000</v>
      </c>
      <c r="D17" s="36">
        <v>24000</v>
      </c>
      <c r="E17" s="36"/>
      <c r="F17" s="55">
        <v>24000</v>
      </c>
      <c r="G17" s="54">
        <v>24000</v>
      </c>
      <c r="H17" s="36"/>
      <c r="J17" s="56"/>
      <c r="L17" s="57"/>
    </row>
    <row r="18" spans="1:12" x14ac:dyDescent="0.2">
      <c r="A18" s="49" t="s">
        <v>30</v>
      </c>
      <c r="B18" s="51">
        <v>19500</v>
      </c>
      <c r="D18" s="36">
        <v>19500</v>
      </c>
      <c r="E18" s="36"/>
      <c r="F18" s="55">
        <v>19500</v>
      </c>
      <c r="G18" s="54">
        <v>-6800</v>
      </c>
      <c r="H18" s="36"/>
      <c r="J18" s="56"/>
      <c r="L18" s="57"/>
    </row>
    <row r="19" spans="1:12" x14ac:dyDescent="0.2">
      <c r="A19" s="49" t="s">
        <v>31</v>
      </c>
      <c r="B19" s="51">
        <v>19332</v>
      </c>
      <c r="C19" s="36">
        <v>11665</v>
      </c>
      <c r="D19" s="36">
        <v>6817</v>
      </c>
      <c r="E19" s="36">
        <v>850</v>
      </c>
      <c r="F19" s="55">
        <v>19332</v>
      </c>
      <c r="G19" s="54">
        <v>-793</v>
      </c>
      <c r="H19" s="36"/>
      <c r="J19" s="56"/>
      <c r="L19" s="57"/>
    </row>
    <row r="20" spans="1:12" x14ac:dyDescent="0.2">
      <c r="A20" s="49" t="s">
        <v>32</v>
      </c>
      <c r="B20" s="51">
        <v>18236</v>
      </c>
      <c r="D20" s="36">
        <v>18236</v>
      </c>
      <c r="E20" s="36"/>
      <c r="F20" s="55">
        <v>18236</v>
      </c>
      <c r="G20" s="54">
        <v>-5337</v>
      </c>
      <c r="H20" s="36"/>
      <c r="J20" s="56"/>
      <c r="L20" s="57"/>
    </row>
    <row r="21" spans="1:12" x14ac:dyDescent="0.2">
      <c r="A21" s="49" t="s">
        <v>33</v>
      </c>
      <c r="B21" s="51">
        <v>16000</v>
      </c>
      <c r="D21" s="36">
        <v>16000</v>
      </c>
      <c r="E21" s="36"/>
      <c r="F21" s="55">
        <v>16000</v>
      </c>
      <c r="G21" s="54">
        <v>-4000</v>
      </c>
      <c r="H21" s="36"/>
      <c r="J21" s="56"/>
      <c r="L21" s="57"/>
    </row>
    <row r="22" spans="1:12" x14ac:dyDescent="0.2">
      <c r="A22" s="49" t="s">
        <v>34</v>
      </c>
      <c r="B22" s="51">
        <v>16000</v>
      </c>
      <c r="D22" s="36">
        <v>16000</v>
      </c>
      <c r="E22" s="36"/>
      <c r="F22" s="55">
        <v>16000</v>
      </c>
      <c r="G22" s="54">
        <v>16000</v>
      </c>
      <c r="H22" s="36"/>
      <c r="J22" s="56"/>
      <c r="L22" s="57"/>
    </row>
    <row r="23" spans="1:12" x14ac:dyDescent="0.2">
      <c r="A23" s="49" t="s">
        <v>35</v>
      </c>
      <c r="B23" s="51">
        <v>10000</v>
      </c>
      <c r="D23" s="36">
        <v>10000</v>
      </c>
      <c r="E23" s="36"/>
      <c r="F23" s="55">
        <v>10000</v>
      </c>
      <c r="G23" s="54">
        <v>0</v>
      </c>
      <c r="H23" s="36"/>
      <c r="J23" s="56"/>
      <c r="L23" s="57"/>
    </row>
    <row r="24" spans="1:12" x14ac:dyDescent="0.2">
      <c r="A24" s="49" t="s">
        <v>36</v>
      </c>
      <c r="B24" s="51">
        <v>2200</v>
      </c>
      <c r="E24" s="36"/>
      <c r="F24" s="55">
        <v>0</v>
      </c>
      <c r="G24" s="54">
        <v>0</v>
      </c>
      <c r="H24" s="36"/>
      <c r="I24" s="56">
        <v>2200</v>
      </c>
      <c r="J24" s="56"/>
      <c r="L24" s="57"/>
    </row>
    <row r="25" spans="1:12" x14ac:dyDescent="0.2">
      <c r="A25" s="49" t="s">
        <v>37</v>
      </c>
      <c r="B25" s="51">
        <v>2000</v>
      </c>
      <c r="E25" s="36"/>
      <c r="F25" s="55">
        <v>0</v>
      </c>
      <c r="G25" s="54">
        <v>0</v>
      </c>
      <c r="H25" s="36"/>
      <c r="I25" s="56">
        <v>2000</v>
      </c>
      <c r="J25" s="56"/>
      <c r="L25" s="57"/>
    </row>
    <row r="26" spans="1:12" x14ac:dyDescent="0.2">
      <c r="A26" s="49" t="s">
        <v>38</v>
      </c>
      <c r="B26" s="51">
        <v>1000</v>
      </c>
      <c r="E26" s="36"/>
      <c r="F26" s="55">
        <v>0</v>
      </c>
      <c r="G26" s="54">
        <v>-1000</v>
      </c>
      <c r="H26" s="36"/>
      <c r="I26" s="56">
        <v>1000</v>
      </c>
      <c r="J26" s="56"/>
      <c r="L26" s="57"/>
    </row>
    <row r="27" spans="1:12" x14ac:dyDescent="0.2">
      <c r="A27" s="49" t="s">
        <v>39</v>
      </c>
      <c r="B27" s="51">
        <v>400</v>
      </c>
      <c r="E27" s="36"/>
      <c r="F27" s="55">
        <v>0</v>
      </c>
      <c r="G27" s="54">
        <v>-150</v>
      </c>
      <c r="H27" s="36"/>
      <c r="I27" s="56">
        <v>400</v>
      </c>
      <c r="J27" s="56"/>
      <c r="L27" s="57"/>
    </row>
    <row r="28" spans="1:12" x14ac:dyDescent="0.2">
      <c r="A28" s="49" t="s">
        <v>40</v>
      </c>
      <c r="B28" s="51">
        <v>0</v>
      </c>
      <c r="E28" s="36"/>
      <c r="F28" s="55">
        <v>0</v>
      </c>
      <c r="G28" s="54">
        <v>-200</v>
      </c>
      <c r="H28" s="36"/>
      <c r="J28" s="56"/>
      <c r="L28" s="57"/>
    </row>
    <row r="29" spans="1:12" x14ac:dyDescent="0.2">
      <c r="A29" s="49" t="s">
        <v>41</v>
      </c>
      <c r="B29" s="51">
        <v>0</v>
      </c>
      <c r="E29" s="36"/>
      <c r="F29" s="55">
        <v>0</v>
      </c>
      <c r="G29" s="54">
        <v>0</v>
      </c>
      <c r="H29" s="36"/>
      <c r="J29" s="56"/>
      <c r="L29" s="57"/>
    </row>
    <row r="30" spans="1:12" x14ac:dyDescent="0.2">
      <c r="A30" s="49" t="s">
        <v>42</v>
      </c>
      <c r="B30" s="51">
        <v>0</v>
      </c>
      <c r="E30" s="36"/>
      <c r="F30" s="55">
        <v>0</v>
      </c>
      <c r="G30" s="54">
        <v>-400</v>
      </c>
      <c r="H30" s="36"/>
      <c r="J30" s="56"/>
      <c r="L30" s="57"/>
    </row>
    <row r="31" spans="1:12" x14ac:dyDescent="0.2">
      <c r="A31" s="49" t="s">
        <v>43</v>
      </c>
      <c r="B31" s="51">
        <v>0</v>
      </c>
      <c r="E31" s="36"/>
      <c r="F31" s="55">
        <v>0</v>
      </c>
      <c r="G31" s="54">
        <v>-3493</v>
      </c>
      <c r="H31" s="36"/>
      <c r="J31" s="56"/>
      <c r="L31" s="57"/>
    </row>
    <row r="32" spans="1:12" x14ac:dyDescent="0.2">
      <c r="A32" s="49" t="s">
        <v>44</v>
      </c>
      <c r="B32" s="51">
        <v>0</v>
      </c>
      <c r="E32" s="36"/>
      <c r="F32" s="55">
        <v>0</v>
      </c>
      <c r="G32" s="54">
        <v>-1458</v>
      </c>
      <c r="H32" s="36"/>
      <c r="J32" s="56"/>
      <c r="L32" s="57"/>
    </row>
    <row r="33" spans="1:16" x14ac:dyDescent="0.2">
      <c r="A33" s="49" t="s">
        <v>45</v>
      </c>
      <c r="B33" s="51">
        <v>0</v>
      </c>
      <c r="E33" s="36"/>
      <c r="F33" s="55">
        <v>0</v>
      </c>
      <c r="G33" s="54">
        <v>-4000</v>
      </c>
      <c r="H33" s="36"/>
      <c r="J33" s="56"/>
      <c r="L33" s="57"/>
    </row>
    <row r="34" spans="1:16" x14ac:dyDescent="0.2">
      <c r="A34" s="49" t="s">
        <v>46</v>
      </c>
      <c r="B34" s="51">
        <v>0</v>
      </c>
      <c r="E34" s="36"/>
      <c r="F34" s="55">
        <v>0</v>
      </c>
      <c r="G34" s="54">
        <v>-17097</v>
      </c>
      <c r="H34" s="36"/>
      <c r="J34" s="56"/>
      <c r="L34" s="57"/>
    </row>
    <row r="35" spans="1:16" x14ac:dyDescent="0.2">
      <c r="A35" s="49" t="s">
        <v>47</v>
      </c>
      <c r="B35" s="51">
        <v>0</v>
      </c>
      <c r="E35" s="36"/>
      <c r="F35" s="55">
        <v>0</v>
      </c>
      <c r="G35" s="54">
        <v>0</v>
      </c>
      <c r="H35" s="36"/>
      <c r="J35" s="56"/>
      <c r="L35" s="57">
        <v>2500</v>
      </c>
    </row>
    <row r="36" spans="1:16" x14ac:dyDescent="0.2">
      <c r="A36" s="49" t="s">
        <v>48</v>
      </c>
      <c r="B36" s="51">
        <v>0</v>
      </c>
      <c r="E36" s="36"/>
      <c r="F36" s="55">
        <v>0</v>
      </c>
      <c r="G36" s="54">
        <v>-12676</v>
      </c>
      <c r="H36" s="36"/>
      <c r="J36" s="56"/>
      <c r="L36" s="57"/>
    </row>
    <row r="37" spans="1:16" x14ac:dyDescent="0.2">
      <c r="A37" s="49" t="s">
        <v>49</v>
      </c>
      <c r="B37" s="51">
        <v>0</v>
      </c>
      <c r="E37" s="36"/>
      <c r="F37" s="55">
        <v>0</v>
      </c>
      <c r="G37" s="54">
        <v>-7500</v>
      </c>
      <c r="H37" s="36"/>
      <c r="J37" s="56"/>
      <c r="L37" s="57"/>
    </row>
    <row r="38" spans="1:16" x14ac:dyDescent="0.2">
      <c r="A38" s="48" t="s">
        <v>50</v>
      </c>
      <c r="B38" s="51">
        <v>1801514</v>
      </c>
      <c r="E38" s="36"/>
      <c r="F38" s="55">
        <v>0</v>
      </c>
      <c r="G38" s="54"/>
      <c r="H38" s="36">
        <v>1546860</v>
      </c>
      <c r="J38" s="56"/>
      <c r="L38" s="57"/>
      <c r="M38" s="36">
        <v>254654</v>
      </c>
      <c r="O38" s="36">
        <v>168426</v>
      </c>
      <c r="P38" s="36">
        <v>86228</v>
      </c>
    </row>
    <row r="39" spans="1:16" x14ac:dyDescent="0.2">
      <c r="A39" s="49" t="s">
        <v>51</v>
      </c>
      <c r="B39" s="51">
        <v>607796</v>
      </c>
      <c r="E39" s="36"/>
      <c r="F39" s="55">
        <v>0</v>
      </c>
      <c r="G39" s="54"/>
      <c r="H39" s="36">
        <v>607796</v>
      </c>
      <c r="J39" s="56"/>
      <c r="L39" s="57"/>
    </row>
    <row r="40" spans="1:16" x14ac:dyDescent="0.2">
      <c r="A40" s="49" t="s">
        <v>52</v>
      </c>
      <c r="B40" s="51">
        <v>443209</v>
      </c>
      <c r="E40" s="36"/>
      <c r="F40" s="55">
        <v>0</v>
      </c>
      <c r="G40" s="54"/>
      <c r="H40" s="36">
        <v>356981</v>
      </c>
      <c r="J40" s="56"/>
      <c r="L40" s="57"/>
      <c r="M40" s="36">
        <v>86228</v>
      </c>
      <c r="P40" s="36">
        <v>86228</v>
      </c>
    </row>
    <row r="41" spans="1:16" x14ac:dyDescent="0.2">
      <c r="A41" s="49" t="s">
        <v>53</v>
      </c>
      <c r="B41" s="51">
        <v>236259</v>
      </c>
      <c r="E41" s="36"/>
      <c r="F41" s="55">
        <v>0</v>
      </c>
      <c r="G41" s="54"/>
      <c r="H41" s="36">
        <v>236259</v>
      </c>
      <c r="J41" s="56"/>
      <c r="L41" s="57"/>
    </row>
    <row r="42" spans="1:16" x14ac:dyDescent="0.2">
      <c r="A42" s="49" t="s">
        <v>54</v>
      </c>
      <c r="B42" s="51">
        <v>193615</v>
      </c>
      <c r="E42" s="36"/>
      <c r="F42" s="55">
        <v>0</v>
      </c>
      <c r="G42" s="54"/>
      <c r="H42" s="36">
        <v>193615</v>
      </c>
      <c r="J42" s="56"/>
      <c r="L42" s="57"/>
    </row>
    <row r="43" spans="1:16" x14ac:dyDescent="0.2">
      <c r="A43" s="49" t="s">
        <v>55</v>
      </c>
      <c r="B43" s="51">
        <v>168426</v>
      </c>
      <c r="E43" s="36"/>
      <c r="G43" s="54"/>
      <c r="H43" s="36"/>
      <c r="J43" s="56"/>
      <c r="L43" s="57"/>
      <c r="M43" s="36">
        <v>168426</v>
      </c>
      <c r="O43" s="36">
        <v>168426</v>
      </c>
    </row>
    <row r="44" spans="1:16" x14ac:dyDescent="0.2">
      <c r="A44" s="49" t="s">
        <v>56</v>
      </c>
      <c r="B44" s="51">
        <v>76370</v>
      </c>
      <c r="E44" s="36"/>
      <c r="F44" s="55">
        <v>0</v>
      </c>
      <c r="G44" s="54"/>
      <c r="H44" s="36">
        <v>76370</v>
      </c>
      <c r="J44" s="56"/>
      <c r="L44" s="57"/>
    </row>
    <row r="45" spans="1:16" x14ac:dyDescent="0.2">
      <c r="A45" s="49" t="s">
        <v>57</v>
      </c>
      <c r="B45" s="51">
        <v>75839</v>
      </c>
      <c r="E45" s="36"/>
      <c r="F45" s="55">
        <v>0</v>
      </c>
      <c r="G45" s="54"/>
      <c r="H45" s="36">
        <v>75839</v>
      </c>
      <c r="J45" s="56"/>
      <c r="L45" s="57"/>
    </row>
    <row r="46" spans="1:16" x14ac:dyDescent="0.2">
      <c r="A46" s="48" t="s">
        <v>58</v>
      </c>
      <c r="B46" s="51">
        <v>3095308</v>
      </c>
      <c r="C46" s="36">
        <v>20000</v>
      </c>
      <c r="D46" s="36">
        <v>32237</v>
      </c>
      <c r="E46" s="36"/>
      <c r="F46" s="55">
        <v>52237</v>
      </c>
      <c r="G46" s="54">
        <v>-69111</v>
      </c>
      <c r="H46" s="36">
        <v>35434</v>
      </c>
      <c r="J46" s="56">
        <v>73493</v>
      </c>
      <c r="L46" s="57">
        <v>6000</v>
      </c>
      <c r="M46" s="36">
        <v>2934144</v>
      </c>
      <c r="O46" s="36">
        <v>1308214</v>
      </c>
      <c r="P46" s="36">
        <v>1625930</v>
      </c>
    </row>
    <row r="47" spans="1:16" x14ac:dyDescent="0.2">
      <c r="A47" s="49" t="s">
        <v>59</v>
      </c>
      <c r="B47" s="51">
        <v>3029874</v>
      </c>
      <c r="D47" s="36">
        <v>22237</v>
      </c>
      <c r="E47" s="36"/>
      <c r="F47" s="55">
        <v>22237</v>
      </c>
      <c r="G47" s="54">
        <v>-14463</v>
      </c>
      <c r="H47" s="36"/>
      <c r="J47" s="56">
        <v>73493</v>
      </c>
      <c r="L47" s="57"/>
      <c r="M47" s="36">
        <v>2934144</v>
      </c>
      <c r="O47" s="36">
        <v>1308214</v>
      </c>
      <c r="P47" s="36">
        <v>1625930</v>
      </c>
    </row>
    <row r="48" spans="1:16" x14ac:dyDescent="0.2">
      <c r="A48" s="49" t="s">
        <v>60</v>
      </c>
      <c r="B48" s="51">
        <v>40000</v>
      </c>
      <c r="C48" s="36">
        <v>20000</v>
      </c>
      <c r="E48" s="36"/>
      <c r="F48" s="55">
        <v>20000</v>
      </c>
      <c r="G48" s="54">
        <v>-30334</v>
      </c>
      <c r="H48" s="36">
        <v>20000</v>
      </c>
      <c r="J48" s="56"/>
      <c r="L48" s="57"/>
    </row>
    <row r="49" spans="1:12" x14ac:dyDescent="0.2">
      <c r="A49" s="49" t="s">
        <v>61</v>
      </c>
      <c r="B49" s="51">
        <v>13714</v>
      </c>
      <c r="E49" s="36"/>
      <c r="F49" s="55">
        <v>0</v>
      </c>
      <c r="G49" s="54">
        <v>-27464</v>
      </c>
      <c r="H49" s="36">
        <v>13714</v>
      </c>
      <c r="J49" s="56"/>
      <c r="L49" s="57">
        <v>6000</v>
      </c>
    </row>
    <row r="50" spans="1:12" x14ac:dyDescent="0.2">
      <c r="A50" s="49" t="s">
        <v>62</v>
      </c>
      <c r="B50" s="51">
        <v>10000</v>
      </c>
      <c r="D50" s="36">
        <v>10000</v>
      </c>
      <c r="E50" s="36"/>
      <c r="F50" s="55">
        <v>10000</v>
      </c>
      <c r="G50" s="54">
        <v>3150</v>
      </c>
      <c r="H50" s="36"/>
      <c r="J50" s="56"/>
      <c r="L50" s="57"/>
    </row>
    <row r="51" spans="1:12" x14ac:dyDescent="0.2">
      <c r="A51" s="49" t="s">
        <v>63</v>
      </c>
      <c r="B51" s="51">
        <v>1720</v>
      </c>
      <c r="E51" s="36"/>
      <c r="G51" s="54"/>
      <c r="H51" s="36">
        <v>1720</v>
      </c>
      <c r="J51" s="56"/>
      <c r="L51" s="57"/>
    </row>
    <row r="52" spans="1:12" x14ac:dyDescent="0.2">
      <c r="A52" s="48" t="s">
        <v>64</v>
      </c>
      <c r="B52" s="51">
        <v>308236</v>
      </c>
      <c r="D52" s="36">
        <v>228236</v>
      </c>
      <c r="E52" s="36"/>
      <c r="F52" s="55">
        <v>228236</v>
      </c>
      <c r="G52" s="54">
        <v>-57632</v>
      </c>
      <c r="H52" s="36"/>
      <c r="J52" s="56">
        <v>80000</v>
      </c>
      <c r="L52" s="57"/>
    </row>
    <row r="53" spans="1:12" x14ac:dyDescent="0.2">
      <c r="A53" s="49" t="s">
        <v>65</v>
      </c>
      <c r="B53" s="51">
        <v>228953</v>
      </c>
      <c r="D53" s="36">
        <v>148953</v>
      </c>
      <c r="E53" s="36"/>
      <c r="F53" s="55">
        <v>148953</v>
      </c>
      <c r="G53" s="54">
        <v>16673</v>
      </c>
      <c r="H53" s="36"/>
      <c r="J53" s="56">
        <v>80000</v>
      </c>
      <c r="L53" s="57"/>
    </row>
    <row r="54" spans="1:12" x14ac:dyDescent="0.2">
      <c r="A54" s="49" t="s">
        <v>66</v>
      </c>
      <c r="B54" s="51">
        <v>48278</v>
      </c>
      <c r="D54" s="36">
        <v>48278</v>
      </c>
      <c r="E54" s="36"/>
      <c r="F54" s="55">
        <v>48278</v>
      </c>
      <c r="G54" s="54">
        <v>-86042</v>
      </c>
      <c r="H54" s="36"/>
      <c r="J54" s="56"/>
      <c r="L54" s="57"/>
    </row>
    <row r="55" spans="1:12" x14ac:dyDescent="0.2">
      <c r="A55" s="49" t="s">
        <v>67</v>
      </c>
      <c r="B55" s="51">
        <v>31005</v>
      </c>
      <c r="D55" s="36">
        <v>31005</v>
      </c>
      <c r="E55" s="36"/>
      <c r="F55" s="55">
        <v>31005</v>
      </c>
      <c r="G55" s="54">
        <v>11737</v>
      </c>
      <c r="H55" s="36"/>
      <c r="J55" s="56"/>
      <c r="L55" s="57"/>
    </row>
    <row r="56" spans="1:12" x14ac:dyDescent="0.2">
      <c r="A56" s="48" t="s">
        <v>68</v>
      </c>
      <c r="B56" s="51">
        <v>2926450</v>
      </c>
      <c r="C56" s="36">
        <v>2078479</v>
      </c>
      <c r="D56" s="36">
        <v>451882</v>
      </c>
      <c r="E56" s="36">
        <v>12950</v>
      </c>
      <c r="F56" s="55">
        <v>2543311</v>
      </c>
      <c r="G56" s="54">
        <v>155878</v>
      </c>
      <c r="H56" s="36">
        <v>348527</v>
      </c>
      <c r="I56" s="56">
        <v>34612</v>
      </c>
      <c r="J56" s="56"/>
      <c r="K56" s="57">
        <v>100107</v>
      </c>
      <c r="L56" s="57">
        <v>132691</v>
      </c>
    </row>
    <row r="57" spans="1:12" x14ac:dyDescent="0.2">
      <c r="A57" s="49" t="s">
        <v>69</v>
      </c>
      <c r="B57" s="51">
        <v>683454</v>
      </c>
      <c r="C57" s="36">
        <v>498746</v>
      </c>
      <c r="D57" s="36">
        <v>118423</v>
      </c>
      <c r="E57" s="36">
        <v>5450</v>
      </c>
      <c r="F57" s="55">
        <v>622619</v>
      </c>
      <c r="G57" s="54">
        <v>117401</v>
      </c>
      <c r="H57" s="36">
        <v>60715</v>
      </c>
      <c r="I57" s="56">
        <v>120</v>
      </c>
      <c r="J57" s="56"/>
      <c r="K57" s="57">
        <v>7900</v>
      </c>
      <c r="L57" s="57">
        <v>10000</v>
      </c>
    </row>
    <row r="58" spans="1:12" x14ac:dyDescent="0.2">
      <c r="A58" s="49" t="s">
        <v>70</v>
      </c>
      <c r="B58" s="51">
        <v>405439</v>
      </c>
      <c r="C58" s="36">
        <v>303517</v>
      </c>
      <c r="D58" s="36">
        <v>63829</v>
      </c>
      <c r="E58" s="36">
        <v>3200</v>
      </c>
      <c r="F58" s="55">
        <v>370546</v>
      </c>
      <c r="G58" s="54">
        <v>60154</v>
      </c>
      <c r="H58" s="36">
        <v>30815</v>
      </c>
      <c r="I58" s="56">
        <v>4078</v>
      </c>
      <c r="J58" s="56"/>
      <c r="K58" s="57">
        <v>74346</v>
      </c>
      <c r="L58" s="57">
        <v>101881</v>
      </c>
    </row>
    <row r="59" spans="1:12" x14ac:dyDescent="0.2">
      <c r="A59" s="49" t="s">
        <v>71</v>
      </c>
      <c r="B59" s="51">
        <v>357861</v>
      </c>
      <c r="C59" s="36">
        <v>174583</v>
      </c>
      <c r="D59" s="36">
        <v>49682</v>
      </c>
      <c r="E59" s="36"/>
      <c r="F59" s="55">
        <v>224265</v>
      </c>
      <c r="G59" s="54">
        <v>26502</v>
      </c>
      <c r="H59" s="36">
        <v>128976</v>
      </c>
      <c r="I59" s="56">
        <v>4620</v>
      </c>
      <c r="J59" s="56"/>
      <c r="K59" s="57">
        <v>5024</v>
      </c>
      <c r="L59" s="57"/>
    </row>
    <row r="60" spans="1:12" x14ac:dyDescent="0.2">
      <c r="A60" s="49" t="s">
        <v>72</v>
      </c>
      <c r="B60" s="51">
        <v>257162</v>
      </c>
      <c r="C60" s="36">
        <v>191726</v>
      </c>
      <c r="D60" s="36">
        <v>37817</v>
      </c>
      <c r="E60" s="36">
        <v>700</v>
      </c>
      <c r="F60" s="55">
        <v>230243</v>
      </c>
      <c r="G60" s="54">
        <v>-48397</v>
      </c>
      <c r="H60" s="36">
        <v>26519</v>
      </c>
      <c r="I60" s="56">
        <v>400</v>
      </c>
      <c r="J60" s="56"/>
      <c r="L60" s="57"/>
    </row>
    <row r="61" spans="1:12" x14ac:dyDescent="0.2">
      <c r="A61" s="49" t="s">
        <v>73</v>
      </c>
      <c r="B61" s="51">
        <v>225987</v>
      </c>
      <c r="C61" s="36">
        <v>161589</v>
      </c>
      <c r="D61" s="36">
        <v>36432</v>
      </c>
      <c r="E61" s="36"/>
      <c r="F61" s="55">
        <v>198021</v>
      </c>
      <c r="G61" s="54">
        <v>8915</v>
      </c>
      <c r="H61" s="36">
        <v>22646</v>
      </c>
      <c r="I61" s="56">
        <v>5320</v>
      </c>
      <c r="J61" s="56"/>
      <c r="L61" s="57"/>
    </row>
    <row r="62" spans="1:12" x14ac:dyDescent="0.2">
      <c r="A62" s="49" t="s">
        <v>74</v>
      </c>
      <c r="B62" s="51">
        <v>206160</v>
      </c>
      <c r="C62" s="36">
        <v>138565</v>
      </c>
      <c r="D62" s="36">
        <v>35796</v>
      </c>
      <c r="E62" s="36"/>
      <c r="F62" s="55">
        <v>174361</v>
      </c>
      <c r="G62" s="54">
        <v>15975</v>
      </c>
      <c r="H62" s="36">
        <v>17480</v>
      </c>
      <c r="I62" s="56">
        <v>14319</v>
      </c>
      <c r="J62" s="56"/>
      <c r="L62" s="57"/>
    </row>
    <row r="63" spans="1:12" x14ac:dyDescent="0.2">
      <c r="A63" s="49" t="s">
        <v>75</v>
      </c>
      <c r="B63" s="51">
        <v>187156</v>
      </c>
      <c r="C63" s="36">
        <v>142853</v>
      </c>
      <c r="D63" s="36">
        <v>25218</v>
      </c>
      <c r="E63" s="36"/>
      <c r="F63" s="55">
        <v>168071</v>
      </c>
      <c r="G63" s="54">
        <v>-46064</v>
      </c>
      <c r="H63" s="36">
        <v>18965</v>
      </c>
      <c r="I63" s="56">
        <v>120</v>
      </c>
      <c r="J63" s="56"/>
      <c r="L63" s="57">
        <v>8910</v>
      </c>
    </row>
    <row r="64" spans="1:12" x14ac:dyDescent="0.2">
      <c r="A64" s="49" t="s">
        <v>76</v>
      </c>
      <c r="B64" s="51">
        <v>163829</v>
      </c>
      <c r="C64" s="36">
        <v>125826</v>
      </c>
      <c r="D64" s="36">
        <v>24733</v>
      </c>
      <c r="E64" s="36">
        <v>2400</v>
      </c>
      <c r="F64" s="55">
        <v>152959</v>
      </c>
      <c r="G64" s="54">
        <v>31326</v>
      </c>
      <c r="H64" s="36">
        <v>10870</v>
      </c>
      <c r="J64" s="56"/>
      <c r="K64" s="57">
        <v>12837</v>
      </c>
      <c r="L64" s="57">
        <v>9500</v>
      </c>
    </row>
    <row r="65" spans="1:12" x14ac:dyDescent="0.2">
      <c r="A65" s="49" t="s">
        <v>77</v>
      </c>
      <c r="B65" s="51">
        <v>155141</v>
      </c>
      <c r="C65" s="36">
        <v>120789</v>
      </c>
      <c r="D65" s="36">
        <v>19357</v>
      </c>
      <c r="E65" s="36"/>
      <c r="F65" s="55">
        <v>140146</v>
      </c>
      <c r="G65" s="54">
        <v>-17509</v>
      </c>
      <c r="H65" s="36">
        <v>9480</v>
      </c>
      <c r="I65" s="56">
        <v>5515</v>
      </c>
      <c r="J65" s="56"/>
      <c r="L65" s="57"/>
    </row>
    <row r="66" spans="1:12" x14ac:dyDescent="0.2">
      <c r="A66" s="49" t="s">
        <v>78</v>
      </c>
      <c r="B66" s="51">
        <v>116368</v>
      </c>
      <c r="C66" s="36">
        <v>95552</v>
      </c>
      <c r="D66" s="36">
        <v>14034</v>
      </c>
      <c r="E66" s="36"/>
      <c r="F66" s="55">
        <v>109586</v>
      </c>
      <c r="G66" s="54">
        <v>11850</v>
      </c>
      <c r="H66" s="36">
        <v>6662</v>
      </c>
      <c r="I66" s="56">
        <v>120</v>
      </c>
      <c r="J66" s="56"/>
      <c r="L66" s="57"/>
    </row>
    <row r="67" spans="1:12" x14ac:dyDescent="0.2">
      <c r="A67" s="49" t="s">
        <v>79</v>
      </c>
      <c r="B67" s="51">
        <v>92063</v>
      </c>
      <c r="C67" s="36">
        <v>68776</v>
      </c>
      <c r="D67" s="36">
        <v>11217</v>
      </c>
      <c r="E67" s="36">
        <v>1200</v>
      </c>
      <c r="F67" s="55">
        <v>81193</v>
      </c>
      <c r="G67" s="54">
        <v>-10782</v>
      </c>
      <c r="H67" s="36">
        <v>10870</v>
      </c>
      <c r="J67" s="56"/>
      <c r="L67" s="57"/>
    </row>
    <row r="68" spans="1:12" x14ac:dyDescent="0.2">
      <c r="A68" s="49" t="s">
        <v>80</v>
      </c>
      <c r="B68" s="51">
        <v>75830</v>
      </c>
      <c r="C68" s="36">
        <v>55957</v>
      </c>
      <c r="D68" s="36">
        <v>15344</v>
      </c>
      <c r="E68" s="36"/>
      <c r="F68" s="55">
        <v>71301</v>
      </c>
      <c r="G68" s="54">
        <v>6507</v>
      </c>
      <c r="H68" s="36">
        <v>4529</v>
      </c>
      <c r="J68" s="56"/>
      <c r="L68" s="57">
        <v>2400</v>
      </c>
    </row>
    <row r="69" spans="1:12" x14ac:dyDescent="0.2">
      <c r="A69" s="48" t="s">
        <v>81</v>
      </c>
      <c r="B69" s="51">
        <v>59000</v>
      </c>
      <c r="D69" s="36">
        <v>59000</v>
      </c>
      <c r="E69" s="36"/>
      <c r="F69" s="55">
        <v>59000</v>
      </c>
      <c r="G69" s="54">
        <v>-16158</v>
      </c>
      <c r="H69" s="36"/>
      <c r="J69" s="56"/>
      <c r="L69" s="57"/>
    </row>
    <row r="70" spans="1:12" x14ac:dyDescent="0.2">
      <c r="A70" s="49" t="s">
        <v>81</v>
      </c>
      <c r="B70" s="51">
        <v>59000</v>
      </c>
      <c r="D70" s="36">
        <v>59000</v>
      </c>
      <c r="E70" s="36"/>
      <c r="F70" s="55">
        <v>59000</v>
      </c>
      <c r="G70" s="54">
        <v>-16158</v>
      </c>
      <c r="H70" s="36"/>
      <c r="J70" s="56"/>
      <c r="L70" s="57"/>
    </row>
    <row r="71" spans="1:12" x14ac:dyDescent="0.2">
      <c r="A71" s="48" t="s">
        <v>82</v>
      </c>
      <c r="B71" s="51">
        <v>102523</v>
      </c>
      <c r="D71" s="36">
        <v>2523</v>
      </c>
      <c r="E71" s="36"/>
      <c r="F71" s="55">
        <v>2523</v>
      </c>
      <c r="G71" s="54">
        <v>-64235</v>
      </c>
      <c r="H71" s="36">
        <v>40971</v>
      </c>
      <c r="J71" s="56">
        <v>59029</v>
      </c>
      <c r="L71" s="57">
        <v>110000</v>
      </c>
    </row>
    <row r="72" spans="1:12" x14ac:dyDescent="0.2">
      <c r="A72" s="49" t="s">
        <v>82</v>
      </c>
      <c r="B72" s="51">
        <v>102523</v>
      </c>
      <c r="D72" s="36">
        <v>2523</v>
      </c>
      <c r="E72" s="36"/>
      <c r="F72" s="55">
        <v>2523</v>
      </c>
      <c r="G72" s="54">
        <v>-64235</v>
      </c>
      <c r="H72" s="36">
        <v>40971</v>
      </c>
      <c r="J72" s="56">
        <v>59029</v>
      </c>
      <c r="L72" s="57">
        <v>110000</v>
      </c>
    </row>
    <row r="73" spans="1:12" x14ac:dyDescent="0.2">
      <c r="A73" s="48" t="s">
        <v>83</v>
      </c>
      <c r="B73" s="51">
        <v>60792</v>
      </c>
      <c r="C73" s="36">
        <v>45728</v>
      </c>
      <c r="D73" s="36">
        <v>10864</v>
      </c>
      <c r="E73" s="36">
        <v>4200</v>
      </c>
      <c r="F73" s="55">
        <v>60792</v>
      </c>
      <c r="G73" s="54">
        <v>13007</v>
      </c>
      <c r="H73" s="36"/>
      <c r="J73" s="56"/>
      <c r="K73" s="57">
        <v>30000</v>
      </c>
      <c r="L73" s="57"/>
    </row>
    <row r="74" spans="1:12" x14ac:dyDescent="0.2">
      <c r="A74" s="49" t="s">
        <v>83</v>
      </c>
      <c r="B74" s="51">
        <v>60792</v>
      </c>
      <c r="C74" s="36">
        <v>45728</v>
      </c>
      <c r="D74" s="36">
        <v>10864</v>
      </c>
      <c r="E74" s="36">
        <v>4200</v>
      </c>
      <c r="F74" s="55">
        <v>60792</v>
      </c>
      <c r="G74" s="54">
        <v>13007</v>
      </c>
      <c r="H74" s="36"/>
      <c r="J74" s="56"/>
      <c r="K74" s="57">
        <v>30000</v>
      </c>
      <c r="L74" s="57"/>
    </row>
    <row r="75" spans="1:12" x14ac:dyDescent="0.2">
      <c r="A75" s="48" t="s">
        <v>84</v>
      </c>
      <c r="B75" s="51">
        <v>2548418</v>
      </c>
      <c r="C75" s="36">
        <v>1874183</v>
      </c>
      <c r="D75" s="36">
        <v>598325</v>
      </c>
      <c r="E75" s="36">
        <v>20550</v>
      </c>
      <c r="F75" s="55">
        <v>2493058</v>
      </c>
      <c r="G75" s="54">
        <v>358475</v>
      </c>
      <c r="H75" s="36">
        <v>30360</v>
      </c>
      <c r="J75" s="56">
        <v>25000</v>
      </c>
      <c r="K75" s="57">
        <v>25000</v>
      </c>
      <c r="L75" s="57"/>
    </row>
    <row r="76" spans="1:12" x14ac:dyDescent="0.2">
      <c r="A76" s="49" t="s">
        <v>85</v>
      </c>
      <c r="B76" s="51">
        <v>617757</v>
      </c>
      <c r="C76" s="36">
        <v>595596</v>
      </c>
      <c r="D76" s="36">
        <v>17561</v>
      </c>
      <c r="E76" s="36">
        <v>4600</v>
      </c>
      <c r="F76" s="55">
        <v>617757</v>
      </c>
      <c r="G76" s="54">
        <v>-107392</v>
      </c>
      <c r="H76" s="36"/>
      <c r="J76" s="56"/>
      <c r="L76" s="57"/>
    </row>
    <row r="77" spans="1:12" x14ac:dyDescent="0.2">
      <c r="A77" s="49" t="s">
        <v>86</v>
      </c>
      <c r="B77" s="51">
        <v>579992</v>
      </c>
      <c r="C77" s="36">
        <v>260290</v>
      </c>
      <c r="D77" s="36">
        <v>289702</v>
      </c>
      <c r="E77" s="36">
        <v>5000</v>
      </c>
      <c r="F77" s="55">
        <v>554992</v>
      </c>
      <c r="G77" s="54">
        <v>195232</v>
      </c>
      <c r="H77" s="36"/>
      <c r="J77" s="56">
        <v>25000</v>
      </c>
      <c r="K77" s="57">
        <v>25000</v>
      </c>
      <c r="L77" s="57"/>
    </row>
    <row r="78" spans="1:12" x14ac:dyDescent="0.2">
      <c r="A78" s="49" t="s">
        <v>87</v>
      </c>
      <c r="B78" s="51">
        <v>330583</v>
      </c>
      <c r="C78" s="36">
        <v>235903</v>
      </c>
      <c r="D78" s="36">
        <v>94680</v>
      </c>
      <c r="E78" s="36"/>
      <c r="F78" s="55">
        <v>330583</v>
      </c>
      <c r="G78" s="54">
        <v>-56097</v>
      </c>
      <c r="H78" s="36"/>
      <c r="J78" s="56"/>
      <c r="L78" s="57"/>
    </row>
    <row r="79" spans="1:12" x14ac:dyDescent="0.2">
      <c r="A79" s="49" t="s">
        <v>88</v>
      </c>
      <c r="B79" s="51">
        <v>271330</v>
      </c>
      <c r="C79" s="36">
        <v>181887</v>
      </c>
      <c r="D79" s="36">
        <v>89443</v>
      </c>
      <c r="E79" s="36"/>
      <c r="F79" s="55">
        <v>271330</v>
      </c>
      <c r="G79" s="54">
        <v>271330</v>
      </c>
      <c r="H79" s="36"/>
      <c r="J79" s="56"/>
      <c r="L79" s="57"/>
    </row>
    <row r="80" spans="1:12" x14ac:dyDescent="0.2">
      <c r="A80" s="49" t="s">
        <v>89</v>
      </c>
      <c r="B80" s="51">
        <v>188054</v>
      </c>
      <c r="C80" s="36">
        <v>116030</v>
      </c>
      <c r="D80" s="36">
        <v>67274</v>
      </c>
      <c r="E80" s="36">
        <v>4750</v>
      </c>
      <c r="F80" s="55">
        <v>188054</v>
      </c>
      <c r="G80" s="54">
        <v>188054</v>
      </c>
      <c r="H80" s="36"/>
      <c r="J80" s="56"/>
      <c r="L80" s="57"/>
    </row>
    <row r="81" spans="1:15" x14ac:dyDescent="0.2">
      <c r="A81" s="49" t="s">
        <v>90</v>
      </c>
      <c r="B81" s="51">
        <v>186342</v>
      </c>
      <c r="C81" s="36">
        <v>178816</v>
      </c>
      <c r="D81" s="36">
        <v>6526</v>
      </c>
      <c r="E81" s="36">
        <v>1000</v>
      </c>
      <c r="F81" s="55">
        <v>186342</v>
      </c>
      <c r="G81" s="54">
        <v>-175599</v>
      </c>
      <c r="H81" s="36"/>
      <c r="J81" s="56"/>
      <c r="L81" s="57"/>
    </row>
    <row r="82" spans="1:15" x14ac:dyDescent="0.2">
      <c r="A82" s="49" t="s">
        <v>91</v>
      </c>
      <c r="B82" s="51">
        <v>127201</v>
      </c>
      <c r="C82" s="36">
        <v>105354</v>
      </c>
      <c r="D82" s="36">
        <v>19647</v>
      </c>
      <c r="E82" s="36">
        <v>2200</v>
      </c>
      <c r="F82" s="55">
        <v>127201</v>
      </c>
      <c r="G82" s="54">
        <v>50572</v>
      </c>
      <c r="H82" s="36"/>
      <c r="J82" s="56"/>
      <c r="L82" s="57"/>
    </row>
    <row r="83" spans="1:15" x14ac:dyDescent="0.2">
      <c r="A83" s="49" t="s">
        <v>92</v>
      </c>
      <c r="B83" s="51">
        <v>111421</v>
      </c>
      <c r="C83" s="36">
        <v>106111</v>
      </c>
      <c r="D83" s="36">
        <v>4310</v>
      </c>
      <c r="E83" s="36">
        <v>1000</v>
      </c>
      <c r="F83" s="55">
        <v>111421</v>
      </c>
      <c r="G83" s="54">
        <v>20055</v>
      </c>
      <c r="H83" s="36"/>
      <c r="J83" s="56"/>
      <c r="L83" s="57"/>
    </row>
    <row r="84" spans="1:15" x14ac:dyDescent="0.2">
      <c r="A84" s="49" t="s">
        <v>93</v>
      </c>
      <c r="B84" s="51">
        <v>70431</v>
      </c>
      <c r="C84" s="36">
        <v>36111</v>
      </c>
      <c r="D84" s="36">
        <v>3960</v>
      </c>
      <c r="E84" s="36"/>
      <c r="F84" s="55">
        <v>40071</v>
      </c>
      <c r="G84" s="54">
        <v>-35932</v>
      </c>
      <c r="H84" s="36">
        <v>30360</v>
      </c>
      <c r="J84" s="56"/>
      <c r="L84" s="57"/>
    </row>
    <row r="85" spans="1:15" x14ac:dyDescent="0.2">
      <c r="A85" s="49" t="s">
        <v>94</v>
      </c>
      <c r="B85" s="51">
        <v>65307</v>
      </c>
      <c r="C85" s="36">
        <v>58085</v>
      </c>
      <c r="D85" s="36">
        <v>5222</v>
      </c>
      <c r="E85" s="36">
        <v>2000</v>
      </c>
      <c r="F85" s="55">
        <v>65307</v>
      </c>
      <c r="G85" s="54">
        <v>8252</v>
      </c>
      <c r="H85" s="36"/>
      <c r="J85" s="56"/>
      <c r="L85" s="57"/>
    </row>
    <row r="86" spans="1:15" x14ac:dyDescent="0.2">
      <c r="A86" s="48" t="s">
        <v>95</v>
      </c>
      <c r="B86" s="51">
        <v>96143</v>
      </c>
      <c r="E86" s="36"/>
      <c r="G86" s="54"/>
      <c r="H86" s="36"/>
      <c r="J86" s="56"/>
      <c r="L86" s="57"/>
      <c r="M86" s="36">
        <v>96143</v>
      </c>
      <c r="O86" s="36">
        <v>96143</v>
      </c>
    </row>
    <row r="87" spans="1:15" x14ac:dyDescent="0.2">
      <c r="A87" s="49" t="s">
        <v>95</v>
      </c>
      <c r="B87" s="51">
        <v>96143</v>
      </c>
      <c r="E87" s="36"/>
      <c r="G87" s="54"/>
      <c r="H87" s="36"/>
      <c r="J87" s="56"/>
      <c r="L87" s="57"/>
      <c r="M87" s="36">
        <v>96143</v>
      </c>
      <c r="O87" s="36">
        <v>96143</v>
      </c>
    </row>
    <row r="88" spans="1:15" x14ac:dyDescent="0.2">
      <c r="A88" s="48" t="s">
        <v>96</v>
      </c>
      <c r="B88" s="51">
        <v>31464</v>
      </c>
      <c r="D88" s="36">
        <v>26114</v>
      </c>
      <c r="E88" s="36"/>
      <c r="F88" s="55">
        <v>26114</v>
      </c>
      <c r="G88" s="54">
        <v>-5055</v>
      </c>
      <c r="H88" s="36">
        <v>5350</v>
      </c>
      <c r="J88" s="56"/>
      <c r="L88" s="57"/>
    </row>
    <row r="89" spans="1:15" x14ac:dyDescent="0.2">
      <c r="A89" s="49" t="s">
        <v>96</v>
      </c>
      <c r="B89" s="51">
        <v>31464</v>
      </c>
      <c r="D89" s="36">
        <v>26114</v>
      </c>
      <c r="E89" s="36"/>
      <c r="F89" s="55">
        <v>26114</v>
      </c>
      <c r="G89" s="54">
        <v>-5055</v>
      </c>
      <c r="H89" s="36">
        <v>5350</v>
      </c>
      <c r="J89" s="56"/>
      <c r="L89" s="57"/>
    </row>
    <row r="90" spans="1:15" x14ac:dyDescent="0.2">
      <c r="A90" s="48" t="s">
        <v>97</v>
      </c>
      <c r="B90" s="51">
        <v>4866</v>
      </c>
      <c r="E90" s="36">
        <v>4866</v>
      </c>
      <c r="F90" s="55">
        <v>4866</v>
      </c>
      <c r="G90" s="54">
        <v>1077</v>
      </c>
      <c r="H90" s="36"/>
      <c r="J90" s="56"/>
      <c r="L90" s="57"/>
    </row>
    <row r="91" spans="1:15" x14ac:dyDescent="0.2">
      <c r="A91" s="49" t="s">
        <v>97</v>
      </c>
      <c r="B91" s="51">
        <v>4866</v>
      </c>
      <c r="E91" s="36">
        <v>4866</v>
      </c>
      <c r="F91" s="55">
        <v>4866</v>
      </c>
      <c r="G91" s="54">
        <v>1077</v>
      </c>
      <c r="H91" s="36"/>
      <c r="J91" s="56"/>
      <c r="L91" s="57"/>
    </row>
    <row r="92" spans="1:15" x14ac:dyDescent="0.2">
      <c r="A92" s="48" t="s">
        <v>98</v>
      </c>
      <c r="B92" s="51">
        <v>1329926</v>
      </c>
      <c r="C92" s="36">
        <v>186091</v>
      </c>
      <c r="D92" s="36">
        <v>936038</v>
      </c>
      <c r="E92" s="36">
        <v>17900</v>
      </c>
      <c r="F92" s="55">
        <v>1140029</v>
      </c>
      <c r="G92" s="54">
        <v>-361023</v>
      </c>
      <c r="H92" s="36"/>
      <c r="I92" s="56">
        <v>50000</v>
      </c>
      <c r="J92" s="56">
        <v>25314</v>
      </c>
      <c r="L92" s="57">
        <v>38938</v>
      </c>
      <c r="M92" s="36">
        <v>114583</v>
      </c>
      <c r="N92" s="36">
        <v>18988</v>
      </c>
      <c r="O92" s="36">
        <v>95595</v>
      </c>
    </row>
    <row r="93" spans="1:15" x14ac:dyDescent="0.2">
      <c r="A93" s="49" t="s">
        <v>99</v>
      </c>
      <c r="B93" s="51">
        <v>826068</v>
      </c>
      <c r="C93" s="36">
        <v>4734</v>
      </c>
      <c r="D93" s="36">
        <v>646716</v>
      </c>
      <c r="E93" s="36">
        <v>17900</v>
      </c>
      <c r="F93" s="55">
        <v>669350</v>
      </c>
      <c r="G93" s="54">
        <v>-125607</v>
      </c>
      <c r="H93" s="36"/>
      <c r="I93" s="56">
        <v>50000</v>
      </c>
      <c r="J93" s="56"/>
      <c r="L93" s="57"/>
      <c r="M93" s="36">
        <v>106718</v>
      </c>
      <c r="N93" s="36">
        <v>11123</v>
      </c>
      <c r="O93" s="36">
        <v>95595</v>
      </c>
    </row>
    <row r="94" spans="1:15" x14ac:dyDescent="0.2">
      <c r="A94" s="49" t="s">
        <v>100</v>
      </c>
      <c r="B94" s="51">
        <v>281139</v>
      </c>
      <c r="C94" s="36">
        <v>66904</v>
      </c>
      <c r="D94" s="36">
        <v>206185</v>
      </c>
      <c r="E94" s="36"/>
      <c r="F94" s="55">
        <v>273089</v>
      </c>
      <c r="G94" s="54">
        <v>-46381</v>
      </c>
      <c r="H94" s="36"/>
      <c r="J94" s="56">
        <v>2000</v>
      </c>
      <c r="L94" s="57">
        <v>38938</v>
      </c>
      <c r="M94" s="36">
        <v>6050</v>
      </c>
      <c r="N94" s="36">
        <v>6050</v>
      </c>
    </row>
    <row r="95" spans="1:15" x14ac:dyDescent="0.2">
      <c r="A95" s="49" t="s">
        <v>101</v>
      </c>
      <c r="B95" s="51">
        <v>222719</v>
      </c>
      <c r="C95" s="36">
        <v>114453</v>
      </c>
      <c r="D95" s="36">
        <v>83137</v>
      </c>
      <c r="E95" s="36"/>
      <c r="F95" s="55">
        <v>197590</v>
      </c>
      <c r="G95" s="54">
        <v>-189035</v>
      </c>
      <c r="H95" s="36"/>
      <c r="J95" s="56">
        <v>23314</v>
      </c>
      <c r="L95" s="57"/>
      <c r="M95" s="36">
        <v>1815</v>
      </c>
      <c r="N95" s="36">
        <v>1815</v>
      </c>
    </row>
    <row r="96" spans="1:15" x14ac:dyDescent="0.2">
      <c r="A96" s="48" t="s">
        <v>102</v>
      </c>
      <c r="B96" s="51">
        <v>413479</v>
      </c>
      <c r="D96" s="36">
        <v>158479</v>
      </c>
      <c r="E96" s="36"/>
      <c r="F96" s="55">
        <v>158479</v>
      </c>
      <c r="G96" s="54">
        <v>-366301</v>
      </c>
      <c r="H96" s="36"/>
      <c r="J96" s="56">
        <v>255000</v>
      </c>
      <c r="L96" s="57">
        <v>120000</v>
      </c>
    </row>
    <row r="97" spans="1:16" x14ac:dyDescent="0.2">
      <c r="A97" s="49" t="s">
        <v>103</v>
      </c>
      <c r="B97" s="51">
        <v>413479</v>
      </c>
      <c r="D97" s="36">
        <v>158479</v>
      </c>
      <c r="E97" s="36"/>
      <c r="F97" s="55">
        <v>158479</v>
      </c>
      <c r="G97" s="54">
        <v>-366301</v>
      </c>
      <c r="H97" s="36"/>
      <c r="J97" s="56">
        <v>255000</v>
      </c>
      <c r="L97" s="57">
        <v>120000</v>
      </c>
    </row>
    <row r="98" spans="1:16" x14ac:dyDescent="0.2">
      <c r="A98" s="48" t="s">
        <v>104</v>
      </c>
      <c r="B98" s="51">
        <v>100888</v>
      </c>
      <c r="C98" s="36">
        <v>60618</v>
      </c>
      <c r="D98" s="36">
        <v>17080</v>
      </c>
      <c r="E98" s="36"/>
      <c r="F98" s="55">
        <v>77698</v>
      </c>
      <c r="G98" s="54">
        <v>-8593</v>
      </c>
      <c r="H98" s="36"/>
      <c r="J98" s="56"/>
      <c r="K98" s="57">
        <v>12000</v>
      </c>
      <c r="L98" s="57">
        <v>2000</v>
      </c>
      <c r="M98" s="36">
        <v>23190</v>
      </c>
      <c r="N98" s="36">
        <v>926</v>
      </c>
      <c r="O98" s="36">
        <v>22264</v>
      </c>
    </row>
    <row r="99" spans="1:16" x14ac:dyDescent="0.2">
      <c r="A99" s="49" t="s">
        <v>104</v>
      </c>
      <c r="B99" s="51">
        <v>100888</v>
      </c>
      <c r="C99" s="36">
        <v>60618</v>
      </c>
      <c r="D99" s="36">
        <v>17080</v>
      </c>
      <c r="E99" s="36"/>
      <c r="F99" s="55">
        <v>77698</v>
      </c>
      <c r="G99" s="54">
        <v>-8593</v>
      </c>
      <c r="H99" s="36"/>
      <c r="J99" s="56"/>
      <c r="K99" s="57">
        <v>12000</v>
      </c>
      <c r="L99" s="57">
        <v>2000</v>
      </c>
      <c r="M99" s="36">
        <v>23190</v>
      </c>
      <c r="N99" s="36">
        <v>926</v>
      </c>
      <c r="O99" s="36">
        <v>22264</v>
      </c>
    </row>
    <row r="100" spans="1:16" x14ac:dyDescent="0.2">
      <c r="A100" s="48" t="s">
        <v>105</v>
      </c>
      <c r="B100" s="51">
        <v>30000</v>
      </c>
      <c r="E100" s="36"/>
      <c r="F100" s="55">
        <v>0</v>
      </c>
      <c r="G100" s="54">
        <v>-30000</v>
      </c>
      <c r="H100" s="36"/>
      <c r="J100" s="56">
        <v>30000</v>
      </c>
      <c r="L100" s="57"/>
    </row>
    <row r="101" spans="1:16" x14ac:dyDescent="0.2">
      <c r="A101" s="49" t="s">
        <v>105</v>
      </c>
      <c r="B101" s="51">
        <v>30000</v>
      </c>
      <c r="E101" s="36"/>
      <c r="F101" s="55">
        <v>0</v>
      </c>
      <c r="G101" s="54">
        <v>-30000</v>
      </c>
      <c r="H101" s="36"/>
      <c r="J101" s="56">
        <v>30000</v>
      </c>
      <c r="L101" s="57"/>
    </row>
    <row r="102" spans="1:16" x14ac:dyDescent="0.2">
      <c r="A102" s="48" t="s">
        <v>106</v>
      </c>
      <c r="B102" s="51">
        <v>39000</v>
      </c>
      <c r="D102" s="36">
        <v>39000</v>
      </c>
      <c r="E102" s="36"/>
      <c r="F102" s="55">
        <v>39000</v>
      </c>
      <c r="G102" s="54">
        <v>-19192</v>
      </c>
      <c r="H102" s="36"/>
      <c r="J102" s="56"/>
      <c r="L102" s="57"/>
    </row>
    <row r="103" spans="1:16" x14ac:dyDescent="0.2">
      <c r="A103" s="49" t="s">
        <v>106</v>
      </c>
      <c r="B103" s="51">
        <v>39000</v>
      </c>
      <c r="D103" s="36">
        <v>39000</v>
      </c>
      <c r="E103" s="36"/>
      <c r="F103" s="55">
        <v>39000</v>
      </c>
      <c r="G103" s="54">
        <v>-19192</v>
      </c>
      <c r="H103" s="36"/>
      <c r="J103" s="56"/>
      <c r="L103" s="57"/>
    </row>
    <row r="104" spans="1:16" x14ac:dyDescent="0.2">
      <c r="A104" s="48" t="s">
        <v>107</v>
      </c>
      <c r="B104" s="51">
        <v>36503365</v>
      </c>
      <c r="C104" s="36">
        <v>15417707</v>
      </c>
      <c r="D104" s="36">
        <v>7966621</v>
      </c>
      <c r="E104" s="36">
        <v>357197</v>
      </c>
      <c r="F104" s="55">
        <v>23741525</v>
      </c>
      <c r="G104" s="54">
        <v>-1116933</v>
      </c>
      <c r="H104" s="36">
        <v>7422214</v>
      </c>
      <c r="I104" s="56">
        <v>323100</v>
      </c>
      <c r="J104" s="56">
        <v>910294</v>
      </c>
      <c r="K104" s="57">
        <v>384971</v>
      </c>
      <c r="L104" s="57">
        <v>728201</v>
      </c>
      <c r="M104" s="36">
        <v>4106232</v>
      </c>
      <c r="N104" s="36">
        <v>96868</v>
      </c>
      <c r="O104" s="36">
        <v>2028131</v>
      </c>
      <c r="P104" s="36">
        <v>1981233</v>
      </c>
    </row>
    <row r="105" spans="1:16" x14ac:dyDescent="0.2">
      <c r="A105" s="49" t="s">
        <v>107</v>
      </c>
      <c r="B105" s="51">
        <v>36503365</v>
      </c>
      <c r="C105" s="36">
        <v>15417707</v>
      </c>
      <c r="D105" s="36">
        <v>7966621</v>
      </c>
      <c r="E105" s="36">
        <v>357197</v>
      </c>
      <c r="F105" s="55">
        <v>23741525</v>
      </c>
      <c r="G105" s="54">
        <v>-1116933</v>
      </c>
      <c r="H105" s="36">
        <v>7422214</v>
      </c>
      <c r="I105" s="56">
        <v>323100</v>
      </c>
      <c r="J105" s="56">
        <v>910294</v>
      </c>
      <c r="K105" s="57">
        <v>384971</v>
      </c>
      <c r="L105" s="57">
        <v>728201</v>
      </c>
      <c r="M105" s="36">
        <v>4106232</v>
      </c>
      <c r="N105" s="36">
        <v>96868</v>
      </c>
      <c r="O105" s="36">
        <v>2028131</v>
      </c>
      <c r="P105" s="36">
        <v>1981233</v>
      </c>
    </row>
    <row r="106" spans="1:16" x14ac:dyDescent="0.2">
      <c r="A106" s="48" t="s">
        <v>108</v>
      </c>
      <c r="B106" s="51">
        <v>119651</v>
      </c>
      <c r="C106" s="36">
        <v>96995</v>
      </c>
      <c r="D106" s="36">
        <v>22656</v>
      </c>
      <c r="E106" s="36"/>
      <c r="F106" s="55">
        <v>119651</v>
      </c>
      <c r="G106" s="54">
        <v>119651</v>
      </c>
      <c r="H106" s="36"/>
      <c r="J106" s="56"/>
      <c r="L106" s="57"/>
    </row>
    <row r="107" spans="1:16" x14ac:dyDescent="0.2">
      <c r="A107" s="49" t="s">
        <v>109</v>
      </c>
      <c r="B107" s="51">
        <v>68974</v>
      </c>
      <c r="C107" s="36">
        <v>58943</v>
      </c>
      <c r="D107" s="36">
        <v>10031</v>
      </c>
      <c r="E107" s="36"/>
      <c r="F107" s="55">
        <v>68974</v>
      </c>
      <c r="G107" s="54">
        <v>68974</v>
      </c>
      <c r="H107" s="36"/>
      <c r="J107" s="56"/>
      <c r="L107" s="57"/>
    </row>
    <row r="108" spans="1:16" x14ac:dyDescent="0.2">
      <c r="A108" s="49" t="s">
        <v>110</v>
      </c>
      <c r="B108" s="51">
        <v>50677</v>
      </c>
      <c r="C108" s="36">
        <v>38052</v>
      </c>
      <c r="D108" s="36">
        <v>12625</v>
      </c>
      <c r="E108" s="36"/>
      <c r="F108" s="55">
        <v>50677</v>
      </c>
      <c r="G108" s="54">
        <v>50677</v>
      </c>
      <c r="H108" s="36"/>
      <c r="J108" s="56"/>
      <c r="L108" s="57"/>
    </row>
    <row r="109" spans="1:16" x14ac:dyDescent="0.2">
      <c r="A109" s="48" t="s">
        <v>111</v>
      </c>
      <c r="B109" s="51">
        <v>3686459</v>
      </c>
      <c r="C109" s="36">
        <v>2255834</v>
      </c>
      <c r="D109" s="36">
        <v>1151595</v>
      </c>
      <c r="E109" s="36">
        <v>96120</v>
      </c>
      <c r="F109" s="55">
        <v>3502899</v>
      </c>
      <c r="G109" s="54">
        <v>88051</v>
      </c>
      <c r="H109" s="36">
        <v>69985</v>
      </c>
      <c r="I109" s="56">
        <v>7724</v>
      </c>
      <c r="J109" s="56">
        <v>105201</v>
      </c>
      <c r="K109" s="57">
        <v>32402</v>
      </c>
      <c r="L109" s="57">
        <v>99237</v>
      </c>
      <c r="M109" s="36">
        <v>0</v>
      </c>
    </row>
    <row r="110" spans="1:16" x14ac:dyDescent="0.2">
      <c r="A110" s="49" t="s">
        <v>112</v>
      </c>
      <c r="B110" s="51">
        <v>290111</v>
      </c>
      <c r="C110" s="36">
        <v>150662</v>
      </c>
      <c r="D110" s="36">
        <v>116910</v>
      </c>
      <c r="E110" s="36">
        <v>18759</v>
      </c>
      <c r="F110" s="55">
        <v>286331</v>
      </c>
      <c r="G110" s="54">
        <v>31096</v>
      </c>
      <c r="H110" s="36"/>
      <c r="J110" s="56">
        <v>3780</v>
      </c>
      <c r="L110" s="57"/>
    </row>
    <row r="111" spans="1:16" x14ac:dyDescent="0.2">
      <c r="A111" s="49" t="s">
        <v>113</v>
      </c>
      <c r="B111" s="51">
        <v>270071</v>
      </c>
      <c r="C111" s="36">
        <v>167797</v>
      </c>
      <c r="D111" s="36">
        <v>93574</v>
      </c>
      <c r="E111" s="36">
        <v>1700</v>
      </c>
      <c r="F111" s="55">
        <v>263071</v>
      </c>
      <c r="G111" s="54">
        <v>-20067</v>
      </c>
      <c r="H111" s="36"/>
      <c r="J111" s="56">
        <v>7000</v>
      </c>
      <c r="L111" s="57">
        <v>40000</v>
      </c>
    </row>
    <row r="112" spans="1:16" x14ac:dyDescent="0.2">
      <c r="A112" s="49" t="s">
        <v>114</v>
      </c>
      <c r="B112" s="51">
        <v>261157</v>
      </c>
      <c r="C112" s="36">
        <v>155242</v>
      </c>
      <c r="D112" s="36">
        <v>45106</v>
      </c>
      <c r="E112" s="36">
        <v>11564</v>
      </c>
      <c r="F112" s="55">
        <v>211912</v>
      </c>
      <c r="G112" s="54">
        <v>18393</v>
      </c>
      <c r="H112" s="36">
        <v>9998</v>
      </c>
      <c r="J112" s="56">
        <v>39247</v>
      </c>
      <c r="L112" s="57">
        <v>885</v>
      </c>
    </row>
    <row r="113" spans="1:13" x14ac:dyDescent="0.2">
      <c r="A113" s="49" t="s">
        <v>115</v>
      </c>
      <c r="B113" s="51">
        <v>242213</v>
      </c>
      <c r="C113" s="36">
        <v>172725</v>
      </c>
      <c r="D113" s="36">
        <v>57925</v>
      </c>
      <c r="E113" s="36">
        <v>870</v>
      </c>
      <c r="F113" s="55">
        <v>231520</v>
      </c>
      <c r="G113" s="54">
        <v>-14419</v>
      </c>
      <c r="H113" s="36"/>
      <c r="I113" s="56">
        <v>1000</v>
      </c>
      <c r="J113" s="56">
        <v>9693</v>
      </c>
      <c r="L113" s="57">
        <v>3600</v>
      </c>
    </row>
    <row r="114" spans="1:13" x14ac:dyDescent="0.2">
      <c r="A114" s="49" t="s">
        <v>116</v>
      </c>
      <c r="B114" s="51">
        <v>226350</v>
      </c>
      <c r="C114" s="36">
        <v>143704</v>
      </c>
      <c r="D114" s="36">
        <v>60622</v>
      </c>
      <c r="E114" s="36">
        <v>8026</v>
      </c>
      <c r="F114" s="55">
        <v>212352</v>
      </c>
      <c r="G114" s="54">
        <v>47415</v>
      </c>
      <c r="H114" s="36">
        <v>9998</v>
      </c>
      <c r="J114" s="56">
        <v>4000</v>
      </c>
      <c r="K114" s="57">
        <v>9336</v>
      </c>
      <c r="L114" s="57">
        <v>1000</v>
      </c>
    </row>
    <row r="115" spans="1:13" x14ac:dyDescent="0.2">
      <c r="A115" s="49" t="s">
        <v>117</v>
      </c>
      <c r="B115" s="51">
        <v>222723</v>
      </c>
      <c r="C115" s="36">
        <v>138139</v>
      </c>
      <c r="D115" s="36">
        <v>82034</v>
      </c>
      <c r="E115" s="36">
        <v>2050</v>
      </c>
      <c r="F115" s="55">
        <v>222223</v>
      </c>
      <c r="G115" s="54">
        <v>-298703</v>
      </c>
      <c r="H115" s="36"/>
      <c r="J115" s="56">
        <v>500</v>
      </c>
      <c r="L115" s="57">
        <v>11239</v>
      </c>
    </row>
    <row r="116" spans="1:13" x14ac:dyDescent="0.2">
      <c r="A116" s="49" t="s">
        <v>118</v>
      </c>
      <c r="B116" s="51">
        <v>207044</v>
      </c>
      <c r="C116" s="36">
        <v>117380</v>
      </c>
      <c r="D116" s="36">
        <v>68459</v>
      </c>
      <c r="E116" s="36">
        <v>9985</v>
      </c>
      <c r="F116" s="55">
        <v>195824</v>
      </c>
      <c r="G116" s="54">
        <v>17525</v>
      </c>
      <c r="H116" s="36"/>
      <c r="J116" s="56">
        <v>11220</v>
      </c>
      <c r="L116" s="57"/>
    </row>
    <row r="117" spans="1:13" x14ac:dyDescent="0.2">
      <c r="A117" s="49" t="s">
        <v>119</v>
      </c>
      <c r="B117" s="51">
        <v>198708</v>
      </c>
      <c r="C117" s="36">
        <v>140499</v>
      </c>
      <c r="D117" s="36">
        <v>53765</v>
      </c>
      <c r="E117" s="36">
        <v>3694</v>
      </c>
      <c r="F117" s="55">
        <v>197958</v>
      </c>
      <c r="G117" s="54">
        <v>32385</v>
      </c>
      <c r="H117" s="36"/>
      <c r="J117" s="56">
        <v>750</v>
      </c>
      <c r="L117" s="57">
        <v>1500</v>
      </c>
    </row>
    <row r="118" spans="1:13" x14ac:dyDescent="0.2">
      <c r="A118" s="49" t="s">
        <v>120</v>
      </c>
      <c r="B118" s="51">
        <v>194309</v>
      </c>
      <c r="C118" s="36">
        <v>126854</v>
      </c>
      <c r="D118" s="36">
        <v>50607</v>
      </c>
      <c r="E118" s="36">
        <v>850</v>
      </c>
      <c r="F118" s="55">
        <v>178311</v>
      </c>
      <c r="G118" s="54">
        <v>29568</v>
      </c>
      <c r="H118" s="36">
        <v>9998</v>
      </c>
      <c r="J118" s="56">
        <v>6000</v>
      </c>
      <c r="K118" s="57">
        <v>11066</v>
      </c>
      <c r="L118" s="57">
        <v>2000</v>
      </c>
    </row>
    <row r="119" spans="1:13" x14ac:dyDescent="0.2">
      <c r="A119" s="49" t="s">
        <v>121</v>
      </c>
      <c r="B119" s="51">
        <v>173024</v>
      </c>
      <c r="C119" s="36">
        <v>96083</v>
      </c>
      <c r="D119" s="36">
        <v>64120</v>
      </c>
      <c r="E119" s="36">
        <v>5821</v>
      </c>
      <c r="F119" s="55">
        <v>166024</v>
      </c>
      <c r="G119" s="54">
        <v>9006</v>
      </c>
      <c r="H119" s="36"/>
      <c r="I119" s="56">
        <v>1300</v>
      </c>
      <c r="J119" s="56">
        <v>5700</v>
      </c>
      <c r="K119" s="57">
        <v>12000</v>
      </c>
      <c r="L119" s="57"/>
    </row>
    <row r="120" spans="1:13" x14ac:dyDescent="0.2">
      <c r="A120" s="49" t="s">
        <v>122</v>
      </c>
      <c r="B120" s="51">
        <v>160876</v>
      </c>
      <c r="C120" s="36">
        <v>109638</v>
      </c>
      <c r="D120" s="36">
        <v>40962</v>
      </c>
      <c r="E120" s="36">
        <v>2850</v>
      </c>
      <c r="F120" s="55">
        <v>153450</v>
      </c>
      <c r="G120" s="54">
        <v>15922</v>
      </c>
      <c r="H120" s="36"/>
      <c r="J120" s="56">
        <v>7426</v>
      </c>
      <c r="L120" s="57">
        <v>5650</v>
      </c>
    </row>
    <row r="121" spans="1:13" x14ac:dyDescent="0.2">
      <c r="A121" s="49" t="s">
        <v>123</v>
      </c>
      <c r="B121" s="51">
        <v>160135</v>
      </c>
      <c r="C121" s="36">
        <v>91433</v>
      </c>
      <c r="D121" s="36">
        <v>67852</v>
      </c>
      <c r="E121" s="36">
        <v>850</v>
      </c>
      <c r="F121" s="55">
        <v>160135</v>
      </c>
      <c r="G121" s="54">
        <v>-16863</v>
      </c>
      <c r="H121" s="36"/>
      <c r="J121" s="56"/>
      <c r="L121" s="57"/>
    </row>
    <row r="122" spans="1:13" x14ac:dyDescent="0.2">
      <c r="A122" s="49" t="s">
        <v>124</v>
      </c>
      <c r="B122" s="51">
        <v>157100</v>
      </c>
      <c r="C122" s="36">
        <v>82066</v>
      </c>
      <c r="D122" s="36">
        <v>69914</v>
      </c>
      <c r="E122" s="36">
        <v>1620</v>
      </c>
      <c r="F122" s="55">
        <v>153600</v>
      </c>
      <c r="G122" s="54">
        <v>-38963</v>
      </c>
      <c r="H122" s="36"/>
      <c r="J122" s="56">
        <v>3500</v>
      </c>
      <c r="L122" s="57"/>
    </row>
    <row r="123" spans="1:13" x14ac:dyDescent="0.2">
      <c r="A123" s="49" t="s">
        <v>125</v>
      </c>
      <c r="B123" s="51">
        <v>151109</v>
      </c>
      <c r="C123" s="36">
        <v>96153</v>
      </c>
      <c r="D123" s="36">
        <v>46213</v>
      </c>
      <c r="E123" s="36">
        <v>5743</v>
      </c>
      <c r="F123" s="55">
        <v>147459</v>
      </c>
      <c r="G123" s="54">
        <v>22660</v>
      </c>
      <c r="H123" s="36"/>
      <c r="I123" s="56">
        <v>3000</v>
      </c>
      <c r="J123" s="56"/>
      <c r="L123" s="57"/>
    </row>
    <row r="124" spans="1:13" x14ac:dyDescent="0.2">
      <c r="A124" s="49" t="s">
        <v>126</v>
      </c>
      <c r="B124" s="51">
        <v>144924</v>
      </c>
      <c r="C124" s="36">
        <v>88746</v>
      </c>
      <c r="D124" s="36">
        <v>43555</v>
      </c>
      <c r="E124" s="36">
        <v>870</v>
      </c>
      <c r="F124" s="55">
        <v>133171</v>
      </c>
      <c r="G124" s="54">
        <v>-5136</v>
      </c>
      <c r="H124" s="36">
        <v>9998</v>
      </c>
      <c r="J124" s="56">
        <v>1755</v>
      </c>
      <c r="L124" s="57"/>
    </row>
    <row r="125" spans="1:13" x14ac:dyDescent="0.2">
      <c r="A125" s="49" t="s">
        <v>127</v>
      </c>
      <c r="B125" s="51">
        <v>144079</v>
      </c>
      <c r="C125" s="36">
        <v>97439</v>
      </c>
      <c r="D125" s="36">
        <v>35642</v>
      </c>
      <c r="E125" s="36">
        <v>1000</v>
      </c>
      <c r="F125" s="55">
        <v>134081</v>
      </c>
      <c r="G125" s="54">
        <v>134081</v>
      </c>
      <c r="H125" s="36">
        <v>9998</v>
      </c>
      <c r="J125" s="56"/>
      <c r="L125" s="57">
        <v>13875</v>
      </c>
    </row>
    <row r="126" spans="1:13" x14ac:dyDescent="0.2">
      <c r="A126" s="49" t="s">
        <v>128</v>
      </c>
      <c r="B126" s="51">
        <v>132363</v>
      </c>
      <c r="C126" s="36">
        <v>67249</v>
      </c>
      <c r="D126" s="36">
        <v>48351</v>
      </c>
      <c r="E126" s="36">
        <v>4385</v>
      </c>
      <c r="F126" s="55">
        <v>119985</v>
      </c>
      <c r="G126" s="54">
        <v>12727</v>
      </c>
      <c r="H126" s="36">
        <v>9998</v>
      </c>
      <c r="J126" s="56">
        <v>2380</v>
      </c>
      <c r="L126" s="57">
        <v>1938</v>
      </c>
    </row>
    <row r="127" spans="1:13" x14ac:dyDescent="0.2">
      <c r="A127" s="49" t="s">
        <v>129</v>
      </c>
      <c r="B127" s="51">
        <v>103898</v>
      </c>
      <c r="C127" s="36">
        <v>66169</v>
      </c>
      <c r="D127" s="36">
        <v>29029</v>
      </c>
      <c r="E127" s="36">
        <v>5650</v>
      </c>
      <c r="F127" s="55">
        <v>100848</v>
      </c>
      <c r="G127" s="54">
        <v>100848</v>
      </c>
      <c r="H127" s="36"/>
      <c r="I127" s="56">
        <v>1800</v>
      </c>
      <c r="J127" s="56">
        <v>1250</v>
      </c>
      <c r="L127" s="57">
        <v>7900</v>
      </c>
    </row>
    <row r="128" spans="1:13" x14ac:dyDescent="0.2">
      <c r="A128" s="49" t="s">
        <v>130</v>
      </c>
      <c r="B128" s="51">
        <v>101675</v>
      </c>
      <c r="C128" s="36">
        <v>66355</v>
      </c>
      <c r="D128" s="36">
        <v>23829</v>
      </c>
      <c r="E128" s="36">
        <v>870</v>
      </c>
      <c r="F128" s="55">
        <v>91054</v>
      </c>
      <c r="G128" s="54">
        <v>3811</v>
      </c>
      <c r="H128" s="36">
        <v>9997</v>
      </c>
      <c r="I128" s="56">
        <v>624</v>
      </c>
      <c r="J128" s="56"/>
      <c r="L128" s="57"/>
      <c r="M128" s="36">
        <v>0</v>
      </c>
    </row>
    <row r="129" spans="1:15" x14ac:dyDescent="0.2">
      <c r="A129" s="49" t="s">
        <v>131</v>
      </c>
      <c r="B129" s="51">
        <v>93640</v>
      </c>
      <c r="C129" s="36">
        <v>48616</v>
      </c>
      <c r="D129" s="36">
        <v>35911</v>
      </c>
      <c r="E129" s="36">
        <v>8113</v>
      </c>
      <c r="F129" s="55">
        <v>92640</v>
      </c>
      <c r="G129" s="54">
        <v>20900</v>
      </c>
      <c r="H129" s="36"/>
      <c r="J129" s="56">
        <v>1000</v>
      </c>
      <c r="L129" s="57">
        <v>9650</v>
      </c>
    </row>
    <row r="130" spans="1:15" x14ac:dyDescent="0.2">
      <c r="A130" s="49" t="s">
        <v>132</v>
      </c>
      <c r="B130" s="51">
        <v>50950</v>
      </c>
      <c r="C130" s="36">
        <v>32885</v>
      </c>
      <c r="D130" s="36">
        <v>17215</v>
      </c>
      <c r="E130" s="36">
        <v>850</v>
      </c>
      <c r="F130" s="55">
        <v>50950</v>
      </c>
      <c r="G130" s="54">
        <v>-14135</v>
      </c>
      <c r="H130" s="36"/>
      <c r="J130" s="56"/>
      <c r="L130" s="57"/>
    </row>
    <row r="131" spans="1:15" x14ac:dyDescent="0.2">
      <c r="A131" s="48" t="s">
        <v>133</v>
      </c>
      <c r="B131" s="51">
        <v>2173912</v>
      </c>
      <c r="C131" s="36">
        <v>675702</v>
      </c>
      <c r="D131" s="36">
        <v>309232</v>
      </c>
      <c r="E131" s="36">
        <v>18470</v>
      </c>
      <c r="F131" s="55">
        <v>1003404</v>
      </c>
      <c r="G131" s="54">
        <v>122690</v>
      </c>
      <c r="H131" s="36">
        <v>926927</v>
      </c>
      <c r="I131" s="56">
        <v>47190</v>
      </c>
      <c r="J131" s="56">
        <v>30069</v>
      </c>
      <c r="K131" s="57">
        <v>9702</v>
      </c>
      <c r="L131" s="57">
        <v>55860</v>
      </c>
      <c r="M131" s="36">
        <v>166322</v>
      </c>
      <c r="N131" s="36">
        <v>16764</v>
      </c>
      <c r="O131" s="36">
        <v>149558</v>
      </c>
    </row>
    <row r="132" spans="1:15" x14ac:dyDescent="0.2">
      <c r="A132" s="49" t="s">
        <v>134</v>
      </c>
      <c r="B132" s="51">
        <v>577419</v>
      </c>
      <c r="C132" s="36">
        <v>195011</v>
      </c>
      <c r="D132" s="36">
        <v>95632</v>
      </c>
      <c r="E132" s="36">
        <v>5400</v>
      </c>
      <c r="F132" s="55">
        <v>296043</v>
      </c>
      <c r="G132" s="54">
        <v>70679</v>
      </c>
      <c r="H132" s="36">
        <v>231307</v>
      </c>
      <c r="I132" s="56">
        <v>20000</v>
      </c>
      <c r="J132" s="56">
        <v>30069</v>
      </c>
      <c r="L132" s="57">
        <v>30000</v>
      </c>
    </row>
    <row r="133" spans="1:15" x14ac:dyDescent="0.2">
      <c r="A133" s="49" t="s">
        <v>135</v>
      </c>
      <c r="B133" s="51">
        <v>516429</v>
      </c>
      <c r="C133" s="36">
        <v>127097</v>
      </c>
      <c r="D133" s="36">
        <v>49353</v>
      </c>
      <c r="E133" s="36">
        <v>4270</v>
      </c>
      <c r="F133" s="55">
        <v>180720</v>
      </c>
      <c r="G133" s="54">
        <v>10824</v>
      </c>
      <c r="H133" s="36">
        <v>325219</v>
      </c>
      <c r="I133" s="56">
        <v>10490</v>
      </c>
      <c r="J133" s="56"/>
      <c r="K133" s="57">
        <v>9702</v>
      </c>
      <c r="L133" s="57">
        <v>25860</v>
      </c>
    </row>
    <row r="134" spans="1:15" x14ac:dyDescent="0.2">
      <c r="A134" s="49" t="s">
        <v>136</v>
      </c>
      <c r="B134" s="51">
        <v>394353</v>
      </c>
      <c r="C134" s="36">
        <v>109666</v>
      </c>
      <c r="D134" s="36">
        <v>76438</v>
      </c>
      <c r="E134" s="36">
        <v>7500</v>
      </c>
      <c r="F134" s="55">
        <v>193604</v>
      </c>
      <c r="G134" s="54">
        <v>20924</v>
      </c>
      <c r="H134" s="36">
        <v>55735</v>
      </c>
      <c r="J134" s="56"/>
      <c r="L134" s="57"/>
      <c r="M134" s="36">
        <v>145014</v>
      </c>
      <c r="O134" s="36">
        <v>145014</v>
      </c>
    </row>
    <row r="135" spans="1:15" x14ac:dyDescent="0.2">
      <c r="A135" s="49" t="s">
        <v>137</v>
      </c>
      <c r="B135" s="51">
        <v>293346</v>
      </c>
      <c r="C135" s="36">
        <v>77637</v>
      </c>
      <c r="D135" s="36">
        <v>30584</v>
      </c>
      <c r="E135" s="36">
        <v>1000</v>
      </c>
      <c r="F135" s="55">
        <v>109221</v>
      </c>
      <c r="G135" s="54">
        <v>-2703</v>
      </c>
      <c r="H135" s="36">
        <v>178125</v>
      </c>
      <c r="I135" s="56">
        <v>6000</v>
      </c>
      <c r="J135" s="56"/>
      <c r="L135" s="57"/>
    </row>
    <row r="136" spans="1:15" x14ac:dyDescent="0.2">
      <c r="A136" s="49" t="s">
        <v>138</v>
      </c>
      <c r="B136" s="51">
        <v>257446</v>
      </c>
      <c r="C136" s="36">
        <v>113028</v>
      </c>
      <c r="D136" s="36">
        <v>42085</v>
      </c>
      <c r="E136" s="36">
        <v>300</v>
      </c>
      <c r="F136" s="55">
        <v>155413</v>
      </c>
      <c r="G136" s="54">
        <v>18044</v>
      </c>
      <c r="H136" s="36">
        <v>70025</v>
      </c>
      <c r="I136" s="56">
        <v>10700</v>
      </c>
      <c r="J136" s="56"/>
      <c r="L136" s="57"/>
      <c r="M136" s="36">
        <v>21308</v>
      </c>
      <c r="N136" s="36">
        <v>16764</v>
      </c>
      <c r="O136" s="36">
        <v>4544</v>
      </c>
    </row>
    <row r="137" spans="1:15" x14ac:dyDescent="0.2">
      <c r="A137" s="49" t="s">
        <v>139</v>
      </c>
      <c r="B137" s="51">
        <v>134919</v>
      </c>
      <c r="C137" s="36">
        <v>53263</v>
      </c>
      <c r="D137" s="36">
        <v>15140</v>
      </c>
      <c r="E137" s="36"/>
      <c r="F137" s="55">
        <v>68403</v>
      </c>
      <c r="G137" s="54">
        <v>4922</v>
      </c>
      <c r="H137" s="36">
        <v>66516</v>
      </c>
      <c r="J137" s="56"/>
      <c r="L137" s="57"/>
    </row>
    <row r="138" spans="1:15" x14ac:dyDescent="0.2">
      <c r="A138" s="48" t="s">
        <v>140</v>
      </c>
      <c r="B138" s="51">
        <v>526827</v>
      </c>
      <c r="C138" s="36">
        <v>254972</v>
      </c>
      <c r="D138" s="36">
        <v>271855</v>
      </c>
      <c r="E138" s="36"/>
      <c r="F138" s="55">
        <v>526827</v>
      </c>
      <c r="G138" s="54">
        <v>189630</v>
      </c>
      <c r="H138" s="36"/>
      <c r="J138" s="56"/>
      <c r="L138" s="57"/>
    </row>
    <row r="139" spans="1:15" x14ac:dyDescent="0.2">
      <c r="A139" s="49" t="s">
        <v>141</v>
      </c>
      <c r="B139" s="51">
        <v>365196</v>
      </c>
      <c r="C139" s="36">
        <v>176812</v>
      </c>
      <c r="D139" s="36">
        <v>188384</v>
      </c>
      <c r="E139" s="36"/>
      <c r="F139" s="55">
        <v>365196</v>
      </c>
      <c r="G139" s="54">
        <v>176674</v>
      </c>
      <c r="H139" s="36"/>
      <c r="J139" s="56"/>
      <c r="L139" s="57"/>
    </row>
    <row r="140" spans="1:15" x14ac:dyDescent="0.2">
      <c r="A140" s="49" t="s">
        <v>142</v>
      </c>
      <c r="B140" s="51">
        <v>89741</v>
      </c>
      <c r="C140" s="36">
        <v>45877</v>
      </c>
      <c r="D140" s="36">
        <v>43864</v>
      </c>
      <c r="E140" s="36"/>
      <c r="F140" s="55">
        <v>89741</v>
      </c>
      <c r="G140" s="54">
        <v>-2209</v>
      </c>
      <c r="H140" s="36"/>
      <c r="J140" s="56"/>
      <c r="L140" s="57"/>
    </row>
    <row r="141" spans="1:15" x14ac:dyDescent="0.2">
      <c r="A141" s="49" t="s">
        <v>143</v>
      </c>
      <c r="B141" s="51">
        <v>66272</v>
      </c>
      <c r="C141" s="36">
        <v>32283</v>
      </c>
      <c r="D141" s="36">
        <v>33989</v>
      </c>
      <c r="E141" s="36"/>
      <c r="F141" s="55">
        <v>66272</v>
      </c>
      <c r="G141" s="54">
        <v>9547</v>
      </c>
      <c r="H141" s="36"/>
      <c r="J141" s="56"/>
      <c r="L141" s="57"/>
    </row>
    <row r="142" spans="1:15" x14ac:dyDescent="0.2">
      <c r="A142" s="49" t="s">
        <v>144</v>
      </c>
      <c r="B142" s="51">
        <v>3428</v>
      </c>
      <c r="D142" s="36">
        <v>3428</v>
      </c>
      <c r="E142" s="36"/>
      <c r="F142" s="55">
        <v>3428</v>
      </c>
      <c r="G142" s="54">
        <v>3428</v>
      </c>
      <c r="H142" s="36"/>
      <c r="J142" s="56"/>
      <c r="L142" s="57"/>
    </row>
    <row r="143" spans="1:15" x14ac:dyDescent="0.2">
      <c r="A143" s="49" t="s">
        <v>145</v>
      </c>
      <c r="B143" s="51">
        <v>2190</v>
      </c>
      <c r="D143" s="36">
        <v>2190</v>
      </c>
      <c r="E143" s="36"/>
      <c r="F143" s="55">
        <v>2190</v>
      </c>
      <c r="G143" s="54">
        <v>2190</v>
      </c>
      <c r="H143" s="36"/>
      <c r="J143" s="56"/>
      <c r="L143" s="57"/>
    </row>
    <row r="144" spans="1:15" x14ac:dyDescent="0.2">
      <c r="A144" s="48" t="s">
        <v>146</v>
      </c>
      <c r="B144" s="51">
        <v>264744</v>
      </c>
      <c r="C144" s="36">
        <v>184680</v>
      </c>
      <c r="D144" s="36">
        <v>26663</v>
      </c>
      <c r="E144" s="36"/>
      <c r="F144" s="55">
        <v>211343</v>
      </c>
      <c r="G144" s="54">
        <v>99095</v>
      </c>
      <c r="H144" s="36"/>
      <c r="J144" s="56"/>
      <c r="L144" s="57"/>
      <c r="M144" s="36">
        <v>53401</v>
      </c>
      <c r="O144" s="36">
        <v>53401</v>
      </c>
    </row>
    <row r="145" spans="1:15" x14ac:dyDescent="0.2">
      <c r="A145" s="49" t="s">
        <v>146</v>
      </c>
      <c r="B145" s="51">
        <v>264744</v>
      </c>
      <c r="C145" s="36">
        <v>184680</v>
      </c>
      <c r="D145" s="36">
        <v>26663</v>
      </c>
      <c r="E145" s="36"/>
      <c r="F145" s="55">
        <v>211343</v>
      </c>
      <c r="G145" s="54">
        <v>99095</v>
      </c>
      <c r="H145" s="36"/>
      <c r="J145" s="56"/>
      <c r="L145" s="57"/>
      <c r="M145" s="36">
        <v>53401</v>
      </c>
      <c r="O145" s="36">
        <v>53401</v>
      </c>
    </row>
    <row r="146" spans="1:15" x14ac:dyDescent="0.2">
      <c r="A146" s="48" t="s">
        <v>147</v>
      </c>
      <c r="B146" s="51">
        <v>232000</v>
      </c>
      <c r="D146" s="36">
        <v>232000</v>
      </c>
      <c r="E146" s="36"/>
      <c r="F146" s="55">
        <v>232000</v>
      </c>
      <c r="G146" s="54">
        <v>-106047</v>
      </c>
      <c r="H146" s="36"/>
      <c r="J146" s="56"/>
      <c r="L146" s="57"/>
    </row>
    <row r="147" spans="1:15" x14ac:dyDescent="0.2">
      <c r="A147" s="49" t="s">
        <v>147</v>
      </c>
      <c r="B147" s="51">
        <v>232000</v>
      </c>
      <c r="D147" s="36">
        <v>232000</v>
      </c>
      <c r="E147" s="36"/>
      <c r="F147" s="55">
        <v>232000</v>
      </c>
      <c r="G147" s="54">
        <v>-106047</v>
      </c>
      <c r="H147" s="36"/>
      <c r="J147" s="56"/>
      <c r="L147" s="57"/>
    </row>
    <row r="148" spans="1:15" x14ac:dyDescent="0.2">
      <c r="A148" s="48" t="s">
        <v>148</v>
      </c>
      <c r="B148" s="51">
        <v>5502696</v>
      </c>
      <c r="C148" s="36">
        <v>1654177</v>
      </c>
      <c r="D148" s="36">
        <v>2026115</v>
      </c>
      <c r="E148" s="36">
        <v>17437</v>
      </c>
      <c r="F148" s="55">
        <v>3697729</v>
      </c>
      <c r="G148" s="54">
        <v>-255756</v>
      </c>
      <c r="H148" s="36">
        <v>1564472</v>
      </c>
      <c r="I148" s="56">
        <v>23000</v>
      </c>
      <c r="J148" s="56">
        <v>15300</v>
      </c>
      <c r="L148" s="57">
        <v>37000</v>
      </c>
      <c r="M148" s="36">
        <v>202195</v>
      </c>
      <c r="N148" s="36">
        <v>10000</v>
      </c>
      <c r="O148" s="36">
        <v>192195</v>
      </c>
    </row>
    <row r="149" spans="1:15" x14ac:dyDescent="0.2">
      <c r="A149" s="49" t="s">
        <v>149</v>
      </c>
      <c r="B149" s="51">
        <v>1565145</v>
      </c>
      <c r="D149" s="36">
        <v>1565145</v>
      </c>
      <c r="E149" s="36"/>
      <c r="F149" s="55">
        <v>1565145</v>
      </c>
      <c r="G149" s="54">
        <v>321436</v>
      </c>
      <c r="H149" s="36"/>
      <c r="J149" s="56"/>
      <c r="L149" s="57"/>
    </row>
    <row r="150" spans="1:15" x14ac:dyDescent="0.2">
      <c r="A150" s="49" t="s">
        <v>150</v>
      </c>
      <c r="B150" s="51">
        <v>828696</v>
      </c>
      <c r="E150" s="36"/>
      <c r="F150" s="55">
        <v>0</v>
      </c>
      <c r="G150" s="54">
        <v>-567140</v>
      </c>
      <c r="H150" s="36">
        <v>828696</v>
      </c>
      <c r="J150" s="56"/>
      <c r="L150" s="57"/>
    </row>
    <row r="151" spans="1:15" x14ac:dyDescent="0.2">
      <c r="A151" s="49" t="s">
        <v>151</v>
      </c>
      <c r="B151" s="51">
        <v>705013</v>
      </c>
      <c r="C151" s="36">
        <v>567176</v>
      </c>
      <c r="D151" s="36">
        <v>45328</v>
      </c>
      <c r="E151" s="36">
        <v>8237</v>
      </c>
      <c r="F151" s="55">
        <v>620741</v>
      </c>
      <c r="G151" s="54">
        <v>16901</v>
      </c>
      <c r="H151" s="36">
        <v>54272</v>
      </c>
      <c r="J151" s="56"/>
      <c r="L151" s="57"/>
      <c r="M151" s="36">
        <v>30000</v>
      </c>
      <c r="O151" s="36">
        <v>30000</v>
      </c>
    </row>
    <row r="152" spans="1:15" x14ac:dyDescent="0.2">
      <c r="A152" s="49" t="s">
        <v>152</v>
      </c>
      <c r="B152" s="51">
        <v>675144</v>
      </c>
      <c r="E152" s="36"/>
      <c r="F152" s="55">
        <v>0</v>
      </c>
      <c r="G152" s="54">
        <v>0</v>
      </c>
      <c r="H152" s="36">
        <v>675144</v>
      </c>
      <c r="J152" s="56"/>
      <c r="L152" s="57"/>
    </row>
    <row r="153" spans="1:15" x14ac:dyDescent="0.2">
      <c r="A153" s="49" t="s">
        <v>153</v>
      </c>
      <c r="B153" s="51">
        <v>395106</v>
      </c>
      <c r="C153" s="36">
        <v>294965</v>
      </c>
      <c r="D153" s="36">
        <v>80781</v>
      </c>
      <c r="E153" s="36"/>
      <c r="F153" s="55">
        <v>375746</v>
      </c>
      <c r="G153" s="54">
        <v>21035</v>
      </c>
      <c r="H153" s="36">
        <v>6360</v>
      </c>
      <c r="I153" s="56">
        <v>13000</v>
      </c>
      <c r="J153" s="56"/>
      <c r="L153" s="57"/>
    </row>
    <row r="154" spans="1:15" x14ac:dyDescent="0.2">
      <c r="A154" s="49" t="s">
        <v>154</v>
      </c>
      <c r="B154" s="51">
        <v>324081</v>
      </c>
      <c r="C154" s="36">
        <v>295781</v>
      </c>
      <c r="D154" s="36">
        <v>19100</v>
      </c>
      <c r="E154" s="36">
        <v>9200</v>
      </c>
      <c r="F154" s="55">
        <v>324081</v>
      </c>
      <c r="G154" s="54">
        <v>61113</v>
      </c>
      <c r="H154" s="36"/>
      <c r="J154" s="56"/>
      <c r="L154" s="57"/>
    </row>
    <row r="155" spans="1:15" x14ac:dyDescent="0.2">
      <c r="A155" s="49" t="s">
        <v>155</v>
      </c>
      <c r="B155" s="51">
        <v>313907</v>
      </c>
      <c r="C155" s="36">
        <v>134627</v>
      </c>
      <c r="D155" s="36">
        <v>163980</v>
      </c>
      <c r="E155" s="36"/>
      <c r="F155" s="55">
        <v>298607</v>
      </c>
      <c r="G155" s="54">
        <v>3444</v>
      </c>
      <c r="H155" s="36"/>
      <c r="J155" s="56">
        <v>15300</v>
      </c>
      <c r="L155" s="57"/>
    </row>
    <row r="156" spans="1:15" x14ac:dyDescent="0.2">
      <c r="A156" s="49" t="s">
        <v>156</v>
      </c>
      <c r="B156" s="51">
        <v>295741</v>
      </c>
      <c r="C156" s="36">
        <v>203034</v>
      </c>
      <c r="D156" s="36">
        <v>78707</v>
      </c>
      <c r="E156" s="36"/>
      <c r="F156" s="55">
        <v>281741</v>
      </c>
      <c r="G156" s="54">
        <v>2558</v>
      </c>
      <c r="H156" s="36"/>
      <c r="I156" s="56">
        <v>4000</v>
      </c>
      <c r="J156" s="56"/>
      <c r="L156" s="57">
        <v>37000</v>
      </c>
      <c r="M156" s="36">
        <v>10000</v>
      </c>
      <c r="N156" s="36">
        <v>10000</v>
      </c>
    </row>
    <row r="157" spans="1:15" x14ac:dyDescent="0.2">
      <c r="A157" s="49" t="s">
        <v>157</v>
      </c>
      <c r="B157" s="51">
        <v>237518</v>
      </c>
      <c r="C157" s="36">
        <v>158594</v>
      </c>
      <c r="D157" s="36">
        <v>72924</v>
      </c>
      <c r="E157" s="36"/>
      <c r="F157" s="55">
        <v>231518</v>
      </c>
      <c r="G157" s="54">
        <v>19291</v>
      </c>
      <c r="H157" s="36"/>
      <c r="I157" s="56">
        <v>6000</v>
      </c>
      <c r="J157" s="56"/>
      <c r="L157" s="57"/>
    </row>
    <row r="158" spans="1:15" x14ac:dyDescent="0.2">
      <c r="A158" s="49" t="s">
        <v>158</v>
      </c>
      <c r="B158" s="51">
        <v>162345</v>
      </c>
      <c r="D158" s="36">
        <v>150</v>
      </c>
      <c r="E158" s="36"/>
      <c r="F158" s="55">
        <v>150</v>
      </c>
      <c r="G158" s="54">
        <v>-134394</v>
      </c>
      <c r="H158" s="36"/>
      <c r="J158" s="56"/>
      <c r="L158" s="57"/>
      <c r="M158" s="36">
        <v>162195</v>
      </c>
      <c r="O158" s="36">
        <v>162195</v>
      </c>
    </row>
    <row r="159" spans="1:15" x14ac:dyDescent="0.2">
      <c r="A159" s="48" t="s">
        <v>159</v>
      </c>
      <c r="B159" s="51">
        <v>70000</v>
      </c>
      <c r="D159" s="36">
        <v>70000</v>
      </c>
      <c r="E159" s="36"/>
      <c r="F159" s="55">
        <v>70000</v>
      </c>
      <c r="G159" s="54">
        <v>0</v>
      </c>
      <c r="H159" s="36"/>
      <c r="J159" s="56"/>
      <c r="L159" s="57"/>
    </row>
    <row r="160" spans="1:15" x14ac:dyDescent="0.2">
      <c r="A160" s="49" t="s">
        <v>159</v>
      </c>
      <c r="B160" s="51">
        <v>70000</v>
      </c>
      <c r="D160" s="36">
        <v>70000</v>
      </c>
      <c r="E160" s="36"/>
      <c r="F160" s="55">
        <v>70000</v>
      </c>
      <c r="G160" s="54">
        <v>0</v>
      </c>
      <c r="H160" s="36"/>
      <c r="J160" s="56"/>
      <c r="L160" s="57"/>
    </row>
    <row r="161" spans="1:16" x14ac:dyDescent="0.2">
      <c r="A161" s="48" t="s">
        <v>160</v>
      </c>
      <c r="B161" s="51">
        <v>5150684</v>
      </c>
      <c r="C161" s="36">
        <v>1712345</v>
      </c>
      <c r="D161" s="36">
        <v>988175</v>
      </c>
      <c r="E161" s="36">
        <v>31198</v>
      </c>
      <c r="F161" s="55">
        <v>2731718</v>
      </c>
      <c r="G161" s="54">
        <v>-379985</v>
      </c>
      <c r="H161" s="36">
        <v>2176423</v>
      </c>
      <c r="I161" s="56">
        <v>60295</v>
      </c>
      <c r="J161" s="56">
        <v>65628</v>
      </c>
      <c r="K161" s="57">
        <v>51930</v>
      </c>
      <c r="L161" s="57">
        <v>17350</v>
      </c>
      <c r="M161" s="36">
        <v>116620</v>
      </c>
      <c r="N161" s="36">
        <v>27202</v>
      </c>
      <c r="O161" s="36">
        <v>89418</v>
      </c>
    </row>
    <row r="162" spans="1:16" x14ac:dyDescent="0.2">
      <c r="A162" s="49" t="s">
        <v>161</v>
      </c>
      <c r="B162" s="51">
        <v>1117095</v>
      </c>
      <c r="C162" s="36">
        <v>342775</v>
      </c>
      <c r="D162" s="36">
        <v>186553</v>
      </c>
      <c r="E162" s="36"/>
      <c r="F162" s="55">
        <v>529328</v>
      </c>
      <c r="G162" s="54">
        <v>16426</v>
      </c>
      <c r="H162" s="36">
        <v>549472</v>
      </c>
      <c r="I162" s="56">
        <v>38295</v>
      </c>
      <c r="J162" s="56"/>
      <c r="L162" s="57">
        <v>6000</v>
      </c>
    </row>
    <row r="163" spans="1:16" x14ac:dyDescent="0.2">
      <c r="A163" s="49" t="s">
        <v>162</v>
      </c>
      <c r="B163" s="51">
        <v>1090666</v>
      </c>
      <c r="C163" s="36">
        <v>289923</v>
      </c>
      <c r="D163" s="36">
        <v>165321</v>
      </c>
      <c r="E163" s="36">
        <v>13400</v>
      </c>
      <c r="F163" s="55">
        <v>468644</v>
      </c>
      <c r="G163" s="54">
        <v>6740</v>
      </c>
      <c r="H163" s="36">
        <v>555515</v>
      </c>
      <c r="J163" s="56"/>
      <c r="K163" s="57">
        <v>51930</v>
      </c>
      <c r="L163" s="57"/>
      <c r="M163" s="36">
        <v>66507</v>
      </c>
      <c r="N163" s="36">
        <v>27202</v>
      </c>
      <c r="O163" s="36">
        <v>39305</v>
      </c>
    </row>
    <row r="164" spans="1:16" x14ac:dyDescent="0.2">
      <c r="A164" s="49" t="s">
        <v>163</v>
      </c>
      <c r="B164" s="51">
        <v>828634</v>
      </c>
      <c r="C164" s="36">
        <v>253652</v>
      </c>
      <c r="D164" s="36">
        <v>174682</v>
      </c>
      <c r="E164" s="36">
        <v>4573</v>
      </c>
      <c r="F164" s="55">
        <v>432907</v>
      </c>
      <c r="G164" s="54">
        <v>-30732</v>
      </c>
      <c r="H164" s="36">
        <v>330099</v>
      </c>
      <c r="J164" s="56">
        <v>65628</v>
      </c>
      <c r="L164" s="57"/>
    </row>
    <row r="165" spans="1:16" x14ac:dyDescent="0.2">
      <c r="A165" s="49" t="s">
        <v>164</v>
      </c>
      <c r="B165" s="51">
        <v>610180</v>
      </c>
      <c r="C165" s="36">
        <v>185443</v>
      </c>
      <c r="D165" s="36">
        <v>127515</v>
      </c>
      <c r="E165" s="36">
        <v>6800</v>
      </c>
      <c r="F165" s="55">
        <v>319758</v>
      </c>
      <c r="G165" s="54">
        <v>-190132</v>
      </c>
      <c r="H165" s="36">
        <v>278522</v>
      </c>
      <c r="I165" s="56">
        <v>11900</v>
      </c>
      <c r="J165" s="56"/>
      <c r="L165" s="57"/>
    </row>
    <row r="166" spans="1:16" x14ac:dyDescent="0.2">
      <c r="A166" s="49" t="s">
        <v>165</v>
      </c>
      <c r="B166" s="51">
        <v>386201</v>
      </c>
      <c r="C166" s="36">
        <v>119306</v>
      </c>
      <c r="D166" s="36">
        <v>56916</v>
      </c>
      <c r="E166" s="36">
        <v>500</v>
      </c>
      <c r="F166" s="55">
        <v>176722</v>
      </c>
      <c r="G166" s="54">
        <v>-75475</v>
      </c>
      <c r="H166" s="36">
        <v>157966</v>
      </c>
      <c r="I166" s="56">
        <v>1400</v>
      </c>
      <c r="J166" s="56"/>
      <c r="L166" s="57"/>
      <c r="M166" s="36">
        <v>50113</v>
      </c>
      <c r="O166" s="36">
        <v>50113</v>
      </c>
    </row>
    <row r="167" spans="1:16" x14ac:dyDescent="0.2">
      <c r="A167" s="49" t="s">
        <v>166</v>
      </c>
      <c r="B167" s="51">
        <v>232879</v>
      </c>
      <c r="C167" s="36">
        <v>105744</v>
      </c>
      <c r="D167" s="36">
        <v>53749</v>
      </c>
      <c r="E167" s="36">
        <v>1000</v>
      </c>
      <c r="F167" s="55">
        <v>160493</v>
      </c>
      <c r="G167" s="54">
        <v>-37242</v>
      </c>
      <c r="H167" s="36">
        <v>72266</v>
      </c>
      <c r="I167" s="56">
        <v>120</v>
      </c>
      <c r="J167" s="56"/>
      <c r="L167" s="57">
        <v>900</v>
      </c>
    </row>
    <row r="168" spans="1:16" x14ac:dyDescent="0.2">
      <c r="A168" s="49" t="s">
        <v>167</v>
      </c>
      <c r="B168" s="51">
        <v>197705</v>
      </c>
      <c r="C168" s="36">
        <v>84292</v>
      </c>
      <c r="D168" s="36">
        <v>113413</v>
      </c>
      <c r="E168" s="36"/>
      <c r="F168" s="55">
        <v>197705</v>
      </c>
      <c r="G168" s="54">
        <v>7324</v>
      </c>
      <c r="H168" s="36"/>
      <c r="J168" s="56"/>
      <c r="L168" s="57"/>
    </row>
    <row r="169" spans="1:16" x14ac:dyDescent="0.2">
      <c r="A169" s="49" t="s">
        <v>168</v>
      </c>
      <c r="B169" s="51">
        <v>194221</v>
      </c>
      <c r="C169" s="36">
        <v>77257</v>
      </c>
      <c r="D169" s="36">
        <v>18405</v>
      </c>
      <c r="E169" s="36">
        <v>4025</v>
      </c>
      <c r="F169" s="55">
        <v>99687</v>
      </c>
      <c r="G169" s="54">
        <v>6953</v>
      </c>
      <c r="H169" s="36">
        <v>91114</v>
      </c>
      <c r="I169" s="56">
        <v>3420</v>
      </c>
      <c r="J169" s="56"/>
      <c r="L169" s="57"/>
    </row>
    <row r="170" spans="1:16" x14ac:dyDescent="0.2">
      <c r="A170" s="49" t="s">
        <v>169</v>
      </c>
      <c r="B170" s="51">
        <v>159711</v>
      </c>
      <c r="C170" s="36">
        <v>75301</v>
      </c>
      <c r="D170" s="36">
        <v>23883</v>
      </c>
      <c r="E170" s="36"/>
      <c r="F170" s="55">
        <v>99184</v>
      </c>
      <c r="G170" s="54">
        <v>-16101</v>
      </c>
      <c r="H170" s="36">
        <v>55607</v>
      </c>
      <c r="I170" s="56">
        <v>4920</v>
      </c>
      <c r="J170" s="56"/>
      <c r="L170" s="57">
        <v>4800</v>
      </c>
    </row>
    <row r="171" spans="1:16" x14ac:dyDescent="0.2">
      <c r="A171" s="49" t="s">
        <v>170</v>
      </c>
      <c r="B171" s="51">
        <v>147711</v>
      </c>
      <c r="C171" s="36">
        <v>66388</v>
      </c>
      <c r="D171" s="36">
        <v>30951</v>
      </c>
      <c r="E171" s="36">
        <v>500</v>
      </c>
      <c r="F171" s="55">
        <v>97839</v>
      </c>
      <c r="G171" s="54">
        <v>-31995</v>
      </c>
      <c r="H171" s="36">
        <v>49752</v>
      </c>
      <c r="I171" s="56">
        <v>120</v>
      </c>
      <c r="J171" s="56"/>
      <c r="L171" s="57">
        <v>5650</v>
      </c>
    </row>
    <row r="172" spans="1:16" x14ac:dyDescent="0.2">
      <c r="A172" s="49" t="s">
        <v>171</v>
      </c>
      <c r="B172" s="51">
        <v>143466</v>
      </c>
      <c r="C172" s="36">
        <v>83819</v>
      </c>
      <c r="D172" s="36">
        <v>23017</v>
      </c>
      <c r="E172" s="36">
        <v>400</v>
      </c>
      <c r="F172" s="55">
        <v>107236</v>
      </c>
      <c r="G172" s="54">
        <v>-35335</v>
      </c>
      <c r="H172" s="36">
        <v>36110</v>
      </c>
      <c r="I172" s="56">
        <v>120</v>
      </c>
      <c r="J172" s="56"/>
      <c r="L172" s="57"/>
    </row>
    <row r="173" spans="1:16" x14ac:dyDescent="0.2">
      <c r="A173" s="49" t="s">
        <v>172</v>
      </c>
      <c r="B173" s="51">
        <v>42215</v>
      </c>
      <c r="C173" s="36">
        <v>28445</v>
      </c>
      <c r="D173" s="36">
        <v>13770</v>
      </c>
      <c r="E173" s="36"/>
      <c r="F173" s="55">
        <v>42215</v>
      </c>
      <c r="G173" s="54">
        <v>-416</v>
      </c>
      <c r="H173" s="36"/>
      <c r="J173" s="56"/>
      <c r="L173" s="57"/>
    </row>
    <row r="174" spans="1:16" x14ac:dyDescent="0.2">
      <c r="A174" s="48" t="s">
        <v>173</v>
      </c>
      <c r="B174" s="51">
        <v>69042238</v>
      </c>
      <c r="C174" s="36">
        <v>27240525</v>
      </c>
      <c r="D174" s="36">
        <v>16155433</v>
      </c>
      <c r="E174" s="36">
        <v>604463</v>
      </c>
      <c r="F174" s="55">
        <v>43999771</v>
      </c>
      <c r="G174" s="54">
        <v>-1800647</v>
      </c>
      <c r="H174" s="36">
        <v>14167523</v>
      </c>
      <c r="I174" s="56">
        <v>586569</v>
      </c>
      <c r="J174" s="56">
        <v>1695128</v>
      </c>
      <c r="K174" s="57">
        <v>685610</v>
      </c>
      <c r="L174" s="57">
        <v>1406815</v>
      </c>
      <c r="M174" s="36">
        <v>8592597</v>
      </c>
      <c r="N174" s="36">
        <v>176534</v>
      </c>
      <c r="O174" s="36">
        <v>4453597</v>
      </c>
      <c r="P174" s="36">
        <v>3962466</v>
      </c>
    </row>
    <row r="175" spans="1:16" x14ac:dyDescent="0.2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</row>
    <row r="176" spans="1:16" x14ac:dyDescent="0.2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</row>
    <row r="177" customFormat="1" x14ac:dyDescent="0.2"/>
    <row r="178" customFormat="1" x14ac:dyDescent="0.2"/>
    <row r="179" customFormat="1" x14ac:dyDescent="0.2"/>
    <row r="180" customFormat="1" x14ac:dyDescent="0.2"/>
    <row r="181" customFormat="1" x14ac:dyDescent="0.2"/>
    <row r="182" customFormat="1" x14ac:dyDescent="0.2"/>
    <row r="183" customFormat="1" x14ac:dyDescent="0.2"/>
    <row r="184" customFormat="1" x14ac:dyDescent="0.2"/>
    <row r="185" customFormat="1" x14ac:dyDescent="0.2"/>
    <row r="186" customFormat="1" x14ac:dyDescent="0.2"/>
    <row r="187" customFormat="1" x14ac:dyDescent="0.2"/>
    <row r="188" customFormat="1" x14ac:dyDescent="0.2"/>
    <row r="189" customFormat="1" x14ac:dyDescent="0.2"/>
    <row r="190" customFormat="1" x14ac:dyDescent="0.2"/>
    <row r="191" customFormat="1" x14ac:dyDescent="0.2"/>
    <row r="192" customFormat="1" x14ac:dyDescent="0.2"/>
    <row r="193" customFormat="1" x14ac:dyDescent="0.2"/>
    <row r="194" customFormat="1" x14ac:dyDescent="0.2"/>
    <row r="195" customFormat="1" x14ac:dyDescent="0.2"/>
    <row r="196" customFormat="1" x14ac:dyDescent="0.2"/>
    <row r="197" customFormat="1" x14ac:dyDescent="0.2"/>
    <row r="198" customFormat="1" x14ac:dyDescent="0.2"/>
    <row r="199" customFormat="1" x14ac:dyDescent="0.2"/>
    <row r="200" customFormat="1" x14ac:dyDescent="0.2"/>
    <row r="201" customFormat="1" x14ac:dyDescent="0.2"/>
    <row r="202" customFormat="1" x14ac:dyDescent="0.2"/>
    <row r="203" customFormat="1" x14ac:dyDescent="0.2"/>
    <row r="204" customFormat="1" x14ac:dyDescent="0.2"/>
    <row r="205" customFormat="1" x14ac:dyDescent="0.2"/>
    <row r="206" customFormat="1" x14ac:dyDescent="0.2"/>
    <row r="207" customFormat="1" x14ac:dyDescent="0.2"/>
    <row r="208" customFormat="1" x14ac:dyDescent="0.2"/>
    <row r="209" customFormat="1" x14ac:dyDescent="0.2"/>
    <row r="210" customFormat="1" x14ac:dyDescent="0.2"/>
    <row r="211" customFormat="1" x14ac:dyDescent="0.2"/>
    <row r="212" customFormat="1" x14ac:dyDescent="0.2"/>
    <row r="213" customFormat="1" x14ac:dyDescent="0.2"/>
    <row r="214" customFormat="1" x14ac:dyDescent="0.2"/>
    <row r="215" customFormat="1" x14ac:dyDescent="0.2"/>
    <row r="216" customFormat="1" x14ac:dyDescent="0.2"/>
    <row r="217" customFormat="1" x14ac:dyDescent="0.2"/>
    <row r="218" customFormat="1" x14ac:dyDescent="0.2"/>
    <row r="219" customFormat="1" x14ac:dyDescent="0.2"/>
    <row r="220" customFormat="1" x14ac:dyDescent="0.2"/>
    <row r="221" customFormat="1" x14ac:dyDescent="0.2"/>
    <row r="222" customFormat="1" x14ac:dyDescent="0.2"/>
    <row r="223" customFormat="1" x14ac:dyDescent="0.2"/>
    <row r="224" customFormat="1" x14ac:dyDescent="0.2"/>
    <row r="225" customFormat="1" x14ac:dyDescent="0.2"/>
    <row r="226" customFormat="1" x14ac:dyDescent="0.2"/>
    <row r="227" customFormat="1" x14ac:dyDescent="0.2"/>
    <row r="228" customFormat="1" x14ac:dyDescent="0.2"/>
    <row r="229" customFormat="1" x14ac:dyDescent="0.2"/>
    <row r="230" customFormat="1" x14ac:dyDescent="0.2"/>
    <row r="231" customFormat="1" x14ac:dyDescent="0.2"/>
    <row r="232" customFormat="1" x14ac:dyDescent="0.2"/>
    <row r="233" customFormat="1" x14ac:dyDescent="0.2"/>
    <row r="234" customFormat="1" x14ac:dyDescent="0.2"/>
    <row r="235" customFormat="1" x14ac:dyDescent="0.2"/>
    <row r="236" customFormat="1" x14ac:dyDescent="0.2"/>
    <row r="237" customFormat="1" x14ac:dyDescent="0.2"/>
    <row r="238" customFormat="1" x14ac:dyDescent="0.2"/>
    <row r="239" customFormat="1" x14ac:dyDescent="0.2"/>
    <row r="240" customFormat="1" x14ac:dyDescent="0.2"/>
    <row r="241" customFormat="1" x14ac:dyDescent="0.2"/>
    <row r="242" customFormat="1" x14ac:dyDescent="0.2"/>
    <row r="243" customFormat="1" x14ac:dyDescent="0.2"/>
    <row r="244" customFormat="1" x14ac:dyDescent="0.2"/>
    <row r="245" customFormat="1" x14ac:dyDescent="0.2"/>
    <row r="246" customFormat="1" x14ac:dyDescent="0.2"/>
    <row r="247" customFormat="1" x14ac:dyDescent="0.2"/>
    <row r="248" customFormat="1" x14ac:dyDescent="0.2"/>
    <row r="249" customFormat="1" x14ac:dyDescent="0.2"/>
    <row r="250" customFormat="1" x14ac:dyDescent="0.2"/>
    <row r="251" customFormat="1" x14ac:dyDescent="0.2"/>
    <row r="252" customFormat="1" x14ac:dyDescent="0.2"/>
    <row r="253" customFormat="1" x14ac:dyDescent="0.2"/>
    <row r="254" customFormat="1" x14ac:dyDescent="0.2"/>
    <row r="255" customFormat="1" x14ac:dyDescent="0.2"/>
    <row r="256" customFormat="1" x14ac:dyDescent="0.2"/>
    <row r="257" customFormat="1" x14ac:dyDescent="0.2"/>
    <row r="258" customFormat="1" x14ac:dyDescent="0.2"/>
    <row r="259" customFormat="1" x14ac:dyDescent="0.2"/>
    <row r="260" customFormat="1" x14ac:dyDescent="0.2"/>
    <row r="261" customFormat="1" x14ac:dyDescent="0.2"/>
    <row r="262" customFormat="1" x14ac:dyDescent="0.2"/>
    <row r="263" customFormat="1" x14ac:dyDescent="0.2"/>
    <row r="264" customFormat="1" x14ac:dyDescent="0.2"/>
    <row r="265" customFormat="1" x14ac:dyDescent="0.2"/>
    <row r="266" customFormat="1" x14ac:dyDescent="0.2"/>
    <row r="267" customFormat="1" x14ac:dyDescent="0.2"/>
    <row r="268" customFormat="1" x14ac:dyDescent="0.2"/>
    <row r="269" customFormat="1" x14ac:dyDescent="0.2"/>
    <row r="270" customFormat="1" x14ac:dyDescent="0.2"/>
    <row r="271" customFormat="1" x14ac:dyDescent="0.2"/>
    <row r="272" customFormat="1" x14ac:dyDescent="0.2"/>
    <row r="273" customFormat="1" x14ac:dyDescent="0.2"/>
    <row r="274" customFormat="1" x14ac:dyDescent="0.2"/>
    <row r="275" customFormat="1" x14ac:dyDescent="0.2"/>
    <row r="276" customFormat="1" x14ac:dyDescent="0.2"/>
    <row r="277" customFormat="1" x14ac:dyDescent="0.2"/>
    <row r="278" customFormat="1" x14ac:dyDescent="0.2"/>
    <row r="279" customFormat="1" x14ac:dyDescent="0.2"/>
    <row r="280" customFormat="1" x14ac:dyDescent="0.2"/>
    <row r="281" customFormat="1" x14ac:dyDescent="0.2"/>
    <row r="282" customFormat="1" x14ac:dyDescent="0.2"/>
    <row r="283" customFormat="1" x14ac:dyDescent="0.2"/>
    <row r="284" customFormat="1" x14ac:dyDescent="0.2"/>
    <row r="285" customFormat="1" x14ac:dyDescent="0.2"/>
    <row r="286" customFormat="1" x14ac:dyDescent="0.2"/>
    <row r="287" customFormat="1" x14ac:dyDescent="0.2"/>
    <row r="288" customFormat="1" x14ac:dyDescent="0.2"/>
    <row r="289" customFormat="1" x14ac:dyDescent="0.2"/>
    <row r="290" customFormat="1" x14ac:dyDescent="0.2"/>
    <row r="291" customFormat="1" x14ac:dyDescent="0.2"/>
    <row r="292" customFormat="1" x14ac:dyDescent="0.2"/>
    <row r="293" customFormat="1" x14ac:dyDescent="0.2"/>
    <row r="294" customFormat="1" x14ac:dyDescent="0.2"/>
    <row r="295" customFormat="1" x14ac:dyDescent="0.2"/>
    <row r="296" customFormat="1" x14ac:dyDescent="0.2"/>
    <row r="297" customFormat="1" x14ac:dyDescent="0.2"/>
    <row r="298" customFormat="1" x14ac:dyDescent="0.2"/>
    <row r="299" customFormat="1" x14ac:dyDescent="0.2"/>
    <row r="300" customFormat="1" x14ac:dyDescent="0.2"/>
    <row r="301" customFormat="1" x14ac:dyDescent="0.2"/>
    <row r="302" customFormat="1" x14ac:dyDescent="0.2"/>
    <row r="303" customFormat="1" x14ac:dyDescent="0.2"/>
    <row r="304" customFormat="1" x14ac:dyDescent="0.2"/>
    <row r="305" customFormat="1" x14ac:dyDescent="0.2"/>
    <row r="306" customFormat="1" x14ac:dyDescent="0.2"/>
    <row r="307" customFormat="1" x14ac:dyDescent="0.2"/>
    <row r="308" customFormat="1" x14ac:dyDescent="0.2"/>
    <row r="309" customFormat="1" x14ac:dyDescent="0.2"/>
    <row r="310" customFormat="1" x14ac:dyDescent="0.2"/>
    <row r="311" customFormat="1" x14ac:dyDescent="0.2"/>
    <row r="312" customFormat="1" x14ac:dyDescent="0.2"/>
    <row r="313" customFormat="1" x14ac:dyDescent="0.2"/>
    <row r="314" customFormat="1" x14ac:dyDescent="0.2"/>
    <row r="315" customFormat="1" x14ac:dyDescent="0.2"/>
    <row r="316" customFormat="1" x14ac:dyDescent="0.2"/>
    <row r="317" customFormat="1" x14ac:dyDescent="0.2"/>
    <row r="318" customFormat="1" x14ac:dyDescent="0.2"/>
    <row r="319" customFormat="1" x14ac:dyDescent="0.2"/>
    <row r="320" customFormat="1" x14ac:dyDescent="0.2"/>
    <row r="321" customFormat="1" x14ac:dyDescent="0.2"/>
    <row r="322" customFormat="1" x14ac:dyDescent="0.2"/>
    <row r="323" customFormat="1" x14ac:dyDescent="0.2"/>
    <row r="324" customFormat="1" x14ac:dyDescent="0.2"/>
    <row r="325" customFormat="1" x14ac:dyDescent="0.2"/>
    <row r="326" customFormat="1" x14ac:dyDescent="0.2"/>
    <row r="327" customFormat="1" x14ac:dyDescent="0.2"/>
    <row r="328" customFormat="1" x14ac:dyDescent="0.2"/>
    <row r="329" customFormat="1" x14ac:dyDescent="0.2"/>
    <row r="330" customFormat="1" x14ac:dyDescent="0.2"/>
    <row r="331" customFormat="1" x14ac:dyDescent="0.2"/>
    <row r="332" customFormat="1" x14ac:dyDescent="0.2"/>
    <row r="333" customFormat="1" x14ac:dyDescent="0.2"/>
    <row r="334" customFormat="1" x14ac:dyDescent="0.2"/>
    <row r="335" customFormat="1" x14ac:dyDescent="0.2"/>
    <row r="336" customFormat="1" x14ac:dyDescent="0.2"/>
    <row r="337" customFormat="1" x14ac:dyDescent="0.2"/>
    <row r="338" customFormat="1" x14ac:dyDescent="0.2"/>
    <row r="339" customFormat="1" x14ac:dyDescent="0.2"/>
    <row r="340" customFormat="1" x14ac:dyDescent="0.2"/>
    <row r="341" customFormat="1" x14ac:dyDescent="0.2"/>
    <row r="342" customFormat="1" x14ac:dyDescent="0.2"/>
    <row r="343" customFormat="1" x14ac:dyDescent="0.2"/>
    <row r="344" customFormat="1" x14ac:dyDescent="0.2"/>
    <row r="345" customFormat="1" x14ac:dyDescent="0.2"/>
    <row r="346" customFormat="1" x14ac:dyDescent="0.2"/>
    <row r="347" customFormat="1" x14ac:dyDescent="0.2"/>
    <row r="348" customFormat="1" x14ac:dyDescent="0.2"/>
    <row r="349" customFormat="1" x14ac:dyDescent="0.2"/>
    <row r="350" customFormat="1" x14ac:dyDescent="0.2"/>
    <row r="351" customFormat="1" x14ac:dyDescent="0.2"/>
    <row r="352" customFormat="1" x14ac:dyDescent="0.2"/>
    <row r="353" customFormat="1" x14ac:dyDescent="0.2"/>
    <row r="354" customFormat="1" x14ac:dyDescent="0.2"/>
    <row r="355" customFormat="1" x14ac:dyDescent="0.2"/>
    <row r="356" customFormat="1" x14ac:dyDescent="0.2"/>
    <row r="357" customFormat="1" x14ac:dyDescent="0.2"/>
    <row r="358" customFormat="1" x14ac:dyDescent="0.2"/>
    <row r="359" customFormat="1" x14ac:dyDescent="0.2"/>
    <row r="360" customFormat="1" x14ac:dyDescent="0.2"/>
    <row r="361" customFormat="1" x14ac:dyDescent="0.2"/>
    <row r="362" customFormat="1" x14ac:dyDescent="0.2"/>
    <row r="363" customFormat="1" x14ac:dyDescent="0.2"/>
    <row r="364" customFormat="1" x14ac:dyDescent="0.2"/>
    <row r="365" customFormat="1" x14ac:dyDescent="0.2"/>
    <row r="366" customFormat="1" x14ac:dyDescent="0.2"/>
    <row r="367" customFormat="1" x14ac:dyDescent="0.2"/>
    <row r="368" customFormat="1" x14ac:dyDescent="0.2"/>
    <row r="369" customFormat="1" x14ac:dyDescent="0.2"/>
    <row r="370" customFormat="1" x14ac:dyDescent="0.2"/>
    <row r="371" customFormat="1" x14ac:dyDescent="0.2"/>
    <row r="372" customFormat="1" x14ac:dyDescent="0.2"/>
    <row r="373" customFormat="1" x14ac:dyDescent="0.2"/>
    <row r="374" customFormat="1" x14ac:dyDescent="0.2"/>
    <row r="375" customFormat="1" x14ac:dyDescent="0.2"/>
    <row r="376" customFormat="1" x14ac:dyDescent="0.2"/>
    <row r="377" customFormat="1" x14ac:dyDescent="0.2"/>
    <row r="378" customFormat="1" x14ac:dyDescent="0.2"/>
    <row r="379" customFormat="1" x14ac:dyDescent="0.2"/>
    <row r="380" customFormat="1" x14ac:dyDescent="0.2"/>
    <row r="381" customFormat="1" x14ac:dyDescent="0.2"/>
    <row r="382" customFormat="1" x14ac:dyDescent="0.2"/>
    <row r="383" customFormat="1" x14ac:dyDescent="0.2"/>
    <row r="384" customFormat="1" x14ac:dyDescent="0.2"/>
    <row r="385" customFormat="1" x14ac:dyDescent="0.2"/>
    <row r="386" customFormat="1" x14ac:dyDescent="0.2"/>
    <row r="387" customFormat="1" x14ac:dyDescent="0.2"/>
    <row r="388" customFormat="1" x14ac:dyDescent="0.2"/>
    <row r="389" customFormat="1" x14ac:dyDescent="0.2"/>
    <row r="390" customFormat="1" x14ac:dyDescent="0.2"/>
    <row r="391" customFormat="1" x14ac:dyDescent="0.2"/>
    <row r="392" customFormat="1" x14ac:dyDescent="0.2"/>
    <row r="393" customFormat="1" x14ac:dyDescent="0.2"/>
    <row r="394" customFormat="1" x14ac:dyDescent="0.2"/>
    <row r="395" customFormat="1" x14ac:dyDescent="0.2"/>
    <row r="396" customFormat="1" x14ac:dyDescent="0.2"/>
    <row r="397" customFormat="1" x14ac:dyDescent="0.2"/>
    <row r="398" customFormat="1" x14ac:dyDescent="0.2"/>
    <row r="399" customFormat="1" x14ac:dyDescent="0.2"/>
    <row r="400" customFormat="1" x14ac:dyDescent="0.2"/>
    <row r="401" customFormat="1" x14ac:dyDescent="0.2"/>
    <row r="402" customFormat="1" x14ac:dyDescent="0.2"/>
    <row r="403" customFormat="1" x14ac:dyDescent="0.2"/>
    <row r="404" customFormat="1" x14ac:dyDescent="0.2"/>
    <row r="405" customFormat="1" x14ac:dyDescent="0.2"/>
    <row r="406" customFormat="1" x14ac:dyDescent="0.2"/>
    <row r="407" customFormat="1" x14ac:dyDescent="0.2"/>
    <row r="408" customFormat="1" x14ac:dyDescent="0.2"/>
    <row r="409" customFormat="1" x14ac:dyDescent="0.2"/>
    <row r="410" customFormat="1" x14ac:dyDescent="0.2"/>
    <row r="411" customFormat="1" x14ac:dyDescent="0.2"/>
    <row r="412" customFormat="1" x14ac:dyDescent="0.2"/>
    <row r="413" customFormat="1" x14ac:dyDescent="0.2"/>
    <row r="414" customFormat="1" x14ac:dyDescent="0.2"/>
    <row r="415" customFormat="1" x14ac:dyDescent="0.2"/>
    <row r="416" customFormat="1" x14ac:dyDescent="0.2"/>
    <row r="417" customFormat="1" x14ac:dyDescent="0.2"/>
    <row r="418" customFormat="1" x14ac:dyDescent="0.2"/>
    <row r="419" customFormat="1" x14ac:dyDescent="0.2"/>
    <row r="420" customFormat="1" x14ac:dyDescent="0.2"/>
    <row r="421" customFormat="1" x14ac:dyDescent="0.2"/>
    <row r="422" customFormat="1" x14ac:dyDescent="0.2"/>
    <row r="423" customFormat="1" x14ac:dyDescent="0.2"/>
    <row r="424" customFormat="1" x14ac:dyDescent="0.2"/>
    <row r="425" customFormat="1" x14ac:dyDescent="0.2"/>
    <row r="426" customFormat="1" x14ac:dyDescent="0.2"/>
    <row r="427" customFormat="1" x14ac:dyDescent="0.2"/>
    <row r="428" customFormat="1" x14ac:dyDescent="0.2"/>
    <row r="429" customFormat="1" x14ac:dyDescent="0.2"/>
    <row r="430" customFormat="1" x14ac:dyDescent="0.2"/>
    <row r="431" customFormat="1" x14ac:dyDescent="0.2"/>
    <row r="432" customFormat="1" x14ac:dyDescent="0.2"/>
    <row r="433" customFormat="1" x14ac:dyDescent="0.2"/>
    <row r="434" customFormat="1" x14ac:dyDescent="0.2"/>
    <row r="435" customFormat="1" x14ac:dyDescent="0.2"/>
    <row r="436" customFormat="1" x14ac:dyDescent="0.2"/>
    <row r="437" customFormat="1" x14ac:dyDescent="0.2"/>
    <row r="438" customFormat="1" x14ac:dyDescent="0.2"/>
    <row r="439" customFormat="1" x14ac:dyDescent="0.2"/>
    <row r="440" customFormat="1" x14ac:dyDescent="0.2"/>
    <row r="441" customFormat="1" x14ac:dyDescent="0.2"/>
    <row r="442" customFormat="1" x14ac:dyDescent="0.2"/>
    <row r="443" customFormat="1" x14ac:dyDescent="0.2"/>
    <row r="444" customFormat="1" x14ac:dyDescent="0.2"/>
    <row r="445" customFormat="1" x14ac:dyDescent="0.2"/>
    <row r="446" customFormat="1" x14ac:dyDescent="0.2"/>
    <row r="447" customFormat="1" x14ac:dyDescent="0.2"/>
    <row r="448" customFormat="1" x14ac:dyDescent="0.2"/>
    <row r="449" customFormat="1" x14ac:dyDescent="0.2"/>
    <row r="450" customFormat="1" x14ac:dyDescent="0.2"/>
    <row r="451" customFormat="1" x14ac:dyDescent="0.2"/>
    <row r="452" customFormat="1" x14ac:dyDescent="0.2"/>
    <row r="453" customFormat="1" x14ac:dyDescent="0.2"/>
    <row r="454" customFormat="1" x14ac:dyDescent="0.2"/>
    <row r="455" customFormat="1" x14ac:dyDescent="0.2"/>
    <row r="456" customFormat="1" x14ac:dyDescent="0.2"/>
    <row r="457" customFormat="1" x14ac:dyDescent="0.2"/>
    <row r="458" customFormat="1" x14ac:dyDescent="0.2"/>
    <row r="459" customFormat="1" x14ac:dyDescent="0.2"/>
    <row r="460" customFormat="1" x14ac:dyDescent="0.2"/>
    <row r="461" customFormat="1" x14ac:dyDescent="0.2"/>
    <row r="462" customFormat="1" x14ac:dyDescent="0.2"/>
    <row r="463" customFormat="1" x14ac:dyDescent="0.2"/>
    <row r="464" customFormat="1" x14ac:dyDescent="0.2"/>
    <row r="465" customFormat="1" x14ac:dyDescent="0.2"/>
    <row r="466" customFormat="1" x14ac:dyDescent="0.2"/>
    <row r="467" customFormat="1" x14ac:dyDescent="0.2"/>
    <row r="468" customFormat="1" x14ac:dyDescent="0.2"/>
    <row r="469" customFormat="1" x14ac:dyDescent="0.2"/>
    <row r="470" customFormat="1" x14ac:dyDescent="0.2"/>
    <row r="471" customFormat="1" x14ac:dyDescent="0.2"/>
    <row r="472" customFormat="1" x14ac:dyDescent="0.2"/>
    <row r="473" customFormat="1" x14ac:dyDescent="0.2"/>
    <row r="474" customFormat="1" x14ac:dyDescent="0.2"/>
    <row r="475" customFormat="1" x14ac:dyDescent="0.2"/>
    <row r="476" customFormat="1" x14ac:dyDescent="0.2"/>
    <row r="477" customFormat="1" x14ac:dyDescent="0.2"/>
    <row r="478" customFormat="1" x14ac:dyDescent="0.2"/>
    <row r="479" customFormat="1" x14ac:dyDescent="0.2"/>
    <row r="480" customFormat="1" x14ac:dyDescent="0.2"/>
    <row r="481" customFormat="1" x14ac:dyDescent="0.2"/>
    <row r="482" customFormat="1" x14ac:dyDescent="0.2"/>
    <row r="483" customFormat="1" x14ac:dyDescent="0.2"/>
    <row r="484" customFormat="1" x14ac:dyDescent="0.2"/>
    <row r="485" customFormat="1" x14ac:dyDescent="0.2"/>
    <row r="486" customFormat="1" x14ac:dyDescent="0.2"/>
    <row r="487" customFormat="1" x14ac:dyDescent="0.2"/>
    <row r="488" customFormat="1" x14ac:dyDescent="0.2"/>
    <row r="489" customFormat="1" x14ac:dyDescent="0.2"/>
    <row r="490" customFormat="1" x14ac:dyDescent="0.2"/>
    <row r="491" customFormat="1" x14ac:dyDescent="0.2"/>
    <row r="492" customFormat="1" x14ac:dyDescent="0.2"/>
    <row r="493" customFormat="1" x14ac:dyDescent="0.2"/>
    <row r="494" customFormat="1" x14ac:dyDescent="0.2"/>
    <row r="495" customFormat="1" x14ac:dyDescent="0.2"/>
    <row r="496" customFormat="1" x14ac:dyDescent="0.2"/>
    <row r="497" customFormat="1" x14ac:dyDescent="0.2"/>
    <row r="498" customFormat="1" x14ac:dyDescent="0.2"/>
    <row r="499" customFormat="1" x14ac:dyDescent="0.2"/>
    <row r="500" customFormat="1" x14ac:dyDescent="0.2"/>
    <row r="501" customFormat="1" x14ac:dyDescent="0.2"/>
    <row r="502" customFormat="1" x14ac:dyDescent="0.2"/>
    <row r="503" customFormat="1" x14ac:dyDescent="0.2"/>
    <row r="504" customFormat="1" x14ac:dyDescent="0.2"/>
    <row r="505" customFormat="1" x14ac:dyDescent="0.2"/>
    <row r="506" customFormat="1" x14ac:dyDescent="0.2"/>
    <row r="507" customFormat="1" x14ac:dyDescent="0.2"/>
    <row r="508" customFormat="1" x14ac:dyDescent="0.2"/>
    <row r="509" customFormat="1" x14ac:dyDescent="0.2"/>
    <row r="510" customFormat="1" x14ac:dyDescent="0.2"/>
    <row r="511" customFormat="1" x14ac:dyDescent="0.2"/>
    <row r="512" customFormat="1" x14ac:dyDescent="0.2"/>
    <row r="513" customFormat="1" x14ac:dyDescent="0.2"/>
    <row r="514" customFormat="1" x14ac:dyDescent="0.2"/>
    <row r="515" customFormat="1" x14ac:dyDescent="0.2"/>
    <row r="516" customFormat="1" x14ac:dyDescent="0.2"/>
    <row r="517" customFormat="1" x14ac:dyDescent="0.2"/>
    <row r="518" customFormat="1" x14ac:dyDescent="0.2"/>
    <row r="519" customFormat="1" x14ac:dyDescent="0.2"/>
    <row r="520" customFormat="1" x14ac:dyDescent="0.2"/>
    <row r="521" customFormat="1" x14ac:dyDescent="0.2"/>
    <row r="522" customFormat="1" x14ac:dyDescent="0.2"/>
    <row r="523" customFormat="1" x14ac:dyDescent="0.2"/>
    <row r="524" customFormat="1" x14ac:dyDescent="0.2"/>
    <row r="525" customFormat="1" x14ac:dyDescent="0.2"/>
    <row r="526" customFormat="1" x14ac:dyDescent="0.2"/>
    <row r="527" customFormat="1" x14ac:dyDescent="0.2"/>
    <row r="528" customFormat="1" x14ac:dyDescent="0.2"/>
    <row r="529" customFormat="1" x14ac:dyDescent="0.2"/>
    <row r="530" customFormat="1" x14ac:dyDescent="0.2"/>
    <row r="531" customFormat="1" x14ac:dyDescent="0.2"/>
    <row r="532" customFormat="1" x14ac:dyDescent="0.2"/>
    <row r="533" customFormat="1" x14ac:dyDescent="0.2"/>
    <row r="534" customFormat="1" x14ac:dyDescent="0.2"/>
    <row r="535" customFormat="1" x14ac:dyDescent="0.2"/>
    <row r="536" customFormat="1" x14ac:dyDescent="0.2"/>
    <row r="537" customFormat="1" x14ac:dyDescent="0.2"/>
    <row r="538" customFormat="1" x14ac:dyDescent="0.2"/>
    <row r="539" customFormat="1" x14ac:dyDescent="0.2"/>
    <row r="540" customFormat="1" x14ac:dyDescent="0.2"/>
    <row r="541" customFormat="1" x14ac:dyDescent="0.2"/>
    <row r="542" customFormat="1" x14ac:dyDescent="0.2"/>
    <row r="543" customFormat="1" x14ac:dyDescent="0.2"/>
    <row r="544" customFormat="1" x14ac:dyDescent="0.2"/>
    <row r="545" customFormat="1" x14ac:dyDescent="0.2"/>
    <row r="546" customFormat="1" x14ac:dyDescent="0.2"/>
    <row r="547" customFormat="1" x14ac:dyDescent="0.2"/>
    <row r="548" customFormat="1" x14ac:dyDescent="0.2"/>
    <row r="549" customFormat="1" x14ac:dyDescent="0.2"/>
    <row r="550" customFormat="1" x14ac:dyDescent="0.2"/>
    <row r="551" customFormat="1" x14ac:dyDescent="0.2"/>
    <row r="552" customFormat="1" x14ac:dyDescent="0.2"/>
    <row r="553" customFormat="1" x14ac:dyDescent="0.2"/>
    <row r="554" customFormat="1" x14ac:dyDescent="0.2"/>
    <row r="555" customFormat="1" x14ac:dyDescent="0.2"/>
    <row r="556" customFormat="1" x14ac:dyDescent="0.2"/>
    <row r="557" customFormat="1" x14ac:dyDescent="0.2"/>
    <row r="558" customFormat="1" x14ac:dyDescent="0.2"/>
    <row r="559" customFormat="1" x14ac:dyDescent="0.2"/>
    <row r="560" customFormat="1" x14ac:dyDescent="0.2"/>
    <row r="561" customFormat="1" x14ac:dyDescent="0.2"/>
    <row r="562" customFormat="1" x14ac:dyDescent="0.2"/>
    <row r="563" customFormat="1" x14ac:dyDescent="0.2"/>
    <row r="564" customFormat="1" x14ac:dyDescent="0.2"/>
    <row r="565" customFormat="1" x14ac:dyDescent="0.2"/>
    <row r="566" customFormat="1" x14ac:dyDescent="0.2"/>
    <row r="567" customFormat="1" x14ac:dyDescent="0.2"/>
    <row r="568" customFormat="1" x14ac:dyDescent="0.2"/>
    <row r="569" customFormat="1" x14ac:dyDescent="0.2"/>
    <row r="570" customFormat="1" x14ac:dyDescent="0.2"/>
    <row r="571" customFormat="1" x14ac:dyDescent="0.2"/>
    <row r="572" customFormat="1" x14ac:dyDescent="0.2"/>
    <row r="573" customFormat="1" x14ac:dyDescent="0.2"/>
    <row r="574" customFormat="1" x14ac:dyDescent="0.2"/>
    <row r="575" customFormat="1" x14ac:dyDescent="0.2"/>
    <row r="576" customFormat="1" x14ac:dyDescent="0.2"/>
    <row r="577" customFormat="1" x14ac:dyDescent="0.2"/>
    <row r="578" customFormat="1" x14ac:dyDescent="0.2"/>
    <row r="579" customFormat="1" x14ac:dyDescent="0.2"/>
    <row r="580" customFormat="1" x14ac:dyDescent="0.2"/>
    <row r="581" customFormat="1" x14ac:dyDescent="0.2"/>
    <row r="582" customFormat="1" x14ac:dyDescent="0.2"/>
    <row r="583" customFormat="1" x14ac:dyDescent="0.2"/>
    <row r="584" customFormat="1" x14ac:dyDescent="0.2"/>
    <row r="585" customFormat="1" x14ac:dyDescent="0.2"/>
    <row r="586" customFormat="1" x14ac:dyDescent="0.2"/>
    <row r="587" customFormat="1" x14ac:dyDescent="0.2"/>
    <row r="588" customFormat="1" x14ac:dyDescent="0.2"/>
    <row r="589" customFormat="1" x14ac:dyDescent="0.2"/>
    <row r="590" customFormat="1" x14ac:dyDescent="0.2"/>
    <row r="591" customFormat="1" x14ac:dyDescent="0.2"/>
    <row r="592" customFormat="1" x14ac:dyDescent="0.2"/>
    <row r="593" customFormat="1" x14ac:dyDescent="0.2"/>
    <row r="594" customFormat="1" x14ac:dyDescent="0.2"/>
    <row r="595" customFormat="1" x14ac:dyDescent="0.2"/>
    <row r="596" customFormat="1" x14ac:dyDescent="0.2"/>
    <row r="597" customFormat="1" x14ac:dyDescent="0.2"/>
    <row r="598" customFormat="1" x14ac:dyDescent="0.2"/>
    <row r="599" customFormat="1" x14ac:dyDescent="0.2"/>
    <row r="600" customFormat="1" x14ac:dyDescent="0.2"/>
    <row r="601" customFormat="1" x14ac:dyDescent="0.2"/>
    <row r="602" customFormat="1" x14ac:dyDescent="0.2"/>
    <row r="603" customFormat="1" x14ac:dyDescent="0.2"/>
    <row r="604" customFormat="1" x14ac:dyDescent="0.2"/>
    <row r="605" customFormat="1" x14ac:dyDescent="0.2"/>
    <row r="606" customFormat="1" x14ac:dyDescent="0.2"/>
    <row r="607" customFormat="1" x14ac:dyDescent="0.2"/>
    <row r="608" customFormat="1" x14ac:dyDescent="0.2"/>
    <row r="609" customFormat="1" x14ac:dyDescent="0.2"/>
    <row r="610" customFormat="1" x14ac:dyDescent="0.2"/>
    <row r="611" customFormat="1" x14ac:dyDescent="0.2"/>
    <row r="612" customFormat="1" x14ac:dyDescent="0.2"/>
    <row r="613" customFormat="1" x14ac:dyDescent="0.2"/>
    <row r="614" customFormat="1" x14ac:dyDescent="0.2"/>
    <row r="615" customFormat="1" x14ac:dyDescent="0.2"/>
    <row r="616" customFormat="1" x14ac:dyDescent="0.2"/>
    <row r="617" customFormat="1" x14ac:dyDescent="0.2"/>
    <row r="618" customFormat="1" x14ac:dyDescent="0.2"/>
    <row r="619" customFormat="1" x14ac:dyDescent="0.2"/>
    <row r="620" customFormat="1" x14ac:dyDescent="0.2"/>
    <row r="621" customFormat="1" x14ac:dyDescent="0.2"/>
    <row r="622" customFormat="1" x14ac:dyDescent="0.2"/>
    <row r="623" customFormat="1" x14ac:dyDescent="0.2"/>
    <row r="624" customFormat="1" x14ac:dyDescent="0.2"/>
    <row r="625" customFormat="1" x14ac:dyDescent="0.2"/>
    <row r="626" customFormat="1" x14ac:dyDescent="0.2"/>
    <row r="627" customFormat="1" x14ac:dyDescent="0.2"/>
    <row r="628" customFormat="1" x14ac:dyDescent="0.2"/>
    <row r="629" customFormat="1" x14ac:dyDescent="0.2"/>
    <row r="630" customFormat="1" x14ac:dyDescent="0.2"/>
    <row r="631" customFormat="1" x14ac:dyDescent="0.2"/>
    <row r="632" customFormat="1" x14ac:dyDescent="0.2"/>
    <row r="633" customFormat="1" x14ac:dyDescent="0.2"/>
    <row r="634" customFormat="1" x14ac:dyDescent="0.2"/>
    <row r="635" customFormat="1" x14ac:dyDescent="0.2"/>
    <row r="636" customFormat="1" x14ac:dyDescent="0.2"/>
    <row r="637" customFormat="1" x14ac:dyDescent="0.2"/>
    <row r="638" customFormat="1" x14ac:dyDescent="0.2"/>
    <row r="639" customFormat="1" x14ac:dyDescent="0.2"/>
    <row r="640" customFormat="1" x14ac:dyDescent="0.2"/>
    <row r="641" customFormat="1" x14ac:dyDescent="0.2"/>
    <row r="642" customFormat="1" x14ac:dyDescent="0.2"/>
    <row r="643" customFormat="1" x14ac:dyDescent="0.2"/>
    <row r="644" customFormat="1" x14ac:dyDescent="0.2"/>
    <row r="645" customFormat="1" x14ac:dyDescent="0.2"/>
    <row r="646" customFormat="1" x14ac:dyDescent="0.2"/>
    <row r="647" customFormat="1" x14ac:dyDescent="0.2"/>
    <row r="648" customFormat="1" x14ac:dyDescent="0.2"/>
    <row r="649" customFormat="1" x14ac:dyDescent="0.2"/>
    <row r="650" customFormat="1" x14ac:dyDescent="0.2"/>
    <row r="651" customFormat="1" x14ac:dyDescent="0.2"/>
    <row r="652" customFormat="1" x14ac:dyDescent="0.2"/>
    <row r="653" customFormat="1" x14ac:dyDescent="0.2"/>
    <row r="654" customFormat="1" x14ac:dyDescent="0.2"/>
    <row r="655" customFormat="1" x14ac:dyDescent="0.2"/>
    <row r="656" customFormat="1" x14ac:dyDescent="0.2"/>
    <row r="657" customFormat="1" x14ac:dyDescent="0.2"/>
    <row r="658" customFormat="1" x14ac:dyDescent="0.2"/>
    <row r="659" customFormat="1" x14ac:dyDescent="0.2"/>
    <row r="660" customFormat="1" x14ac:dyDescent="0.2"/>
    <row r="661" customFormat="1" x14ac:dyDescent="0.2"/>
    <row r="662" customFormat="1" x14ac:dyDescent="0.2"/>
    <row r="663" customFormat="1" x14ac:dyDescent="0.2"/>
    <row r="664" customFormat="1" x14ac:dyDescent="0.2"/>
    <row r="665" customFormat="1" x14ac:dyDescent="0.2"/>
    <row r="666" customFormat="1" x14ac:dyDescent="0.2"/>
    <row r="667" customFormat="1" x14ac:dyDescent="0.2"/>
    <row r="668" customFormat="1" x14ac:dyDescent="0.2"/>
    <row r="669" customFormat="1" x14ac:dyDescent="0.2"/>
    <row r="670" customFormat="1" x14ac:dyDescent="0.2"/>
    <row r="671" customFormat="1" x14ac:dyDescent="0.2"/>
    <row r="672" customFormat="1" x14ac:dyDescent="0.2"/>
    <row r="673" customFormat="1" x14ac:dyDescent="0.2"/>
    <row r="674" customFormat="1" x14ac:dyDescent="0.2"/>
    <row r="675" customFormat="1" x14ac:dyDescent="0.2"/>
    <row r="676" customFormat="1" x14ac:dyDescent="0.2"/>
    <row r="677" customFormat="1" x14ac:dyDescent="0.2"/>
    <row r="678" customFormat="1" x14ac:dyDescent="0.2"/>
    <row r="679" customFormat="1" x14ac:dyDescent="0.2"/>
    <row r="680" customFormat="1" x14ac:dyDescent="0.2"/>
    <row r="681" customFormat="1" x14ac:dyDescent="0.2"/>
    <row r="682" customFormat="1" x14ac:dyDescent="0.2"/>
    <row r="683" customFormat="1" x14ac:dyDescent="0.2"/>
    <row r="684" customFormat="1" x14ac:dyDescent="0.2"/>
    <row r="685" customFormat="1" x14ac:dyDescent="0.2"/>
    <row r="686" customFormat="1" x14ac:dyDescent="0.2"/>
    <row r="687" customFormat="1" x14ac:dyDescent="0.2"/>
    <row r="688" customFormat="1" x14ac:dyDescent="0.2"/>
    <row r="689" customFormat="1" x14ac:dyDescent="0.2"/>
    <row r="690" customFormat="1" x14ac:dyDescent="0.2"/>
    <row r="691" customFormat="1" x14ac:dyDescent="0.2"/>
    <row r="692" customFormat="1" x14ac:dyDescent="0.2"/>
    <row r="693" customFormat="1" x14ac:dyDescent="0.2"/>
    <row r="694" customFormat="1" x14ac:dyDescent="0.2"/>
    <row r="695" customFormat="1" x14ac:dyDescent="0.2"/>
    <row r="696" customFormat="1" x14ac:dyDescent="0.2"/>
    <row r="697" customFormat="1" x14ac:dyDescent="0.2"/>
    <row r="698" customFormat="1" x14ac:dyDescent="0.2"/>
    <row r="699" customFormat="1" x14ac:dyDescent="0.2"/>
    <row r="700" customFormat="1" x14ac:dyDescent="0.2"/>
    <row r="701" customFormat="1" x14ac:dyDescent="0.2"/>
    <row r="702" customFormat="1" x14ac:dyDescent="0.2"/>
    <row r="703" customFormat="1" x14ac:dyDescent="0.2"/>
    <row r="704" customFormat="1" x14ac:dyDescent="0.2"/>
    <row r="705" customFormat="1" x14ac:dyDescent="0.2"/>
    <row r="706" customFormat="1" x14ac:dyDescent="0.2"/>
    <row r="707" customFormat="1" x14ac:dyDescent="0.2"/>
    <row r="708" customFormat="1" x14ac:dyDescent="0.2"/>
    <row r="709" customFormat="1" x14ac:dyDescent="0.2"/>
    <row r="710" customFormat="1" x14ac:dyDescent="0.2"/>
    <row r="711" customFormat="1" x14ac:dyDescent="0.2"/>
    <row r="712" customFormat="1" x14ac:dyDescent="0.2"/>
    <row r="713" customFormat="1" x14ac:dyDescent="0.2"/>
    <row r="714" customFormat="1" x14ac:dyDescent="0.2"/>
    <row r="715" customFormat="1" x14ac:dyDescent="0.2"/>
    <row r="716" customFormat="1" x14ac:dyDescent="0.2"/>
    <row r="717" customFormat="1" x14ac:dyDescent="0.2"/>
    <row r="718" customFormat="1" x14ac:dyDescent="0.2"/>
    <row r="719" customFormat="1" x14ac:dyDescent="0.2"/>
    <row r="720" customFormat="1" x14ac:dyDescent="0.2"/>
    <row r="721" customFormat="1" x14ac:dyDescent="0.2"/>
    <row r="722" customFormat="1" x14ac:dyDescent="0.2"/>
    <row r="723" customFormat="1" x14ac:dyDescent="0.2"/>
    <row r="724" customFormat="1" x14ac:dyDescent="0.2"/>
    <row r="725" customFormat="1" x14ac:dyDescent="0.2"/>
    <row r="726" customFormat="1" x14ac:dyDescent="0.2"/>
    <row r="727" customFormat="1" x14ac:dyDescent="0.2"/>
    <row r="728" customFormat="1" x14ac:dyDescent="0.2"/>
    <row r="729" customFormat="1" x14ac:dyDescent="0.2"/>
    <row r="730" customFormat="1" x14ac:dyDescent="0.2"/>
    <row r="731" customFormat="1" x14ac:dyDescent="0.2"/>
    <row r="732" customFormat="1" x14ac:dyDescent="0.2"/>
    <row r="733" customFormat="1" x14ac:dyDescent="0.2"/>
    <row r="734" customFormat="1" x14ac:dyDescent="0.2"/>
    <row r="735" customFormat="1" x14ac:dyDescent="0.2"/>
    <row r="736" customFormat="1" x14ac:dyDescent="0.2"/>
    <row r="737" customFormat="1" x14ac:dyDescent="0.2"/>
    <row r="738" customFormat="1" x14ac:dyDescent="0.2"/>
    <row r="739" customFormat="1" x14ac:dyDescent="0.2"/>
    <row r="740" customFormat="1" x14ac:dyDescent="0.2"/>
    <row r="741" customFormat="1" x14ac:dyDescent="0.2"/>
    <row r="742" customFormat="1" x14ac:dyDescent="0.2"/>
    <row r="743" customFormat="1" x14ac:dyDescent="0.2"/>
    <row r="744" customFormat="1" x14ac:dyDescent="0.2"/>
    <row r="745" customFormat="1" x14ac:dyDescent="0.2"/>
    <row r="746" customFormat="1" x14ac:dyDescent="0.2"/>
    <row r="747" customFormat="1" x14ac:dyDescent="0.2"/>
    <row r="748" customFormat="1" x14ac:dyDescent="0.2"/>
    <row r="749" customFormat="1" x14ac:dyDescent="0.2"/>
    <row r="750" customFormat="1" x14ac:dyDescent="0.2"/>
    <row r="751" customFormat="1" x14ac:dyDescent="0.2"/>
    <row r="752" customFormat="1" x14ac:dyDescent="0.2"/>
    <row r="753" customFormat="1" x14ac:dyDescent="0.2"/>
    <row r="754" customFormat="1" x14ac:dyDescent="0.2"/>
    <row r="755" customFormat="1" x14ac:dyDescent="0.2"/>
    <row r="756" customFormat="1" x14ac:dyDescent="0.2"/>
    <row r="757" customFormat="1" x14ac:dyDescent="0.2"/>
    <row r="758" customFormat="1" x14ac:dyDescent="0.2"/>
    <row r="759" customFormat="1" x14ac:dyDescent="0.2"/>
    <row r="760" customFormat="1" x14ac:dyDescent="0.2"/>
    <row r="761" customFormat="1" x14ac:dyDescent="0.2"/>
    <row r="762" customFormat="1" x14ac:dyDescent="0.2"/>
    <row r="763" customFormat="1" x14ac:dyDescent="0.2"/>
    <row r="764" customFormat="1" x14ac:dyDescent="0.2"/>
    <row r="765" customFormat="1" x14ac:dyDescent="0.2"/>
    <row r="766" customFormat="1" x14ac:dyDescent="0.2"/>
    <row r="767" customFormat="1" x14ac:dyDescent="0.2"/>
    <row r="768" customFormat="1" x14ac:dyDescent="0.2"/>
    <row r="769" customFormat="1" x14ac:dyDescent="0.2"/>
    <row r="770" customFormat="1" x14ac:dyDescent="0.2"/>
    <row r="771" customFormat="1" x14ac:dyDescent="0.2"/>
    <row r="772" customFormat="1" x14ac:dyDescent="0.2"/>
    <row r="773" customFormat="1" x14ac:dyDescent="0.2"/>
    <row r="774" customFormat="1" x14ac:dyDescent="0.2"/>
    <row r="775" customFormat="1" x14ac:dyDescent="0.2"/>
    <row r="776" customFormat="1" x14ac:dyDescent="0.2"/>
    <row r="777" customFormat="1" x14ac:dyDescent="0.2"/>
    <row r="778" customFormat="1" x14ac:dyDescent="0.2"/>
    <row r="779" customFormat="1" x14ac:dyDescent="0.2"/>
    <row r="780" customFormat="1" x14ac:dyDescent="0.2"/>
    <row r="781" customFormat="1" x14ac:dyDescent="0.2"/>
    <row r="782" customFormat="1" x14ac:dyDescent="0.2"/>
    <row r="783" customFormat="1" x14ac:dyDescent="0.2"/>
    <row r="784" customFormat="1" x14ac:dyDescent="0.2"/>
    <row r="785" customFormat="1" x14ac:dyDescent="0.2"/>
    <row r="786" customFormat="1" x14ac:dyDescent="0.2"/>
    <row r="787" customFormat="1" x14ac:dyDescent="0.2"/>
    <row r="788" customFormat="1" x14ac:dyDescent="0.2"/>
    <row r="789" customFormat="1" x14ac:dyDescent="0.2"/>
    <row r="790" customFormat="1" x14ac:dyDescent="0.2"/>
    <row r="791" customFormat="1" x14ac:dyDescent="0.2"/>
    <row r="792" customFormat="1" x14ac:dyDescent="0.2"/>
    <row r="793" customFormat="1" x14ac:dyDescent="0.2"/>
    <row r="794" customFormat="1" x14ac:dyDescent="0.2"/>
    <row r="795" customFormat="1" x14ac:dyDescent="0.2"/>
    <row r="796" customFormat="1" x14ac:dyDescent="0.2"/>
    <row r="797" customFormat="1" x14ac:dyDescent="0.2"/>
    <row r="798" customFormat="1" x14ac:dyDescent="0.2"/>
    <row r="799" customFormat="1" x14ac:dyDescent="0.2"/>
    <row r="800" customFormat="1" x14ac:dyDescent="0.2"/>
    <row r="801" customFormat="1" x14ac:dyDescent="0.2"/>
    <row r="802" customFormat="1" x14ac:dyDescent="0.2"/>
    <row r="803" customFormat="1" x14ac:dyDescent="0.2"/>
    <row r="804" customFormat="1" x14ac:dyDescent="0.2"/>
    <row r="805" customFormat="1" x14ac:dyDescent="0.2"/>
    <row r="806" customFormat="1" x14ac:dyDescent="0.2"/>
    <row r="807" customFormat="1" x14ac:dyDescent="0.2"/>
    <row r="808" customFormat="1" x14ac:dyDescent="0.2"/>
    <row r="809" customFormat="1" x14ac:dyDescent="0.2"/>
    <row r="810" customFormat="1" x14ac:dyDescent="0.2"/>
    <row r="811" customFormat="1" x14ac:dyDescent="0.2"/>
    <row r="812" customFormat="1" x14ac:dyDescent="0.2"/>
    <row r="813" customFormat="1" x14ac:dyDescent="0.2"/>
    <row r="814" customFormat="1" x14ac:dyDescent="0.2"/>
    <row r="815" customFormat="1" x14ac:dyDescent="0.2"/>
    <row r="816" customFormat="1" x14ac:dyDescent="0.2"/>
    <row r="817" customFormat="1" x14ac:dyDescent="0.2"/>
    <row r="818" customFormat="1" x14ac:dyDescent="0.2"/>
    <row r="819" customFormat="1" x14ac:dyDescent="0.2"/>
    <row r="820" customFormat="1" x14ac:dyDescent="0.2"/>
    <row r="821" customFormat="1" x14ac:dyDescent="0.2"/>
    <row r="822" customFormat="1" x14ac:dyDescent="0.2"/>
    <row r="823" customFormat="1" x14ac:dyDescent="0.2"/>
    <row r="824" customFormat="1" x14ac:dyDescent="0.2"/>
    <row r="825" customFormat="1" x14ac:dyDescent="0.2"/>
    <row r="826" customFormat="1" x14ac:dyDescent="0.2"/>
    <row r="827" customFormat="1" x14ac:dyDescent="0.2"/>
    <row r="828" customFormat="1" x14ac:dyDescent="0.2"/>
    <row r="829" customFormat="1" x14ac:dyDescent="0.2"/>
    <row r="830" customFormat="1" x14ac:dyDescent="0.2"/>
    <row r="831" customFormat="1" x14ac:dyDescent="0.2"/>
    <row r="832" customFormat="1" x14ac:dyDescent="0.2"/>
    <row r="833" customFormat="1" x14ac:dyDescent="0.2"/>
    <row r="834" customFormat="1" x14ac:dyDescent="0.2"/>
    <row r="835" customFormat="1" x14ac:dyDescent="0.2"/>
    <row r="836" customFormat="1" x14ac:dyDescent="0.2"/>
    <row r="837" customFormat="1" x14ac:dyDescent="0.2"/>
    <row r="838" customFormat="1" x14ac:dyDescent="0.2"/>
    <row r="839" customFormat="1" x14ac:dyDescent="0.2"/>
    <row r="840" customFormat="1" x14ac:dyDescent="0.2"/>
    <row r="841" customFormat="1" x14ac:dyDescent="0.2"/>
    <row r="842" customFormat="1" x14ac:dyDescent="0.2"/>
    <row r="843" customFormat="1" x14ac:dyDescent="0.2"/>
    <row r="844" customFormat="1" x14ac:dyDescent="0.2"/>
    <row r="845" customFormat="1" x14ac:dyDescent="0.2"/>
    <row r="846" customFormat="1" x14ac:dyDescent="0.2"/>
    <row r="847" customFormat="1" x14ac:dyDescent="0.2"/>
    <row r="848" customFormat="1" x14ac:dyDescent="0.2"/>
    <row r="849" customFormat="1" x14ac:dyDescent="0.2"/>
    <row r="850" customFormat="1" x14ac:dyDescent="0.2"/>
    <row r="851" customFormat="1" x14ac:dyDescent="0.2"/>
    <row r="852" customFormat="1" x14ac:dyDescent="0.2"/>
    <row r="853" customFormat="1" x14ac:dyDescent="0.2"/>
    <row r="854" customFormat="1" x14ac:dyDescent="0.2"/>
    <row r="855" customFormat="1" x14ac:dyDescent="0.2"/>
    <row r="856" customFormat="1" x14ac:dyDescent="0.2"/>
    <row r="857" customFormat="1" x14ac:dyDescent="0.2"/>
    <row r="858" customFormat="1" x14ac:dyDescent="0.2"/>
    <row r="859" customFormat="1" x14ac:dyDescent="0.2"/>
    <row r="860" customFormat="1" x14ac:dyDescent="0.2"/>
    <row r="861" customFormat="1" x14ac:dyDescent="0.2"/>
    <row r="862" customFormat="1" x14ac:dyDescent="0.2"/>
    <row r="863" customFormat="1" x14ac:dyDescent="0.2"/>
    <row r="864" customFormat="1" x14ac:dyDescent="0.2"/>
    <row r="865" customFormat="1" x14ac:dyDescent="0.2"/>
    <row r="866" customFormat="1" x14ac:dyDescent="0.2"/>
    <row r="867" customFormat="1" x14ac:dyDescent="0.2"/>
    <row r="868" customFormat="1" x14ac:dyDescent="0.2"/>
    <row r="869" customFormat="1" x14ac:dyDescent="0.2"/>
    <row r="870" customFormat="1" x14ac:dyDescent="0.2"/>
    <row r="871" customFormat="1" x14ac:dyDescent="0.2"/>
    <row r="872" customFormat="1" x14ac:dyDescent="0.2"/>
    <row r="873" customFormat="1" x14ac:dyDescent="0.2"/>
    <row r="874" customFormat="1" x14ac:dyDescent="0.2"/>
    <row r="875" customFormat="1" x14ac:dyDescent="0.2"/>
    <row r="876" customFormat="1" x14ac:dyDescent="0.2"/>
    <row r="877" customFormat="1" x14ac:dyDescent="0.2"/>
    <row r="878" customFormat="1" x14ac:dyDescent="0.2"/>
    <row r="879" customFormat="1" x14ac:dyDescent="0.2"/>
    <row r="880" customFormat="1" x14ac:dyDescent="0.2"/>
    <row r="881" customFormat="1" x14ac:dyDescent="0.2"/>
    <row r="882" customFormat="1" x14ac:dyDescent="0.2"/>
    <row r="883" customFormat="1" x14ac:dyDescent="0.2"/>
    <row r="884" customFormat="1" x14ac:dyDescent="0.2"/>
    <row r="885" customFormat="1" x14ac:dyDescent="0.2"/>
    <row r="886" customFormat="1" x14ac:dyDescent="0.2"/>
    <row r="887" customFormat="1" x14ac:dyDescent="0.2"/>
    <row r="888" customFormat="1" x14ac:dyDescent="0.2"/>
    <row r="889" customFormat="1" x14ac:dyDescent="0.2"/>
    <row r="890" customFormat="1" x14ac:dyDescent="0.2"/>
    <row r="891" customFormat="1" x14ac:dyDescent="0.2"/>
    <row r="892" customFormat="1" x14ac:dyDescent="0.2"/>
    <row r="893" customFormat="1" x14ac:dyDescent="0.2"/>
    <row r="894" customFormat="1" x14ac:dyDescent="0.2"/>
    <row r="895" customFormat="1" x14ac:dyDescent="0.2"/>
    <row r="896" customFormat="1" x14ac:dyDescent="0.2"/>
    <row r="897" customFormat="1" x14ac:dyDescent="0.2"/>
    <row r="898" customFormat="1" x14ac:dyDescent="0.2"/>
    <row r="899" customFormat="1" x14ac:dyDescent="0.2"/>
    <row r="900" customFormat="1" x14ac:dyDescent="0.2"/>
    <row r="901" customFormat="1" x14ac:dyDescent="0.2"/>
    <row r="902" customFormat="1" x14ac:dyDescent="0.2"/>
    <row r="903" customFormat="1" x14ac:dyDescent="0.2"/>
    <row r="904" customFormat="1" x14ac:dyDescent="0.2"/>
    <row r="905" customFormat="1" x14ac:dyDescent="0.2"/>
    <row r="906" customFormat="1" x14ac:dyDescent="0.2"/>
    <row r="907" customFormat="1" x14ac:dyDescent="0.2"/>
    <row r="908" customFormat="1" x14ac:dyDescent="0.2"/>
    <row r="909" customFormat="1" x14ac:dyDescent="0.2"/>
    <row r="910" customFormat="1" x14ac:dyDescent="0.2"/>
    <row r="911" customFormat="1" x14ac:dyDescent="0.2"/>
    <row r="912" customFormat="1" x14ac:dyDescent="0.2"/>
    <row r="913" customFormat="1" x14ac:dyDescent="0.2"/>
    <row r="914" customFormat="1" x14ac:dyDescent="0.2"/>
    <row r="915" customFormat="1" x14ac:dyDescent="0.2"/>
    <row r="916" customFormat="1" x14ac:dyDescent="0.2"/>
    <row r="917" customFormat="1" x14ac:dyDescent="0.2"/>
    <row r="918" customFormat="1" x14ac:dyDescent="0.2"/>
    <row r="919" customFormat="1" x14ac:dyDescent="0.2"/>
    <row r="920" customFormat="1" x14ac:dyDescent="0.2"/>
    <row r="921" customFormat="1" x14ac:dyDescent="0.2"/>
    <row r="922" customFormat="1" x14ac:dyDescent="0.2"/>
    <row r="923" customFormat="1" x14ac:dyDescent="0.2"/>
    <row r="924" customFormat="1" x14ac:dyDescent="0.2"/>
    <row r="925" customFormat="1" x14ac:dyDescent="0.2"/>
    <row r="926" customFormat="1" x14ac:dyDescent="0.2"/>
    <row r="927" customFormat="1" x14ac:dyDescent="0.2"/>
    <row r="928" customFormat="1" x14ac:dyDescent="0.2"/>
    <row r="929" customFormat="1" x14ac:dyDescent="0.2"/>
    <row r="930" customFormat="1" x14ac:dyDescent="0.2"/>
    <row r="931" customFormat="1" x14ac:dyDescent="0.2"/>
    <row r="932" customFormat="1" x14ac:dyDescent="0.2"/>
    <row r="933" customFormat="1" x14ac:dyDescent="0.2"/>
    <row r="934" customFormat="1" x14ac:dyDescent="0.2"/>
    <row r="935" customFormat="1" x14ac:dyDescent="0.2"/>
    <row r="936" customFormat="1" x14ac:dyDescent="0.2"/>
    <row r="937" customFormat="1" x14ac:dyDescent="0.2"/>
    <row r="938" customFormat="1" x14ac:dyDescent="0.2"/>
    <row r="939" customFormat="1" x14ac:dyDescent="0.2"/>
    <row r="940" customFormat="1" x14ac:dyDescent="0.2"/>
    <row r="941" customFormat="1" x14ac:dyDescent="0.2"/>
    <row r="942" customFormat="1" x14ac:dyDescent="0.2"/>
    <row r="943" customFormat="1" x14ac:dyDescent="0.2"/>
    <row r="944" customFormat="1" x14ac:dyDescent="0.2"/>
    <row r="945" customFormat="1" x14ac:dyDescent="0.2"/>
    <row r="946" customFormat="1" x14ac:dyDescent="0.2"/>
    <row r="947" customFormat="1" x14ac:dyDescent="0.2"/>
    <row r="948" customFormat="1" x14ac:dyDescent="0.2"/>
    <row r="949" customFormat="1" x14ac:dyDescent="0.2"/>
    <row r="950" customFormat="1" x14ac:dyDescent="0.2"/>
    <row r="951" customFormat="1" x14ac:dyDescent="0.2"/>
    <row r="952" customFormat="1" x14ac:dyDescent="0.2"/>
    <row r="953" customFormat="1" x14ac:dyDescent="0.2"/>
    <row r="954" customFormat="1" x14ac:dyDescent="0.2"/>
    <row r="955" customFormat="1" x14ac:dyDescent="0.2"/>
    <row r="956" customFormat="1" x14ac:dyDescent="0.2"/>
    <row r="957" customFormat="1" x14ac:dyDescent="0.2"/>
    <row r="958" customFormat="1" x14ac:dyDescent="0.2"/>
    <row r="959" customFormat="1" x14ac:dyDescent="0.2"/>
    <row r="960" customFormat="1" x14ac:dyDescent="0.2"/>
    <row r="961" customFormat="1" x14ac:dyDescent="0.2"/>
    <row r="962" customFormat="1" x14ac:dyDescent="0.2"/>
    <row r="963" customFormat="1" x14ac:dyDescent="0.2"/>
    <row r="964" customFormat="1" x14ac:dyDescent="0.2"/>
    <row r="965" customFormat="1" x14ac:dyDescent="0.2"/>
    <row r="966" customFormat="1" x14ac:dyDescent="0.2"/>
    <row r="967" customFormat="1" x14ac:dyDescent="0.2"/>
    <row r="968" customFormat="1" x14ac:dyDescent="0.2"/>
    <row r="969" customFormat="1" x14ac:dyDescent="0.2"/>
    <row r="970" customFormat="1" x14ac:dyDescent="0.2"/>
    <row r="971" customFormat="1" x14ac:dyDescent="0.2"/>
    <row r="972" customFormat="1" x14ac:dyDescent="0.2"/>
    <row r="973" customFormat="1" x14ac:dyDescent="0.2"/>
    <row r="974" customFormat="1" x14ac:dyDescent="0.2"/>
    <row r="975" customFormat="1" x14ac:dyDescent="0.2"/>
    <row r="976" customFormat="1" x14ac:dyDescent="0.2"/>
    <row r="977" customFormat="1" x14ac:dyDescent="0.2"/>
    <row r="978" customFormat="1" x14ac:dyDescent="0.2"/>
    <row r="979" customFormat="1" x14ac:dyDescent="0.2"/>
    <row r="980" customFormat="1" x14ac:dyDescent="0.2"/>
    <row r="981" customFormat="1" x14ac:dyDescent="0.2"/>
    <row r="982" customFormat="1" x14ac:dyDescent="0.2"/>
    <row r="983" customFormat="1" x14ac:dyDescent="0.2"/>
    <row r="984" customFormat="1" x14ac:dyDescent="0.2"/>
    <row r="985" customFormat="1" x14ac:dyDescent="0.2"/>
    <row r="986" customFormat="1" x14ac:dyDescent="0.2"/>
    <row r="987" customFormat="1" x14ac:dyDescent="0.2"/>
    <row r="988" customFormat="1" x14ac:dyDescent="0.2"/>
    <row r="989" customFormat="1" x14ac:dyDescent="0.2"/>
    <row r="990" customFormat="1" x14ac:dyDescent="0.2"/>
    <row r="991" customFormat="1" x14ac:dyDescent="0.2"/>
    <row r="992" customFormat="1" x14ac:dyDescent="0.2"/>
    <row r="993" customFormat="1" x14ac:dyDescent="0.2"/>
    <row r="994" customFormat="1" x14ac:dyDescent="0.2"/>
    <row r="995" customFormat="1" x14ac:dyDescent="0.2"/>
    <row r="996" customFormat="1" x14ac:dyDescent="0.2"/>
    <row r="997" customFormat="1" x14ac:dyDescent="0.2"/>
    <row r="998" customFormat="1" x14ac:dyDescent="0.2"/>
    <row r="999" customFormat="1" x14ac:dyDescent="0.2"/>
    <row r="1000" customFormat="1" x14ac:dyDescent="0.2"/>
    <row r="1001" customFormat="1" x14ac:dyDescent="0.2"/>
    <row r="1002" customFormat="1" x14ac:dyDescent="0.2"/>
    <row r="1003" customFormat="1" x14ac:dyDescent="0.2"/>
    <row r="1004" customFormat="1" x14ac:dyDescent="0.2"/>
    <row r="1005" customFormat="1" x14ac:dyDescent="0.2"/>
    <row r="1006" customFormat="1" x14ac:dyDescent="0.2"/>
    <row r="1007" customFormat="1" x14ac:dyDescent="0.2"/>
    <row r="1008" customFormat="1" x14ac:dyDescent="0.2"/>
    <row r="1009" customFormat="1" x14ac:dyDescent="0.2"/>
    <row r="1010" customFormat="1" x14ac:dyDescent="0.2"/>
    <row r="1011" customFormat="1" x14ac:dyDescent="0.2"/>
    <row r="1012" customFormat="1" x14ac:dyDescent="0.2"/>
    <row r="1013" customFormat="1" x14ac:dyDescent="0.2"/>
    <row r="1014" customFormat="1" x14ac:dyDescent="0.2"/>
    <row r="1015" customFormat="1" x14ac:dyDescent="0.2"/>
    <row r="1016" customFormat="1" x14ac:dyDescent="0.2"/>
    <row r="1017" customFormat="1" x14ac:dyDescent="0.2"/>
    <row r="1018" customFormat="1" x14ac:dyDescent="0.2"/>
    <row r="1019" customFormat="1" x14ac:dyDescent="0.2"/>
    <row r="1020" customFormat="1" x14ac:dyDescent="0.2"/>
    <row r="1021" customFormat="1" x14ac:dyDescent="0.2"/>
    <row r="1022" customFormat="1" x14ac:dyDescent="0.2"/>
    <row r="1023" customFormat="1" x14ac:dyDescent="0.2"/>
    <row r="1024" customFormat="1" x14ac:dyDescent="0.2"/>
    <row r="1025" customFormat="1" x14ac:dyDescent="0.2"/>
    <row r="1026" customFormat="1" x14ac:dyDescent="0.2"/>
    <row r="1027" customFormat="1" x14ac:dyDescent="0.2"/>
    <row r="1028" customFormat="1" x14ac:dyDescent="0.2"/>
    <row r="1029" customFormat="1" x14ac:dyDescent="0.2"/>
    <row r="1030" customFormat="1" x14ac:dyDescent="0.2"/>
    <row r="1031" customFormat="1" x14ac:dyDescent="0.2"/>
    <row r="1032" customFormat="1" x14ac:dyDescent="0.2"/>
    <row r="1033" customFormat="1" x14ac:dyDescent="0.2"/>
    <row r="1034" customFormat="1" x14ac:dyDescent="0.2"/>
    <row r="1035" customFormat="1" x14ac:dyDescent="0.2"/>
    <row r="1036" customFormat="1" x14ac:dyDescent="0.2"/>
    <row r="1037" customFormat="1" x14ac:dyDescent="0.2"/>
    <row r="1038" customFormat="1" x14ac:dyDescent="0.2"/>
    <row r="1039" customFormat="1" x14ac:dyDescent="0.2"/>
    <row r="1040" customFormat="1" x14ac:dyDescent="0.2"/>
    <row r="1041" customFormat="1" x14ac:dyDescent="0.2"/>
    <row r="1042" customFormat="1" x14ac:dyDescent="0.2"/>
    <row r="1043" customFormat="1" x14ac:dyDescent="0.2"/>
    <row r="1044" customFormat="1" x14ac:dyDescent="0.2"/>
    <row r="1045" customFormat="1" x14ac:dyDescent="0.2"/>
    <row r="1046" customFormat="1" x14ac:dyDescent="0.2"/>
    <row r="1047" customFormat="1" x14ac:dyDescent="0.2"/>
    <row r="1048" customFormat="1" x14ac:dyDescent="0.2"/>
    <row r="1049" customFormat="1" x14ac:dyDescent="0.2"/>
    <row r="1050" customFormat="1" x14ac:dyDescent="0.2"/>
    <row r="1051" customFormat="1" x14ac:dyDescent="0.2"/>
    <row r="1052" customFormat="1" x14ac:dyDescent="0.2"/>
    <row r="1053" customFormat="1" x14ac:dyDescent="0.2"/>
    <row r="1054" customFormat="1" x14ac:dyDescent="0.2"/>
    <row r="1055" customFormat="1" x14ac:dyDescent="0.2"/>
    <row r="1056" customFormat="1" x14ac:dyDescent="0.2"/>
    <row r="1057" customFormat="1" x14ac:dyDescent="0.2"/>
    <row r="1058" customFormat="1" x14ac:dyDescent="0.2"/>
    <row r="1059" customFormat="1" x14ac:dyDescent="0.2"/>
    <row r="1060" customFormat="1" x14ac:dyDescent="0.2"/>
    <row r="1061" customFormat="1" x14ac:dyDescent="0.2"/>
    <row r="1062" customFormat="1" x14ac:dyDescent="0.2"/>
    <row r="1063" customFormat="1" x14ac:dyDescent="0.2"/>
    <row r="1064" customFormat="1" x14ac:dyDescent="0.2"/>
    <row r="1065" customFormat="1" x14ac:dyDescent="0.2"/>
    <row r="1066" customFormat="1" x14ac:dyDescent="0.2"/>
    <row r="1067" customFormat="1" x14ac:dyDescent="0.2"/>
    <row r="1068" customFormat="1" x14ac:dyDescent="0.2"/>
    <row r="1069" customFormat="1" x14ac:dyDescent="0.2"/>
    <row r="1070" customFormat="1" x14ac:dyDescent="0.2"/>
    <row r="1071" customFormat="1" x14ac:dyDescent="0.2"/>
    <row r="1072" customFormat="1" x14ac:dyDescent="0.2"/>
    <row r="1073" customFormat="1" x14ac:dyDescent="0.2"/>
    <row r="1074" customFormat="1" x14ac:dyDescent="0.2"/>
    <row r="1075" customFormat="1" x14ac:dyDescent="0.2"/>
    <row r="1076" customFormat="1" x14ac:dyDescent="0.2"/>
    <row r="1077" customFormat="1" x14ac:dyDescent="0.2"/>
    <row r="1078" customFormat="1" x14ac:dyDescent="0.2"/>
    <row r="1079" customFormat="1" x14ac:dyDescent="0.2"/>
    <row r="1080" customFormat="1" x14ac:dyDescent="0.2"/>
    <row r="1081" customFormat="1" x14ac:dyDescent="0.2"/>
    <row r="1082" customFormat="1" x14ac:dyDescent="0.2"/>
    <row r="1083" customFormat="1" x14ac:dyDescent="0.2"/>
    <row r="1084" customFormat="1" x14ac:dyDescent="0.2"/>
    <row r="1085" customFormat="1" x14ac:dyDescent="0.2"/>
    <row r="1086" customFormat="1" x14ac:dyDescent="0.2"/>
    <row r="1087" customFormat="1" x14ac:dyDescent="0.2"/>
    <row r="1088" customFormat="1" x14ac:dyDescent="0.2"/>
    <row r="1089" customFormat="1" x14ac:dyDescent="0.2"/>
    <row r="1090" customFormat="1" x14ac:dyDescent="0.2"/>
    <row r="1091" customFormat="1" x14ac:dyDescent="0.2"/>
    <row r="1092" customFormat="1" x14ac:dyDescent="0.2"/>
    <row r="1093" customFormat="1" x14ac:dyDescent="0.2"/>
    <row r="1094" customFormat="1" x14ac:dyDescent="0.2"/>
    <row r="1095" customFormat="1" x14ac:dyDescent="0.2"/>
    <row r="1096" customFormat="1" x14ac:dyDescent="0.2"/>
    <row r="1097" customFormat="1" x14ac:dyDescent="0.2"/>
    <row r="1098" customFormat="1" x14ac:dyDescent="0.2"/>
    <row r="1099" customFormat="1" x14ac:dyDescent="0.2"/>
    <row r="1100" customFormat="1" x14ac:dyDescent="0.2"/>
    <row r="1101" customFormat="1" x14ac:dyDescent="0.2"/>
    <row r="1102" customFormat="1" x14ac:dyDescent="0.2"/>
    <row r="1103" customFormat="1" x14ac:dyDescent="0.2"/>
    <row r="1104" customFormat="1" x14ac:dyDescent="0.2"/>
    <row r="1105" customFormat="1" x14ac:dyDescent="0.2"/>
    <row r="1106" customFormat="1" x14ac:dyDescent="0.2"/>
    <row r="1107" customFormat="1" x14ac:dyDescent="0.2"/>
    <row r="1108" customFormat="1" x14ac:dyDescent="0.2"/>
    <row r="1109" customFormat="1" x14ac:dyDescent="0.2"/>
    <row r="1110" customFormat="1" x14ac:dyDescent="0.2"/>
    <row r="1111" customFormat="1" x14ac:dyDescent="0.2"/>
    <row r="1112" customFormat="1" x14ac:dyDescent="0.2"/>
    <row r="1113" customFormat="1" x14ac:dyDescent="0.2"/>
    <row r="1114" customFormat="1" x14ac:dyDescent="0.2"/>
    <row r="1115" customFormat="1" x14ac:dyDescent="0.2"/>
    <row r="1116" customFormat="1" x14ac:dyDescent="0.2"/>
    <row r="1117" customFormat="1" x14ac:dyDescent="0.2"/>
    <row r="1118" customFormat="1" x14ac:dyDescent="0.2"/>
    <row r="1119" customFormat="1" x14ac:dyDescent="0.2"/>
    <row r="1120" customFormat="1" x14ac:dyDescent="0.2"/>
    <row r="1121" customFormat="1" x14ac:dyDescent="0.2"/>
    <row r="1122" customFormat="1" x14ac:dyDescent="0.2"/>
    <row r="1123" customFormat="1" x14ac:dyDescent="0.2"/>
    <row r="1124" customFormat="1" x14ac:dyDescent="0.2"/>
    <row r="1125" customFormat="1" x14ac:dyDescent="0.2"/>
    <row r="1126" customFormat="1" x14ac:dyDescent="0.2"/>
    <row r="1127" customFormat="1" x14ac:dyDescent="0.2"/>
    <row r="1128" customFormat="1" x14ac:dyDescent="0.2"/>
    <row r="1129" customFormat="1" x14ac:dyDescent="0.2"/>
    <row r="1130" customFormat="1" x14ac:dyDescent="0.2"/>
    <row r="1131" customFormat="1" x14ac:dyDescent="0.2"/>
    <row r="1132" customFormat="1" x14ac:dyDescent="0.2"/>
    <row r="1133" customFormat="1" x14ac:dyDescent="0.2"/>
    <row r="1134" customFormat="1" x14ac:dyDescent="0.2"/>
    <row r="1135" customFormat="1" x14ac:dyDescent="0.2"/>
    <row r="1136" customFormat="1" x14ac:dyDescent="0.2"/>
    <row r="1137" customFormat="1" x14ac:dyDescent="0.2"/>
    <row r="1138" customFormat="1" x14ac:dyDescent="0.2"/>
    <row r="1139" customFormat="1" x14ac:dyDescent="0.2"/>
    <row r="1140" customFormat="1" x14ac:dyDescent="0.2"/>
    <row r="1141" customFormat="1" x14ac:dyDescent="0.2"/>
    <row r="1142" customFormat="1" x14ac:dyDescent="0.2"/>
    <row r="1143" customFormat="1" x14ac:dyDescent="0.2"/>
    <row r="1144" customFormat="1" x14ac:dyDescent="0.2"/>
    <row r="1145" customFormat="1" x14ac:dyDescent="0.2"/>
    <row r="1146" customFormat="1" x14ac:dyDescent="0.2"/>
    <row r="1147" customFormat="1" x14ac:dyDescent="0.2"/>
    <row r="1148" customFormat="1" x14ac:dyDescent="0.2"/>
    <row r="1149" customFormat="1" x14ac:dyDescent="0.2"/>
    <row r="1150" customFormat="1" x14ac:dyDescent="0.2"/>
    <row r="1151" customFormat="1" x14ac:dyDescent="0.2"/>
    <row r="1152" customFormat="1" x14ac:dyDescent="0.2"/>
    <row r="1153" customFormat="1" x14ac:dyDescent="0.2"/>
    <row r="1154" customFormat="1" x14ac:dyDescent="0.2"/>
    <row r="1155" customFormat="1" x14ac:dyDescent="0.2"/>
    <row r="1156" customFormat="1" x14ac:dyDescent="0.2"/>
    <row r="1157" customFormat="1" x14ac:dyDescent="0.2"/>
    <row r="1158" customFormat="1" x14ac:dyDescent="0.2"/>
    <row r="1159" customFormat="1" x14ac:dyDescent="0.2"/>
    <row r="1160" customFormat="1" x14ac:dyDescent="0.2"/>
    <row r="1161" customFormat="1" x14ac:dyDescent="0.2"/>
    <row r="1162" customFormat="1" x14ac:dyDescent="0.2"/>
    <row r="1163" customFormat="1" x14ac:dyDescent="0.2"/>
    <row r="1164" customFormat="1" x14ac:dyDescent="0.2"/>
    <row r="1165" customFormat="1" x14ac:dyDescent="0.2"/>
    <row r="1166" customFormat="1" x14ac:dyDescent="0.2"/>
    <row r="1167" customFormat="1" x14ac:dyDescent="0.2"/>
    <row r="1168" customFormat="1" x14ac:dyDescent="0.2"/>
    <row r="1169" customFormat="1" x14ac:dyDescent="0.2"/>
    <row r="1170" customFormat="1" x14ac:dyDescent="0.2"/>
    <row r="1171" customFormat="1" x14ac:dyDescent="0.2"/>
    <row r="1172" customFormat="1" x14ac:dyDescent="0.2"/>
    <row r="1173" customFormat="1" x14ac:dyDescent="0.2"/>
    <row r="1174" customFormat="1" x14ac:dyDescent="0.2"/>
    <row r="1175" customFormat="1" x14ac:dyDescent="0.2"/>
    <row r="1176" customFormat="1" x14ac:dyDescent="0.2"/>
    <row r="1177" customFormat="1" x14ac:dyDescent="0.2"/>
    <row r="1178" customFormat="1" x14ac:dyDescent="0.2"/>
    <row r="1179" customFormat="1" x14ac:dyDescent="0.2"/>
    <row r="1180" customFormat="1" x14ac:dyDescent="0.2"/>
    <row r="1181" customFormat="1" x14ac:dyDescent="0.2"/>
    <row r="1182" customFormat="1" x14ac:dyDescent="0.2"/>
    <row r="1183" customFormat="1" x14ac:dyDescent="0.2"/>
    <row r="1184" customFormat="1" x14ac:dyDescent="0.2"/>
    <row r="1185" customFormat="1" x14ac:dyDescent="0.2"/>
    <row r="1186" customFormat="1" x14ac:dyDescent="0.2"/>
    <row r="1187" customFormat="1" x14ac:dyDescent="0.2"/>
    <row r="1188" customFormat="1" x14ac:dyDescent="0.2"/>
    <row r="1189" customFormat="1" x14ac:dyDescent="0.2"/>
    <row r="1190" customFormat="1" x14ac:dyDescent="0.2"/>
    <row r="1191" customFormat="1" x14ac:dyDescent="0.2"/>
    <row r="1192" customFormat="1" x14ac:dyDescent="0.2"/>
    <row r="1193" customFormat="1" x14ac:dyDescent="0.2"/>
    <row r="1194" customFormat="1" x14ac:dyDescent="0.2"/>
    <row r="1195" customFormat="1" x14ac:dyDescent="0.2"/>
    <row r="1196" customFormat="1" x14ac:dyDescent="0.2"/>
    <row r="1197" customFormat="1" x14ac:dyDescent="0.2"/>
    <row r="1198" customFormat="1" x14ac:dyDescent="0.2"/>
    <row r="1199" customFormat="1" x14ac:dyDescent="0.2"/>
    <row r="1200" customFormat="1" x14ac:dyDescent="0.2"/>
    <row r="1201" customFormat="1" x14ac:dyDescent="0.2"/>
    <row r="1202" customFormat="1" x14ac:dyDescent="0.2"/>
    <row r="1203" customFormat="1" x14ac:dyDescent="0.2"/>
    <row r="1204" customFormat="1" x14ac:dyDescent="0.2"/>
    <row r="1205" customFormat="1" x14ac:dyDescent="0.2"/>
    <row r="1206" customFormat="1" x14ac:dyDescent="0.2"/>
    <row r="1207" customFormat="1" x14ac:dyDescent="0.2"/>
    <row r="1208" customFormat="1" x14ac:dyDescent="0.2"/>
    <row r="1209" customFormat="1" x14ac:dyDescent="0.2"/>
    <row r="1210" customFormat="1" x14ac:dyDescent="0.2"/>
    <row r="1211" customFormat="1" x14ac:dyDescent="0.2"/>
    <row r="1212" customFormat="1" x14ac:dyDescent="0.2"/>
    <row r="1213" customFormat="1" x14ac:dyDescent="0.2"/>
    <row r="1214" customFormat="1" x14ac:dyDescent="0.2"/>
    <row r="1215" customFormat="1" x14ac:dyDescent="0.2"/>
    <row r="1216" customFormat="1" x14ac:dyDescent="0.2"/>
    <row r="1217" customFormat="1" x14ac:dyDescent="0.2"/>
    <row r="1218" customFormat="1" x14ac:dyDescent="0.2"/>
    <row r="1219" customFormat="1" x14ac:dyDescent="0.2"/>
  </sheetData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64"/>
  <sheetViews>
    <sheetView showZeros="0" tabSelected="1" topLeftCell="A6" zoomScale="80" zoomScaleNormal="80" workbookViewId="0">
      <pane ySplit="9" topLeftCell="A15" activePane="bottomLeft" state="frozen"/>
      <selection activeCell="C6" sqref="C6"/>
      <selection pane="bottomLeft" activeCell="N6" sqref="N6"/>
    </sheetView>
  </sheetViews>
  <sheetFormatPr defaultColWidth="12.625" defaultRowHeight="15" customHeight="1" x14ac:dyDescent="0.2"/>
  <cols>
    <col min="1" max="1" width="41.25" customWidth="1"/>
    <col min="2" max="2" width="10.375" customWidth="1"/>
    <col min="3" max="3" width="10" customWidth="1"/>
    <col min="4" max="5" width="9.75" customWidth="1"/>
    <col min="6" max="6" width="11" customWidth="1"/>
    <col min="7" max="7" width="24.75" style="115" customWidth="1"/>
    <col min="8" max="8" width="10.75" style="115" customWidth="1"/>
    <col min="9" max="9" width="11.125" style="115" customWidth="1"/>
    <col min="10" max="10" width="9.5" style="115" customWidth="1"/>
    <col min="11" max="11" width="9.625" style="115" customWidth="1"/>
    <col min="12" max="12" width="11.125" style="115" customWidth="1"/>
    <col min="13" max="13" width="8.875" customWidth="1"/>
    <col min="14" max="14" width="9.375" bestFit="1" customWidth="1"/>
    <col min="15" max="19" width="7.625" customWidth="1"/>
  </cols>
  <sheetData>
    <row r="1" spans="1:19" hidden="1" x14ac:dyDescent="0.25">
      <c r="E1" s="2"/>
      <c r="G1" s="114"/>
      <c r="H1" s="114"/>
      <c r="J1" s="114"/>
      <c r="K1" s="114"/>
      <c r="L1" s="114"/>
    </row>
    <row r="2" spans="1:19" hidden="1" x14ac:dyDescent="0.25">
      <c r="E2" s="2"/>
      <c r="G2" s="114"/>
      <c r="H2" s="114"/>
      <c r="J2" s="114"/>
      <c r="K2" s="114"/>
      <c r="L2" s="114"/>
    </row>
    <row r="3" spans="1:19" hidden="1" x14ac:dyDescent="0.25">
      <c r="A3" s="2" t="s">
        <v>174</v>
      </c>
      <c r="B3" s="1"/>
      <c r="C3" s="1"/>
      <c r="D3" s="1"/>
      <c r="E3" s="1"/>
      <c r="G3" s="114"/>
      <c r="H3" s="114"/>
      <c r="J3" s="114"/>
      <c r="K3" s="114"/>
      <c r="L3" s="114"/>
    </row>
    <row r="4" spans="1:19" hidden="1" x14ac:dyDescent="0.25">
      <c r="A4" s="2" t="s">
        <v>175</v>
      </c>
      <c r="B4" s="1"/>
      <c r="C4" s="1"/>
      <c r="D4" s="1"/>
      <c r="E4" s="1"/>
      <c r="G4" s="114"/>
      <c r="H4" s="114"/>
      <c r="J4" s="114"/>
      <c r="K4" s="114"/>
      <c r="L4" s="114"/>
    </row>
    <row r="5" spans="1:19" hidden="1" x14ac:dyDescent="0.25">
      <c r="A5" s="43"/>
      <c r="E5" s="2"/>
      <c r="G5" s="114"/>
      <c r="H5" s="114"/>
      <c r="J5" s="114"/>
      <c r="K5" s="114"/>
      <c r="L5" s="114"/>
    </row>
    <row r="6" spans="1:19" ht="15.75" x14ac:dyDescent="0.25">
      <c r="A6" s="3"/>
      <c r="B6" s="3"/>
      <c r="F6" s="3"/>
      <c r="G6" s="116"/>
      <c r="H6" s="116"/>
      <c r="I6" s="116"/>
      <c r="J6" s="116"/>
      <c r="K6" s="167"/>
      <c r="L6" s="168" t="s">
        <v>438</v>
      </c>
      <c r="M6" s="160"/>
      <c r="N6" s="3"/>
      <c r="O6" s="3"/>
      <c r="P6" s="3"/>
      <c r="Q6" s="3"/>
      <c r="R6" s="3"/>
      <c r="S6" s="3"/>
    </row>
    <row r="7" spans="1:19" ht="15.75" x14ac:dyDescent="0.25">
      <c r="A7" s="4"/>
      <c r="B7" s="4"/>
      <c r="C7" s="4"/>
      <c r="D7" s="4"/>
      <c r="E7" s="4"/>
      <c r="F7" s="4"/>
      <c r="G7" s="117"/>
      <c r="H7" s="117"/>
      <c r="I7" s="117"/>
      <c r="J7" s="117"/>
      <c r="K7" s="167"/>
      <c r="L7" s="168" t="s">
        <v>439</v>
      </c>
      <c r="M7" s="163"/>
      <c r="N7" s="4"/>
      <c r="O7" s="4"/>
      <c r="P7" s="4"/>
      <c r="Q7" s="4"/>
      <c r="R7" s="4"/>
      <c r="S7" s="4"/>
    </row>
    <row r="8" spans="1:19" ht="15.75" x14ac:dyDescent="0.25">
      <c r="A8" s="4"/>
      <c r="B8" s="4"/>
      <c r="C8" s="4"/>
      <c r="D8" s="4"/>
      <c r="E8" s="4"/>
      <c r="F8" s="4"/>
      <c r="G8" s="117"/>
      <c r="H8" s="117"/>
      <c r="I8" s="117"/>
      <c r="J8" s="117"/>
      <c r="K8" s="164"/>
      <c r="L8" s="162" t="s">
        <v>433</v>
      </c>
      <c r="M8" s="163"/>
      <c r="N8" s="4"/>
      <c r="O8" s="4"/>
      <c r="P8" s="4"/>
      <c r="Q8" s="4"/>
      <c r="R8" s="4"/>
      <c r="S8" s="4"/>
    </row>
    <row r="9" spans="1:19" x14ac:dyDescent="0.25">
      <c r="A9" s="5"/>
      <c r="E9" s="2"/>
      <c r="G9" s="114"/>
      <c r="H9" s="114"/>
      <c r="J9" s="114"/>
      <c r="K9" s="161"/>
      <c r="L9" s="165" t="s">
        <v>440</v>
      </c>
      <c r="M9" s="166"/>
    </row>
    <row r="10" spans="1:19" x14ac:dyDescent="0.25">
      <c r="A10" s="5"/>
      <c r="B10" s="87" t="s">
        <v>421</v>
      </c>
      <c r="E10" s="2"/>
      <c r="G10" s="114"/>
      <c r="H10" s="114"/>
      <c r="J10" s="114"/>
      <c r="K10" s="114"/>
      <c r="L10" s="86"/>
    </row>
    <row r="11" spans="1:19" x14ac:dyDescent="0.25">
      <c r="A11" s="5"/>
      <c r="B11" s="87" t="s">
        <v>422</v>
      </c>
      <c r="E11" s="2"/>
      <c r="G11" s="114"/>
      <c r="H11" s="114"/>
      <c r="J11" s="114"/>
      <c r="K11" s="114"/>
      <c r="L11" s="86"/>
    </row>
    <row r="12" spans="1:19" x14ac:dyDescent="0.25">
      <c r="E12" s="2"/>
      <c r="G12" s="114"/>
      <c r="H12" s="114"/>
      <c r="J12" s="114"/>
      <c r="K12" s="114"/>
      <c r="L12" s="114"/>
    </row>
    <row r="13" spans="1:19" x14ac:dyDescent="0.25">
      <c r="A13" s="7"/>
      <c r="B13" s="60" t="s">
        <v>177</v>
      </c>
      <c r="C13" s="63"/>
      <c r="D13" s="64"/>
      <c r="E13" s="64"/>
      <c r="F13" s="8"/>
      <c r="G13" s="118"/>
      <c r="H13" s="119"/>
      <c r="I13" s="121"/>
      <c r="J13" s="122"/>
      <c r="K13" s="123"/>
      <c r="L13" s="120"/>
    </row>
    <row r="14" spans="1:19" x14ac:dyDescent="0.25">
      <c r="A14" s="7" t="s">
        <v>178</v>
      </c>
      <c r="B14" s="8" t="s">
        <v>180</v>
      </c>
      <c r="C14" s="65" t="s">
        <v>181</v>
      </c>
      <c r="D14" s="8" t="s">
        <v>182</v>
      </c>
      <c r="E14" s="8" t="s">
        <v>183</v>
      </c>
      <c r="F14" s="8" t="s">
        <v>184</v>
      </c>
      <c r="G14" s="118" t="s">
        <v>185</v>
      </c>
      <c r="H14" s="119" t="s">
        <v>186</v>
      </c>
      <c r="I14" s="119" t="s">
        <v>187</v>
      </c>
      <c r="J14" s="119" t="s">
        <v>188</v>
      </c>
      <c r="K14" s="119" t="s">
        <v>189</v>
      </c>
      <c r="L14" s="119" t="s">
        <v>190</v>
      </c>
    </row>
    <row r="15" spans="1:19" ht="15.75" customHeight="1" x14ac:dyDescent="0.25">
      <c r="A15" s="10" t="s">
        <v>86</v>
      </c>
      <c r="B15" s="11">
        <v>278632</v>
      </c>
      <c r="C15" s="11">
        <v>273485</v>
      </c>
      <c r="D15" s="11"/>
      <c r="E15" s="11">
        <f t="shared" ref="E15:E35" si="0">SUM(B15:D15)</f>
        <v>552117</v>
      </c>
      <c r="F15" s="11"/>
      <c r="G15" s="32"/>
      <c r="H15" s="32"/>
      <c r="I15" s="32"/>
      <c r="J15" s="32"/>
      <c r="K15" s="32"/>
      <c r="L15" s="124"/>
    </row>
    <row r="16" spans="1:19" ht="15.75" customHeight="1" x14ac:dyDescent="0.25">
      <c r="A16" s="14" t="s">
        <v>191</v>
      </c>
      <c r="B16" s="11"/>
      <c r="C16" s="11"/>
      <c r="D16" s="11"/>
      <c r="E16" s="11">
        <f>SUM(B16:D16)</f>
        <v>0</v>
      </c>
      <c r="F16" s="11"/>
      <c r="G16" s="32">
        <v>6000</v>
      </c>
      <c r="H16" s="32"/>
      <c r="I16" s="32"/>
      <c r="J16" s="32"/>
      <c r="K16" s="32"/>
      <c r="L16" s="124"/>
    </row>
    <row r="17" spans="1:19" ht="15.75" customHeight="1" x14ac:dyDescent="0.25">
      <c r="A17" s="14" t="s">
        <v>192</v>
      </c>
      <c r="B17" s="11"/>
      <c r="C17" s="11"/>
      <c r="D17" s="11"/>
      <c r="E17" s="11">
        <f>SUM(B17:D17)</f>
        <v>0</v>
      </c>
      <c r="F17" s="11"/>
      <c r="G17" s="32">
        <v>2000</v>
      </c>
      <c r="H17" s="32"/>
      <c r="I17" s="32"/>
      <c r="J17" s="32"/>
      <c r="K17" s="32"/>
      <c r="L17" s="124"/>
    </row>
    <row r="18" spans="1:19" ht="15.75" customHeight="1" x14ac:dyDescent="0.25">
      <c r="A18" s="14" t="s">
        <v>193</v>
      </c>
      <c r="B18" s="11"/>
      <c r="C18" s="11"/>
      <c r="D18" s="11"/>
      <c r="E18" s="11">
        <f>SUM(B18:D18)</f>
        <v>0</v>
      </c>
      <c r="F18" s="11"/>
      <c r="G18" s="32">
        <v>500</v>
      </c>
      <c r="H18" s="32"/>
      <c r="I18" s="32"/>
      <c r="J18" s="32"/>
      <c r="K18" s="32"/>
      <c r="L18" s="124"/>
    </row>
    <row r="19" spans="1:19" ht="15.75" customHeight="1" x14ac:dyDescent="0.25">
      <c r="A19" s="14" t="s">
        <v>194</v>
      </c>
      <c r="B19" s="11"/>
      <c r="C19" s="11"/>
      <c r="D19" s="11"/>
      <c r="E19" s="11">
        <f t="shared" si="0"/>
        <v>0</v>
      </c>
      <c r="F19" s="12"/>
      <c r="G19" s="32"/>
      <c r="H19" s="32"/>
      <c r="I19" s="32">
        <f>SUM(J19:L19)</f>
        <v>17473</v>
      </c>
      <c r="J19" s="32">
        <v>17473</v>
      </c>
      <c r="K19" s="32"/>
      <c r="L19" s="124"/>
    </row>
    <row r="20" spans="1:19" ht="15.75" customHeight="1" x14ac:dyDescent="0.25">
      <c r="A20" s="14" t="s">
        <v>195</v>
      </c>
      <c r="B20" s="11"/>
      <c r="C20" s="11"/>
      <c r="D20" s="11"/>
      <c r="E20" s="11">
        <f t="shared" si="0"/>
        <v>0</v>
      </c>
      <c r="F20" s="12"/>
      <c r="G20" s="32"/>
      <c r="H20" s="32"/>
      <c r="I20" s="32">
        <f>SUM(J20:L20)</f>
        <v>23310</v>
      </c>
      <c r="J20" s="32">
        <v>23310</v>
      </c>
      <c r="K20" s="32"/>
      <c r="L20" s="124"/>
    </row>
    <row r="21" spans="1:19" ht="15.75" customHeight="1" x14ac:dyDescent="0.25">
      <c r="A21" s="10" t="s">
        <v>87</v>
      </c>
      <c r="B21" s="11"/>
      <c r="C21" s="11"/>
      <c r="D21" s="11"/>
      <c r="E21" s="11">
        <f t="shared" si="0"/>
        <v>0</v>
      </c>
      <c r="F21" s="12"/>
      <c r="G21" s="32"/>
      <c r="H21" s="32"/>
      <c r="I21" s="32"/>
      <c r="J21" s="32"/>
      <c r="K21" s="32"/>
      <c r="L21" s="124"/>
    </row>
    <row r="22" spans="1:19" ht="15.75" customHeight="1" x14ac:dyDescent="0.25">
      <c r="A22" s="10" t="s">
        <v>196</v>
      </c>
      <c r="B22" s="11">
        <v>154334</v>
      </c>
      <c r="C22" s="11"/>
      <c r="D22" s="11"/>
      <c r="E22" s="11">
        <f t="shared" si="0"/>
        <v>154334</v>
      </c>
      <c r="F22" s="12"/>
      <c r="G22" s="32"/>
      <c r="H22" s="32"/>
      <c r="I22" s="32"/>
      <c r="J22" s="32"/>
      <c r="K22" s="32"/>
      <c r="L22" s="124"/>
    </row>
    <row r="23" spans="1:19" ht="15.75" customHeight="1" x14ac:dyDescent="0.25">
      <c r="A23" s="10" t="s">
        <v>197</v>
      </c>
      <c r="B23" s="11">
        <v>61177</v>
      </c>
      <c r="C23" s="11"/>
      <c r="D23" s="11"/>
      <c r="E23" s="11">
        <f t="shared" si="0"/>
        <v>61177</v>
      </c>
      <c r="F23" s="12"/>
      <c r="G23" s="32"/>
      <c r="H23" s="32"/>
      <c r="I23" s="32"/>
      <c r="J23" s="32"/>
      <c r="K23" s="32"/>
      <c r="L23" s="124"/>
    </row>
    <row r="24" spans="1:19" ht="15.75" customHeight="1" x14ac:dyDescent="0.25">
      <c r="A24" s="10" t="s">
        <v>198</v>
      </c>
      <c r="B24" s="11"/>
      <c r="C24" s="11">
        <v>107447</v>
      </c>
      <c r="D24" s="11"/>
      <c r="E24" s="11">
        <f t="shared" si="0"/>
        <v>107447</v>
      </c>
      <c r="F24" s="12"/>
      <c r="G24" s="32"/>
      <c r="H24" s="32"/>
      <c r="I24" s="32"/>
      <c r="J24" s="32"/>
      <c r="K24" s="32"/>
      <c r="L24" s="124"/>
    </row>
    <row r="25" spans="1:19" ht="15.75" customHeight="1" x14ac:dyDescent="0.25">
      <c r="A25" s="10" t="s">
        <v>199</v>
      </c>
      <c r="B25" s="11"/>
      <c r="C25" s="11">
        <v>7382</v>
      </c>
      <c r="D25" s="11"/>
      <c r="E25" s="11">
        <f t="shared" si="0"/>
        <v>7382</v>
      </c>
      <c r="F25" s="12"/>
      <c r="G25" s="32"/>
      <c r="H25" s="32"/>
      <c r="I25" s="32"/>
      <c r="J25" s="32"/>
      <c r="K25" s="32"/>
      <c r="L25" s="124"/>
    </row>
    <row r="26" spans="1:19" ht="15.75" customHeight="1" x14ac:dyDescent="0.25">
      <c r="A26" s="14" t="s">
        <v>200</v>
      </c>
      <c r="B26" s="15">
        <v>38326</v>
      </c>
      <c r="C26" s="15"/>
      <c r="D26" s="15"/>
      <c r="E26" s="11">
        <f t="shared" si="0"/>
        <v>38326</v>
      </c>
      <c r="F26" s="15">
        <v>29512</v>
      </c>
      <c r="G26" s="125"/>
      <c r="H26" s="125"/>
      <c r="I26" s="125"/>
      <c r="J26" s="125"/>
      <c r="K26" s="125"/>
      <c r="L26" s="126"/>
      <c r="M26" s="13"/>
      <c r="N26" s="13"/>
      <c r="O26" s="13"/>
      <c r="P26" s="13"/>
      <c r="Q26" s="13"/>
      <c r="R26" s="13"/>
      <c r="S26" s="13"/>
    </row>
    <row r="27" spans="1:19" ht="15.75" customHeight="1" x14ac:dyDescent="0.25">
      <c r="A27" s="14" t="s">
        <v>201</v>
      </c>
      <c r="B27" s="15"/>
      <c r="C27" s="15">
        <v>7053</v>
      </c>
      <c r="D27" s="15"/>
      <c r="E27" s="11">
        <f t="shared" si="0"/>
        <v>7053</v>
      </c>
      <c r="F27" s="15">
        <v>4800</v>
      </c>
      <c r="G27" s="125"/>
      <c r="H27" s="125"/>
      <c r="I27" s="125"/>
      <c r="J27" s="125"/>
      <c r="K27" s="125"/>
      <c r="L27" s="126"/>
      <c r="M27" s="13"/>
      <c r="N27" s="13"/>
      <c r="O27" s="13"/>
      <c r="P27" s="13"/>
      <c r="Q27" s="13"/>
      <c r="R27" s="13"/>
      <c r="S27" s="13"/>
    </row>
    <row r="28" spans="1:19" ht="15.75" customHeight="1" x14ac:dyDescent="0.25">
      <c r="A28" s="10" t="s">
        <v>91</v>
      </c>
      <c r="B28" s="11">
        <v>137524</v>
      </c>
      <c r="C28" s="11">
        <v>4256</v>
      </c>
      <c r="D28" s="11"/>
      <c r="E28" s="11">
        <f t="shared" si="0"/>
        <v>141780</v>
      </c>
      <c r="F28" s="12"/>
      <c r="G28" s="32"/>
      <c r="H28" s="32"/>
      <c r="I28" s="32"/>
      <c r="J28" s="32"/>
      <c r="K28" s="32"/>
      <c r="L28" s="124"/>
    </row>
    <row r="29" spans="1:19" ht="15.75" customHeight="1" x14ac:dyDescent="0.25">
      <c r="A29" s="10" t="s">
        <v>94</v>
      </c>
      <c r="B29" s="11">
        <v>58378</v>
      </c>
      <c r="C29" s="11">
        <v>5151</v>
      </c>
      <c r="D29" s="11"/>
      <c r="E29" s="11">
        <f t="shared" si="0"/>
        <v>63529</v>
      </c>
      <c r="F29" s="12"/>
      <c r="G29" s="32"/>
      <c r="H29" s="32"/>
      <c r="I29" s="32"/>
      <c r="J29" s="32"/>
      <c r="K29" s="32"/>
      <c r="L29" s="124"/>
    </row>
    <row r="30" spans="1:19" ht="15.75" customHeight="1" x14ac:dyDescent="0.25">
      <c r="A30" s="14" t="s">
        <v>202</v>
      </c>
      <c r="B30" s="11"/>
      <c r="C30" s="11"/>
      <c r="D30" s="11"/>
      <c r="E30" s="11">
        <f>SUM(B30:D30)</f>
        <v>0</v>
      </c>
      <c r="F30" s="11"/>
      <c r="G30" s="32">
        <v>900</v>
      </c>
      <c r="H30" s="32"/>
      <c r="I30" s="32"/>
      <c r="J30" s="32"/>
      <c r="K30" s="32"/>
      <c r="L30" s="124"/>
    </row>
    <row r="31" spans="1:19" ht="15.75" customHeight="1" x14ac:dyDescent="0.25">
      <c r="A31" s="10" t="s">
        <v>85</v>
      </c>
      <c r="B31" s="11">
        <v>562524</v>
      </c>
      <c r="C31" s="11">
        <v>27478</v>
      </c>
      <c r="D31" s="11"/>
      <c r="E31" s="11">
        <f t="shared" si="0"/>
        <v>590002</v>
      </c>
      <c r="F31" s="12"/>
      <c r="G31" s="32"/>
      <c r="H31" s="32"/>
      <c r="I31" s="32"/>
      <c r="J31" s="32"/>
      <c r="K31" s="32"/>
      <c r="L31" s="124"/>
    </row>
    <row r="32" spans="1:19" ht="15.75" customHeight="1" x14ac:dyDescent="0.25">
      <c r="A32" s="14" t="s">
        <v>193</v>
      </c>
      <c r="B32" s="11"/>
      <c r="C32" s="11"/>
      <c r="D32" s="11"/>
      <c r="E32" s="11">
        <f>SUM(B32:D32)</f>
        <v>0</v>
      </c>
      <c r="F32" s="11"/>
      <c r="G32" s="32">
        <v>1900</v>
      </c>
      <c r="H32" s="32"/>
      <c r="I32" s="32"/>
      <c r="J32" s="32"/>
      <c r="K32" s="32"/>
      <c r="L32" s="124"/>
    </row>
    <row r="33" spans="1:19" ht="15.75" customHeight="1" x14ac:dyDescent="0.25">
      <c r="A33" s="10" t="s">
        <v>92</v>
      </c>
      <c r="B33" s="11">
        <v>125175</v>
      </c>
      <c r="C33" s="11">
        <v>4389</v>
      </c>
      <c r="D33" s="11"/>
      <c r="E33" s="11">
        <f t="shared" si="0"/>
        <v>129564</v>
      </c>
      <c r="F33" s="12"/>
      <c r="G33" s="32"/>
      <c r="H33" s="32"/>
      <c r="I33" s="32"/>
      <c r="J33" s="32"/>
      <c r="K33" s="32"/>
      <c r="L33" s="124"/>
    </row>
    <row r="34" spans="1:19" ht="15.75" customHeight="1" x14ac:dyDescent="0.25">
      <c r="A34" s="14" t="s">
        <v>202</v>
      </c>
      <c r="B34" s="11"/>
      <c r="C34" s="11"/>
      <c r="D34" s="11"/>
      <c r="E34" s="11">
        <f>SUM(B34:D34)</f>
        <v>0</v>
      </c>
      <c r="F34" s="11"/>
      <c r="G34" s="32">
        <v>1364</v>
      </c>
      <c r="H34" s="32"/>
      <c r="I34" s="32"/>
      <c r="J34" s="32"/>
      <c r="K34" s="32"/>
      <c r="L34" s="124"/>
    </row>
    <row r="35" spans="1:19" ht="15.75" customHeight="1" x14ac:dyDescent="0.25">
      <c r="A35" s="10" t="s">
        <v>89</v>
      </c>
      <c r="B35" s="11">
        <v>116360</v>
      </c>
      <c r="C35" s="11">
        <v>70049</v>
      </c>
      <c r="D35" s="11"/>
      <c r="E35" s="11">
        <f t="shared" si="0"/>
        <v>186409</v>
      </c>
      <c r="F35" s="12"/>
      <c r="G35" s="32"/>
      <c r="H35" s="32"/>
      <c r="I35" s="32"/>
      <c r="J35" s="32"/>
      <c r="K35" s="32"/>
      <c r="L35" s="124"/>
    </row>
    <row r="36" spans="1:19" ht="15.75" customHeight="1" x14ac:dyDescent="0.25">
      <c r="A36" s="10" t="s">
        <v>203</v>
      </c>
      <c r="B36" s="11">
        <v>178740</v>
      </c>
      <c r="C36" s="11">
        <v>2219</v>
      </c>
      <c r="D36" s="11"/>
      <c r="E36" s="11">
        <f>SUM(B36:D36)</f>
        <v>180959</v>
      </c>
      <c r="F36" s="12"/>
      <c r="G36" s="32"/>
      <c r="H36" s="32"/>
      <c r="I36" s="32"/>
      <c r="J36" s="32"/>
      <c r="K36" s="32"/>
      <c r="L36" s="124"/>
    </row>
    <row r="37" spans="1:19" ht="15.75" customHeight="1" x14ac:dyDescent="0.25">
      <c r="A37" s="14" t="s">
        <v>204</v>
      </c>
      <c r="B37" s="17"/>
      <c r="C37" s="15">
        <v>2178</v>
      </c>
      <c r="D37" s="15"/>
      <c r="E37" s="11">
        <f>SUM(B37:D37)</f>
        <v>2178</v>
      </c>
      <c r="F37" s="16"/>
      <c r="G37" s="125"/>
      <c r="H37" s="125"/>
      <c r="I37" s="125"/>
      <c r="J37" s="125"/>
      <c r="K37" s="125"/>
      <c r="L37" s="126"/>
      <c r="M37" s="13"/>
      <c r="N37" s="13"/>
      <c r="O37" s="13"/>
      <c r="P37" s="13"/>
      <c r="Q37" s="13"/>
      <c r="R37" s="13"/>
      <c r="S37" s="13"/>
    </row>
    <row r="38" spans="1:19" ht="15.75" customHeight="1" x14ac:dyDescent="0.25">
      <c r="A38" s="14" t="s">
        <v>193</v>
      </c>
      <c r="B38" s="11"/>
      <c r="C38" s="11"/>
      <c r="D38" s="11"/>
      <c r="E38" s="11">
        <f>SUM(B38:D38)</f>
        <v>0</v>
      </c>
      <c r="F38" s="11"/>
      <c r="G38" s="32">
        <v>1500</v>
      </c>
      <c r="H38" s="32"/>
      <c r="I38" s="32"/>
      <c r="J38" s="32"/>
      <c r="K38" s="32"/>
      <c r="L38" s="124"/>
      <c r="M38" s="13"/>
      <c r="N38" s="13"/>
      <c r="O38" s="13"/>
      <c r="P38" s="13"/>
      <c r="Q38" s="13"/>
      <c r="R38" s="13"/>
      <c r="S38" s="13"/>
    </row>
    <row r="39" spans="1:19" ht="15.75" customHeight="1" x14ac:dyDescent="0.25">
      <c r="A39" s="10" t="s">
        <v>88</v>
      </c>
      <c r="B39" s="15">
        <v>201848</v>
      </c>
      <c r="C39" s="15">
        <v>5023</v>
      </c>
      <c r="D39" s="15"/>
      <c r="E39" s="11">
        <f t="shared" ref="E39:E46" si="1">SUM(B39:D39)</f>
        <v>206871</v>
      </c>
      <c r="F39" s="16"/>
      <c r="G39" s="125"/>
      <c r="H39" s="125"/>
      <c r="I39" s="125"/>
      <c r="J39" s="125"/>
      <c r="K39" s="125"/>
      <c r="L39" s="126"/>
      <c r="M39" s="13"/>
      <c r="N39" s="13"/>
      <c r="O39" s="13"/>
      <c r="P39" s="13"/>
      <c r="Q39" s="13"/>
      <c r="R39" s="13"/>
      <c r="S39" s="13"/>
    </row>
    <row r="40" spans="1:19" ht="15.75" customHeight="1" x14ac:dyDescent="0.25">
      <c r="A40" s="18" t="s">
        <v>205</v>
      </c>
      <c r="B40" s="17"/>
      <c r="C40" s="15">
        <v>40000</v>
      </c>
      <c r="D40" s="15"/>
      <c r="E40" s="11">
        <f t="shared" si="1"/>
        <v>40000</v>
      </c>
      <c r="F40" s="16"/>
      <c r="G40" s="125"/>
      <c r="H40" s="125"/>
      <c r="I40" s="125"/>
      <c r="J40" s="125"/>
      <c r="K40" s="125"/>
      <c r="L40" s="126"/>
      <c r="M40" s="13"/>
      <c r="N40" s="13"/>
      <c r="O40" s="13"/>
      <c r="P40" s="13"/>
      <c r="Q40" s="13"/>
      <c r="R40" s="13"/>
      <c r="S40" s="13"/>
    </row>
    <row r="41" spans="1:19" ht="15.75" customHeight="1" x14ac:dyDescent="0.25">
      <c r="A41" s="18" t="s">
        <v>206</v>
      </c>
      <c r="B41" s="17"/>
      <c r="C41" s="15">
        <v>40000</v>
      </c>
      <c r="D41" s="15"/>
      <c r="E41" s="11">
        <f t="shared" si="1"/>
        <v>40000</v>
      </c>
      <c r="F41" s="15"/>
      <c r="G41" s="125"/>
      <c r="H41" s="125"/>
      <c r="I41" s="125"/>
      <c r="J41" s="125"/>
      <c r="K41" s="125"/>
      <c r="L41" s="127"/>
      <c r="M41" s="13"/>
      <c r="N41" s="13"/>
      <c r="O41" s="13"/>
      <c r="P41" s="13"/>
      <c r="Q41" s="13"/>
      <c r="R41" s="13"/>
      <c r="S41" s="13"/>
    </row>
    <row r="42" spans="1:19" ht="15.75" customHeight="1" x14ac:dyDescent="0.25">
      <c r="A42" s="21" t="s">
        <v>179</v>
      </c>
      <c r="B42" s="66">
        <f>SUM(B15:B41)</f>
        <v>1913018</v>
      </c>
      <c r="C42" s="66">
        <f>SUM(C15:C41)</f>
        <v>596110</v>
      </c>
      <c r="D42" s="66">
        <f>SUM(D15:D41)</f>
        <v>0</v>
      </c>
      <c r="E42" s="59">
        <f t="shared" si="1"/>
        <v>2509128</v>
      </c>
      <c r="F42" s="66">
        <f t="shared" ref="F42:M42" si="2">SUM(F15:F41)</f>
        <v>34312</v>
      </c>
      <c r="G42" s="128">
        <f t="shared" si="2"/>
        <v>14164</v>
      </c>
      <c r="H42" s="128">
        <f t="shared" si="2"/>
        <v>0</v>
      </c>
      <c r="I42" s="128">
        <f t="shared" si="2"/>
        <v>40783</v>
      </c>
      <c r="J42" s="128">
        <f t="shared" si="2"/>
        <v>40783</v>
      </c>
      <c r="K42" s="128">
        <f t="shared" si="2"/>
        <v>0</v>
      </c>
      <c r="L42" s="128">
        <f t="shared" si="2"/>
        <v>0</v>
      </c>
      <c r="M42" s="88">
        <f t="shared" si="2"/>
        <v>0</v>
      </c>
      <c r="N42" s="20"/>
      <c r="O42" s="20"/>
      <c r="P42" s="20"/>
      <c r="Q42" s="20"/>
      <c r="R42" s="20"/>
      <c r="S42" s="20"/>
    </row>
    <row r="43" spans="1:19" ht="15.75" customHeight="1" x14ac:dyDescent="0.25">
      <c r="A43" s="22" t="s">
        <v>110</v>
      </c>
      <c r="B43" s="59">
        <v>38447</v>
      </c>
      <c r="C43" s="59">
        <v>9181</v>
      </c>
      <c r="D43" s="59"/>
      <c r="E43" s="59">
        <f t="shared" si="1"/>
        <v>47628</v>
      </c>
      <c r="F43" s="66"/>
      <c r="G43" s="128"/>
      <c r="H43" s="128"/>
      <c r="I43" s="128"/>
      <c r="J43" s="128"/>
      <c r="K43" s="128"/>
      <c r="L43" s="129"/>
      <c r="M43" s="20"/>
      <c r="N43" s="20"/>
      <c r="O43" s="20"/>
      <c r="P43" s="20"/>
      <c r="Q43" s="20"/>
      <c r="R43" s="20"/>
      <c r="S43" s="20"/>
    </row>
    <row r="44" spans="1:19" ht="15.75" customHeight="1" x14ac:dyDescent="0.25">
      <c r="A44" s="23" t="s">
        <v>179</v>
      </c>
      <c r="B44" s="67">
        <f t="shared" ref="B44:D44" si="3">SUM(B43)</f>
        <v>38447</v>
      </c>
      <c r="C44" s="67">
        <f t="shared" si="3"/>
        <v>9181</v>
      </c>
      <c r="D44" s="67">
        <f t="shared" si="3"/>
        <v>0</v>
      </c>
      <c r="E44" s="68">
        <f t="shared" si="1"/>
        <v>47628</v>
      </c>
      <c r="F44" s="67">
        <f t="shared" ref="F44:L44" si="4">SUM(F43)</f>
        <v>0</v>
      </c>
      <c r="G44" s="130">
        <f t="shared" si="4"/>
        <v>0</v>
      </c>
      <c r="H44" s="130">
        <f t="shared" si="4"/>
        <v>0</v>
      </c>
      <c r="I44" s="130">
        <f t="shared" si="4"/>
        <v>0</v>
      </c>
      <c r="J44" s="130">
        <f t="shared" si="4"/>
        <v>0</v>
      </c>
      <c r="K44" s="130">
        <f t="shared" si="4"/>
        <v>0</v>
      </c>
      <c r="L44" s="130">
        <f t="shared" si="4"/>
        <v>0</v>
      </c>
      <c r="M44" s="20"/>
      <c r="N44" s="20"/>
      <c r="O44" s="20"/>
      <c r="P44" s="20"/>
      <c r="Q44" s="20"/>
      <c r="R44" s="20"/>
      <c r="S44" s="20"/>
    </row>
    <row r="45" spans="1:19" ht="15.75" customHeight="1" x14ac:dyDescent="0.25">
      <c r="A45" s="22" t="s">
        <v>109</v>
      </c>
      <c r="B45" s="59">
        <v>64731</v>
      </c>
      <c r="C45" s="59">
        <v>4515</v>
      </c>
      <c r="D45" s="59"/>
      <c r="E45" s="59">
        <f t="shared" si="1"/>
        <v>69246</v>
      </c>
      <c r="F45" s="66"/>
      <c r="G45" s="128"/>
      <c r="H45" s="128"/>
      <c r="I45" s="128"/>
      <c r="J45" s="128"/>
      <c r="K45" s="128"/>
      <c r="L45" s="129"/>
      <c r="M45" s="20"/>
      <c r="N45" s="20"/>
      <c r="O45" s="20"/>
      <c r="P45" s="20"/>
      <c r="Q45" s="20"/>
      <c r="R45" s="20"/>
      <c r="S45" s="20"/>
    </row>
    <row r="46" spans="1:19" ht="15.75" customHeight="1" x14ac:dyDescent="0.25">
      <c r="A46" s="21" t="s">
        <v>179</v>
      </c>
      <c r="B46" s="66">
        <f t="shared" ref="B46:D46" si="5">SUM(B45)</f>
        <v>64731</v>
      </c>
      <c r="C46" s="66">
        <f t="shared" si="5"/>
        <v>4515</v>
      </c>
      <c r="D46" s="66">
        <f t="shared" si="5"/>
        <v>0</v>
      </c>
      <c r="E46" s="59">
        <f t="shared" si="1"/>
        <v>69246</v>
      </c>
      <c r="F46" s="66">
        <f t="shared" ref="F46:L46" si="6">SUM(F45)</f>
        <v>0</v>
      </c>
      <c r="G46" s="128">
        <f t="shared" si="6"/>
        <v>0</v>
      </c>
      <c r="H46" s="128">
        <f t="shared" si="6"/>
        <v>0</v>
      </c>
      <c r="I46" s="128">
        <f t="shared" si="6"/>
        <v>0</v>
      </c>
      <c r="J46" s="128">
        <f t="shared" si="6"/>
        <v>0</v>
      </c>
      <c r="K46" s="128">
        <f t="shared" si="6"/>
        <v>0</v>
      </c>
      <c r="L46" s="128">
        <f t="shared" si="6"/>
        <v>0</v>
      </c>
      <c r="M46" s="20"/>
      <c r="N46" s="20"/>
      <c r="O46" s="20"/>
      <c r="P46" s="20"/>
      <c r="Q46" s="20"/>
      <c r="R46" s="20"/>
      <c r="S46" s="20"/>
    </row>
    <row r="47" spans="1:19" ht="15.75" customHeight="1" x14ac:dyDescent="0.25">
      <c r="A47" s="89"/>
      <c r="B47" s="90"/>
      <c r="C47" s="90"/>
      <c r="D47" s="90"/>
      <c r="E47" s="91"/>
      <c r="F47" s="90"/>
      <c r="G47" s="131"/>
      <c r="H47" s="131"/>
      <c r="I47" s="131"/>
      <c r="J47" s="131"/>
      <c r="K47" s="131"/>
      <c r="L47" s="132"/>
      <c r="M47" s="20"/>
      <c r="N47" s="20"/>
      <c r="O47" s="20"/>
      <c r="P47" s="20"/>
      <c r="Q47" s="20"/>
      <c r="R47" s="20"/>
      <c r="S47" s="20"/>
    </row>
    <row r="48" spans="1:19" ht="15.75" customHeight="1" x14ac:dyDescent="0.25">
      <c r="A48" s="92" t="s">
        <v>131</v>
      </c>
      <c r="B48" s="11">
        <v>21357</v>
      </c>
      <c r="C48" s="11">
        <v>2961</v>
      </c>
      <c r="D48" s="25"/>
      <c r="E48" s="11">
        <f t="shared" ref="E48:E61" si="7">SUM(B48:D48)</f>
        <v>24318</v>
      </c>
      <c r="F48" s="12"/>
      <c r="G48" s="32"/>
      <c r="H48" s="32"/>
      <c r="I48" s="32"/>
      <c r="J48" s="32"/>
      <c r="K48" s="32"/>
      <c r="L48" s="133"/>
    </row>
    <row r="49" spans="1:14" ht="15.75" customHeight="1" x14ac:dyDescent="0.25">
      <c r="A49" s="93" t="s">
        <v>207</v>
      </c>
      <c r="B49" s="11">
        <v>12686</v>
      </c>
      <c r="C49" s="11">
        <v>7035</v>
      </c>
      <c r="D49" s="11">
        <v>850</v>
      </c>
      <c r="E49" s="11">
        <f t="shared" si="7"/>
        <v>20571</v>
      </c>
      <c r="F49" s="12"/>
      <c r="G49" s="32"/>
      <c r="H49" s="32"/>
      <c r="I49" s="32"/>
      <c r="J49" s="32"/>
      <c r="K49" s="32"/>
      <c r="L49" s="133"/>
    </row>
    <row r="50" spans="1:14" ht="15.75" customHeight="1" x14ac:dyDescent="0.25">
      <c r="A50" s="93" t="s">
        <v>208</v>
      </c>
      <c r="B50" s="11">
        <v>12856</v>
      </c>
      <c r="C50" s="11">
        <v>11777</v>
      </c>
      <c r="D50" s="11"/>
      <c r="E50" s="11">
        <f t="shared" si="7"/>
        <v>24633</v>
      </c>
      <c r="F50" s="12"/>
      <c r="G50" s="32"/>
      <c r="H50" s="32"/>
      <c r="I50" s="32"/>
      <c r="J50" s="32"/>
      <c r="K50" s="32"/>
      <c r="L50" s="133"/>
    </row>
    <row r="51" spans="1:14" ht="15.75" customHeight="1" x14ac:dyDescent="0.25">
      <c r="A51" s="93" t="s">
        <v>209</v>
      </c>
      <c r="B51" s="11">
        <v>2149</v>
      </c>
      <c r="C51" s="11">
        <v>24825</v>
      </c>
      <c r="D51" s="11"/>
      <c r="E51" s="11">
        <f t="shared" si="7"/>
        <v>26974</v>
      </c>
      <c r="F51" s="12"/>
      <c r="G51" s="32"/>
      <c r="H51" s="32"/>
      <c r="I51" s="32"/>
      <c r="J51" s="32"/>
      <c r="K51" s="32"/>
      <c r="L51" s="133"/>
    </row>
    <row r="52" spans="1:14" ht="15.75" customHeight="1" x14ac:dyDescent="0.25">
      <c r="A52" s="93" t="s">
        <v>64</v>
      </c>
      <c r="B52" s="25"/>
      <c r="C52" s="11">
        <v>5270</v>
      </c>
      <c r="D52" s="11"/>
      <c r="E52" s="11">
        <f t="shared" si="7"/>
        <v>5270</v>
      </c>
      <c r="F52" s="12"/>
      <c r="G52" s="32"/>
      <c r="H52" s="32"/>
      <c r="I52" s="32"/>
      <c r="J52" s="32"/>
      <c r="K52" s="32"/>
      <c r="L52" s="133"/>
      <c r="N52" s="36"/>
    </row>
    <row r="53" spans="1:14" ht="15.75" customHeight="1" x14ac:dyDescent="0.25">
      <c r="A53" s="94" t="s">
        <v>210</v>
      </c>
      <c r="B53" s="95"/>
      <c r="C53" s="95">
        <v>8696</v>
      </c>
      <c r="D53" s="95"/>
      <c r="E53" s="95">
        <f t="shared" si="7"/>
        <v>8696</v>
      </c>
      <c r="F53" s="96"/>
      <c r="G53" s="134"/>
      <c r="H53" s="134"/>
      <c r="I53" s="134"/>
      <c r="J53" s="134"/>
      <c r="K53" s="134"/>
      <c r="L53" s="135"/>
    </row>
    <row r="54" spans="1:14" ht="15.75" customHeight="1" x14ac:dyDescent="0.25">
      <c r="A54" s="23" t="s">
        <v>179</v>
      </c>
      <c r="B54" s="68">
        <f>SUM(B48:B53)</f>
        <v>49048</v>
      </c>
      <c r="C54" s="68">
        <f>SUM(C48:C53)</f>
        <v>60564</v>
      </c>
      <c r="D54" s="68">
        <f>SUM(D48:D53)</f>
        <v>850</v>
      </c>
      <c r="E54" s="68">
        <f>SUM(B54:D54)</f>
        <v>110462</v>
      </c>
      <c r="F54" s="68">
        <f t="shared" ref="F54:L54" si="8">SUM(F48:F53)</f>
        <v>0</v>
      </c>
      <c r="G54" s="77">
        <f t="shared" si="8"/>
        <v>0</v>
      </c>
      <c r="H54" s="77">
        <f t="shared" si="8"/>
        <v>0</v>
      </c>
      <c r="I54" s="77">
        <f t="shared" si="8"/>
        <v>0</v>
      </c>
      <c r="J54" s="77">
        <f t="shared" si="8"/>
        <v>0</v>
      </c>
      <c r="K54" s="77">
        <f t="shared" si="8"/>
        <v>0</v>
      </c>
      <c r="L54" s="77">
        <f t="shared" si="8"/>
        <v>0</v>
      </c>
    </row>
    <row r="55" spans="1:14" ht="15.75" customHeight="1" x14ac:dyDescent="0.25">
      <c r="A55" s="27" t="s">
        <v>128</v>
      </c>
      <c r="B55" s="59">
        <v>24601</v>
      </c>
      <c r="C55" s="59">
        <v>1112</v>
      </c>
      <c r="D55" s="59"/>
      <c r="E55" s="11">
        <f t="shared" si="7"/>
        <v>25713</v>
      </c>
      <c r="F55" s="59"/>
      <c r="G55" s="75"/>
      <c r="H55" s="75"/>
      <c r="I55" s="75"/>
      <c r="J55" s="75"/>
      <c r="K55" s="75"/>
      <c r="L55" s="136"/>
    </row>
    <row r="56" spans="1:14" ht="15.75" customHeight="1" x14ac:dyDescent="0.25">
      <c r="A56" s="10" t="s">
        <v>212</v>
      </c>
      <c r="B56" s="11"/>
      <c r="C56" s="11">
        <v>3476</v>
      </c>
      <c r="D56" s="11"/>
      <c r="E56" s="11">
        <f t="shared" si="7"/>
        <v>3476</v>
      </c>
      <c r="F56" s="11"/>
      <c r="G56" s="32"/>
      <c r="H56" s="32"/>
      <c r="I56" s="32"/>
      <c r="J56" s="32"/>
      <c r="K56" s="32"/>
      <c r="L56" s="124"/>
    </row>
    <row r="57" spans="1:14" ht="15.75" customHeight="1" x14ac:dyDescent="0.25">
      <c r="A57" s="10" t="s">
        <v>209</v>
      </c>
      <c r="B57" s="11">
        <v>10283</v>
      </c>
      <c r="C57" s="11">
        <v>28688</v>
      </c>
      <c r="D57" s="11"/>
      <c r="E57" s="11">
        <f t="shared" si="7"/>
        <v>38971</v>
      </c>
      <c r="F57" s="11"/>
      <c r="G57" s="32"/>
      <c r="H57" s="32"/>
      <c r="I57" s="32"/>
      <c r="J57" s="32"/>
      <c r="K57" s="32"/>
      <c r="L57" s="124"/>
    </row>
    <row r="58" spans="1:14" ht="15.75" customHeight="1" x14ac:dyDescent="0.25">
      <c r="A58" s="10" t="s">
        <v>64</v>
      </c>
      <c r="B58" s="11"/>
      <c r="C58" s="11">
        <v>2069</v>
      </c>
      <c r="D58" s="11"/>
      <c r="E58" s="11">
        <f t="shared" si="7"/>
        <v>2069</v>
      </c>
      <c r="F58" s="11"/>
      <c r="G58" s="32"/>
      <c r="H58" s="32"/>
      <c r="I58" s="32"/>
      <c r="J58" s="32"/>
      <c r="K58" s="32"/>
      <c r="L58" s="124"/>
      <c r="N58" s="36"/>
    </row>
    <row r="59" spans="1:14" ht="15.75" customHeight="1" x14ac:dyDescent="0.25">
      <c r="A59" s="10" t="s">
        <v>213</v>
      </c>
      <c r="B59" s="11">
        <v>26549</v>
      </c>
      <c r="C59" s="11">
        <v>34994</v>
      </c>
      <c r="D59" s="11"/>
      <c r="E59" s="11">
        <f t="shared" si="7"/>
        <v>61543</v>
      </c>
      <c r="F59" s="11"/>
      <c r="G59" s="32"/>
      <c r="H59" s="32"/>
      <c r="I59" s="32"/>
      <c r="J59" s="32"/>
      <c r="K59" s="32"/>
      <c r="L59" s="124"/>
    </row>
    <row r="60" spans="1:14" ht="15.75" customHeight="1" x14ac:dyDescent="0.25">
      <c r="A60" s="10" t="s">
        <v>214</v>
      </c>
      <c r="B60" s="11">
        <v>12359</v>
      </c>
      <c r="C60" s="11">
        <v>4479</v>
      </c>
      <c r="D60" s="11">
        <v>850</v>
      </c>
      <c r="E60" s="11">
        <f t="shared" si="7"/>
        <v>17688</v>
      </c>
      <c r="F60" s="11"/>
      <c r="G60" s="32"/>
      <c r="H60" s="32"/>
      <c r="I60" s="32"/>
      <c r="J60" s="32"/>
      <c r="K60" s="32"/>
      <c r="L60" s="124"/>
    </row>
    <row r="61" spans="1:14" ht="15.75" customHeight="1" x14ac:dyDescent="0.25">
      <c r="A61" s="10" t="s">
        <v>215</v>
      </c>
      <c r="B61" s="11">
        <v>366</v>
      </c>
      <c r="C61" s="11">
        <v>918</v>
      </c>
      <c r="D61" s="25"/>
      <c r="E61" s="11">
        <f t="shared" si="7"/>
        <v>1284</v>
      </c>
      <c r="F61" s="11">
        <v>10488</v>
      </c>
      <c r="G61" s="32"/>
      <c r="H61" s="32"/>
      <c r="I61" s="32"/>
      <c r="J61" s="32"/>
      <c r="K61" s="32"/>
      <c r="L61" s="124"/>
    </row>
    <row r="62" spans="1:14" ht="15.75" customHeight="1" x14ac:dyDescent="0.25">
      <c r="A62" s="10" t="s">
        <v>216</v>
      </c>
      <c r="B62" s="11"/>
      <c r="C62" s="11">
        <v>70</v>
      </c>
      <c r="D62" s="11"/>
      <c r="E62" s="11">
        <f>SUM(B62:D62)</f>
        <v>70</v>
      </c>
      <c r="F62" s="11"/>
      <c r="G62" s="32"/>
      <c r="H62" s="32"/>
      <c r="I62" s="32"/>
      <c r="J62" s="32"/>
      <c r="K62" s="32"/>
      <c r="L62" s="124"/>
    </row>
    <row r="63" spans="1:14" ht="15.75" customHeight="1" x14ac:dyDescent="0.25">
      <c r="A63" s="23" t="s">
        <v>179</v>
      </c>
      <c r="B63" s="68">
        <f>SUM(B55:B62)</f>
        <v>74158</v>
      </c>
      <c r="C63" s="68">
        <f>SUM(C55:C62)</f>
        <v>75806</v>
      </c>
      <c r="D63" s="68">
        <f>SUM(D55:D62)</f>
        <v>850</v>
      </c>
      <c r="E63" s="68">
        <f>SUM(B63:D63)</f>
        <v>150814</v>
      </c>
      <c r="F63" s="68">
        <f t="shared" ref="F63:L63" si="9">SUM(F55:F62)</f>
        <v>10488</v>
      </c>
      <c r="G63" s="77">
        <f t="shared" si="9"/>
        <v>0</v>
      </c>
      <c r="H63" s="77">
        <f t="shared" si="9"/>
        <v>0</v>
      </c>
      <c r="I63" s="77">
        <f t="shared" si="9"/>
        <v>0</v>
      </c>
      <c r="J63" s="77">
        <f t="shared" si="9"/>
        <v>0</v>
      </c>
      <c r="K63" s="77">
        <f t="shared" si="9"/>
        <v>0</v>
      </c>
      <c r="L63" s="77">
        <f t="shared" si="9"/>
        <v>0</v>
      </c>
    </row>
    <row r="64" spans="1:14" ht="15.75" customHeight="1" x14ac:dyDescent="0.25">
      <c r="A64" s="10"/>
      <c r="B64" s="11"/>
      <c r="C64" s="11"/>
      <c r="D64" s="11"/>
      <c r="E64" s="11"/>
      <c r="F64" s="11"/>
      <c r="G64" s="32"/>
      <c r="H64" s="32"/>
      <c r="I64" s="32"/>
      <c r="J64" s="32"/>
      <c r="K64" s="32"/>
      <c r="L64" s="124"/>
    </row>
    <row r="65" spans="1:19" ht="19.5" customHeight="1" x14ac:dyDescent="0.25">
      <c r="A65" s="97" t="s">
        <v>116</v>
      </c>
      <c r="B65" s="91">
        <v>34451</v>
      </c>
      <c r="C65" s="91">
        <v>2639</v>
      </c>
      <c r="D65" s="98"/>
      <c r="E65" s="91">
        <f t="shared" ref="E65:E77" si="10">SUM(B65:D65)</f>
        <v>37090</v>
      </c>
      <c r="F65" s="99"/>
      <c r="G65" s="137"/>
      <c r="H65" s="137"/>
      <c r="I65" s="137"/>
      <c r="J65" s="137"/>
      <c r="K65" s="137"/>
      <c r="L65" s="138"/>
    </row>
    <row r="66" spans="1:19" ht="15.75" customHeight="1" x14ac:dyDescent="0.25">
      <c r="A66" s="93" t="s">
        <v>64</v>
      </c>
      <c r="B66" s="25"/>
      <c r="C66" s="11">
        <v>7726</v>
      </c>
      <c r="D66" s="25"/>
      <c r="E66" s="11">
        <f t="shared" si="10"/>
        <v>7726</v>
      </c>
      <c r="F66" s="12"/>
      <c r="G66" s="32"/>
      <c r="H66" s="32"/>
      <c r="I66" s="32"/>
      <c r="J66" s="32"/>
      <c r="K66" s="32"/>
      <c r="L66" s="133"/>
    </row>
    <row r="67" spans="1:19" ht="15.75" customHeight="1" x14ac:dyDescent="0.25">
      <c r="A67" s="93" t="s">
        <v>209</v>
      </c>
      <c r="B67" s="11">
        <v>21006</v>
      </c>
      <c r="C67" s="11">
        <v>45469</v>
      </c>
      <c r="D67" s="25"/>
      <c r="E67" s="11">
        <f t="shared" si="10"/>
        <v>66475</v>
      </c>
      <c r="F67" s="12"/>
      <c r="G67" s="32"/>
      <c r="H67" s="32"/>
      <c r="I67" s="32"/>
      <c r="J67" s="32"/>
      <c r="K67" s="32"/>
      <c r="L67" s="133"/>
    </row>
    <row r="68" spans="1:19" ht="17.25" customHeight="1" x14ac:dyDescent="0.25">
      <c r="A68" s="93" t="s">
        <v>213</v>
      </c>
      <c r="B68" s="11">
        <v>42652</v>
      </c>
      <c r="C68" s="11">
        <v>25154</v>
      </c>
      <c r="D68" s="11"/>
      <c r="E68" s="11">
        <f t="shared" si="10"/>
        <v>67806</v>
      </c>
      <c r="F68" s="12"/>
      <c r="G68" s="32"/>
      <c r="H68" s="32"/>
      <c r="I68" s="32"/>
      <c r="J68" s="32"/>
      <c r="K68" s="32"/>
      <c r="L68" s="133"/>
      <c r="M68" s="2"/>
    </row>
    <row r="69" spans="1:19" ht="15.75" customHeight="1" x14ac:dyDescent="0.25">
      <c r="A69" s="93" t="s">
        <v>217</v>
      </c>
      <c r="B69" s="11">
        <v>8691</v>
      </c>
      <c r="C69" s="11">
        <v>1947</v>
      </c>
      <c r="D69" s="11">
        <v>850</v>
      </c>
      <c r="E69" s="11">
        <f t="shared" si="10"/>
        <v>11488</v>
      </c>
      <c r="F69" s="12"/>
      <c r="G69" s="32"/>
      <c r="H69" s="32"/>
      <c r="I69" s="32"/>
      <c r="J69" s="32"/>
      <c r="K69" s="32"/>
      <c r="L69" s="133"/>
      <c r="N69" s="36"/>
    </row>
    <row r="70" spans="1:19" ht="15.75" customHeight="1" x14ac:dyDescent="0.25">
      <c r="A70" s="93" t="s">
        <v>218</v>
      </c>
      <c r="B70" s="11">
        <v>8690</v>
      </c>
      <c r="C70" s="11">
        <v>2716</v>
      </c>
      <c r="D70" s="11">
        <v>850</v>
      </c>
      <c r="E70" s="11">
        <f t="shared" si="10"/>
        <v>12256</v>
      </c>
      <c r="F70" s="12"/>
      <c r="G70" s="32"/>
      <c r="H70" s="32"/>
      <c r="I70" s="32"/>
      <c r="J70" s="32"/>
      <c r="K70" s="32"/>
      <c r="L70" s="133"/>
    </row>
    <row r="71" spans="1:19" ht="15.75" customHeight="1" x14ac:dyDescent="0.25">
      <c r="A71" s="93" t="s">
        <v>219</v>
      </c>
      <c r="B71" s="11">
        <v>34744</v>
      </c>
      <c r="C71" s="11">
        <v>1585</v>
      </c>
      <c r="D71" s="11"/>
      <c r="E71" s="11">
        <f t="shared" si="10"/>
        <v>36329</v>
      </c>
      <c r="F71" s="11">
        <v>1227</v>
      </c>
      <c r="G71" s="32"/>
      <c r="H71" s="32"/>
      <c r="I71" s="32"/>
      <c r="J71" s="32"/>
      <c r="K71" s="32"/>
      <c r="L71" s="133"/>
    </row>
    <row r="72" spans="1:19" ht="15.75" customHeight="1" x14ac:dyDescent="0.25">
      <c r="A72" s="93" t="s">
        <v>220</v>
      </c>
      <c r="B72" s="11">
        <v>14080</v>
      </c>
      <c r="C72" s="11">
        <v>2454</v>
      </c>
      <c r="D72" s="11"/>
      <c r="E72" s="11">
        <f t="shared" si="10"/>
        <v>16534</v>
      </c>
      <c r="F72" s="12"/>
      <c r="G72" s="32"/>
      <c r="H72" s="32"/>
      <c r="I72" s="32"/>
      <c r="J72" s="32"/>
      <c r="K72" s="32"/>
      <c r="L72" s="133"/>
    </row>
    <row r="73" spans="1:19" ht="15.75" customHeight="1" x14ac:dyDescent="0.25">
      <c r="A73" s="93" t="s">
        <v>221</v>
      </c>
      <c r="B73" s="11"/>
      <c r="C73" s="11">
        <v>9685</v>
      </c>
      <c r="D73" s="11"/>
      <c r="E73" s="11">
        <f t="shared" si="10"/>
        <v>9685</v>
      </c>
      <c r="F73" s="12"/>
      <c r="G73" s="32"/>
      <c r="H73" s="32"/>
      <c r="I73" s="32"/>
      <c r="J73" s="32"/>
      <c r="K73" s="32"/>
      <c r="L73" s="133"/>
    </row>
    <row r="74" spans="1:19" ht="15.75" customHeight="1" x14ac:dyDescent="0.25">
      <c r="A74" s="93" t="s">
        <v>222</v>
      </c>
      <c r="B74" s="11">
        <v>566</v>
      </c>
      <c r="C74" s="11">
        <v>481</v>
      </c>
      <c r="D74" s="11"/>
      <c r="E74" s="11">
        <f t="shared" si="10"/>
        <v>1047</v>
      </c>
      <c r="F74" s="11">
        <v>10488</v>
      </c>
      <c r="G74" s="32"/>
      <c r="H74" s="32"/>
      <c r="I74" s="32"/>
      <c r="J74" s="32"/>
      <c r="K74" s="32"/>
      <c r="L74" s="133"/>
    </row>
    <row r="75" spans="1:19" ht="15.75" customHeight="1" x14ac:dyDescent="0.25">
      <c r="A75" s="101" t="s">
        <v>211</v>
      </c>
      <c r="B75" s="25"/>
      <c r="C75" s="11"/>
      <c r="D75" s="11"/>
      <c r="E75" s="11">
        <f t="shared" si="10"/>
        <v>0</v>
      </c>
      <c r="F75" s="12"/>
      <c r="G75" s="32"/>
      <c r="H75" s="32"/>
      <c r="I75" s="32"/>
      <c r="J75" s="32"/>
      <c r="K75" s="32"/>
      <c r="L75" s="133"/>
    </row>
    <row r="76" spans="1:19" ht="15.75" customHeight="1" x14ac:dyDescent="0.25">
      <c r="A76" s="100" t="s">
        <v>223</v>
      </c>
      <c r="B76" s="17"/>
      <c r="C76" s="15"/>
      <c r="D76" s="15"/>
      <c r="E76" s="11">
        <f t="shared" si="10"/>
        <v>0</v>
      </c>
      <c r="F76" s="16"/>
      <c r="G76" s="125">
        <v>3060</v>
      </c>
      <c r="H76" s="125"/>
      <c r="I76" s="32"/>
      <c r="J76" s="32"/>
      <c r="K76" s="32"/>
      <c r="L76" s="133"/>
    </row>
    <row r="77" spans="1:19" ht="15.75" customHeight="1" x14ac:dyDescent="0.25">
      <c r="A77" s="102" t="s">
        <v>179</v>
      </c>
      <c r="B77" s="103">
        <f>SUM(B65:B76)</f>
        <v>164880</v>
      </c>
      <c r="C77" s="103">
        <f>SUM(C65:C76)</f>
        <v>99856</v>
      </c>
      <c r="D77" s="103">
        <f>SUM(D65:D76)</f>
        <v>1700</v>
      </c>
      <c r="E77" s="95">
        <f t="shared" si="10"/>
        <v>266436</v>
      </c>
      <c r="F77" s="103">
        <f t="shared" ref="F77:L77" si="11">SUM(F65:F76)</f>
        <v>11715</v>
      </c>
      <c r="G77" s="139">
        <f t="shared" si="11"/>
        <v>3060</v>
      </c>
      <c r="H77" s="139">
        <f t="shared" si="11"/>
        <v>0</v>
      </c>
      <c r="I77" s="139">
        <f t="shared" si="11"/>
        <v>0</v>
      </c>
      <c r="J77" s="139">
        <f t="shared" si="11"/>
        <v>0</v>
      </c>
      <c r="K77" s="139">
        <f t="shared" si="11"/>
        <v>0</v>
      </c>
      <c r="L77" s="140">
        <f t="shared" si="11"/>
        <v>0</v>
      </c>
      <c r="M77" s="13"/>
      <c r="N77" s="13"/>
      <c r="O77" s="13"/>
      <c r="P77" s="13"/>
      <c r="Q77" s="13"/>
      <c r="R77" s="13"/>
      <c r="S77" s="13"/>
    </row>
    <row r="78" spans="1:19" ht="15.75" customHeight="1" x14ac:dyDescent="0.25">
      <c r="A78" s="30"/>
      <c r="B78" s="15"/>
      <c r="C78" s="15"/>
      <c r="D78" s="15"/>
      <c r="E78" s="15"/>
      <c r="F78" s="15"/>
      <c r="G78" s="125"/>
      <c r="H78" s="125"/>
      <c r="I78" s="125"/>
      <c r="J78" s="125"/>
      <c r="K78" s="125"/>
      <c r="L78" s="126"/>
      <c r="M78" s="13"/>
      <c r="N78" s="13"/>
      <c r="O78" s="13"/>
      <c r="P78" s="13"/>
      <c r="Q78" s="13"/>
      <c r="R78" s="13"/>
      <c r="S78" s="13"/>
    </row>
    <row r="79" spans="1:19" ht="15.75" customHeight="1" x14ac:dyDescent="0.25">
      <c r="A79" s="24" t="s">
        <v>122</v>
      </c>
      <c r="B79" s="11">
        <v>21756</v>
      </c>
      <c r="C79" s="11">
        <v>3589</v>
      </c>
      <c r="D79" s="11"/>
      <c r="E79" s="11">
        <f t="shared" ref="E79:E85" si="12">(B79+C79+D79)</f>
        <v>25345</v>
      </c>
      <c r="F79" s="12"/>
      <c r="G79" s="32"/>
      <c r="H79" s="32"/>
      <c r="I79" s="32"/>
      <c r="J79" s="32"/>
      <c r="K79" s="32"/>
      <c r="L79" s="124"/>
    </row>
    <row r="80" spans="1:19" ht="15.75" customHeight="1" x14ac:dyDescent="0.25">
      <c r="A80" s="10" t="s">
        <v>224</v>
      </c>
      <c r="B80" s="11">
        <v>12372</v>
      </c>
      <c r="C80" s="11">
        <v>6584</v>
      </c>
      <c r="D80" s="11"/>
      <c r="E80" s="11">
        <f>SUM(B80:D80)</f>
        <v>18956</v>
      </c>
      <c r="F80" s="11"/>
      <c r="G80" s="32"/>
      <c r="H80" s="32"/>
      <c r="I80" s="32"/>
      <c r="J80" s="32"/>
      <c r="K80" s="32"/>
      <c r="L80" s="124"/>
    </row>
    <row r="81" spans="1:14" ht="15.75" customHeight="1" x14ac:dyDescent="0.25">
      <c r="A81" s="10" t="s">
        <v>225</v>
      </c>
      <c r="B81" s="11">
        <v>11970</v>
      </c>
      <c r="C81" s="11">
        <v>2288</v>
      </c>
      <c r="D81" s="11">
        <v>850</v>
      </c>
      <c r="E81" s="11">
        <f>SUM(B81:D81)</f>
        <v>15108</v>
      </c>
      <c r="F81" s="11"/>
      <c r="G81" s="32"/>
      <c r="H81" s="32"/>
      <c r="I81" s="32"/>
      <c r="J81" s="32"/>
      <c r="K81" s="32"/>
      <c r="L81" s="124"/>
    </row>
    <row r="82" spans="1:14" ht="15.75" customHeight="1" x14ac:dyDescent="0.25">
      <c r="A82" s="10" t="s">
        <v>213</v>
      </c>
      <c r="B82" s="11">
        <v>40581</v>
      </c>
      <c r="C82" s="11">
        <v>13312</v>
      </c>
      <c r="D82" s="11"/>
      <c r="E82" s="11">
        <f>SUM(B82:D82)</f>
        <v>53893</v>
      </c>
      <c r="F82" s="11"/>
      <c r="G82" s="32"/>
      <c r="H82" s="32"/>
      <c r="I82" s="32"/>
      <c r="J82" s="32"/>
      <c r="K82" s="32"/>
      <c r="L82" s="124"/>
    </row>
    <row r="83" spans="1:14" ht="15.75" customHeight="1" x14ac:dyDescent="0.25">
      <c r="A83" s="10" t="s">
        <v>64</v>
      </c>
      <c r="B83" s="11"/>
      <c r="C83" s="11">
        <v>6979</v>
      </c>
      <c r="D83" s="11"/>
      <c r="E83" s="11">
        <f>SUM(B83:D83)</f>
        <v>6979</v>
      </c>
      <c r="F83" s="11"/>
      <c r="G83" s="32"/>
      <c r="H83" s="32"/>
      <c r="I83" s="32"/>
      <c r="J83" s="32"/>
      <c r="K83" s="32"/>
      <c r="L83" s="124"/>
    </row>
    <row r="84" spans="1:14" ht="15.75" customHeight="1" x14ac:dyDescent="0.25">
      <c r="A84" s="10" t="s">
        <v>209</v>
      </c>
      <c r="B84" s="11">
        <v>20325</v>
      </c>
      <c r="C84" s="11">
        <v>23116</v>
      </c>
      <c r="D84" s="11"/>
      <c r="E84" s="11">
        <f>SUM(B84:D84)</f>
        <v>43441</v>
      </c>
      <c r="F84" s="11"/>
      <c r="G84" s="32"/>
      <c r="H84" s="32"/>
      <c r="I84" s="32"/>
      <c r="J84" s="32"/>
      <c r="K84" s="32"/>
      <c r="L84" s="124"/>
    </row>
    <row r="85" spans="1:14" ht="15.75" customHeight="1" x14ac:dyDescent="0.25">
      <c r="A85" s="26" t="s">
        <v>211</v>
      </c>
      <c r="B85" s="11"/>
      <c r="C85" s="11"/>
      <c r="D85" s="11"/>
      <c r="E85" s="11">
        <f t="shared" si="12"/>
        <v>0</v>
      </c>
      <c r="F85" s="12"/>
      <c r="G85" s="32"/>
      <c r="H85" s="32"/>
      <c r="I85" s="32"/>
      <c r="J85" s="32"/>
      <c r="K85" s="32"/>
      <c r="L85" s="124"/>
    </row>
    <row r="86" spans="1:14" ht="15.75" customHeight="1" x14ac:dyDescent="0.25">
      <c r="A86" s="10" t="s">
        <v>226</v>
      </c>
      <c r="B86" s="11"/>
      <c r="C86" s="11"/>
      <c r="D86" s="11"/>
      <c r="E86" s="11">
        <f>SUM(B86:D86)</f>
        <v>0</v>
      </c>
      <c r="F86" s="11"/>
      <c r="G86" s="32">
        <v>2500</v>
      </c>
      <c r="H86" s="32"/>
      <c r="I86" s="32"/>
      <c r="J86" s="32"/>
      <c r="K86" s="32"/>
      <c r="L86" s="124"/>
    </row>
    <row r="87" spans="1:14" ht="15.75" customHeight="1" x14ac:dyDescent="0.25">
      <c r="A87" s="10" t="s">
        <v>227</v>
      </c>
      <c r="B87" s="11"/>
      <c r="C87" s="11">
        <v>150</v>
      </c>
      <c r="D87" s="11"/>
      <c r="E87" s="11">
        <f>SUM(B87:D87)</f>
        <v>150</v>
      </c>
      <c r="F87" s="11"/>
      <c r="G87" s="32"/>
      <c r="H87" s="32"/>
      <c r="I87" s="32"/>
      <c r="J87" s="32"/>
      <c r="K87" s="32"/>
      <c r="L87" s="124"/>
    </row>
    <row r="88" spans="1:14" ht="15.75" customHeight="1" x14ac:dyDescent="0.25">
      <c r="A88" s="21" t="s">
        <v>179</v>
      </c>
      <c r="B88" s="59">
        <f>SUM(B79:B87)</f>
        <v>107004</v>
      </c>
      <c r="C88" s="59">
        <f>SUM(C79:C87)</f>
        <v>56018</v>
      </c>
      <c r="D88" s="59">
        <f>SUM(D79:D87)</f>
        <v>850</v>
      </c>
      <c r="E88" s="59">
        <f t="shared" ref="E88:E98" si="13">SUM(B88:D88)</f>
        <v>163872</v>
      </c>
      <c r="F88" s="59">
        <f t="shared" ref="F88:L88" si="14">SUM(F79:F87)</f>
        <v>0</v>
      </c>
      <c r="G88" s="75">
        <f t="shared" si="14"/>
        <v>2500</v>
      </c>
      <c r="H88" s="75">
        <f t="shared" si="14"/>
        <v>0</v>
      </c>
      <c r="I88" s="75">
        <f t="shared" si="14"/>
        <v>0</v>
      </c>
      <c r="J88" s="75">
        <f t="shared" si="14"/>
        <v>0</v>
      </c>
      <c r="K88" s="75">
        <f t="shared" si="14"/>
        <v>0</v>
      </c>
      <c r="L88" s="75">
        <f t="shared" si="14"/>
        <v>0</v>
      </c>
    </row>
    <row r="89" spans="1:14" ht="15.75" customHeight="1" x14ac:dyDescent="0.25">
      <c r="A89" s="97" t="s">
        <v>120</v>
      </c>
      <c r="B89" s="91">
        <v>21357</v>
      </c>
      <c r="C89" s="91">
        <v>4069</v>
      </c>
      <c r="D89" s="98"/>
      <c r="E89" s="91">
        <f t="shared" si="13"/>
        <v>25426</v>
      </c>
      <c r="F89" s="99"/>
      <c r="G89" s="137"/>
      <c r="H89" s="137"/>
      <c r="I89" s="137"/>
      <c r="J89" s="137"/>
      <c r="K89" s="137"/>
      <c r="L89" s="138"/>
    </row>
    <row r="90" spans="1:14" ht="15.75" customHeight="1" x14ac:dyDescent="0.25">
      <c r="A90" s="93" t="s">
        <v>209</v>
      </c>
      <c r="B90" s="32">
        <v>25436</v>
      </c>
      <c r="C90" s="11">
        <v>36487</v>
      </c>
      <c r="D90" s="25"/>
      <c r="E90" s="11">
        <f t="shared" si="13"/>
        <v>61923</v>
      </c>
      <c r="F90" s="11"/>
      <c r="G90" s="32"/>
      <c r="H90" s="32"/>
      <c r="I90" s="32"/>
      <c r="J90" s="32"/>
      <c r="K90" s="32"/>
      <c r="L90" s="133"/>
    </row>
    <row r="91" spans="1:14" ht="15.75" customHeight="1" x14ac:dyDescent="0.25">
      <c r="A91" s="93" t="s">
        <v>64</v>
      </c>
      <c r="B91" s="11"/>
      <c r="C91" s="11">
        <v>3354</v>
      </c>
      <c r="D91" s="25"/>
      <c r="E91" s="11">
        <f t="shared" si="13"/>
        <v>3354</v>
      </c>
      <c r="F91" s="11"/>
      <c r="G91" s="32"/>
      <c r="H91" s="32"/>
      <c r="I91" s="32"/>
      <c r="J91" s="32"/>
      <c r="K91" s="32"/>
      <c r="L91" s="133"/>
    </row>
    <row r="92" spans="1:14" ht="15.75" customHeight="1" x14ac:dyDescent="0.25">
      <c r="A92" s="93" t="s">
        <v>213</v>
      </c>
      <c r="B92" s="11">
        <v>27094</v>
      </c>
      <c r="C92" s="11">
        <v>13556</v>
      </c>
      <c r="D92" s="25"/>
      <c r="E92" s="11">
        <f t="shared" si="13"/>
        <v>40650</v>
      </c>
      <c r="F92" s="11"/>
      <c r="G92" s="32"/>
      <c r="H92" s="32"/>
      <c r="I92" s="32"/>
      <c r="J92" s="32"/>
      <c r="K92" s="32"/>
      <c r="L92" s="133"/>
    </row>
    <row r="93" spans="1:14" ht="15.75" customHeight="1" x14ac:dyDescent="0.25">
      <c r="A93" s="93" t="s">
        <v>215</v>
      </c>
      <c r="B93" s="11">
        <v>6111</v>
      </c>
      <c r="C93" s="11">
        <v>552</v>
      </c>
      <c r="D93" s="25"/>
      <c r="E93" s="11">
        <f t="shared" si="13"/>
        <v>6663</v>
      </c>
      <c r="F93" s="11">
        <v>10488</v>
      </c>
      <c r="G93" s="32"/>
      <c r="H93" s="32"/>
      <c r="I93" s="32"/>
      <c r="J93" s="32"/>
      <c r="K93" s="32"/>
      <c r="L93" s="133"/>
    </row>
    <row r="94" spans="1:14" ht="15.75" customHeight="1" x14ac:dyDescent="0.25">
      <c r="A94" s="93" t="s">
        <v>229</v>
      </c>
      <c r="B94" s="11">
        <v>33925</v>
      </c>
      <c r="C94" s="11">
        <v>4410</v>
      </c>
      <c r="D94" s="11">
        <v>850</v>
      </c>
      <c r="E94" s="11">
        <f t="shared" si="13"/>
        <v>39185</v>
      </c>
      <c r="F94" s="12"/>
      <c r="G94" s="32"/>
      <c r="H94" s="32"/>
      <c r="I94" s="32"/>
      <c r="J94" s="32"/>
      <c r="K94" s="32"/>
      <c r="L94" s="133"/>
      <c r="N94" s="36"/>
    </row>
    <row r="95" spans="1:14" ht="15.75" customHeight="1" x14ac:dyDescent="0.25">
      <c r="A95" s="93" t="s">
        <v>230</v>
      </c>
      <c r="B95" s="11">
        <v>11176</v>
      </c>
      <c r="C95" s="11">
        <v>4262</v>
      </c>
      <c r="D95" s="11"/>
      <c r="E95" s="11">
        <f t="shared" si="13"/>
        <v>15438</v>
      </c>
      <c r="F95" s="12"/>
      <c r="G95" s="32"/>
      <c r="H95" s="32"/>
      <c r="I95" s="32"/>
      <c r="J95" s="32"/>
      <c r="K95" s="32"/>
      <c r="L95" s="133"/>
    </row>
    <row r="96" spans="1:14" ht="15.75" customHeight="1" x14ac:dyDescent="0.25">
      <c r="A96" s="101" t="s">
        <v>211</v>
      </c>
      <c r="B96" s="11"/>
      <c r="C96" s="11"/>
      <c r="D96" s="11"/>
      <c r="E96" s="11">
        <f>SUM(B96:D96)</f>
        <v>0</v>
      </c>
      <c r="F96" s="11"/>
      <c r="G96" s="32"/>
      <c r="H96" s="32"/>
      <c r="I96" s="32"/>
      <c r="J96" s="32"/>
      <c r="K96" s="32"/>
      <c r="L96" s="133"/>
    </row>
    <row r="97" spans="1:19" ht="15.75" customHeight="1" x14ac:dyDescent="0.25">
      <c r="A97" s="100" t="s">
        <v>231</v>
      </c>
      <c r="B97" s="11"/>
      <c r="C97" s="11"/>
      <c r="D97" s="11"/>
      <c r="E97" s="11">
        <f>SUM(B97:D97)</f>
        <v>0</v>
      </c>
      <c r="F97" s="11"/>
      <c r="G97" s="32">
        <v>2418</v>
      </c>
      <c r="H97" s="32"/>
      <c r="I97" s="32"/>
      <c r="J97" s="32"/>
      <c r="K97" s="32"/>
      <c r="L97" s="133"/>
    </row>
    <row r="98" spans="1:19" ht="15.75" customHeight="1" x14ac:dyDescent="0.25">
      <c r="A98" s="105" t="s">
        <v>179</v>
      </c>
      <c r="B98" s="104">
        <f>SUM(B89:B97)</f>
        <v>125099</v>
      </c>
      <c r="C98" s="104">
        <f>SUM(C89:C97)</f>
        <v>66690</v>
      </c>
      <c r="D98" s="104">
        <f>SUM(D89:D97)</f>
        <v>850</v>
      </c>
      <c r="E98" s="104">
        <f t="shared" si="13"/>
        <v>192639</v>
      </c>
      <c r="F98" s="104">
        <f t="shared" ref="F98:L98" si="15">SUM(F89:F97)</f>
        <v>10488</v>
      </c>
      <c r="G98" s="141">
        <f t="shared" si="15"/>
        <v>2418</v>
      </c>
      <c r="H98" s="141">
        <f t="shared" si="15"/>
        <v>0</v>
      </c>
      <c r="I98" s="141">
        <f t="shared" si="15"/>
        <v>0</v>
      </c>
      <c r="J98" s="141">
        <f t="shared" si="15"/>
        <v>0</v>
      </c>
      <c r="K98" s="141">
        <f t="shared" si="15"/>
        <v>0</v>
      </c>
      <c r="L98" s="142">
        <f t="shared" si="15"/>
        <v>0</v>
      </c>
    </row>
    <row r="99" spans="1:19" ht="15.75" customHeight="1" x14ac:dyDescent="0.25">
      <c r="A99" s="10"/>
      <c r="B99" s="11"/>
      <c r="C99" s="11"/>
      <c r="D99" s="11"/>
      <c r="E99" s="11"/>
      <c r="F99" s="11"/>
      <c r="G99" s="32"/>
      <c r="H99" s="32"/>
      <c r="I99" s="32"/>
      <c r="J99" s="32"/>
      <c r="K99" s="32"/>
      <c r="L99" s="124"/>
    </row>
    <row r="100" spans="1:19" ht="15.75" customHeight="1" x14ac:dyDescent="0.25">
      <c r="A100" s="27" t="s">
        <v>126</v>
      </c>
      <c r="B100" s="59">
        <v>21056</v>
      </c>
      <c r="C100" s="59">
        <v>3668</v>
      </c>
      <c r="D100" s="59"/>
      <c r="E100" s="59">
        <f t="shared" ref="E100:E107" si="16">SUM(B100:D100)</f>
        <v>24724</v>
      </c>
      <c r="F100" s="69"/>
      <c r="G100" s="75"/>
      <c r="H100" s="75"/>
      <c r="I100" s="75"/>
      <c r="J100" s="75"/>
      <c r="K100" s="75"/>
      <c r="L100" s="136"/>
    </row>
    <row r="101" spans="1:19" ht="15.75" customHeight="1" x14ac:dyDescent="0.25">
      <c r="A101" s="10" t="s">
        <v>215</v>
      </c>
      <c r="B101" s="11">
        <v>7421</v>
      </c>
      <c r="C101" s="11">
        <v>548</v>
      </c>
      <c r="D101" s="25"/>
      <c r="E101" s="11">
        <f t="shared" si="16"/>
        <v>7969</v>
      </c>
      <c r="F101" s="11">
        <v>10488</v>
      </c>
      <c r="G101" s="32"/>
      <c r="H101" s="32"/>
      <c r="I101" s="32"/>
      <c r="J101" s="32"/>
      <c r="K101" s="32"/>
      <c r="L101" s="124"/>
    </row>
    <row r="102" spans="1:19" ht="15.75" customHeight="1" x14ac:dyDescent="0.25">
      <c r="A102" s="10" t="s">
        <v>213</v>
      </c>
      <c r="B102" s="11">
        <v>15758</v>
      </c>
      <c r="C102" s="11">
        <v>11904</v>
      </c>
      <c r="D102" s="11"/>
      <c r="E102" s="11">
        <f t="shared" ref="E102:E106" si="17">SUM(B102:D102)</f>
        <v>27662</v>
      </c>
      <c r="F102" s="11"/>
      <c r="G102" s="32"/>
      <c r="H102" s="32"/>
      <c r="I102" s="32"/>
      <c r="J102" s="32"/>
      <c r="K102" s="32"/>
      <c r="L102" s="124"/>
    </row>
    <row r="103" spans="1:19" ht="15.75" customHeight="1" x14ac:dyDescent="0.25">
      <c r="A103" s="10" t="s">
        <v>232</v>
      </c>
      <c r="B103" s="11"/>
      <c r="C103" s="11">
        <v>3692</v>
      </c>
      <c r="D103" s="11"/>
      <c r="E103" s="11">
        <f t="shared" si="17"/>
        <v>3692</v>
      </c>
      <c r="F103" s="11"/>
      <c r="G103" s="32"/>
      <c r="H103" s="32"/>
      <c r="I103" s="32"/>
      <c r="J103" s="32"/>
      <c r="K103" s="32"/>
      <c r="L103" s="124"/>
    </row>
    <row r="104" spans="1:19" ht="15.75" customHeight="1" x14ac:dyDescent="0.25">
      <c r="A104" s="10" t="s">
        <v>209</v>
      </c>
      <c r="B104" s="11">
        <v>10351</v>
      </c>
      <c r="C104" s="11">
        <v>30939</v>
      </c>
      <c r="D104" s="11"/>
      <c r="E104" s="11">
        <f t="shared" si="17"/>
        <v>41290</v>
      </c>
      <c r="F104" s="11"/>
      <c r="G104" s="32"/>
      <c r="H104" s="32"/>
      <c r="I104" s="32"/>
      <c r="J104" s="32"/>
      <c r="K104" s="32"/>
      <c r="L104" s="124"/>
    </row>
    <row r="105" spans="1:19" ht="15.75" customHeight="1" x14ac:dyDescent="0.25">
      <c r="A105" s="10" t="s">
        <v>233</v>
      </c>
      <c r="B105" s="11">
        <v>20028</v>
      </c>
      <c r="C105" s="11">
        <v>5966</v>
      </c>
      <c r="D105" s="11">
        <v>850</v>
      </c>
      <c r="E105" s="11">
        <f t="shared" si="17"/>
        <v>26844</v>
      </c>
      <c r="F105" s="11"/>
      <c r="G105" s="32"/>
      <c r="H105" s="32"/>
      <c r="I105" s="32"/>
      <c r="J105" s="32"/>
      <c r="K105" s="32"/>
      <c r="L105" s="124"/>
    </row>
    <row r="106" spans="1:19" ht="15.75" customHeight="1" x14ac:dyDescent="0.25">
      <c r="A106" s="10" t="s">
        <v>234</v>
      </c>
      <c r="B106" s="11">
        <v>21022</v>
      </c>
      <c r="C106" s="11">
        <v>16084</v>
      </c>
      <c r="D106" s="11"/>
      <c r="E106" s="11">
        <f t="shared" si="17"/>
        <v>37106</v>
      </c>
      <c r="F106" s="11">
        <v>409</v>
      </c>
      <c r="G106" s="32"/>
      <c r="H106" s="32"/>
      <c r="I106" s="32"/>
      <c r="J106" s="32"/>
      <c r="K106" s="32"/>
      <c r="L106" s="124"/>
    </row>
    <row r="107" spans="1:19" ht="15.75" customHeight="1" x14ac:dyDescent="0.25">
      <c r="A107" s="33" t="s">
        <v>179</v>
      </c>
      <c r="B107" s="71">
        <f>SUM(B100:B106)</f>
        <v>95636</v>
      </c>
      <c r="C107" s="71">
        <f>SUM(C100:C106)</f>
        <v>72801</v>
      </c>
      <c r="D107" s="71">
        <f>SUM(D100:D106)</f>
        <v>850</v>
      </c>
      <c r="E107" s="68">
        <f t="shared" si="16"/>
        <v>169287</v>
      </c>
      <c r="F107" s="71">
        <f t="shared" ref="F107:L107" si="18">SUM(F100:F106)</f>
        <v>10897</v>
      </c>
      <c r="G107" s="143">
        <f t="shared" si="18"/>
        <v>0</v>
      </c>
      <c r="H107" s="143">
        <f t="shared" si="18"/>
        <v>0</v>
      </c>
      <c r="I107" s="143">
        <f t="shared" si="18"/>
        <v>0</v>
      </c>
      <c r="J107" s="143">
        <f t="shared" si="18"/>
        <v>0</v>
      </c>
      <c r="K107" s="143">
        <f t="shared" si="18"/>
        <v>0</v>
      </c>
      <c r="L107" s="143">
        <f t="shared" si="18"/>
        <v>0</v>
      </c>
      <c r="M107" s="13"/>
      <c r="N107" s="13"/>
      <c r="O107" s="13"/>
      <c r="P107" s="13"/>
      <c r="Q107" s="13"/>
      <c r="R107" s="13"/>
      <c r="S107" s="13"/>
    </row>
    <row r="108" spans="1:19" ht="15.75" customHeight="1" x14ac:dyDescent="0.25">
      <c r="A108" s="19"/>
      <c r="B108" s="15"/>
      <c r="C108" s="15"/>
      <c r="D108" s="15"/>
      <c r="E108" s="15"/>
      <c r="F108" s="15"/>
      <c r="G108" s="125"/>
      <c r="H108" s="125"/>
      <c r="I108" s="125"/>
      <c r="J108" s="125"/>
      <c r="K108" s="125"/>
      <c r="L108" s="126"/>
      <c r="M108" s="13"/>
      <c r="N108" s="13"/>
      <c r="O108" s="13"/>
      <c r="P108" s="13"/>
      <c r="Q108" s="13"/>
      <c r="R108" s="13"/>
      <c r="S108" s="13"/>
    </row>
    <row r="109" spans="1:19" ht="15.75" customHeight="1" x14ac:dyDescent="0.25">
      <c r="A109" s="24" t="s">
        <v>115</v>
      </c>
      <c r="B109" s="11">
        <v>21056</v>
      </c>
      <c r="C109" s="11">
        <v>3413</v>
      </c>
      <c r="D109" s="11"/>
      <c r="E109" s="11">
        <f t="shared" ref="E109:E117" si="19">SUM(B109:D109)</f>
        <v>24469</v>
      </c>
      <c r="F109" s="12"/>
      <c r="G109" s="32"/>
      <c r="H109" s="32"/>
      <c r="I109" s="32"/>
      <c r="J109" s="32"/>
      <c r="K109" s="32"/>
      <c r="L109" s="124"/>
    </row>
    <row r="110" spans="1:19" ht="15.75" customHeight="1" x14ac:dyDescent="0.25">
      <c r="A110" s="10" t="s">
        <v>213</v>
      </c>
      <c r="B110" s="11">
        <v>55866</v>
      </c>
      <c r="C110" s="11">
        <v>36096</v>
      </c>
      <c r="D110" s="11"/>
      <c r="E110" s="11">
        <f t="shared" si="19"/>
        <v>91962</v>
      </c>
      <c r="F110" s="11"/>
      <c r="G110" s="32"/>
      <c r="H110" s="32"/>
      <c r="I110" s="32"/>
      <c r="J110" s="32"/>
      <c r="K110" s="32"/>
      <c r="L110" s="124"/>
    </row>
    <row r="111" spans="1:19" ht="15.75" customHeight="1" x14ac:dyDescent="0.25">
      <c r="A111" s="10" t="s">
        <v>209</v>
      </c>
      <c r="B111" s="11">
        <v>21154</v>
      </c>
      <c r="C111" s="11">
        <v>23724</v>
      </c>
      <c r="D111" s="11"/>
      <c r="E111" s="11">
        <f t="shared" si="19"/>
        <v>44878</v>
      </c>
      <c r="F111" s="11"/>
      <c r="G111" s="32"/>
      <c r="H111" s="32"/>
      <c r="I111" s="32"/>
      <c r="J111" s="32"/>
      <c r="K111" s="32"/>
      <c r="L111" s="124"/>
    </row>
    <row r="112" spans="1:19" ht="15.75" customHeight="1" x14ac:dyDescent="0.25">
      <c r="A112" s="10" t="s">
        <v>64</v>
      </c>
      <c r="B112" s="11"/>
      <c r="C112" s="11">
        <v>4755</v>
      </c>
      <c r="D112" s="11"/>
      <c r="E112" s="11">
        <f t="shared" si="19"/>
        <v>4755</v>
      </c>
      <c r="F112" s="11"/>
      <c r="G112" s="32"/>
      <c r="H112" s="32"/>
      <c r="I112" s="32"/>
      <c r="J112" s="32"/>
      <c r="K112" s="32"/>
      <c r="L112" s="124"/>
    </row>
    <row r="113" spans="1:19" ht="15.75" customHeight="1" x14ac:dyDescent="0.25">
      <c r="A113" s="10" t="s">
        <v>235</v>
      </c>
      <c r="B113" s="11">
        <v>11936</v>
      </c>
      <c r="C113" s="11">
        <v>2563</v>
      </c>
      <c r="D113" s="11">
        <v>850</v>
      </c>
      <c r="E113" s="11">
        <f t="shared" si="19"/>
        <v>15349</v>
      </c>
      <c r="F113" s="11"/>
      <c r="G113" s="32"/>
      <c r="H113" s="32"/>
      <c r="I113" s="32"/>
      <c r="J113" s="32"/>
      <c r="K113" s="32"/>
      <c r="L113" s="124"/>
    </row>
    <row r="114" spans="1:19" ht="15.75" customHeight="1" x14ac:dyDescent="0.25">
      <c r="A114" s="10" t="s">
        <v>236</v>
      </c>
      <c r="B114" s="11">
        <v>26602</v>
      </c>
      <c r="C114" s="11">
        <v>18974</v>
      </c>
      <c r="D114" s="11"/>
      <c r="E114" s="11">
        <f t="shared" si="19"/>
        <v>45576</v>
      </c>
      <c r="F114" s="11"/>
      <c r="G114" s="32"/>
      <c r="H114" s="32"/>
      <c r="I114" s="32"/>
      <c r="J114" s="32"/>
      <c r="K114" s="32"/>
      <c r="L114" s="124"/>
    </row>
    <row r="115" spans="1:19" ht="15.75" customHeight="1" x14ac:dyDescent="0.25">
      <c r="A115" s="10" t="s">
        <v>237</v>
      </c>
      <c r="B115" s="11">
        <v>48192</v>
      </c>
      <c r="C115" s="11">
        <v>1466</v>
      </c>
      <c r="D115" s="25"/>
      <c r="E115" s="11">
        <f t="shared" si="19"/>
        <v>49658</v>
      </c>
      <c r="F115" s="12"/>
      <c r="G115" s="32"/>
      <c r="H115" s="32"/>
      <c r="I115" s="32"/>
      <c r="J115" s="32"/>
      <c r="K115" s="32"/>
      <c r="L115" s="124"/>
    </row>
    <row r="116" spans="1:19" ht="15.75" customHeight="1" x14ac:dyDescent="0.25">
      <c r="A116" s="26" t="s">
        <v>211</v>
      </c>
      <c r="B116" s="11"/>
      <c r="C116" s="11"/>
      <c r="D116" s="11"/>
      <c r="E116" s="11">
        <f t="shared" si="19"/>
        <v>0</v>
      </c>
      <c r="F116" s="11"/>
      <c r="G116" s="32"/>
      <c r="H116" s="32"/>
      <c r="I116" s="32"/>
      <c r="J116" s="32"/>
      <c r="K116" s="32"/>
      <c r="L116" s="124"/>
    </row>
    <row r="117" spans="1:19" ht="15.75" customHeight="1" x14ac:dyDescent="0.25">
      <c r="A117" s="14" t="s">
        <v>238</v>
      </c>
      <c r="B117" s="11"/>
      <c r="C117" s="11"/>
      <c r="D117" s="11"/>
      <c r="E117" s="11">
        <f t="shared" si="19"/>
        <v>0</v>
      </c>
      <c r="F117" s="11"/>
      <c r="G117" s="32">
        <v>811</v>
      </c>
      <c r="H117" s="32"/>
      <c r="I117" s="32"/>
      <c r="J117" s="32"/>
      <c r="K117" s="32"/>
      <c r="L117" s="124"/>
    </row>
    <row r="118" spans="1:19" ht="15.75" customHeight="1" x14ac:dyDescent="0.25">
      <c r="A118" s="33" t="s">
        <v>179</v>
      </c>
      <c r="B118" s="71">
        <f>SUM(B109:B117)</f>
        <v>184806</v>
      </c>
      <c r="C118" s="71">
        <f>SUM(C109:C117)</f>
        <v>90991</v>
      </c>
      <c r="D118" s="71">
        <f>SUM(D110:D117)</f>
        <v>850</v>
      </c>
      <c r="E118" s="68">
        <f>SUM(B118:D118)</f>
        <v>276647</v>
      </c>
      <c r="F118" s="71">
        <f t="shared" ref="F118:L118" si="20">SUM(F109:F117)</f>
        <v>0</v>
      </c>
      <c r="G118" s="143">
        <f t="shared" si="20"/>
        <v>811</v>
      </c>
      <c r="H118" s="143">
        <f t="shared" si="20"/>
        <v>0</v>
      </c>
      <c r="I118" s="143">
        <f t="shared" si="20"/>
        <v>0</v>
      </c>
      <c r="J118" s="143">
        <f t="shared" si="20"/>
        <v>0</v>
      </c>
      <c r="K118" s="143">
        <f t="shared" si="20"/>
        <v>0</v>
      </c>
      <c r="L118" s="143">
        <f t="shared" si="20"/>
        <v>0</v>
      </c>
      <c r="M118" s="13"/>
      <c r="N118" s="13"/>
      <c r="O118" s="13"/>
      <c r="P118" s="13"/>
      <c r="Q118" s="13"/>
      <c r="R118" s="13"/>
      <c r="S118" s="13"/>
    </row>
    <row r="119" spans="1:19" ht="15.75" customHeight="1" x14ac:dyDescent="0.25">
      <c r="A119" s="10"/>
      <c r="B119" s="11"/>
      <c r="C119" s="11"/>
      <c r="D119" s="11"/>
      <c r="E119" s="59"/>
      <c r="F119" s="11"/>
      <c r="G119" s="32"/>
      <c r="H119" s="32"/>
      <c r="I119" s="32"/>
      <c r="J119" s="32"/>
      <c r="K119" s="32"/>
      <c r="L119" s="124"/>
    </row>
    <row r="120" spans="1:19" ht="15.75" customHeight="1" x14ac:dyDescent="0.25">
      <c r="A120" s="27" t="s">
        <v>130</v>
      </c>
      <c r="B120" s="59">
        <v>15029</v>
      </c>
      <c r="C120" s="59">
        <v>1886</v>
      </c>
      <c r="D120" s="59"/>
      <c r="E120" s="59">
        <f t="shared" ref="E120:E128" si="21">SUM(B120:D120)</f>
        <v>16915</v>
      </c>
      <c r="F120" s="69"/>
      <c r="G120" s="75"/>
      <c r="H120" s="75"/>
      <c r="I120" s="75"/>
      <c r="J120" s="75"/>
      <c r="K120" s="75"/>
      <c r="L120" s="136"/>
    </row>
    <row r="121" spans="1:19" ht="15.75" customHeight="1" x14ac:dyDescent="0.25">
      <c r="A121" s="10" t="s">
        <v>213</v>
      </c>
      <c r="B121" s="11">
        <v>44536</v>
      </c>
      <c r="C121" s="11">
        <v>15261</v>
      </c>
      <c r="D121" s="11"/>
      <c r="E121" s="11">
        <f>SUM(B121:D121)</f>
        <v>59797</v>
      </c>
      <c r="F121" s="11"/>
      <c r="G121" s="32"/>
      <c r="H121" s="32"/>
      <c r="I121" s="32"/>
      <c r="J121" s="32"/>
      <c r="K121" s="32"/>
      <c r="L121" s="124"/>
    </row>
    <row r="122" spans="1:19" ht="15.75" customHeight="1" x14ac:dyDescent="0.25">
      <c r="A122" s="10" t="s">
        <v>64</v>
      </c>
      <c r="B122" s="11"/>
      <c r="C122" s="11">
        <v>1287</v>
      </c>
      <c r="D122" s="11"/>
      <c r="E122" s="11">
        <f>SUM(B122:D122)</f>
        <v>1287</v>
      </c>
      <c r="F122" s="11"/>
      <c r="G122" s="32"/>
      <c r="H122" s="32"/>
      <c r="I122" s="32"/>
      <c r="J122" s="32"/>
      <c r="K122" s="32"/>
      <c r="L122" s="124"/>
    </row>
    <row r="123" spans="1:19" ht="15.75" customHeight="1" x14ac:dyDescent="0.25">
      <c r="A123" s="10" t="s">
        <v>209</v>
      </c>
      <c r="B123" s="11">
        <v>6254</v>
      </c>
      <c r="C123" s="11">
        <v>7265</v>
      </c>
      <c r="D123" s="11"/>
      <c r="E123" s="11">
        <f>SUM(B123:D123)</f>
        <v>13519</v>
      </c>
      <c r="F123" s="11"/>
      <c r="G123" s="32"/>
      <c r="H123" s="32"/>
      <c r="I123" s="32"/>
      <c r="J123" s="32"/>
      <c r="K123" s="32"/>
      <c r="L123" s="124"/>
    </row>
    <row r="124" spans="1:19" ht="15.75" customHeight="1" x14ac:dyDescent="0.25">
      <c r="A124" s="10" t="s">
        <v>239</v>
      </c>
      <c r="B124" s="11">
        <v>7197</v>
      </c>
      <c r="C124" s="11">
        <v>2386</v>
      </c>
      <c r="D124" s="11">
        <v>850</v>
      </c>
      <c r="E124" s="11">
        <f>SUM(B124:D124)</f>
        <v>10433</v>
      </c>
      <c r="F124" s="11"/>
      <c r="G124" s="32"/>
      <c r="H124" s="32"/>
      <c r="I124" s="32"/>
      <c r="J124" s="32"/>
      <c r="K124" s="32"/>
      <c r="L124" s="124"/>
    </row>
    <row r="125" spans="1:19" ht="15.75" customHeight="1" x14ac:dyDescent="0.25">
      <c r="A125" s="10" t="s">
        <v>215</v>
      </c>
      <c r="B125" s="11">
        <v>366</v>
      </c>
      <c r="C125" s="11"/>
      <c r="D125" s="25"/>
      <c r="E125" s="11">
        <f t="shared" si="21"/>
        <v>366</v>
      </c>
      <c r="F125" s="11">
        <v>10488</v>
      </c>
      <c r="G125" s="32"/>
      <c r="H125" s="32"/>
      <c r="I125" s="32"/>
      <c r="J125" s="32"/>
      <c r="K125" s="32"/>
      <c r="L125" s="124"/>
    </row>
    <row r="126" spans="1:19" ht="15.75" customHeight="1" x14ac:dyDescent="0.25">
      <c r="A126" s="26" t="s">
        <v>211</v>
      </c>
      <c r="B126" s="11"/>
      <c r="C126" s="11"/>
      <c r="D126" s="11"/>
      <c r="E126" s="11">
        <f>SUM(B126:D126)</f>
        <v>0</v>
      </c>
      <c r="F126" s="11"/>
      <c r="G126" s="32"/>
      <c r="H126" s="32"/>
      <c r="I126" s="32"/>
      <c r="J126" s="32"/>
      <c r="K126" s="32"/>
      <c r="L126" s="124"/>
      <c r="N126" s="36"/>
    </row>
    <row r="127" spans="1:19" ht="15.75" customHeight="1" x14ac:dyDescent="0.25">
      <c r="A127" s="10" t="s">
        <v>240</v>
      </c>
      <c r="B127" s="11"/>
      <c r="C127" s="11">
        <v>100</v>
      </c>
      <c r="D127" s="11"/>
      <c r="E127" s="11">
        <f>SUM(B127:D127)</f>
        <v>100</v>
      </c>
      <c r="F127" s="11"/>
      <c r="G127" s="32"/>
      <c r="H127" s="32"/>
      <c r="I127" s="32"/>
      <c r="J127" s="32"/>
      <c r="K127" s="32"/>
      <c r="L127" s="124"/>
    </row>
    <row r="128" spans="1:19" ht="15.75" customHeight="1" x14ac:dyDescent="0.25">
      <c r="A128" s="33" t="s">
        <v>179</v>
      </c>
      <c r="B128" s="71">
        <f>SUM(B120:B127)</f>
        <v>73382</v>
      </c>
      <c r="C128" s="71">
        <f>SUM(C120:C127)</f>
        <v>28185</v>
      </c>
      <c r="D128" s="71">
        <f>SUM(D120:D127)</f>
        <v>850</v>
      </c>
      <c r="E128" s="68">
        <f t="shared" si="21"/>
        <v>102417</v>
      </c>
      <c r="F128" s="71">
        <f t="shared" ref="F128:L128" si="22">SUM(F120:F127)</f>
        <v>10488</v>
      </c>
      <c r="G128" s="143">
        <f t="shared" si="22"/>
        <v>0</v>
      </c>
      <c r="H128" s="143">
        <f t="shared" si="22"/>
        <v>0</v>
      </c>
      <c r="I128" s="143">
        <f t="shared" si="22"/>
        <v>0</v>
      </c>
      <c r="J128" s="143">
        <f t="shared" si="22"/>
        <v>0</v>
      </c>
      <c r="K128" s="143">
        <f t="shared" si="22"/>
        <v>0</v>
      </c>
      <c r="L128" s="143">
        <f t="shared" si="22"/>
        <v>0</v>
      </c>
      <c r="M128" s="13"/>
      <c r="N128" s="13"/>
      <c r="O128" s="13"/>
      <c r="P128" s="13"/>
      <c r="Q128" s="13"/>
      <c r="R128" s="13"/>
      <c r="S128" s="13"/>
    </row>
    <row r="129" spans="1:19" ht="15.75" customHeight="1" x14ac:dyDescent="0.25">
      <c r="A129" s="19"/>
      <c r="B129" s="15"/>
      <c r="C129" s="15"/>
      <c r="D129" s="15"/>
      <c r="E129" s="15"/>
      <c r="F129" s="15"/>
      <c r="G129" s="125"/>
      <c r="H129" s="125"/>
      <c r="I129" s="125"/>
      <c r="J129" s="125"/>
      <c r="K129" s="125"/>
      <c r="L129" s="126"/>
      <c r="M129" s="13"/>
      <c r="N129" s="13"/>
      <c r="O129" s="13"/>
      <c r="P129" s="13"/>
      <c r="Q129" s="13"/>
      <c r="R129" s="13"/>
      <c r="S129" s="13"/>
    </row>
    <row r="130" spans="1:19" ht="15.75" customHeight="1" x14ac:dyDescent="0.25">
      <c r="A130" s="24" t="s">
        <v>121</v>
      </c>
      <c r="B130" s="11">
        <v>21756</v>
      </c>
      <c r="C130" s="11">
        <v>1851</v>
      </c>
      <c r="D130" s="25"/>
      <c r="E130" s="11">
        <f t="shared" ref="E130:E136" si="23">SUM(B130:D130)</f>
        <v>23607</v>
      </c>
      <c r="F130" s="12"/>
      <c r="G130" s="32"/>
      <c r="H130" s="32"/>
      <c r="I130" s="32"/>
      <c r="J130" s="32"/>
      <c r="K130" s="32"/>
      <c r="L130" s="124"/>
    </row>
    <row r="131" spans="1:19" ht="15.75" customHeight="1" x14ac:dyDescent="0.25">
      <c r="A131" s="10" t="s">
        <v>241</v>
      </c>
      <c r="B131" s="11">
        <v>29571</v>
      </c>
      <c r="C131" s="11">
        <v>69662</v>
      </c>
      <c r="D131" s="11"/>
      <c r="E131" s="11">
        <f t="shared" si="23"/>
        <v>99233</v>
      </c>
      <c r="F131" s="12"/>
      <c r="G131" s="32"/>
      <c r="H131" s="32"/>
      <c r="I131" s="32"/>
      <c r="J131" s="32"/>
      <c r="K131" s="32"/>
      <c r="L131" s="124"/>
    </row>
    <row r="132" spans="1:19" ht="15.75" customHeight="1" x14ac:dyDescent="0.25">
      <c r="A132" s="10" t="s">
        <v>64</v>
      </c>
      <c r="B132" s="11"/>
      <c r="C132" s="11">
        <v>3228</v>
      </c>
      <c r="D132" s="11"/>
      <c r="E132" s="11">
        <f t="shared" si="23"/>
        <v>3228</v>
      </c>
      <c r="F132" s="12"/>
      <c r="G132" s="32"/>
      <c r="H132" s="32"/>
      <c r="I132" s="32"/>
      <c r="J132" s="32"/>
      <c r="K132" s="32"/>
      <c r="L132" s="124"/>
    </row>
    <row r="133" spans="1:19" ht="18.75" customHeight="1" x14ac:dyDescent="0.25">
      <c r="A133" s="10" t="s">
        <v>98</v>
      </c>
      <c r="B133" s="11">
        <v>20245</v>
      </c>
      <c r="C133" s="11">
        <v>13099</v>
      </c>
      <c r="D133" s="11"/>
      <c r="E133" s="11">
        <f t="shared" si="23"/>
        <v>33344</v>
      </c>
      <c r="F133" s="12"/>
      <c r="G133" s="32"/>
      <c r="H133" s="32"/>
      <c r="I133" s="32"/>
      <c r="J133" s="32"/>
      <c r="K133" s="32"/>
      <c r="L133" s="124"/>
      <c r="M133" s="2"/>
    </row>
    <row r="134" spans="1:19" ht="15.75" customHeight="1" x14ac:dyDescent="0.25">
      <c r="A134" s="10" t="s">
        <v>209</v>
      </c>
      <c r="B134" s="11">
        <v>11025</v>
      </c>
      <c r="C134" s="11">
        <v>25883</v>
      </c>
      <c r="D134" s="11"/>
      <c r="E134" s="11">
        <f t="shared" si="23"/>
        <v>36908</v>
      </c>
      <c r="F134" s="12"/>
      <c r="G134" s="32"/>
      <c r="H134" s="32"/>
      <c r="I134" s="32"/>
      <c r="J134" s="32"/>
      <c r="K134" s="32"/>
      <c r="L134" s="124"/>
    </row>
    <row r="135" spans="1:19" ht="15.75" customHeight="1" x14ac:dyDescent="0.25">
      <c r="A135" s="10" t="s">
        <v>242</v>
      </c>
      <c r="B135" s="11"/>
      <c r="C135" s="11">
        <v>637</v>
      </c>
      <c r="D135" s="11"/>
      <c r="E135" s="11">
        <f t="shared" si="23"/>
        <v>637</v>
      </c>
      <c r="F135" s="12"/>
      <c r="G135" s="32"/>
      <c r="H135" s="32"/>
      <c r="I135" s="32"/>
      <c r="J135" s="32"/>
      <c r="K135" s="32"/>
      <c r="L135" s="124"/>
    </row>
    <row r="136" spans="1:19" ht="15.75" customHeight="1" x14ac:dyDescent="0.25">
      <c r="A136" s="10" t="s">
        <v>243</v>
      </c>
      <c r="B136" s="11">
        <v>12359</v>
      </c>
      <c r="C136" s="11">
        <v>3356</v>
      </c>
      <c r="D136" s="11">
        <v>850</v>
      </c>
      <c r="E136" s="11">
        <f t="shared" si="23"/>
        <v>16565</v>
      </c>
      <c r="F136" s="12"/>
      <c r="G136" s="32"/>
      <c r="H136" s="32"/>
      <c r="I136" s="32"/>
      <c r="J136" s="32"/>
      <c r="K136" s="32"/>
      <c r="L136" s="124"/>
    </row>
    <row r="137" spans="1:19" ht="15.75" customHeight="1" x14ac:dyDescent="0.25">
      <c r="A137" s="26" t="s">
        <v>211</v>
      </c>
      <c r="B137" s="11"/>
      <c r="C137" s="11"/>
      <c r="D137" s="11"/>
      <c r="E137" s="11">
        <f>SUM(B137:D137)</f>
        <v>0</v>
      </c>
      <c r="F137" s="11"/>
      <c r="G137" s="32"/>
      <c r="H137" s="32"/>
      <c r="I137" s="32"/>
      <c r="J137" s="32"/>
      <c r="K137" s="32"/>
      <c r="L137" s="124"/>
    </row>
    <row r="138" spans="1:19" ht="15.75" customHeight="1" x14ac:dyDescent="0.25">
      <c r="A138" s="10" t="s">
        <v>435</v>
      </c>
      <c r="B138" s="11"/>
      <c r="C138" s="11"/>
      <c r="D138" s="11"/>
      <c r="E138" s="11">
        <f>SUM(B138:D138)</f>
        <v>0</v>
      </c>
      <c r="F138" s="11"/>
      <c r="G138" s="32">
        <v>7207</v>
      </c>
      <c r="H138" s="32"/>
      <c r="I138" s="32"/>
      <c r="J138" s="32"/>
      <c r="K138" s="32"/>
      <c r="L138" s="124"/>
    </row>
    <row r="139" spans="1:19" ht="15.75" customHeight="1" x14ac:dyDescent="0.25">
      <c r="A139" s="10" t="s">
        <v>244</v>
      </c>
      <c r="B139" s="11"/>
      <c r="C139" s="11"/>
      <c r="D139" s="11"/>
      <c r="E139" s="11">
        <f>SUM(B139:D139)</f>
        <v>0</v>
      </c>
      <c r="F139" s="11"/>
      <c r="G139" s="32">
        <v>4914</v>
      </c>
      <c r="H139" s="32"/>
      <c r="I139" s="32"/>
      <c r="J139" s="32"/>
      <c r="K139" s="32"/>
      <c r="L139" s="124"/>
    </row>
    <row r="140" spans="1:19" ht="15.75" customHeight="1" x14ac:dyDescent="0.25">
      <c r="A140" s="10" t="s">
        <v>423</v>
      </c>
      <c r="B140" s="11"/>
      <c r="C140" s="11"/>
      <c r="D140" s="11"/>
      <c r="E140" s="11">
        <f>SUM(B140:D140)</f>
        <v>0</v>
      </c>
      <c r="F140" s="11"/>
      <c r="G140" s="32">
        <v>800</v>
      </c>
      <c r="H140" s="32"/>
      <c r="I140" s="32"/>
      <c r="J140" s="32"/>
      <c r="K140" s="32"/>
      <c r="L140" s="124"/>
    </row>
    <row r="141" spans="1:19" ht="15.75" customHeight="1" x14ac:dyDescent="0.25">
      <c r="A141" s="33" t="s">
        <v>179</v>
      </c>
      <c r="B141" s="71">
        <f>SUM(B130:B140)</f>
        <v>94956</v>
      </c>
      <c r="C141" s="71">
        <f>SUM(C130:C140)</f>
        <v>117716</v>
      </c>
      <c r="D141" s="71">
        <f>SUM(D130:D140)</f>
        <v>850</v>
      </c>
      <c r="E141" s="59">
        <f>SUM(B141:D141)</f>
        <v>213522</v>
      </c>
      <c r="F141" s="71">
        <f t="shared" ref="F141:L141" si="24">SUM(F130:F140)</f>
        <v>0</v>
      </c>
      <c r="G141" s="143">
        <f t="shared" si="24"/>
        <v>12921</v>
      </c>
      <c r="H141" s="143">
        <f t="shared" si="24"/>
        <v>0</v>
      </c>
      <c r="I141" s="143">
        <f t="shared" si="24"/>
        <v>0</v>
      </c>
      <c r="J141" s="143">
        <f t="shared" si="24"/>
        <v>0</v>
      </c>
      <c r="K141" s="143">
        <f t="shared" si="24"/>
        <v>0</v>
      </c>
      <c r="L141" s="143">
        <f t="shared" si="24"/>
        <v>0</v>
      </c>
      <c r="M141" s="13"/>
      <c r="N141" s="13"/>
      <c r="O141" s="13"/>
      <c r="P141" s="13"/>
      <c r="Q141" s="13"/>
      <c r="R141" s="13"/>
      <c r="S141" s="13"/>
    </row>
    <row r="142" spans="1:19" ht="15.75" customHeight="1" x14ac:dyDescent="0.25">
      <c r="B142" s="11"/>
      <c r="C142" s="11"/>
      <c r="D142" s="11"/>
      <c r="E142" s="59"/>
      <c r="F142" s="11"/>
      <c r="G142" s="32"/>
      <c r="H142" s="32"/>
      <c r="I142" s="32"/>
      <c r="J142" s="32"/>
      <c r="K142" s="32"/>
      <c r="L142" s="32"/>
    </row>
    <row r="143" spans="1:19" ht="15.75" customHeight="1" x14ac:dyDescent="0.25">
      <c r="A143" s="27" t="s">
        <v>117</v>
      </c>
      <c r="B143" s="59">
        <v>19726</v>
      </c>
      <c r="C143" s="59">
        <v>4193</v>
      </c>
      <c r="D143" s="59"/>
      <c r="E143" s="59">
        <f t="shared" ref="E143:E150" si="25">SUM(B143:D143)</f>
        <v>23919</v>
      </c>
      <c r="F143" s="69"/>
      <c r="G143" s="75"/>
      <c r="H143" s="75"/>
      <c r="I143" s="75"/>
      <c r="J143" s="75"/>
      <c r="K143" s="75"/>
      <c r="L143" s="136"/>
    </row>
    <row r="144" spans="1:19" ht="15.75" customHeight="1" x14ac:dyDescent="0.25">
      <c r="A144" s="10" t="s">
        <v>210</v>
      </c>
      <c r="B144" s="11"/>
      <c r="C144" s="11">
        <v>7107</v>
      </c>
      <c r="D144" s="11"/>
      <c r="E144" s="11">
        <f t="shared" si="25"/>
        <v>7107</v>
      </c>
      <c r="F144" s="12"/>
      <c r="G144" s="32"/>
      <c r="H144" s="32"/>
      <c r="I144" s="32"/>
      <c r="J144" s="32"/>
      <c r="K144" s="32"/>
      <c r="L144" s="124"/>
    </row>
    <row r="145" spans="1:19" ht="15.75" customHeight="1" x14ac:dyDescent="0.25">
      <c r="A145" s="10" t="s">
        <v>245</v>
      </c>
      <c r="B145" s="11">
        <v>23958</v>
      </c>
      <c r="C145" s="11">
        <v>20645</v>
      </c>
      <c r="D145" s="11"/>
      <c r="E145" s="11">
        <f t="shared" si="25"/>
        <v>44603</v>
      </c>
      <c r="F145" s="12"/>
      <c r="G145" s="32"/>
      <c r="H145" s="32"/>
      <c r="I145" s="32"/>
      <c r="J145" s="32"/>
      <c r="K145" s="32"/>
      <c r="L145" s="124"/>
    </row>
    <row r="146" spans="1:19" ht="15" customHeight="1" x14ac:dyDescent="0.25">
      <c r="A146" s="10" t="s">
        <v>98</v>
      </c>
      <c r="B146" s="11">
        <v>65254</v>
      </c>
      <c r="C146" s="11">
        <v>46495</v>
      </c>
      <c r="D146" s="11"/>
      <c r="E146" s="11">
        <f t="shared" si="25"/>
        <v>111749</v>
      </c>
      <c r="F146" s="12"/>
      <c r="G146" s="32"/>
      <c r="H146" s="32"/>
      <c r="I146" s="32"/>
      <c r="J146" s="32"/>
      <c r="K146" s="32"/>
      <c r="L146" s="124"/>
      <c r="M146" s="2"/>
    </row>
    <row r="147" spans="1:19" ht="15.75" customHeight="1" x14ac:dyDescent="0.25">
      <c r="A147" s="10" t="s">
        <v>246</v>
      </c>
      <c r="B147" s="11">
        <v>5407</v>
      </c>
      <c r="C147" s="11">
        <v>2411</v>
      </c>
      <c r="D147" s="11">
        <v>850</v>
      </c>
      <c r="E147" s="11">
        <f t="shared" si="25"/>
        <v>8668</v>
      </c>
      <c r="F147" s="12"/>
      <c r="G147" s="32"/>
      <c r="H147" s="32"/>
      <c r="I147" s="32"/>
      <c r="J147" s="32"/>
      <c r="K147" s="32"/>
      <c r="L147" s="124"/>
    </row>
    <row r="148" spans="1:19" ht="15.75" customHeight="1" x14ac:dyDescent="0.25">
      <c r="A148" s="10" t="s">
        <v>247</v>
      </c>
      <c r="B148" s="11">
        <v>42261</v>
      </c>
      <c r="C148" s="11">
        <v>22032</v>
      </c>
      <c r="D148" s="11"/>
      <c r="E148" s="11">
        <f t="shared" si="25"/>
        <v>64293</v>
      </c>
      <c r="F148" s="12"/>
      <c r="G148" s="32"/>
      <c r="H148" s="32"/>
      <c r="I148" s="32"/>
      <c r="J148" s="32"/>
      <c r="K148" s="32"/>
      <c r="L148" s="124"/>
    </row>
    <row r="149" spans="1:19" ht="15.75" customHeight="1" x14ac:dyDescent="0.25">
      <c r="A149" s="10" t="s">
        <v>248</v>
      </c>
      <c r="B149" s="11">
        <v>4140</v>
      </c>
      <c r="C149" s="11">
        <v>1712</v>
      </c>
      <c r="D149" s="11"/>
      <c r="E149" s="11">
        <f t="shared" si="25"/>
        <v>5852</v>
      </c>
      <c r="F149" s="12"/>
      <c r="G149" s="32"/>
      <c r="H149" s="32"/>
      <c r="I149" s="32"/>
      <c r="J149" s="32"/>
      <c r="K149" s="32"/>
      <c r="L149" s="124"/>
      <c r="N149" s="36"/>
    </row>
    <row r="150" spans="1:19" ht="15.75" customHeight="1" x14ac:dyDescent="0.25">
      <c r="A150" s="33" t="s">
        <v>179</v>
      </c>
      <c r="B150" s="71">
        <f>SUM(B143:B149)</f>
        <v>160746</v>
      </c>
      <c r="C150" s="71">
        <f>SUM(C143:C149)</f>
        <v>104595</v>
      </c>
      <c r="D150" s="71">
        <f>SUM(D143:D149)</f>
        <v>850</v>
      </c>
      <c r="E150" s="71">
        <f t="shared" si="25"/>
        <v>266191</v>
      </c>
      <c r="F150" s="71">
        <f t="shared" ref="F150:L150" si="26">SUM(F143:F149)</f>
        <v>0</v>
      </c>
      <c r="G150" s="143">
        <f t="shared" si="26"/>
        <v>0</v>
      </c>
      <c r="H150" s="143">
        <f t="shared" si="26"/>
        <v>0</v>
      </c>
      <c r="I150" s="143">
        <f t="shared" si="26"/>
        <v>0</v>
      </c>
      <c r="J150" s="143">
        <f t="shared" si="26"/>
        <v>0</v>
      </c>
      <c r="K150" s="143">
        <f t="shared" si="26"/>
        <v>0</v>
      </c>
      <c r="L150" s="143">
        <f t="shared" si="26"/>
        <v>0</v>
      </c>
      <c r="M150" s="13"/>
      <c r="N150" s="13"/>
      <c r="O150" s="13"/>
      <c r="P150" s="13"/>
      <c r="Q150" s="13"/>
      <c r="R150" s="13"/>
      <c r="S150" s="13"/>
    </row>
    <row r="151" spans="1:19" ht="15.75" customHeight="1" x14ac:dyDescent="0.25">
      <c r="A151" s="34"/>
      <c r="B151" s="73"/>
      <c r="C151" s="73"/>
      <c r="D151" s="73"/>
      <c r="E151" s="15"/>
      <c r="F151" s="73"/>
      <c r="G151" s="146"/>
      <c r="H151" s="146"/>
      <c r="I151" s="146"/>
      <c r="J151" s="146"/>
      <c r="K151" s="146"/>
      <c r="L151" s="147"/>
      <c r="M151" s="13"/>
      <c r="N151" s="13"/>
      <c r="O151" s="13"/>
      <c r="P151" s="13"/>
      <c r="Q151" s="13"/>
      <c r="R151" s="13"/>
      <c r="S151" s="13"/>
    </row>
    <row r="152" spans="1:19" ht="15.75" customHeight="1" x14ac:dyDescent="0.25">
      <c r="A152" s="27" t="s">
        <v>113</v>
      </c>
      <c r="B152" s="59">
        <v>30057</v>
      </c>
      <c r="C152" s="59">
        <v>1433</v>
      </c>
      <c r="D152" s="70"/>
      <c r="E152" s="59">
        <f t="shared" ref="E152:E161" si="27">SUM(B152:D152)</f>
        <v>31490</v>
      </c>
      <c r="F152" s="69"/>
      <c r="G152" s="75"/>
      <c r="H152" s="75"/>
      <c r="I152" s="75"/>
      <c r="J152" s="75"/>
      <c r="K152" s="75"/>
      <c r="L152" s="136"/>
    </row>
    <row r="153" spans="1:19" ht="15.75" customHeight="1" x14ac:dyDescent="0.25">
      <c r="A153" s="10" t="s">
        <v>210</v>
      </c>
      <c r="B153" s="11"/>
      <c r="C153" s="11">
        <v>1300</v>
      </c>
      <c r="D153" s="11"/>
      <c r="E153" s="11">
        <f t="shared" si="27"/>
        <v>1300</v>
      </c>
      <c r="F153" s="12"/>
      <c r="G153" s="32"/>
      <c r="H153" s="32"/>
      <c r="I153" s="32"/>
      <c r="J153" s="32"/>
      <c r="K153" s="32"/>
      <c r="L153" s="124"/>
    </row>
    <row r="154" spans="1:19" ht="15.75" customHeight="1" x14ac:dyDescent="0.25">
      <c r="A154" s="10" t="s">
        <v>245</v>
      </c>
      <c r="B154" s="11">
        <v>21978</v>
      </c>
      <c r="C154" s="11">
        <v>63965</v>
      </c>
      <c r="D154" s="25"/>
      <c r="E154" s="11">
        <f t="shared" si="27"/>
        <v>85943</v>
      </c>
      <c r="F154" s="12"/>
      <c r="G154" s="32"/>
      <c r="H154" s="32"/>
      <c r="I154" s="32"/>
      <c r="J154" s="32"/>
      <c r="K154" s="32"/>
      <c r="L154" s="124"/>
    </row>
    <row r="155" spans="1:19" ht="15.75" customHeight="1" x14ac:dyDescent="0.25">
      <c r="A155" s="10" t="s">
        <v>98</v>
      </c>
      <c r="B155" s="11">
        <v>38502</v>
      </c>
      <c r="C155" s="11">
        <v>42500</v>
      </c>
      <c r="D155" s="25"/>
      <c r="E155" s="11">
        <f t="shared" si="27"/>
        <v>81002</v>
      </c>
      <c r="F155" s="12"/>
      <c r="G155" s="32"/>
      <c r="H155" s="32"/>
      <c r="I155" s="32"/>
      <c r="J155" s="32"/>
      <c r="K155" s="32"/>
      <c r="L155" s="124"/>
    </row>
    <row r="156" spans="1:19" ht="15.75" customHeight="1" x14ac:dyDescent="0.25">
      <c r="A156" s="10" t="s">
        <v>249</v>
      </c>
      <c r="B156" s="11">
        <v>16246</v>
      </c>
      <c r="C156" s="11">
        <v>1802</v>
      </c>
      <c r="D156" s="11">
        <v>850</v>
      </c>
      <c r="E156" s="11">
        <f t="shared" si="27"/>
        <v>18898</v>
      </c>
      <c r="F156" s="12"/>
      <c r="G156" s="32"/>
      <c r="H156" s="32"/>
      <c r="I156" s="32"/>
      <c r="J156" s="32"/>
      <c r="K156" s="32"/>
      <c r="L156" s="124"/>
    </row>
    <row r="157" spans="1:19" ht="15.75" customHeight="1" x14ac:dyDescent="0.25">
      <c r="A157" s="10" t="s">
        <v>250</v>
      </c>
      <c r="B157" s="11">
        <v>15257</v>
      </c>
      <c r="C157" s="11">
        <v>4183</v>
      </c>
      <c r="D157" s="11">
        <v>850</v>
      </c>
      <c r="E157" s="11">
        <f t="shared" si="27"/>
        <v>20290</v>
      </c>
      <c r="F157" s="12"/>
      <c r="G157" s="32"/>
      <c r="H157" s="32"/>
      <c r="I157" s="32"/>
      <c r="J157" s="32"/>
      <c r="K157" s="32"/>
      <c r="L157" s="124"/>
    </row>
    <row r="158" spans="1:19" ht="15.75" customHeight="1" x14ac:dyDescent="0.25">
      <c r="A158" s="10" t="s">
        <v>247</v>
      </c>
      <c r="B158" s="11">
        <v>69849</v>
      </c>
      <c r="C158" s="11">
        <v>18592</v>
      </c>
      <c r="D158" s="11"/>
      <c r="E158" s="11">
        <f t="shared" si="27"/>
        <v>88441</v>
      </c>
      <c r="F158" s="11">
        <v>818</v>
      </c>
      <c r="G158" s="32"/>
      <c r="H158" s="32"/>
      <c r="I158" s="32"/>
      <c r="J158" s="32"/>
      <c r="K158" s="32"/>
      <c r="L158" s="124"/>
    </row>
    <row r="159" spans="1:19" ht="15.75" customHeight="1" x14ac:dyDescent="0.25">
      <c r="A159" s="10" t="s">
        <v>248</v>
      </c>
      <c r="B159" s="11">
        <v>366</v>
      </c>
      <c r="C159" s="11"/>
      <c r="D159" s="11"/>
      <c r="E159" s="11">
        <f t="shared" si="27"/>
        <v>366</v>
      </c>
      <c r="F159" s="11">
        <v>10488</v>
      </c>
      <c r="G159" s="32"/>
      <c r="H159" s="32"/>
      <c r="I159" s="32"/>
      <c r="J159" s="32"/>
      <c r="K159" s="32"/>
      <c r="L159" s="124"/>
    </row>
    <row r="160" spans="1:19" ht="15.75" customHeight="1" x14ac:dyDescent="0.25">
      <c r="A160" s="10" t="s">
        <v>228</v>
      </c>
      <c r="B160" s="11">
        <v>1370</v>
      </c>
      <c r="C160" s="11"/>
      <c r="D160" s="11"/>
      <c r="E160" s="11">
        <f t="shared" si="27"/>
        <v>1370</v>
      </c>
      <c r="F160" s="12"/>
      <c r="G160" s="32"/>
      <c r="H160" s="32"/>
      <c r="I160" s="32"/>
      <c r="J160" s="32"/>
      <c r="K160" s="32"/>
      <c r="L160" s="124"/>
      <c r="N160" s="36"/>
    </row>
    <row r="161" spans="1:19" ht="15.75" customHeight="1" x14ac:dyDescent="0.25">
      <c r="A161" s="10" t="s">
        <v>64</v>
      </c>
      <c r="B161" s="25"/>
      <c r="C161" s="11">
        <v>7172</v>
      </c>
      <c r="D161" s="11"/>
      <c r="E161" s="11">
        <f t="shared" si="27"/>
        <v>7172</v>
      </c>
      <c r="F161" s="12"/>
      <c r="G161" s="32"/>
      <c r="H161" s="32"/>
      <c r="I161" s="32"/>
      <c r="J161" s="32"/>
      <c r="K161" s="32"/>
      <c r="L161" s="124"/>
    </row>
    <row r="162" spans="1:19" ht="15.75" customHeight="1" x14ac:dyDescent="0.25">
      <c r="A162" s="33" t="s">
        <v>179</v>
      </c>
      <c r="B162" s="68">
        <f>SUM(B152:B161)</f>
        <v>193625</v>
      </c>
      <c r="C162" s="68">
        <f>SUM(C152:C161)</f>
        <v>140947</v>
      </c>
      <c r="D162" s="68">
        <f>SUM(D152:D161)</f>
        <v>1700</v>
      </c>
      <c r="E162" s="68">
        <f>SUM(B162:D162)</f>
        <v>336272</v>
      </c>
      <c r="F162" s="68">
        <f t="shared" ref="F162:L162" si="28">SUM(F152:F161)</f>
        <v>11306</v>
      </c>
      <c r="G162" s="77">
        <f t="shared" si="28"/>
        <v>0</v>
      </c>
      <c r="H162" s="77">
        <f t="shared" si="28"/>
        <v>0</v>
      </c>
      <c r="I162" s="77">
        <f t="shared" si="28"/>
        <v>0</v>
      </c>
      <c r="J162" s="77">
        <f t="shared" si="28"/>
        <v>0</v>
      </c>
      <c r="K162" s="77">
        <f t="shared" si="28"/>
        <v>0</v>
      </c>
      <c r="L162" s="77">
        <f t="shared" si="28"/>
        <v>0</v>
      </c>
      <c r="M162" s="13"/>
      <c r="N162" s="13"/>
      <c r="O162" s="13"/>
      <c r="P162" s="13"/>
      <c r="Q162" s="13"/>
      <c r="R162" s="13"/>
      <c r="S162" s="13"/>
    </row>
    <row r="163" spans="1:19" ht="15.75" customHeight="1" x14ac:dyDescent="0.25">
      <c r="A163" s="34"/>
      <c r="B163" s="73"/>
      <c r="C163" s="73"/>
      <c r="D163" s="73"/>
      <c r="E163" s="15"/>
      <c r="F163" s="73"/>
      <c r="G163" s="146"/>
      <c r="H163" s="146"/>
      <c r="I163" s="146"/>
      <c r="J163" s="146"/>
      <c r="K163" s="146"/>
      <c r="L163" s="147"/>
      <c r="M163" s="13"/>
      <c r="N163" s="13"/>
      <c r="O163" s="13"/>
      <c r="P163" s="13"/>
      <c r="Q163" s="13"/>
      <c r="R163" s="13"/>
      <c r="S163" s="13"/>
    </row>
    <row r="164" spans="1:19" ht="15.75" customHeight="1" x14ac:dyDescent="0.25">
      <c r="A164" s="27" t="s">
        <v>132</v>
      </c>
      <c r="B164" s="59">
        <v>14881</v>
      </c>
      <c r="C164" s="59">
        <v>1002</v>
      </c>
      <c r="D164" s="70"/>
      <c r="E164" s="59">
        <f t="shared" ref="E164:E169" si="29">SUM(B164:D164)</f>
        <v>15883</v>
      </c>
      <c r="F164" s="69"/>
      <c r="G164" s="75"/>
      <c r="H164" s="75"/>
      <c r="I164" s="75"/>
      <c r="J164" s="75"/>
      <c r="K164" s="75"/>
      <c r="L164" s="136"/>
    </row>
    <row r="165" spans="1:19" ht="15.75" customHeight="1" x14ac:dyDescent="0.25">
      <c r="A165" s="10" t="s">
        <v>209</v>
      </c>
      <c r="B165" s="11"/>
      <c r="C165" s="11">
        <v>5105</v>
      </c>
      <c r="D165" s="25"/>
      <c r="E165" s="11">
        <f t="shared" si="29"/>
        <v>5105</v>
      </c>
      <c r="F165" s="12"/>
      <c r="G165" s="32"/>
      <c r="H165" s="32"/>
      <c r="I165" s="32"/>
      <c r="J165" s="32"/>
      <c r="K165" s="32"/>
      <c r="L165" s="124"/>
    </row>
    <row r="166" spans="1:19" ht="15.75" customHeight="1" x14ac:dyDescent="0.25">
      <c r="A166" s="10" t="s">
        <v>98</v>
      </c>
      <c r="B166" s="11">
        <v>9784</v>
      </c>
      <c r="C166" s="11">
        <v>15545</v>
      </c>
      <c r="D166" s="25"/>
      <c r="E166" s="11">
        <f t="shared" si="29"/>
        <v>25329</v>
      </c>
      <c r="F166" s="12"/>
      <c r="G166" s="32"/>
      <c r="H166" s="32"/>
      <c r="I166" s="32"/>
      <c r="J166" s="32"/>
      <c r="K166" s="32"/>
      <c r="L166" s="124"/>
    </row>
    <row r="167" spans="1:19" ht="15.75" customHeight="1" x14ac:dyDescent="0.25">
      <c r="A167" s="10" t="s">
        <v>246</v>
      </c>
      <c r="B167" s="11">
        <v>6180</v>
      </c>
      <c r="C167" s="11">
        <v>1965</v>
      </c>
      <c r="D167" s="11">
        <v>850</v>
      </c>
      <c r="E167" s="11">
        <f t="shared" si="29"/>
        <v>8995</v>
      </c>
      <c r="F167" s="12"/>
      <c r="G167" s="32"/>
      <c r="H167" s="32"/>
      <c r="I167" s="32"/>
      <c r="J167" s="32"/>
      <c r="K167" s="32"/>
      <c r="L167" s="124"/>
    </row>
    <row r="168" spans="1:19" ht="15.75" customHeight="1" x14ac:dyDescent="0.25">
      <c r="A168" s="10" t="s">
        <v>251</v>
      </c>
      <c r="B168" s="11">
        <v>366</v>
      </c>
      <c r="C168" s="11">
        <v>611</v>
      </c>
      <c r="D168" s="11"/>
      <c r="E168" s="11">
        <f>SUM(B168:D168)</f>
        <v>977</v>
      </c>
      <c r="F168" s="11">
        <v>10488</v>
      </c>
      <c r="G168" s="32"/>
      <c r="H168" s="32"/>
      <c r="I168" s="32"/>
      <c r="J168" s="32"/>
      <c r="K168" s="32"/>
      <c r="L168" s="124"/>
    </row>
    <row r="169" spans="1:19" ht="15.75" customHeight="1" x14ac:dyDescent="0.25">
      <c r="A169" s="33" t="s">
        <v>179</v>
      </c>
      <c r="B169" s="68">
        <f>SUM(B164:B168)</f>
        <v>31211</v>
      </c>
      <c r="C169" s="68">
        <f>SUM(C164:C168)</f>
        <v>24228</v>
      </c>
      <c r="D169" s="68">
        <f>SUM(D164:D168)</f>
        <v>850</v>
      </c>
      <c r="E169" s="68">
        <f t="shared" si="29"/>
        <v>56289</v>
      </c>
      <c r="F169" s="68">
        <f t="shared" ref="F169:L169" si="30">SUM(F164:F168)</f>
        <v>10488</v>
      </c>
      <c r="G169" s="77">
        <f t="shared" si="30"/>
        <v>0</v>
      </c>
      <c r="H169" s="77">
        <f t="shared" si="30"/>
        <v>0</v>
      </c>
      <c r="I169" s="77">
        <f t="shared" si="30"/>
        <v>0</v>
      </c>
      <c r="J169" s="77">
        <f t="shared" si="30"/>
        <v>0</v>
      </c>
      <c r="K169" s="77">
        <f t="shared" si="30"/>
        <v>0</v>
      </c>
      <c r="L169" s="77">
        <f t="shared" si="30"/>
        <v>0</v>
      </c>
      <c r="M169" s="13"/>
      <c r="N169" s="13"/>
      <c r="O169" s="13"/>
      <c r="P169" s="13"/>
      <c r="Q169" s="13"/>
      <c r="R169" s="13"/>
      <c r="S169" s="13"/>
    </row>
    <row r="170" spans="1:19" ht="15.75" customHeight="1" x14ac:dyDescent="0.25">
      <c r="A170" s="34"/>
      <c r="B170" s="73"/>
      <c r="C170" s="73"/>
      <c r="D170" s="73"/>
      <c r="E170" s="15"/>
      <c r="F170" s="73"/>
      <c r="G170" s="146"/>
      <c r="H170" s="146"/>
      <c r="I170" s="146"/>
      <c r="J170" s="146"/>
      <c r="K170" s="146"/>
      <c r="L170" s="147"/>
      <c r="M170" s="13"/>
      <c r="N170" s="13"/>
      <c r="O170" s="13"/>
      <c r="P170" s="13"/>
      <c r="Q170" s="13"/>
      <c r="R170" s="13"/>
      <c r="S170" s="13"/>
    </row>
    <row r="171" spans="1:19" ht="15.75" customHeight="1" x14ac:dyDescent="0.25">
      <c r="A171" s="27" t="s">
        <v>123</v>
      </c>
      <c r="B171" s="59">
        <v>14835</v>
      </c>
      <c r="C171" s="59">
        <v>1217</v>
      </c>
      <c r="D171" s="70"/>
      <c r="E171" s="59">
        <f t="shared" ref="E171:E180" si="31">SUM(B171:D171)</f>
        <v>16052</v>
      </c>
      <c r="F171" s="69"/>
      <c r="G171" s="75"/>
      <c r="H171" s="75"/>
      <c r="I171" s="75"/>
      <c r="J171" s="75"/>
      <c r="K171" s="75"/>
      <c r="L171" s="136"/>
    </row>
    <row r="172" spans="1:19" ht="15.75" customHeight="1" x14ac:dyDescent="0.25">
      <c r="A172" s="10" t="s">
        <v>209</v>
      </c>
      <c r="B172" s="11">
        <v>10295</v>
      </c>
      <c r="C172" s="11">
        <v>31540</v>
      </c>
      <c r="D172" s="25"/>
      <c r="E172" s="11">
        <f t="shared" si="31"/>
        <v>41835</v>
      </c>
      <c r="F172" s="12"/>
      <c r="G172" s="32"/>
      <c r="H172" s="32"/>
      <c r="I172" s="32"/>
      <c r="J172" s="32"/>
      <c r="K172" s="32"/>
      <c r="L172" s="124"/>
    </row>
    <row r="173" spans="1:19" ht="15.75" customHeight="1" x14ac:dyDescent="0.25">
      <c r="A173" s="10" t="s">
        <v>98</v>
      </c>
      <c r="B173" s="11">
        <v>34891</v>
      </c>
      <c r="C173" s="11">
        <v>11466</v>
      </c>
      <c r="D173" s="25"/>
      <c r="E173" s="11">
        <f t="shared" si="31"/>
        <v>46357</v>
      </c>
      <c r="F173" s="12"/>
      <c r="G173" s="32"/>
      <c r="H173" s="32"/>
      <c r="I173" s="32"/>
      <c r="J173" s="32"/>
      <c r="K173" s="32"/>
      <c r="L173" s="124"/>
    </row>
    <row r="174" spans="1:19" ht="15.75" customHeight="1" x14ac:dyDescent="0.25">
      <c r="A174" s="10" t="s">
        <v>247</v>
      </c>
      <c r="B174" s="11">
        <v>20823</v>
      </c>
      <c r="C174" s="11">
        <v>37770</v>
      </c>
      <c r="D174" s="25"/>
      <c r="E174" s="11">
        <f t="shared" si="31"/>
        <v>58593</v>
      </c>
      <c r="F174" s="11">
        <v>409</v>
      </c>
      <c r="G174" s="32"/>
      <c r="H174" s="32"/>
      <c r="I174" s="32"/>
      <c r="J174" s="32"/>
      <c r="K174" s="32"/>
      <c r="L174" s="124"/>
    </row>
    <row r="175" spans="1:19" ht="15.75" customHeight="1" x14ac:dyDescent="0.25">
      <c r="A175" s="10" t="s">
        <v>246</v>
      </c>
      <c r="B175" s="11">
        <v>10042</v>
      </c>
      <c r="C175" s="11">
        <v>2214</v>
      </c>
      <c r="D175" s="11">
        <v>850</v>
      </c>
      <c r="E175" s="11">
        <f t="shared" si="31"/>
        <v>13106</v>
      </c>
      <c r="F175" s="12"/>
      <c r="G175" s="32"/>
      <c r="H175" s="32"/>
      <c r="I175" s="32"/>
      <c r="J175" s="32"/>
      <c r="K175" s="32"/>
      <c r="L175" s="124"/>
    </row>
    <row r="176" spans="1:19" ht="15.75" customHeight="1" x14ac:dyDescent="0.25">
      <c r="A176" s="10" t="s">
        <v>248</v>
      </c>
      <c r="B176" s="11">
        <v>4620</v>
      </c>
      <c r="C176" s="11">
        <v>3438</v>
      </c>
      <c r="D176" s="25"/>
      <c r="E176" s="11">
        <f t="shared" si="31"/>
        <v>8058</v>
      </c>
      <c r="F176" s="11">
        <v>10488</v>
      </c>
      <c r="G176" s="32"/>
      <c r="H176" s="32"/>
      <c r="I176" s="32"/>
      <c r="J176" s="32"/>
      <c r="K176" s="32"/>
      <c r="L176" s="124"/>
    </row>
    <row r="177" spans="1:19" ht="15.75" customHeight="1" x14ac:dyDescent="0.25">
      <c r="A177" s="10" t="s">
        <v>64</v>
      </c>
      <c r="B177" s="11"/>
      <c r="C177" s="11">
        <v>1817</v>
      </c>
      <c r="D177" s="11"/>
      <c r="E177" s="11">
        <f t="shared" si="31"/>
        <v>1817</v>
      </c>
      <c r="F177" s="12"/>
      <c r="G177" s="32"/>
      <c r="H177" s="32"/>
      <c r="I177" s="32"/>
      <c r="J177" s="32"/>
      <c r="K177" s="32"/>
      <c r="L177" s="124"/>
      <c r="N177" s="36"/>
    </row>
    <row r="178" spans="1:19" ht="15.75" customHeight="1" x14ac:dyDescent="0.25">
      <c r="A178" s="26" t="s">
        <v>211</v>
      </c>
      <c r="B178" s="11"/>
      <c r="C178" s="11"/>
      <c r="D178" s="11"/>
      <c r="E178" s="11">
        <f t="shared" si="31"/>
        <v>0</v>
      </c>
      <c r="F178" s="12"/>
      <c r="G178" s="32"/>
      <c r="H178" s="32"/>
      <c r="I178" s="32"/>
      <c r="J178" s="32"/>
      <c r="K178" s="32"/>
      <c r="L178" s="124"/>
    </row>
    <row r="179" spans="1:19" ht="15.75" customHeight="1" x14ac:dyDescent="0.25">
      <c r="A179" s="10" t="s">
        <v>252</v>
      </c>
      <c r="B179" s="11"/>
      <c r="C179" s="11"/>
      <c r="D179" s="11"/>
      <c r="E179" s="11">
        <f>SUM(B179:D179)</f>
        <v>0</v>
      </c>
      <c r="F179" s="11"/>
      <c r="G179" s="32">
        <v>800</v>
      </c>
      <c r="H179" s="32"/>
      <c r="I179" s="32"/>
      <c r="J179" s="32"/>
      <c r="K179" s="32"/>
      <c r="L179" s="124"/>
    </row>
    <row r="180" spans="1:19" ht="15.75" customHeight="1" x14ac:dyDescent="0.25">
      <c r="A180" s="34" t="s">
        <v>179</v>
      </c>
      <c r="B180" s="59">
        <f>SUM(B171:B179)</f>
        <v>95506</v>
      </c>
      <c r="C180" s="59">
        <f>SUM(C171:C179)</f>
        <v>89462</v>
      </c>
      <c r="D180" s="59">
        <f>SUM(D171:D179)</f>
        <v>850</v>
      </c>
      <c r="E180" s="59">
        <f t="shared" si="31"/>
        <v>185818</v>
      </c>
      <c r="F180" s="59">
        <f t="shared" ref="F180:L180" si="32">SUM(F171:F179)</f>
        <v>10897</v>
      </c>
      <c r="G180" s="75">
        <f t="shared" si="32"/>
        <v>800</v>
      </c>
      <c r="H180" s="75">
        <f t="shared" si="32"/>
        <v>0</v>
      </c>
      <c r="I180" s="75">
        <f t="shared" si="32"/>
        <v>0</v>
      </c>
      <c r="J180" s="75">
        <f t="shared" si="32"/>
        <v>0</v>
      </c>
      <c r="K180" s="75">
        <f t="shared" si="32"/>
        <v>0</v>
      </c>
      <c r="L180" s="75">
        <f t="shared" si="32"/>
        <v>0</v>
      </c>
      <c r="M180" s="13"/>
      <c r="N180" s="13"/>
      <c r="O180" s="13"/>
      <c r="P180" s="13"/>
      <c r="Q180" s="13"/>
      <c r="R180" s="13"/>
      <c r="S180" s="13"/>
    </row>
    <row r="181" spans="1:19" ht="15.75" customHeight="1" x14ac:dyDescent="0.25">
      <c r="A181" s="156"/>
      <c r="B181" s="108"/>
      <c r="C181" s="108"/>
      <c r="D181" s="108"/>
      <c r="E181" s="108"/>
      <c r="F181" s="108"/>
      <c r="G181" s="153"/>
      <c r="H181" s="153"/>
      <c r="I181" s="153"/>
      <c r="J181" s="153"/>
      <c r="K181" s="153"/>
      <c r="L181" s="154"/>
      <c r="M181" s="13"/>
      <c r="N181" s="13"/>
      <c r="O181" s="13"/>
      <c r="P181" s="13"/>
      <c r="Q181" s="13"/>
      <c r="R181" s="13"/>
      <c r="S181" s="13"/>
    </row>
    <row r="182" spans="1:19" ht="15.75" customHeight="1" x14ac:dyDescent="0.25">
      <c r="A182" s="92" t="s">
        <v>124</v>
      </c>
      <c r="B182" s="11">
        <v>19975</v>
      </c>
      <c r="C182" s="11">
        <v>1249</v>
      </c>
      <c r="D182" s="11"/>
      <c r="E182" s="11">
        <f t="shared" ref="E182:E189" si="33">SUM(B182:D182)</f>
        <v>21224</v>
      </c>
      <c r="F182" s="12"/>
      <c r="G182" s="32"/>
      <c r="H182" s="32"/>
      <c r="I182" s="32"/>
      <c r="J182" s="32"/>
      <c r="K182" s="32"/>
      <c r="L182" s="133"/>
    </row>
    <row r="183" spans="1:19" ht="15.75" customHeight="1" x14ac:dyDescent="0.25">
      <c r="A183" s="93" t="s">
        <v>210</v>
      </c>
      <c r="B183" s="11"/>
      <c r="C183" s="11"/>
      <c r="D183" s="11">
        <v>3574</v>
      </c>
      <c r="E183" s="11">
        <f t="shared" si="33"/>
        <v>3574</v>
      </c>
      <c r="F183" s="12"/>
      <c r="G183" s="32"/>
      <c r="H183" s="32"/>
      <c r="I183" s="32"/>
      <c r="J183" s="32"/>
      <c r="K183" s="32"/>
      <c r="L183" s="133"/>
    </row>
    <row r="184" spans="1:19" ht="15.75" customHeight="1" x14ac:dyDescent="0.25">
      <c r="A184" s="93" t="s">
        <v>245</v>
      </c>
      <c r="B184" s="11"/>
      <c r="C184" s="11">
        <v>42099</v>
      </c>
      <c r="D184" s="11"/>
      <c r="E184" s="11">
        <f t="shared" si="33"/>
        <v>42099</v>
      </c>
      <c r="F184" s="12"/>
      <c r="G184" s="32"/>
      <c r="H184" s="32"/>
      <c r="I184" s="32"/>
      <c r="J184" s="32"/>
      <c r="K184" s="32"/>
      <c r="L184" s="133"/>
    </row>
    <row r="185" spans="1:19" ht="16.5" customHeight="1" x14ac:dyDescent="0.25">
      <c r="A185" s="93" t="s">
        <v>98</v>
      </c>
      <c r="B185" s="11">
        <v>24459</v>
      </c>
      <c r="C185" s="11">
        <v>14801</v>
      </c>
      <c r="D185" s="11"/>
      <c r="E185" s="11">
        <f t="shared" si="33"/>
        <v>39260</v>
      </c>
      <c r="F185" s="12"/>
      <c r="G185" s="32"/>
      <c r="H185" s="32"/>
      <c r="I185" s="32"/>
      <c r="J185" s="32"/>
      <c r="K185" s="32"/>
      <c r="L185" s="133"/>
      <c r="M185" s="2"/>
    </row>
    <row r="186" spans="1:19" ht="15.75" customHeight="1" x14ac:dyDescent="0.25">
      <c r="A186" s="93" t="s">
        <v>64</v>
      </c>
      <c r="B186" s="11"/>
      <c r="C186" s="11">
        <v>2912</v>
      </c>
      <c r="D186" s="11"/>
      <c r="E186" s="11">
        <f t="shared" si="33"/>
        <v>2912</v>
      </c>
      <c r="F186" s="12"/>
      <c r="G186" s="148"/>
      <c r="H186" s="148"/>
      <c r="I186" s="32"/>
      <c r="J186" s="32"/>
      <c r="K186" s="32"/>
      <c r="L186" s="133"/>
    </row>
    <row r="187" spans="1:19" ht="15.75" customHeight="1" x14ac:dyDescent="0.25">
      <c r="A187" s="93" t="s">
        <v>246</v>
      </c>
      <c r="B187" s="11">
        <v>10042</v>
      </c>
      <c r="C187" s="11">
        <v>4350</v>
      </c>
      <c r="D187" s="11">
        <v>850</v>
      </c>
      <c r="E187" s="11">
        <f t="shared" si="33"/>
        <v>15242</v>
      </c>
      <c r="F187" s="12"/>
      <c r="G187" s="32"/>
      <c r="H187" s="32"/>
      <c r="I187" s="32"/>
      <c r="J187" s="32"/>
      <c r="K187" s="32"/>
      <c r="L187" s="133"/>
    </row>
    <row r="188" spans="1:19" ht="15.75" customHeight="1" x14ac:dyDescent="0.25">
      <c r="A188" s="93" t="s">
        <v>247</v>
      </c>
      <c r="B188" s="11"/>
      <c r="C188" s="11">
        <v>8947</v>
      </c>
      <c r="D188" s="25"/>
      <c r="E188" s="11">
        <f t="shared" si="33"/>
        <v>8947</v>
      </c>
      <c r="F188" s="12"/>
      <c r="G188" s="32"/>
      <c r="H188" s="32"/>
      <c r="I188" s="32"/>
      <c r="J188" s="32"/>
      <c r="K188" s="32"/>
      <c r="L188" s="133"/>
    </row>
    <row r="189" spans="1:19" ht="15.75" customHeight="1" x14ac:dyDescent="0.25">
      <c r="A189" s="94" t="s">
        <v>253</v>
      </c>
      <c r="B189" s="95">
        <v>12418</v>
      </c>
      <c r="C189" s="95">
        <v>5438</v>
      </c>
      <c r="D189" s="157"/>
      <c r="E189" s="95">
        <f t="shared" si="33"/>
        <v>17856</v>
      </c>
      <c r="F189" s="96"/>
      <c r="G189" s="134"/>
      <c r="H189" s="134"/>
      <c r="I189" s="134"/>
      <c r="J189" s="134"/>
      <c r="K189" s="134"/>
      <c r="L189" s="135"/>
    </row>
    <row r="190" spans="1:19" ht="15.75" customHeight="1" x14ac:dyDescent="0.25">
      <c r="A190" s="33" t="s">
        <v>179</v>
      </c>
      <c r="B190" s="71">
        <f>SUM(B182:B189)</f>
        <v>66894</v>
      </c>
      <c r="C190" s="71">
        <f>SUM(C182:C189)</f>
        <v>79796</v>
      </c>
      <c r="D190" s="71">
        <f>SUM(D182:D189)</f>
        <v>4424</v>
      </c>
      <c r="E190" s="71">
        <f>SUM(B190:D190)</f>
        <v>151114</v>
      </c>
      <c r="F190" s="71">
        <f t="shared" ref="F190:L190" si="34">SUM(F182:F189)</f>
        <v>0</v>
      </c>
      <c r="G190" s="143">
        <f t="shared" si="34"/>
        <v>0</v>
      </c>
      <c r="H190" s="143">
        <f t="shared" si="34"/>
        <v>0</v>
      </c>
      <c r="I190" s="143">
        <f t="shared" si="34"/>
        <v>0</v>
      </c>
      <c r="J190" s="143">
        <f t="shared" si="34"/>
        <v>0</v>
      </c>
      <c r="K190" s="143">
        <f t="shared" si="34"/>
        <v>0</v>
      </c>
      <c r="L190" s="143">
        <f t="shared" si="34"/>
        <v>0</v>
      </c>
      <c r="M190" s="13"/>
      <c r="N190" s="13"/>
      <c r="O190" s="13"/>
      <c r="P190" s="13"/>
      <c r="Q190" s="13"/>
      <c r="R190" s="13"/>
      <c r="S190" s="13"/>
    </row>
    <row r="191" spans="1:19" ht="15.75" customHeight="1" x14ac:dyDescent="0.25">
      <c r="A191" s="34"/>
      <c r="B191" s="73"/>
      <c r="C191" s="73"/>
      <c r="D191" s="73"/>
      <c r="E191" s="15"/>
      <c r="F191" s="73"/>
      <c r="G191" s="146"/>
      <c r="H191" s="146"/>
      <c r="I191" s="146"/>
      <c r="J191" s="146"/>
      <c r="K191" s="146"/>
      <c r="L191" s="147"/>
      <c r="M191" s="13"/>
      <c r="N191" s="13"/>
      <c r="O191" s="13"/>
      <c r="P191" s="13"/>
      <c r="Q191" s="13"/>
      <c r="R191" s="13"/>
      <c r="S191" s="13"/>
    </row>
    <row r="192" spans="1:19" ht="15.75" customHeight="1" x14ac:dyDescent="0.25">
      <c r="A192" s="27" t="s">
        <v>125</v>
      </c>
      <c r="B192" s="59">
        <v>21431</v>
      </c>
      <c r="C192" s="59">
        <v>1437</v>
      </c>
      <c r="D192" s="70"/>
      <c r="E192" s="59">
        <f t="shared" ref="E192:E199" si="35">SUM(B192:D192)</f>
        <v>22868</v>
      </c>
      <c r="F192" s="69"/>
      <c r="G192" s="75"/>
      <c r="H192" s="75"/>
      <c r="I192" s="75"/>
      <c r="J192" s="75"/>
      <c r="K192" s="75"/>
      <c r="L192" s="136"/>
    </row>
    <row r="193" spans="1:19" ht="15.75" customHeight="1" x14ac:dyDescent="0.25">
      <c r="A193" s="10" t="s">
        <v>64</v>
      </c>
      <c r="B193" s="11"/>
      <c r="C193" s="11">
        <v>3177</v>
      </c>
      <c r="D193" s="25"/>
      <c r="E193" s="11">
        <f t="shared" si="35"/>
        <v>3177</v>
      </c>
      <c r="F193" s="12"/>
      <c r="G193" s="32"/>
      <c r="H193" s="32"/>
      <c r="I193" s="32"/>
      <c r="J193" s="32"/>
      <c r="K193" s="32"/>
      <c r="L193" s="124"/>
    </row>
    <row r="194" spans="1:19" ht="15.75" customHeight="1" x14ac:dyDescent="0.25">
      <c r="A194" s="10" t="s">
        <v>213</v>
      </c>
      <c r="B194" s="11">
        <v>32149</v>
      </c>
      <c r="C194" s="32">
        <v>23155</v>
      </c>
      <c r="D194" s="25"/>
      <c r="E194" s="11">
        <f t="shared" si="35"/>
        <v>55304</v>
      </c>
      <c r="F194" s="12"/>
      <c r="G194" s="32"/>
      <c r="H194" s="32"/>
      <c r="I194" s="32"/>
      <c r="J194" s="32"/>
      <c r="K194" s="32"/>
      <c r="L194" s="124"/>
    </row>
    <row r="195" spans="1:19" ht="15.75" customHeight="1" x14ac:dyDescent="0.25">
      <c r="A195" s="10" t="s">
        <v>254</v>
      </c>
      <c r="B195" s="11">
        <v>4505</v>
      </c>
      <c r="C195" s="11"/>
      <c r="D195" s="25"/>
      <c r="E195" s="11">
        <f t="shared" si="35"/>
        <v>4505</v>
      </c>
      <c r="F195" s="32">
        <v>10488</v>
      </c>
      <c r="G195" s="32"/>
      <c r="H195" s="32"/>
      <c r="I195" s="32"/>
      <c r="J195" s="32"/>
      <c r="K195" s="32"/>
      <c r="L195" s="124"/>
    </row>
    <row r="196" spans="1:19" ht="15.75" customHeight="1" x14ac:dyDescent="0.25">
      <c r="A196" s="10" t="s">
        <v>255</v>
      </c>
      <c r="B196" s="11">
        <v>7415</v>
      </c>
      <c r="C196" s="32">
        <v>1575</v>
      </c>
      <c r="D196" s="11">
        <v>850</v>
      </c>
      <c r="E196" s="11">
        <f t="shared" si="35"/>
        <v>9840</v>
      </c>
      <c r="F196" s="12"/>
      <c r="G196" s="32"/>
      <c r="H196" s="32"/>
      <c r="I196" s="32"/>
      <c r="J196" s="32"/>
      <c r="K196" s="32"/>
      <c r="L196" s="124"/>
    </row>
    <row r="197" spans="1:19" ht="15.75" customHeight="1" x14ac:dyDescent="0.25">
      <c r="A197" s="10" t="s">
        <v>256</v>
      </c>
      <c r="B197" s="11">
        <v>19526</v>
      </c>
      <c r="C197" s="11">
        <v>3780</v>
      </c>
      <c r="D197" s="11"/>
      <c r="E197" s="11">
        <f t="shared" si="35"/>
        <v>23306</v>
      </c>
      <c r="F197" s="12"/>
      <c r="G197" s="32"/>
      <c r="H197" s="32"/>
      <c r="I197" s="32"/>
      <c r="J197" s="32"/>
      <c r="K197" s="32"/>
      <c r="L197" s="124"/>
    </row>
    <row r="198" spans="1:19" ht="15.75" customHeight="1" x14ac:dyDescent="0.25">
      <c r="A198" s="10" t="s">
        <v>210</v>
      </c>
      <c r="B198" s="11"/>
      <c r="C198" s="11">
        <v>8878</v>
      </c>
      <c r="D198" s="11"/>
      <c r="E198" s="11">
        <f t="shared" si="35"/>
        <v>8878</v>
      </c>
      <c r="F198" s="12"/>
      <c r="G198" s="32"/>
      <c r="H198" s="32"/>
      <c r="I198" s="32"/>
      <c r="J198" s="32"/>
      <c r="K198" s="32"/>
      <c r="L198" s="124"/>
    </row>
    <row r="199" spans="1:19" ht="15.75" customHeight="1" x14ac:dyDescent="0.25">
      <c r="A199" s="10" t="s">
        <v>245</v>
      </c>
      <c r="B199" s="11">
        <v>7995</v>
      </c>
      <c r="C199" s="11">
        <v>15079</v>
      </c>
      <c r="D199" s="25"/>
      <c r="E199" s="11">
        <f t="shared" si="35"/>
        <v>23074</v>
      </c>
      <c r="F199" s="12"/>
      <c r="G199" s="32"/>
      <c r="H199" s="32"/>
      <c r="I199" s="32"/>
      <c r="J199" s="32"/>
      <c r="K199" s="32"/>
      <c r="L199" s="124"/>
    </row>
    <row r="200" spans="1:19" ht="15.75" customHeight="1" x14ac:dyDescent="0.25">
      <c r="A200" s="33" t="s">
        <v>179</v>
      </c>
      <c r="B200" s="71">
        <f>SUM(B192:B199)</f>
        <v>93021</v>
      </c>
      <c r="C200" s="71">
        <f>SUM(C192:C199)</f>
        <v>57081</v>
      </c>
      <c r="D200" s="71">
        <f>SUM(D192:D199)</f>
        <v>850</v>
      </c>
      <c r="E200" s="71">
        <f>SUM(B200:D200)</f>
        <v>150952</v>
      </c>
      <c r="F200" s="71">
        <f t="shared" ref="F200:L200" si="36">SUM(F192:F199)</f>
        <v>10488</v>
      </c>
      <c r="G200" s="143">
        <f t="shared" si="36"/>
        <v>0</v>
      </c>
      <c r="H200" s="143">
        <f t="shared" si="36"/>
        <v>0</v>
      </c>
      <c r="I200" s="143">
        <f t="shared" si="36"/>
        <v>0</v>
      </c>
      <c r="J200" s="143">
        <f t="shared" si="36"/>
        <v>0</v>
      </c>
      <c r="K200" s="143">
        <f t="shared" si="36"/>
        <v>0</v>
      </c>
      <c r="L200" s="143">
        <f t="shared" si="36"/>
        <v>0</v>
      </c>
      <c r="M200" s="13"/>
      <c r="N200" s="13"/>
      <c r="O200" s="13"/>
      <c r="P200" s="13"/>
      <c r="Q200" s="13"/>
      <c r="R200" s="13"/>
      <c r="S200" s="13"/>
    </row>
    <row r="201" spans="1:19" ht="15.75" customHeight="1" x14ac:dyDescent="0.25">
      <c r="A201" s="34"/>
      <c r="B201" s="73"/>
      <c r="C201" s="73"/>
      <c r="D201" s="73"/>
      <c r="E201" s="15"/>
      <c r="F201" s="73"/>
      <c r="G201" s="146"/>
      <c r="H201" s="146"/>
      <c r="I201" s="146"/>
      <c r="J201" s="146"/>
      <c r="K201" s="146"/>
      <c r="L201" s="147"/>
      <c r="M201" s="13"/>
      <c r="N201" s="13"/>
      <c r="O201" s="13"/>
      <c r="P201" s="13"/>
      <c r="Q201" s="13"/>
      <c r="R201" s="13"/>
      <c r="S201" s="13"/>
    </row>
    <row r="202" spans="1:19" ht="15.75" customHeight="1" x14ac:dyDescent="0.25">
      <c r="A202" s="27" t="s">
        <v>112</v>
      </c>
      <c r="B202" s="59">
        <v>21230</v>
      </c>
      <c r="C202" s="59">
        <v>3755</v>
      </c>
      <c r="D202" s="70"/>
      <c r="E202" s="59">
        <f t="shared" ref="E202:E208" si="37">SUM(B202:D202)</f>
        <v>24985</v>
      </c>
      <c r="F202" s="69"/>
      <c r="G202" s="75"/>
      <c r="H202" s="75"/>
      <c r="I202" s="75"/>
      <c r="J202" s="75"/>
      <c r="K202" s="75"/>
      <c r="L202" s="136"/>
    </row>
    <row r="203" spans="1:19" ht="15.75" customHeight="1" x14ac:dyDescent="0.25">
      <c r="A203" s="10" t="s">
        <v>64</v>
      </c>
      <c r="B203" s="11"/>
      <c r="C203" s="11">
        <v>3844</v>
      </c>
      <c r="D203" s="25"/>
      <c r="E203" s="11">
        <f t="shared" si="37"/>
        <v>3844</v>
      </c>
      <c r="F203" s="12"/>
      <c r="G203" s="32"/>
      <c r="H203" s="32"/>
      <c r="I203" s="32"/>
      <c r="J203" s="32"/>
      <c r="K203" s="32"/>
      <c r="L203" s="124"/>
    </row>
    <row r="204" spans="1:19" ht="15.75" customHeight="1" x14ac:dyDescent="0.25">
      <c r="A204" s="10" t="s">
        <v>213</v>
      </c>
      <c r="B204" s="11">
        <v>71343</v>
      </c>
      <c r="C204" s="11">
        <v>24679</v>
      </c>
      <c r="D204" s="25"/>
      <c r="E204" s="11">
        <f t="shared" si="37"/>
        <v>96022</v>
      </c>
      <c r="F204" s="12"/>
      <c r="G204" s="32"/>
      <c r="H204" s="32"/>
      <c r="I204" s="32"/>
      <c r="J204" s="32"/>
      <c r="K204" s="32"/>
      <c r="L204" s="124"/>
    </row>
    <row r="205" spans="1:19" ht="15.75" customHeight="1" x14ac:dyDescent="0.25">
      <c r="A205" s="10" t="s">
        <v>257</v>
      </c>
      <c r="B205" s="11">
        <v>2598</v>
      </c>
      <c r="C205" s="11"/>
      <c r="D205" s="25"/>
      <c r="E205" s="11">
        <f t="shared" si="37"/>
        <v>2598</v>
      </c>
      <c r="F205" s="11">
        <v>10488</v>
      </c>
      <c r="G205" s="32"/>
      <c r="H205" s="32"/>
      <c r="I205" s="32"/>
      <c r="J205" s="32"/>
      <c r="K205" s="32"/>
      <c r="L205" s="124"/>
    </row>
    <row r="206" spans="1:19" ht="15.75" customHeight="1" x14ac:dyDescent="0.25">
      <c r="A206" s="10" t="s">
        <v>258</v>
      </c>
      <c r="B206" s="11">
        <v>9823</v>
      </c>
      <c r="C206" s="11">
        <v>1397</v>
      </c>
      <c r="D206" s="11"/>
      <c r="E206" s="11">
        <f t="shared" si="37"/>
        <v>11220</v>
      </c>
      <c r="F206" s="12"/>
      <c r="G206" s="32"/>
      <c r="H206" s="32"/>
      <c r="I206" s="32"/>
      <c r="J206" s="32"/>
      <c r="K206" s="32"/>
      <c r="L206" s="124"/>
      <c r="N206" s="36"/>
    </row>
    <row r="207" spans="1:19" ht="15.75" customHeight="1" x14ac:dyDescent="0.25">
      <c r="A207" s="10" t="s">
        <v>259</v>
      </c>
      <c r="B207" s="11">
        <v>26689</v>
      </c>
      <c r="C207" s="11">
        <v>2271</v>
      </c>
      <c r="D207" s="11"/>
      <c r="E207" s="11">
        <f t="shared" si="37"/>
        <v>28960</v>
      </c>
      <c r="F207" s="11">
        <v>2454</v>
      </c>
      <c r="G207" s="32"/>
      <c r="H207" s="32"/>
      <c r="I207" s="32"/>
      <c r="J207" s="32"/>
      <c r="K207" s="32"/>
      <c r="L207" s="124"/>
    </row>
    <row r="208" spans="1:19" ht="15.75" customHeight="1" x14ac:dyDescent="0.25">
      <c r="A208" s="10" t="s">
        <v>210</v>
      </c>
      <c r="B208" s="11"/>
      <c r="C208" s="11">
        <v>27800</v>
      </c>
      <c r="D208" s="11"/>
      <c r="E208" s="11">
        <f t="shared" si="37"/>
        <v>27800</v>
      </c>
      <c r="F208" s="12"/>
      <c r="G208" s="32"/>
      <c r="H208" s="32"/>
      <c r="I208" s="32"/>
      <c r="J208" s="32"/>
      <c r="K208" s="32"/>
      <c r="L208" s="124"/>
    </row>
    <row r="209" spans="1:19" ht="15.75" customHeight="1" x14ac:dyDescent="0.25">
      <c r="A209" s="10" t="s">
        <v>245</v>
      </c>
      <c r="B209" s="11">
        <v>27021</v>
      </c>
      <c r="C209" s="11">
        <v>109755</v>
      </c>
      <c r="D209" s="11"/>
      <c r="E209" s="11">
        <f>SUM(B209:D209)</f>
        <v>136776</v>
      </c>
      <c r="F209" s="11"/>
      <c r="G209" s="32"/>
      <c r="H209" s="32"/>
      <c r="I209" s="32"/>
      <c r="J209" s="32"/>
      <c r="K209" s="32"/>
      <c r="L209" s="124"/>
    </row>
    <row r="210" spans="1:19" ht="15.75" customHeight="1" x14ac:dyDescent="0.25">
      <c r="A210" s="33" t="s">
        <v>179</v>
      </c>
      <c r="B210" s="71">
        <f>SUM(B202:B209)</f>
        <v>158704</v>
      </c>
      <c r="C210" s="71">
        <f>SUM(C202:C209)</f>
        <v>173501</v>
      </c>
      <c r="D210" s="71">
        <f>SUM(D202:D209)</f>
        <v>0</v>
      </c>
      <c r="E210" s="71">
        <f>SUM(B210:D210)</f>
        <v>332205</v>
      </c>
      <c r="F210" s="71">
        <f t="shared" ref="F210:L210" si="38">SUM(F202:F209)</f>
        <v>12942</v>
      </c>
      <c r="G210" s="143">
        <f t="shared" si="38"/>
        <v>0</v>
      </c>
      <c r="H210" s="143">
        <f t="shared" si="38"/>
        <v>0</v>
      </c>
      <c r="I210" s="143">
        <f t="shared" si="38"/>
        <v>0</v>
      </c>
      <c r="J210" s="143">
        <f t="shared" si="38"/>
        <v>0</v>
      </c>
      <c r="K210" s="143">
        <f t="shared" si="38"/>
        <v>0</v>
      </c>
      <c r="L210" s="143">
        <f t="shared" si="38"/>
        <v>0</v>
      </c>
      <c r="M210" s="13"/>
      <c r="N210" s="13"/>
      <c r="O210" s="13"/>
      <c r="P210" s="13"/>
      <c r="Q210" s="13"/>
      <c r="R210" s="13"/>
      <c r="S210" s="13"/>
    </row>
    <row r="211" spans="1:19" ht="15.75" customHeight="1" x14ac:dyDescent="0.25">
      <c r="A211" s="34"/>
      <c r="B211" s="73"/>
      <c r="C211" s="73"/>
      <c r="D211" s="73"/>
      <c r="E211" s="15"/>
      <c r="F211" s="73"/>
      <c r="G211" s="146"/>
      <c r="H211" s="146"/>
      <c r="I211" s="146"/>
      <c r="J211" s="146"/>
      <c r="K211" s="146"/>
      <c r="L211" s="147"/>
      <c r="M211" s="13"/>
      <c r="N211" s="13"/>
      <c r="O211" s="13"/>
      <c r="P211" s="13"/>
      <c r="Q211" s="13"/>
      <c r="R211" s="13"/>
      <c r="S211" s="13"/>
    </row>
    <row r="212" spans="1:19" ht="15.75" customHeight="1" x14ac:dyDescent="0.25">
      <c r="A212" s="27" t="s">
        <v>114</v>
      </c>
      <c r="B212" s="59">
        <v>18098</v>
      </c>
      <c r="C212" s="59">
        <v>1954</v>
      </c>
      <c r="D212" s="70"/>
      <c r="E212" s="59">
        <f t="shared" ref="E212:E221" si="39">SUM(B212:D212)</f>
        <v>20052</v>
      </c>
      <c r="F212" s="59"/>
      <c r="G212" s="75"/>
      <c r="H212" s="75"/>
      <c r="I212" s="75"/>
      <c r="J212" s="75"/>
      <c r="K212" s="75"/>
      <c r="L212" s="136"/>
    </row>
    <row r="213" spans="1:19" ht="15.75" customHeight="1" x14ac:dyDescent="0.25">
      <c r="A213" s="10" t="s">
        <v>64</v>
      </c>
      <c r="B213" s="11"/>
      <c r="C213" s="11">
        <v>3194</v>
      </c>
      <c r="D213" s="25"/>
      <c r="E213" s="11">
        <f t="shared" si="39"/>
        <v>3194</v>
      </c>
      <c r="F213" s="11"/>
      <c r="G213" s="32"/>
      <c r="H213" s="32"/>
      <c r="I213" s="32"/>
      <c r="J213" s="32"/>
      <c r="K213" s="32"/>
      <c r="L213" s="124"/>
    </row>
    <row r="214" spans="1:19" ht="15.75" customHeight="1" x14ac:dyDescent="0.25">
      <c r="A214" s="10" t="s">
        <v>213</v>
      </c>
      <c r="B214" s="11">
        <v>47830</v>
      </c>
      <c r="C214" s="11">
        <v>62163</v>
      </c>
      <c r="D214" s="25"/>
      <c r="E214" s="11">
        <f t="shared" si="39"/>
        <v>109993</v>
      </c>
      <c r="F214" s="11"/>
      <c r="G214" s="32"/>
      <c r="H214" s="32"/>
      <c r="I214" s="32"/>
      <c r="J214" s="32"/>
      <c r="K214" s="32"/>
      <c r="L214" s="124"/>
    </row>
    <row r="215" spans="1:19" ht="15.75" customHeight="1" x14ac:dyDescent="0.25">
      <c r="A215" s="10" t="s">
        <v>260</v>
      </c>
      <c r="B215" s="11">
        <v>6575</v>
      </c>
      <c r="C215" s="11">
        <v>1888</v>
      </c>
      <c r="D215" s="25"/>
      <c r="E215" s="11">
        <f t="shared" si="39"/>
        <v>8463</v>
      </c>
      <c r="F215" s="11">
        <v>10488</v>
      </c>
      <c r="G215" s="32"/>
      <c r="H215" s="32"/>
      <c r="I215" s="32"/>
      <c r="J215" s="32"/>
      <c r="K215" s="32"/>
      <c r="L215" s="124"/>
    </row>
    <row r="216" spans="1:19" ht="15.75" customHeight="1" x14ac:dyDescent="0.25">
      <c r="A216" s="10" t="s">
        <v>261</v>
      </c>
      <c r="B216" s="11">
        <v>8922</v>
      </c>
      <c r="C216" s="11">
        <v>2209</v>
      </c>
      <c r="D216" s="11">
        <v>850</v>
      </c>
      <c r="E216" s="11">
        <f t="shared" si="39"/>
        <v>11981</v>
      </c>
      <c r="F216" s="11"/>
      <c r="G216" s="32"/>
      <c r="H216" s="32"/>
      <c r="I216" s="32"/>
      <c r="J216" s="32"/>
      <c r="K216" s="32"/>
      <c r="L216" s="124"/>
      <c r="N216" s="36"/>
    </row>
    <row r="217" spans="1:19" ht="15.75" customHeight="1" x14ac:dyDescent="0.25">
      <c r="A217" s="10" t="s">
        <v>424</v>
      </c>
      <c r="B217" s="11">
        <v>8601</v>
      </c>
      <c r="C217" s="11">
        <v>3451</v>
      </c>
      <c r="D217" s="11">
        <v>700</v>
      </c>
      <c r="E217" s="11">
        <f t="shared" si="39"/>
        <v>12752</v>
      </c>
      <c r="F217" s="11"/>
      <c r="G217" s="32"/>
      <c r="H217" s="32"/>
      <c r="I217" s="32"/>
      <c r="J217" s="32"/>
      <c r="K217" s="32"/>
      <c r="L217" s="124"/>
    </row>
    <row r="218" spans="1:19" ht="15.75" customHeight="1" x14ac:dyDescent="0.25">
      <c r="A218" s="10" t="s">
        <v>262</v>
      </c>
      <c r="B218" s="11">
        <v>48067</v>
      </c>
      <c r="C218" s="11">
        <v>10230</v>
      </c>
      <c r="D218" s="11"/>
      <c r="E218" s="11">
        <f t="shared" si="39"/>
        <v>58297</v>
      </c>
      <c r="F218" s="11">
        <v>1636</v>
      </c>
      <c r="G218" s="32"/>
      <c r="H218" s="32"/>
      <c r="I218" s="32"/>
      <c r="J218" s="32"/>
      <c r="K218" s="32"/>
      <c r="L218" s="124"/>
    </row>
    <row r="219" spans="1:19" ht="15.75" customHeight="1" x14ac:dyDescent="0.25">
      <c r="A219" s="10" t="s">
        <v>210</v>
      </c>
      <c r="B219" s="11"/>
      <c r="C219" s="11">
        <v>12387</v>
      </c>
      <c r="D219" s="11"/>
      <c r="E219" s="11">
        <f t="shared" si="39"/>
        <v>12387</v>
      </c>
      <c r="F219" s="11"/>
      <c r="G219" s="32"/>
      <c r="H219" s="32"/>
      <c r="I219" s="32"/>
      <c r="J219" s="32"/>
      <c r="K219" s="32"/>
      <c r="L219" s="124"/>
      <c r="N219" s="36"/>
    </row>
    <row r="220" spans="1:19" ht="15.75" customHeight="1" x14ac:dyDescent="0.25">
      <c r="A220" s="10" t="s">
        <v>245</v>
      </c>
      <c r="B220" s="11">
        <v>17291</v>
      </c>
      <c r="C220" s="11">
        <v>19224</v>
      </c>
      <c r="D220" s="11"/>
      <c r="E220" s="11">
        <f>SUM(B220:D220)</f>
        <v>36515</v>
      </c>
      <c r="F220" s="11"/>
      <c r="G220" s="32"/>
      <c r="H220" s="32"/>
      <c r="I220" s="32"/>
      <c r="J220" s="32"/>
      <c r="K220" s="32"/>
      <c r="L220" s="124"/>
    </row>
    <row r="221" spans="1:19" ht="15.75" customHeight="1" x14ac:dyDescent="0.25">
      <c r="A221" s="26" t="s">
        <v>211</v>
      </c>
      <c r="B221" s="25"/>
      <c r="C221" s="11"/>
      <c r="D221" s="11"/>
      <c r="E221" s="11">
        <f t="shared" si="39"/>
        <v>0</v>
      </c>
      <c r="F221" s="11"/>
      <c r="G221" s="32"/>
      <c r="H221" s="32"/>
      <c r="I221" s="32"/>
      <c r="J221" s="32"/>
      <c r="K221" s="32"/>
      <c r="L221" s="124"/>
    </row>
    <row r="222" spans="1:19" ht="15.75" customHeight="1" x14ac:dyDescent="0.25">
      <c r="A222" s="10" t="s">
        <v>263</v>
      </c>
      <c r="B222" s="11"/>
      <c r="C222" s="11"/>
      <c r="D222" s="11"/>
      <c r="E222" s="11">
        <f>SUM(B222:D222)</f>
        <v>0</v>
      </c>
      <c r="F222" s="11"/>
      <c r="G222" s="32">
        <v>200</v>
      </c>
      <c r="H222" s="32"/>
      <c r="I222" s="32"/>
      <c r="J222" s="32"/>
      <c r="K222" s="32"/>
      <c r="L222" s="124"/>
      <c r="N222" s="36"/>
    </row>
    <row r="223" spans="1:19" ht="15.75" customHeight="1" x14ac:dyDescent="0.25">
      <c r="A223" s="10" t="s">
        <v>264</v>
      </c>
      <c r="B223" s="11"/>
      <c r="C223" s="11"/>
      <c r="D223" s="11"/>
      <c r="E223" s="11">
        <f>SUM(B223:D223)</f>
        <v>0</v>
      </c>
      <c r="F223" s="11"/>
      <c r="G223" s="32">
        <v>2050</v>
      </c>
      <c r="H223" s="32"/>
      <c r="I223" s="32"/>
      <c r="J223" s="32"/>
      <c r="K223" s="32"/>
      <c r="L223" s="124"/>
    </row>
    <row r="224" spans="1:19" ht="15.75" customHeight="1" x14ac:dyDescent="0.25">
      <c r="A224" s="33" t="s">
        <v>179</v>
      </c>
      <c r="B224" s="71">
        <f>SUM(B212:B223)</f>
        <v>155384</v>
      </c>
      <c r="C224" s="71">
        <f>SUM(C212:C223)</f>
        <v>116700</v>
      </c>
      <c r="D224" s="71">
        <f>SUM(D212:D223)</f>
        <v>1550</v>
      </c>
      <c r="E224" s="71">
        <f>SUM(B224:D224)</f>
        <v>273634</v>
      </c>
      <c r="F224" s="71">
        <f t="shared" ref="F224:L224" si="40">SUM(F212:F223)</f>
        <v>12124</v>
      </c>
      <c r="G224" s="143">
        <f t="shared" si="40"/>
        <v>2250</v>
      </c>
      <c r="H224" s="143">
        <f t="shared" si="40"/>
        <v>0</v>
      </c>
      <c r="I224" s="143">
        <f t="shared" si="40"/>
        <v>0</v>
      </c>
      <c r="J224" s="143">
        <f t="shared" si="40"/>
        <v>0</v>
      </c>
      <c r="K224" s="143">
        <f t="shared" si="40"/>
        <v>0</v>
      </c>
      <c r="L224" s="143">
        <f t="shared" si="40"/>
        <v>0</v>
      </c>
      <c r="M224" s="13"/>
      <c r="N224" s="13"/>
      <c r="O224" s="13"/>
      <c r="P224" s="13"/>
      <c r="Q224" s="13"/>
      <c r="R224" s="13"/>
      <c r="S224" s="13"/>
    </row>
    <row r="225" spans="1:19" ht="15.75" customHeight="1" x14ac:dyDescent="0.25">
      <c r="A225" s="34"/>
      <c r="B225" s="73"/>
      <c r="C225" s="73"/>
      <c r="D225" s="73"/>
      <c r="E225" s="15"/>
      <c r="F225" s="73"/>
      <c r="G225" s="146"/>
      <c r="H225" s="146"/>
      <c r="I225" s="146"/>
      <c r="J225" s="146"/>
      <c r="K225" s="146"/>
      <c r="L225" s="147"/>
      <c r="M225" s="13"/>
      <c r="N225" s="13"/>
      <c r="O225" s="13"/>
      <c r="P225" s="13"/>
      <c r="Q225" s="13"/>
      <c r="R225" s="13"/>
      <c r="S225" s="13"/>
    </row>
    <row r="226" spans="1:19" ht="15.75" customHeight="1" x14ac:dyDescent="0.25">
      <c r="A226" s="27" t="s">
        <v>118</v>
      </c>
      <c r="B226" s="59">
        <v>21978</v>
      </c>
      <c r="C226" s="59">
        <v>5375</v>
      </c>
      <c r="D226" s="70"/>
      <c r="E226" s="59">
        <f t="shared" ref="E226:E232" si="41">SUM(B226:D226)</f>
        <v>27353</v>
      </c>
      <c r="F226" s="69"/>
      <c r="G226" s="75"/>
      <c r="H226" s="75"/>
      <c r="I226" s="75"/>
      <c r="J226" s="75"/>
      <c r="K226" s="75"/>
      <c r="L226" s="136"/>
    </row>
    <row r="227" spans="1:19" ht="15.75" customHeight="1" x14ac:dyDescent="0.25">
      <c r="A227" s="10" t="s">
        <v>64</v>
      </c>
      <c r="B227" s="11"/>
      <c r="C227" s="11">
        <v>3076</v>
      </c>
      <c r="D227" s="25"/>
      <c r="E227" s="11">
        <f t="shared" si="41"/>
        <v>3076</v>
      </c>
      <c r="F227" s="12"/>
      <c r="G227" s="32"/>
      <c r="H227" s="32"/>
      <c r="I227" s="32"/>
      <c r="J227" s="32"/>
      <c r="K227" s="32"/>
      <c r="L227" s="124"/>
    </row>
    <row r="228" spans="1:19" ht="15.75" customHeight="1" x14ac:dyDescent="0.25">
      <c r="A228" s="10" t="s">
        <v>213</v>
      </c>
      <c r="B228" s="11">
        <v>24860</v>
      </c>
      <c r="C228" s="11">
        <v>14252</v>
      </c>
      <c r="D228" s="25"/>
      <c r="E228" s="11">
        <f t="shared" si="41"/>
        <v>39112</v>
      </c>
      <c r="F228" s="12"/>
      <c r="G228" s="32"/>
      <c r="H228" s="32"/>
      <c r="I228" s="32"/>
      <c r="J228" s="32"/>
      <c r="K228" s="32"/>
      <c r="L228" s="124"/>
    </row>
    <row r="229" spans="1:19" ht="15.75" customHeight="1" x14ac:dyDescent="0.25">
      <c r="A229" s="10" t="s">
        <v>265</v>
      </c>
      <c r="B229" s="11">
        <v>7804</v>
      </c>
      <c r="C229" s="11">
        <v>2428</v>
      </c>
      <c r="D229" s="25"/>
      <c r="E229" s="11">
        <f t="shared" si="41"/>
        <v>10232</v>
      </c>
      <c r="F229" s="11">
        <v>10488</v>
      </c>
      <c r="G229" s="32"/>
      <c r="H229" s="32"/>
      <c r="I229" s="32"/>
      <c r="J229" s="32"/>
      <c r="K229" s="32"/>
      <c r="L229" s="124"/>
    </row>
    <row r="230" spans="1:19" ht="15.75" customHeight="1" x14ac:dyDescent="0.25">
      <c r="A230" s="10" t="s">
        <v>266</v>
      </c>
      <c r="B230" s="11">
        <v>11896</v>
      </c>
      <c r="C230" s="11">
        <v>1637</v>
      </c>
      <c r="D230" s="11">
        <v>850</v>
      </c>
      <c r="E230" s="11">
        <f t="shared" si="41"/>
        <v>14383</v>
      </c>
      <c r="F230" s="12"/>
      <c r="G230" s="32"/>
      <c r="H230" s="32"/>
      <c r="I230" s="32"/>
      <c r="J230" s="32"/>
      <c r="K230" s="32"/>
      <c r="L230" s="124"/>
      <c r="N230" s="36"/>
    </row>
    <row r="231" spans="1:19" ht="15.75" customHeight="1" x14ac:dyDescent="0.25">
      <c r="A231" s="10" t="s">
        <v>267</v>
      </c>
      <c r="B231" s="11">
        <v>50920</v>
      </c>
      <c r="C231" s="11">
        <v>9484</v>
      </c>
      <c r="D231" s="11"/>
      <c r="E231" s="11">
        <f t="shared" si="41"/>
        <v>60404</v>
      </c>
      <c r="F231" s="11">
        <v>2045</v>
      </c>
      <c r="G231" s="32"/>
      <c r="H231" s="32"/>
      <c r="I231" s="32"/>
      <c r="J231" s="32"/>
      <c r="K231" s="32"/>
      <c r="L231" s="124"/>
    </row>
    <row r="232" spans="1:19" ht="15.75" customHeight="1" x14ac:dyDescent="0.25">
      <c r="A232" s="10" t="s">
        <v>210</v>
      </c>
      <c r="B232" s="11"/>
      <c r="C232" s="11">
        <v>32630</v>
      </c>
      <c r="D232" s="11"/>
      <c r="E232" s="11">
        <f t="shared" si="41"/>
        <v>32630</v>
      </c>
      <c r="F232" s="12"/>
      <c r="G232" s="32"/>
      <c r="H232" s="32"/>
      <c r="I232" s="32"/>
      <c r="J232" s="32"/>
      <c r="K232" s="32"/>
      <c r="L232" s="124"/>
    </row>
    <row r="233" spans="1:19" ht="15.75" customHeight="1" x14ac:dyDescent="0.25">
      <c r="A233" s="10" t="s">
        <v>245</v>
      </c>
      <c r="B233" s="11">
        <v>12235</v>
      </c>
      <c r="C233" s="11">
        <v>32440</v>
      </c>
      <c r="D233" s="11"/>
      <c r="E233" s="11">
        <f>SUM(B233:D233)</f>
        <v>44675</v>
      </c>
      <c r="F233" s="11"/>
      <c r="G233" s="32"/>
      <c r="H233" s="32"/>
      <c r="I233" s="32"/>
      <c r="J233" s="32"/>
      <c r="K233" s="32"/>
      <c r="L233" s="124"/>
    </row>
    <row r="234" spans="1:19" ht="15.75" hidden="1" customHeight="1" x14ac:dyDescent="0.25">
      <c r="A234" s="26" t="s">
        <v>211</v>
      </c>
      <c r="B234" s="25"/>
      <c r="C234" s="11"/>
      <c r="D234" s="11"/>
      <c r="E234" s="11"/>
      <c r="F234" s="12"/>
      <c r="G234" s="32"/>
      <c r="H234" s="32"/>
      <c r="I234" s="32"/>
      <c r="J234" s="32"/>
      <c r="K234" s="32"/>
      <c r="L234" s="124"/>
      <c r="N234" s="36"/>
    </row>
    <row r="235" spans="1:19" ht="15.75" hidden="1" customHeight="1" x14ac:dyDescent="0.25">
      <c r="A235" s="14" t="s">
        <v>268</v>
      </c>
      <c r="B235" s="25"/>
      <c r="C235" s="11"/>
      <c r="D235" s="25"/>
      <c r="E235" s="11">
        <f t="shared" ref="E235:E240" si="42">SUM(B235:D235)</f>
        <v>0</v>
      </c>
      <c r="F235" s="12"/>
      <c r="G235" s="32"/>
      <c r="H235" s="32"/>
      <c r="I235" s="32"/>
      <c r="J235" s="32"/>
      <c r="K235" s="32"/>
      <c r="L235" s="124"/>
    </row>
    <row r="236" spans="1:19" ht="15.75" hidden="1" customHeight="1" x14ac:dyDescent="0.25">
      <c r="A236" s="14" t="s">
        <v>269</v>
      </c>
      <c r="B236" s="25"/>
      <c r="C236" s="11"/>
      <c r="D236" s="25"/>
      <c r="E236" s="11">
        <f t="shared" si="42"/>
        <v>0</v>
      </c>
      <c r="F236" s="12"/>
      <c r="G236" s="32"/>
      <c r="H236" s="32"/>
      <c r="I236" s="32"/>
      <c r="J236" s="32"/>
      <c r="K236" s="32"/>
      <c r="L236" s="124"/>
    </row>
    <row r="237" spans="1:19" ht="15.75" hidden="1" customHeight="1" x14ac:dyDescent="0.25">
      <c r="A237" s="14" t="s">
        <v>270</v>
      </c>
      <c r="B237" s="25"/>
      <c r="C237" s="11"/>
      <c r="D237" s="25"/>
      <c r="E237" s="11">
        <f t="shared" si="42"/>
        <v>0</v>
      </c>
      <c r="F237" s="12"/>
      <c r="G237" s="32"/>
      <c r="H237" s="32"/>
      <c r="I237" s="32"/>
      <c r="J237" s="32"/>
      <c r="K237" s="32"/>
      <c r="L237" s="124"/>
    </row>
    <row r="238" spans="1:19" ht="15.75" hidden="1" customHeight="1" x14ac:dyDescent="0.25">
      <c r="A238" s="14" t="s">
        <v>271</v>
      </c>
      <c r="B238" s="25"/>
      <c r="C238" s="11"/>
      <c r="D238" s="25"/>
      <c r="E238" s="11">
        <f t="shared" si="42"/>
        <v>0</v>
      </c>
      <c r="F238" s="12"/>
      <c r="G238" s="32"/>
      <c r="H238" s="32"/>
      <c r="I238" s="32"/>
      <c r="J238" s="32"/>
      <c r="K238" s="32"/>
      <c r="L238" s="124"/>
    </row>
    <row r="239" spans="1:19" ht="15.75" hidden="1" customHeight="1" x14ac:dyDescent="0.25">
      <c r="A239" s="14" t="s">
        <v>272</v>
      </c>
      <c r="B239" s="25"/>
      <c r="C239" s="11"/>
      <c r="D239" s="25"/>
      <c r="E239" s="11">
        <f t="shared" si="42"/>
        <v>0</v>
      </c>
      <c r="F239" s="12"/>
      <c r="G239" s="32"/>
      <c r="H239" s="32"/>
      <c r="I239" s="32"/>
      <c r="J239" s="32"/>
      <c r="K239" s="32"/>
      <c r="L239" s="124"/>
      <c r="N239" s="36"/>
    </row>
    <row r="240" spans="1:19" ht="15.75" hidden="1" customHeight="1" x14ac:dyDescent="0.25">
      <c r="A240" s="14" t="s">
        <v>273</v>
      </c>
      <c r="B240" s="17"/>
      <c r="C240" s="17"/>
      <c r="D240" s="15"/>
      <c r="E240" s="11">
        <f t="shared" si="42"/>
        <v>0</v>
      </c>
      <c r="F240" s="15"/>
      <c r="G240" s="125"/>
      <c r="H240" s="125"/>
      <c r="I240" s="125"/>
      <c r="J240" s="125"/>
      <c r="K240" s="125"/>
      <c r="L240" s="126"/>
      <c r="M240" s="13"/>
      <c r="N240" s="13"/>
      <c r="O240" s="13"/>
      <c r="P240" s="13"/>
      <c r="Q240" s="13"/>
      <c r="R240" s="13"/>
      <c r="S240" s="13"/>
    </row>
    <row r="241" spans="1:19" ht="15.75" customHeight="1" x14ac:dyDescent="0.25">
      <c r="A241" s="33" t="s">
        <v>179</v>
      </c>
      <c r="B241" s="71">
        <f>SUM(B226:B240)</f>
        <v>129693</v>
      </c>
      <c r="C241" s="71">
        <f>SUM(C226:C240)</f>
        <v>101322</v>
      </c>
      <c r="D241" s="71">
        <f>SUM(D226:D240)</f>
        <v>850</v>
      </c>
      <c r="E241" s="71">
        <f>SUM(B241:D241)</f>
        <v>231865</v>
      </c>
      <c r="F241" s="71">
        <f t="shared" ref="F241:L241" si="43">SUM(F226:F240)</f>
        <v>12533</v>
      </c>
      <c r="G241" s="143">
        <f t="shared" si="43"/>
        <v>0</v>
      </c>
      <c r="H241" s="143">
        <f t="shared" si="43"/>
        <v>0</v>
      </c>
      <c r="I241" s="143">
        <f t="shared" si="43"/>
        <v>0</v>
      </c>
      <c r="J241" s="143">
        <f t="shared" si="43"/>
        <v>0</v>
      </c>
      <c r="K241" s="143">
        <f t="shared" si="43"/>
        <v>0</v>
      </c>
      <c r="L241" s="143">
        <f t="shared" si="43"/>
        <v>0</v>
      </c>
      <c r="M241" s="13"/>
      <c r="N241" s="13"/>
      <c r="O241" s="13"/>
      <c r="P241" s="13"/>
      <c r="Q241" s="13"/>
      <c r="R241" s="13"/>
      <c r="S241" s="13"/>
    </row>
    <row r="242" spans="1:19" ht="15.75" customHeight="1" x14ac:dyDescent="0.25">
      <c r="A242" s="34"/>
      <c r="B242" s="73"/>
      <c r="C242" s="73"/>
      <c r="D242" s="73"/>
      <c r="E242" s="15"/>
      <c r="F242" s="73"/>
      <c r="G242" s="146"/>
      <c r="H242" s="146"/>
      <c r="I242" s="146"/>
      <c r="J242" s="146"/>
      <c r="K242" s="146"/>
      <c r="L242" s="147"/>
      <c r="M242" s="13"/>
      <c r="N242" s="13"/>
      <c r="O242" s="13"/>
      <c r="P242" s="13"/>
      <c r="Q242" s="13"/>
      <c r="R242" s="13"/>
      <c r="S242" s="13"/>
    </row>
    <row r="243" spans="1:19" ht="15.75" customHeight="1" x14ac:dyDescent="0.25">
      <c r="A243" s="27" t="s">
        <v>119</v>
      </c>
      <c r="B243" s="59">
        <v>19351</v>
      </c>
      <c r="C243" s="59">
        <v>5630</v>
      </c>
      <c r="D243" s="70"/>
      <c r="E243" s="59">
        <f t="shared" ref="E243:E250" si="44">SUM(B243:D243)</f>
        <v>24981</v>
      </c>
      <c r="F243" s="69"/>
      <c r="G243" s="75"/>
      <c r="H243" s="75"/>
      <c r="I243" s="75"/>
      <c r="J243" s="75"/>
      <c r="K243" s="75"/>
      <c r="L243" s="136"/>
    </row>
    <row r="244" spans="1:19" ht="15.75" customHeight="1" x14ac:dyDescent="0.25">
      <c r="A244" s="10" t="s">
        <v>64</v>
      </c>
      <c r="B244" s="11"/>
      <c r="C244" s="11">
        <v>1818</v>
      </c>
      <c r="D244" s="25"/>
      <c r="E244" s="11">
        <f t="shared" si="44"/>
        <v>1818</v>
      </c>
      <c r="F244" s="12"/>
      <c r="G244" s="32"/>
      <c r="H244" s="32"/>
      <c r="I244" s="32"/>
      <c r="J244" s="32"/>
      <c r="K244" s="32"/>
      <c r="L244" s="124"/>
    </row>
    <row r="245" spans="1:19" ht="15.75" customHeight="1" x14ac:dyDescent="0.25">
      <c r="A245" s="10" t="s">
        <v>213</v>
      </c>
      <c r="B245" s="11">
        <v>53081</v>
      </c>
      <c r="C245" s="11">
        <v>12583</v>
      </c>
      <c r="D245" s="25"/>
      <c r="E245" s="11">
        <f t="shared" si="44"/>
        <v>65664</v>
      </c>
      <c r="F245" s="12"/>
      <c r="G245" s="32"/>
      <c r="H245" s="32"/>
      <c r="I245" s="32"/>
      <c r="J245" s="32"/>
      <c r="K245" s="32"/>
      <c r="L245" s="124"/>
    </row>
    <row r="246" spans="1:19" ht="15.75" customHeight="1" x14ac:dyDescent="0.25">
      <c r="A246" s="10" t="s">
        <v>274</v>
      </c>
      <c r="B246" s="11">
        <v>4466</v>
      </c>
      <c r="C246" s="11">
        <v>630</v>
      </c>
      <c r="D246" s="25"/>
      <c r="E246" s="11">
        <f t="shared" si="44"/>
        <v>5096</v>
      </c>
      <c r="F246" s="11">
        <v>10488</v>
      </c>
      <c r="G246" s="32"/>
      <c r="H246" s="32"/>
      <c r="I246" s="32"/>
      <c r="J246" s="32"/>
      <c r="K246" s="32"/>
      <c r="L246" s="124"/>
    </row>
    <row r="247" spans="1:19" ht="15.75" customHeight="1" x14ac:dyDescent="0.25">
      <c r="A247" s="10" t="s">
        <v>275</v>
      </c>
      <c r="B247" s="11">
        <v>9032</v>
      </c>
      <c r="C247" s="11">
        <v>2144</v>
      </c>
      <c r="D247" s="11">
        <v>850</v>
      </c>
      <c r="E247" s="11">
        <f t="shared" si="44"/>
        <v>12026</v>
      </c>
      <c r="F247" s="12"/>
      <c r="G247" s="32"/>
      <c r="H247" s="32"/>
      <c r="I247" s="32"/>
      <c r="J247" s="32"/>
      <c r="K247" s="32"/>
      <c r="L247" s="124"/>
    </row>
    <row r="248" spans="1:19" ht="15.75" customHeight="1" x14ac:dyDescent="0.25">
      <c r="A248" s="10" t="s">
        <v>276</v>
      </c>
      <c r="B248" s="11">
        <v>75139</v>
      </c>
      <c r="C248" s="11">
        <v>31064</v>
      </c>
      <c r="D248" s="11"/>
      <c r="E248" s="11">
        <f t="shared" si="44"/>
        <v>106203</v>
      </c>
      <c r="F248" s="11">
        <v>3681</v>
      </c>
      <c r="G248" s="32"/>
      <c r="H248" s="32"/>
      <c r="I248" s="32"/>
      <c r="J248" s="32"/>
      <c r="K248" s="32"/>
      <c r="L248" s="124"/>
      <c r="N248" s="36"/>
    </row>
    <row r="249" spans="1:19" ht="15.75" customHeight="1" x14ac:dyDescent="0.25">
      <c r="A249" s="10" t="s">
        <v>210</v>
      </c>
      <c r="B249" s="11"/>
      <c r="C249" s="11">
        <v>4485</v>
      </c>
      <c r="D249" s="11"/>
      <c r="E249" s="11">
        <f t="shared" si="44"/>
        <v>4485</v>
      </c>
      <c r="F249" s="12"/>
      <c r="G249" s="32"/>
      <c r="H249" s="32"/>
      <c r="I249" s="32"/>
      <c r="J249" s="32"/>
      <c r="K249" s="32"/>
      <c r="L249" s="124"/>
    </row>
    <row r="250" spans="1:19" ht="15.75" customHeight="1" x14ac:dyDescent="0.25">
      <c r="A250" s="10" t="s">
        <v>245</v>
      </c>
      <c r="B250" s="11">
        <v>9515</v>
      </c>
      <c r="C250" s="11">
        <v>24222</v>
      </c>
      <c r="D250" s="25"/>
      <c r="E250" s="11">
        <f t="shared" si="44"/>
        <v>33737</v>
      </c>
      <c r="F250" s="12"/>
      <c r="G250" s="32"/>
      <c r="H250" s="32"/>
      <c r="I250" s="32"/>
      <c r="J250" s="32"/>
      <c r="K250" s="32"/>
      <c r="L250" s="124"/>
    </row>
    <row r="251" spans="1:19" ht="15.75" customHeight="1" x14ac:dyDescent="0.25">
      <c r="A251" s="33" t="s">
        <v>179</v>
      </c>
      <c r="B251" s="71">
        <f>SUM(B243:B250)</f>
        <v>170584</v>
      </c>
      <c r="C251" s="71">
        <f>SUM(C243:C250)</f>
        <v>82576</v>
      </c>
      <c r="D251" s="71">
        <f>SUM(D243:D250)</f>
        <v>850</v>
      </c>
      <c r="E251" s="71">
        <f>SUM(B251:D251)</f>
        <v>254010</v>
      </c>
      <c r="F251" s="71">
        <f t="shared" ref="F251:L251" si="45">SUM(F243:F250)</f>
        <v>14169</v>
      </c>
      <c r="G251" s="143">
        <f t="shared" si="45"/>
        <v>0</v>
      </c>
      <c r="H251" s="143">
        <f t="shared" si="45"/>
        <v>0</v>
      </c>
      <c r="I251" s="143">
        <f t="shared" si="45"/>
        <v>0</v>
      </c>
      <c r="J251" s="143">
        <f t="shared" si="45"/>
        <v>0</v>
      </c>
      <c r="K251" s="143">
        <f t="shared" si="45"/>
        <v>0</v>
      </c>
      <c r="L251" s="143">
        <f t="shared" si="45"/>
        <v>0</v>
      </c>
      <c r="M251" s="13"/>
      <c r="N251" s="13"/>
      <c r="O251" s="13"/>
      <c r="P251" s="13"/>
      <c r="Q251" s="13"/>
      <c r="R251" s="13"/>
      <c r="S251" s="13"/>
    </row>
    <row r="252" spans="1:19" ht="15.75" customHeight="1" x14ac:dyDescent="0.25">
      <c r="A252" s="34"/>
      <c r="B252" s="73"/>
      <c r="C252" s="73"/>
      <c r="D252" s="73"/>
      <c r="E252" s="15"/>
      <c r="F252" s="73"/>
      <c r="G252" s="146"/>
      <c r="H252" s="146"/>
      <c r="I252" s="146"/>
      <c r="J252" s="146"/>
      <c r="K252" s="146"/>
      <c r="L252" s="147"/>
      <c r="M252" s="13"/>
      <c r="N252" s="13"/>
      <c r="O252" s="13"/>
      <c r="P252" s="13"/>
      <c r="Q252" s="13"/>
      <c r="R252" s="13"/>
      <c r="S252" s="13"/>
    </row>
    <row r="253" spans="1:19" ht="15.75" customHeight="1" x14ac:dyDescent="0.25">
      <c r="A253" s="27" t="s">
        <v>129</v>
      </c>
      <c r="B253" s="59">
        <v>23496</v>
      </c>
      <c r="C253" s="59">
        <v>980</v>
      </c>
      <c r="D253" s="70"/>
      <c r="E253" s="59">
        <f t="shared" ref="E253:E260" si="46">SUM(B253:D253)</f>
        <v>24476</v>
      </c>
      <c r="F253" s="69"/>
      <c r="G253" s="75"/>
      <c r="H253" s="75"/>
      <c r="I253" s="75"/>
      <c r="J253" s="75"/>
      <c r="K253" s="75"/>
      <c r="L253" s="136"/>
    </row>
    <row r="254" spans="1:19" ht="15.75" customHeight="1" x14ac:dyDescent="0.25">
      <c r="A254" s="10" t="s">
        <v>64</v>
      </c>
      <c r="B254" s="11"/>
      <c r="C254" s="11">
        <v>2770</v>
      </c>
      <c r="D254" s="25"/>
      <c r="E254" s="11">
        <f t="shared" si="46"/>
        <v>2770</v>
      </c>
      <c r="F254" s="12"/>
      <c r="G254" s="32"/>
      <c r="H254" s="32"/>
      <c r="I254" s="32"/>
      <c r="J254" s="32"/>
      <c r="K254" s="32"/>
      <c r="L254" s="124"/>
    </row>
    <row r="255" spans="1:19" ht="15.75" customHeight="1" x14ac:dyDescent="0.25">
      <c r="A255" s="10" t="s">
        <v>213</v>
      </c>
      <c r="B255" s="11">
        <v>21294</v>
      </c>
      <c r="C255" s="11">
        <v>13583</v>
      </c>
      <c r="D255" s="25"/>
      <c r="E255" s="11">
        <f t="shared" si="46"/>
        <v>34877</v>
      </c>
      <c r="F255" s="12"/>
      <c r="G255" s="32"/>
      <c r="H255" s="32"/>
      <c r="I255" s="32"/>
      <c r="J255" s="32"/>
      <c r="K255" s="32"/>
      <c r="L255" s="124"/>
    </row>
    <row r="256" spans="1:19" ht="15.75" customHeight="1" x14ac:dyDescent="0.25">
      <c r="A256" s="10" t="s">
        <v>209</v>
      </c>
      <c r="B256" s="11">
        <v>10283</v>
      </c>
      <c r="C256" s="11">
        <v>12076</v>
      </c>
      <c r="D256" s="11"/>
      <c r="E256" s="11">
        <f t="shared" si="46"/>
        <v>22359</v>
      </c>
      <c r="F256" s="12"/>
      <c r="G256" s="32"/>
      <c r="H256" s="32"/>
      <c r="I256" s="32"/>
      <c r="J256" s="32"/>
      <c r="K256" s="32"/>
      <c r="L256" s="124"/>
    </row>
    <row r="257" spans="1:19" ht="15.75" customHeight="1" x14ac:dyDescent="0.25">
      <c r="A257" s="10" t="s">
        <v>210</v>
      </c>
      <c r="B257" s="11"/>
      <c r="C257" s="11">
        <v>4800</v>
      </c>
      <c r="D257" s="11"/>
      <c r="E257" s="11">
        <f>SUM(B257:D257)</f>
        <v>4800</v>
      </c>
      <c r="F257" s="11"/>
      <c r="G257" s="32"/>
      <c r="H257" s="32"/>
      <c r="I257" s="32"/>
      <c r="J257" s="32"/>
      <c r="K257" s="32"/>
      <c r="L257" s="124"/>
    </row>
    <row r="258" spans="1:19" ht="15.75" customHeight="1" x14ac:dyDescent="0.25">
      <c r="A258" s="10" t="s">
        <v>277</v>
      </c>
      <c r="B258" s="11"/>
      <c r="C258" s="11">
        <v>800</v>
      </c>
      <c r="D258" s="11"/>
      <c r="E258" s="11">
        <f t="shared" si="46"/>
        <v>800</v>
      </c>
      <c r="F258" s="12"/>
      <c r="G258" s="32"/>
      <c r="H258" s="32"/>
      <c r="I258" s="32"/>
      <c r="J258" s="32"/>
      <c r="K258" s="32"/>
      <c r="L258" s="124"/>
      <c r="N258" s="36"/>
    </row>
    <row r="259" spans="1:19" ht="15.75" customHeight="1" x14ac:dyDescent="0.25">
      <c r="A259" s="10" t="s">
        <v>278</v>
      </c>
      <c r="B259" s="11">
        <v>8566</v>
      </c>
      <c r="C259" s="11">
        <v>3350</v>
      </c>
      <c r="D259" s="11">
        <v>850</v>
      </c>
      <c r="E259" s="11">
        <f t="shared" si="46"/>
        <v>12766</v>
      </c>
      <c r="F259" s="12"/>
      <c r="G259" s="32"/>
      <c r="H259" s="32"/>
      <c r="I259" s="32"/>
      <c r="J259" s="32"/>
      <c r="K259" s="32"/>
      <c r="L259" s="124"/>
    </row>
    <row r="260" spans="1:19" ht="15.75" customHeight="1" x14ac:dyDescent="0.25">
      <c r="A260" s="10" t="s">
        <v>279</v>
      </c>
      <c r="B260" s="11">
        <v>12341</v>
      </c>
      <c r="C260" s="11">
        <v>2761</v>
      </c>
      <c r="D260" s="11"/>
      <c r="E260" s="11">
        <f t="shared" si="46"/>
        <v>15102</v>
      </c>
      <c r="F260" s="12"/>
      <c r="G260" s="32"/>
      <c r="H260" s="32"/>
      <c r="I260" s="32"/>
      <c r="J260" s="32"/>
      <c r="K260" s="32"/>
      <c r="L260" s="124"/>
    </row>
    <row r="261" spans="1:19" ht="15.75" customHeight="1" x14ac:dyDescent="0.25">
      <c r="A261" s="26" t="s">
        <v>211</v>
      </c>
      <c r="B261" s="11"/>
      <c r="C261" s="11"/>
      <c r="D261" s="11"/>
      <c r="E261" s="11">
        <f>SUM(B261:D261)</f>
        <v>0</v>
      </c>
      <c r="F261" s="11"/>
      <c r="G261" s="32"/>
      <c r="H261" s="32"/>
      <c r="I261" s="32"/>
      <c r="J261" s="32"/>
      <c r="K261" s="32"/>
      <c r="L261" s="124"/>
    </row>
    <row r="262" spans="1:19" ht="15.75" customHeight="1" x14ac:dyDescent="0.25">
      <c r="A262" s="10" t="s">
        <v>280</v>
      </c>
      <c r="B262" s="11"/>
      <c r="C262" s="11"/>
      <c r="D262" s="11"/>
      <c r="E262" s="11">
        <f>SUM(B262:D262)</f>
        <v>0</v>
      </c>
      <c r="F262" s="11"/>
      <c r="G262" s="32">
        <v>380</v>
      </c>
      <c r="H262" s="32"/>
      <c r="I262" s="32"/>
      <c r="J262" s="32"/>
      <c r="K262" s="32"/>
      <c r="L262" s="124"/>
    </row>
    <row r="263" spans="1:19" ht="15.75" customHeight="1" x14ac:dyDescent="0.25">
      <c r="A263" s="33" t="s">
        <v>179</v>
      </c>
      <c r="B263" s="71">
        <f>SUM(B253:B262)</f>
        <v>75980</v>
      </c>
      <c r="C263" s="71">
        <f>SUM(C253:C262)</f>
        <v>41120</v>
      </c>
      <c r="D263" s="71">
        <f>SUM(D253:D262)</f>
        <v>850</v>
      </c>
      <c r="E263" s="68">
        <f>SUM(B263:D263)</f>
        <v>117950</v>
      </c>
      <c r="F263" s="71">
        <f t="shared" ref="F263:L263" si="47">SUM(F253:F262)</f>
        <v>0</v>
      </c>
      <c r="G263" s="143">
        <f t="shared" si="47"/>
        <v>380</v>
      </c>
      <c r="H263" s="143">
        <f t="shared" si="47"/>
        <v>0</v>
      </c>
      <c r="I263" s="143">
        <f t="shared" si="47"/>
        <v>0</v>
      </c>
      <c r="J263" s="143">
        <f t="shared" si="47"/>
        <v>0</v>
      </c>
      <c r="K263" s="143">
        <f t="shared" si="47"/>
        <v>0</v>
      </c>
      <c r="L263" s="143">
        <f t="shared" si="47"/>
        <v>0</v>
      </c>
      <c r="M263" s="13"/>
      <c r="N263" s="13"/>
      <c r="O263" s="13"/>
      <c r="P263" s="13"/>
      <c r="Q263" s="13"/>
      <c r="R263" s="13"/>
      <c r="S263" s="13"/>
    </row>
    <row r="264" spans="1:19" ht="15.75" customHeight="1" x14ac:dyDescent="0.25">
      <c r="A264" s="34"/>
      <c r="B264" s="73"/>
      <c r="C264" s="73"/>
      <c r="D264" s="73"/>
      <c r="E264" s="15"/>
      <c r="F264" s="73"/>
      <c r="G264" s="146"/>
      <c r="H264" s="146"/>
      <c r="I264" s="146"/>
      <c r="J264" s="146"/>
      <c r="K264" s="146"/>
      <c r="L264" s="147"/>
      <c r="M264" s="13"/>
      <c r="N264" s="13"/>
      <c r="O264" s="13"/>
      <c r="P264" s="13"/>
      <c r="Q264" s="13"/>
      <c r="R264" s="13"/>
      <c r="S264" s="13"/>
    </row>
    <row r="265" spans="1:19" ht="15.75" customHeight="1" x14ac:dyDescent="0.25">
      <c r="A265" s="27" t="s">
        <v>127</v>
      </c>
      <c r="B265" s="59">
        <v>26858</v>
      </c>
      <c r="C265" s="59">
        <v>1862</v>
      </c>
      <c r="D265" s="70"/>
      <c r="E265" s="59">
        <f t="shared" ref="E265:E272" si="48">SUM(B265:D265)</f>
        <v>28720</v>
      </c>
      <c r="F265" s="69"/>
      <c r="G265" s="75"/>
      <c r="H265" s="75"/>
      <c r="I265" s="75"/>
      <c r="J265" s="75"/>
      <c r="K265" s="75"/>
      <c r="L265" s="136"/>
    </row>
    <row r="266" spans="1:19" ht="15.75" customHeight="1" x14ac:dyDescent="0.25">
      <c r="A266" s="10" t="s">
        <v>64</v>
      </c>
      <c r="B266" s="11"/>
      <c r="C266" s="11">
        <v>6167</v>
      </c>
      <c r="D266" s="25"/>
      <c r="E266" s="11">
        <f t="shared" si="48"/>
        <v>6167</v>
      </c>
      <c r="F266" s="12"/>
      <c r="G266" s="32"/>
      <c r="H266" s="32"/>
      <c r="I266" s="32"/>
      <c r="J266" s="32"/>
      <c r="K266" s="32"/>
      <c r="L266" s="124"/>
    </row>
    <row r="267" spans="1:19" ht="15.75" customHeight="1" x14ac:dyDescent="0.25">
      <c r="A267" s="10" t="s">
        <v>213</v>
      </c>
      <c r="B267" s="11">
        <v>38486</v>
      </c>
      <c r="C267" s="11">
        <v>16559</v>
      </c>
      <c r="D267" s="25"/>
      <c r="E267" s="11">
        <f t="shared" si="48"/>
        <v>55045</v>
      </c>
      <c r="F267" s="12"/>
      <c r="G267" s="32"/>
      <c r="H267" s="32"/>
      <c r="I267" s="32"/>
      <c r="J267" s="32"/>
      <c r="K267" s="32"/>
      <c r="L267" s="124"/>
    </row>
    <row r="268" spans="1:19" ht="15.75" customHeight="1" x14ac:dyDescent="0.25">
      <c r="A268" s="10" t="s">
        <v>281</v>
      </c>
      <c r="B268" s="11">
        <v>566</v>
      </c>
      <c r="C268" s="11">
        <v>50</v>
      </c>
      <c r="D268" s="25"/>
      <c r="E268" s="11">
        <f t="shared" si="48"/>
        <v>616</v>
      </c>
      <c r="F268" s="11">
        <v>10488</v>
      </c>
      <c r="G268" s="32"/>
      <c r="H268" s="32"/>
      <c r="I268" s="32"/>
      <c r="J268" s="32"/>
      <c r="K268" s="32"/>
      <c r="L268" s="124"/>
    </row>
    <row r="269" spans="1:19" ht="15.75" customHeight="1" x14ac:dyDescent="0.25">
      <c r="A269" s="10" t="s">
        <v>282</v>
      </c>
      <c r="B269" s="11">
        <v>10043</v>
      </c>
      <c r="C269" s="11">
        <v>2032</v>
      </c>
      <c r="D269" s="11">
        <v>850</v>
      </c>
      <c r="E269" s="11">
        <f t="shared" si="48"/>
        <v>12925</v>
      </c>
      <c r="F269" s="12"/>
      <c r="G269" s="32"/>
      <c r="H269" s="32"/>
      <c r="I269" s="32"/>
      <c r="J269" s="32"/>
      <c r="K269" s="32"/>
      <c r="L269" s="124"/>
    </row>
    <row r="270" spans="1:19" ht="15.75" customHeight="1" x14ac:dyDescent="0.25">
      <c r="A270" s="10" t="s">
        <v>283</v>
      </c>
      <c r="B270" s="11">
        <v>11979</v>
      </c>
      <c r="C270" s="11">
        <v>2657</v>
      </c>
      <c r="D270" s="25"/>
      <c r="E270" s="11">
        <f t="shared" si="48"/>
        <v>14636</v>
      </c>
      <c r="F270" s="12"/>
      <c r="G270" s="32"/>
      <c r="H270" s="32"/>
      <c r="I270" s="32"/>
      <c r="J270" s="32"/>
      <c r="K270" s="32"/>
      <c r="L270" s="124"/>
    </row>
    <row r="271" spans="1:19" ht="15.75" customHeight="1" x14ac:dyDescent="0.25">
      <c r="A271" s="10" t="s">
        <v>209</v>
      </c>
      <c r="B271" s="11">
        <v>14330</v>
      </c>
      <c r="C271" s="11">
        <v>39759</v>
      </c>
      <c r="D271" s="11"/>
      <c r="E271" s="11">
        <f>SUM(B271:D271)</f>
        <v>54089</v>
      </c>
      <c r="F271" s="11"/>
      <c r="G271" s="32"/>
      <c r="H271" s="32"/>
      <c r="I271" s="32"/>
      <c r="J271" s="32"/>
      <c r="K271" s="32"/>
      <c r="L271" s="124"/>
    </row>
    <row r="272" spans="1:19" ht="15.75" customHeight="1" x14ac:dyDescent="0.25">
      <c r="A272" s="33" t="s">
        <v>179</v>
      </c>
      <c r="B272" s="71">
        <f>SUM(B265:B271)</f>
        <v>102262</v>
      </c>
      <c r="C272" s="71">
        <f>SUM(C265:C271)</f>
        <v>69086</v>
      </c>
      <c r="D272" s="71">
        <f>SUM(D265:D271)</f>
        <v>850</v>
      </c>
      <c r="E272" s="71">
        <f t="shared" si="48"/>
        <v>172198</v>
      </c>
      <c r="F272" s="71">
        <f t="shared" ref="F272:L272" si="49">SUM(F265:F271)</f>
        <v>10488</v>
      </c>
      <c r="G272" s="143">
        <f t="shared" si="49"/>
        <v>0</v>
      </c>
      <c r="H272" s="143">
        <f t="shared" si="49"/>
        <v>0</v>
      </c>
      <c r="I272" s="143">
        <f t="shared" si="49"/>
        <v>0</v>
      </c>
      <c r="J272" s="143">
        <f t="shared" si="49"/>
        <v>0</v>
      </c>
      <c r="K272" s="143">
        <f t="shared" si="49"/>
        <v>0</v>
      </c>
      <c r="L272" s="143">
        <f t="shared" si="49"/>
        <v>0</v>
      </c>
      <c r="M272" s="13"/>
      <c r="N272" s="13"/>
      <c r="O272" s="13"/>
      <c r="P272" s="13"/>
      <c r="Q272" s="13"/>
      <c r="R272" s="13"/>
      <c r="S272" s="13"/>
    </row>
    <row r="273" spans="1:19" ht="15.75" customHeight="1" x14ac:dyDescent="0.25">
      <c r="A273" s="34" t="s">
        <v>284</v>
      </c>
      <c r="B273" s="73">
        <f t="shared" ref="B273:L273" si="50">B272+B263+B251+B241+B224+B210+B200+B190+B180+B169+B162+B150+B141+B128+B118+B107+B98+B88+B77+B63+B54</f>
        <v>2402579</v>
      </c>
      <c r="C273" s="73">
        <f t="shared" si="50"/>
        <v>1749041</v>
      </c>
      <c r="D273" s="73">
        <f t="shared" si="50"/>
        <v>22974</v>
      </c>
      <c r="E273" s="71">
        <f t="shared" si="50"/>
        <v>4174594</v>
      </c>
      <c r="F273" s="73">
        <f t="shared" si="50"/>
        <v>159511</v>
      </c>
      <c r="G273" s="146">
        <f t="shared" si="50"/>
        <v>25140</v>
      </c>
      <c r="H273" s="146">
        <f t="shared" si="50"/>
        <v>0</v>
      </c>
      <c r="I273" s="146">
        <f t="shared" si="50"/>
        <v>0</v>
      </c>
      <c r="J273" s="146">
        <f t="shared" si="50"/>
        <v>0</v>
      </c>
      <c r="K273" s="146">
        <f t="shared" si="50"/>
        <v>0</v>
      </c>
      <c r="L273" s="146">
        <f t="shared" si="50"/>
        <v>0</v>
      </c>
      <c r="M273" s="13"/>
      <c r="N273" s="13"/>
      <c r="O273" s="13"/>
      <c r="P273" s="13"/>
      <c r="Q273" s="13"/>
      <c r="R273" s="13"/>
      <c r="S273" s="13"/>
    </row>
    <row r="274" spans="1:19" ht="15.75" customHeight="1" x14ac:dyDescent="0.25">
      <c r="A274" s="34"/>
      <c r="B274" s="73"/>
      <c r="C274" s="73"/>
      <c r="D274" s="73"/>
      <c r="E274" s="15"/>
      <c r="F274" s="73"/>
      <c r="G274" s="146"/>
      <c r="H274" s="146"/>
      <c r="I274" s="146"/>
      <c r="J274" s="146"/>
      <c r="K274" s="146"/>
      <c r="L274" s="147"/>
      <c r="M274" s="13"/>
      <c r="N274" s="13"/>
      <c r="O274" s="13"/>
      <c r="P274" s="13"/>
      <c r="Q274" s="13"/>
      <c r="R274" s="13"/>
      <c r="S274" s="13"/>
    </row>
    <row r="275" spans="1:19" ht="15.75" customHeight="1" x14ac:dyDescent="0.25">
      <c r="A275" s="27" t="s">
        <v>81</v>
      </c>
      <c r="B275" s="59"/>
      <c r="C275" s="59">
        <v>488497</v>
      </c>
      <c r="D275" s="59"/>
      <c r="E275" s="59">
        <f t="shared" ref="E275:E278" si="51">SUM(B275:D275)</f>
        <v>488497</v>
      </c>
      <c r="F275" s="69"/>
      <c r="G275" s="75"/>
      <c r="H275" s="75"/>
      <c r="I275" s="75"/>
      <c r="J275" s="75"/>
      <c r="K275" s="75"/>
      <c r="L275" s="136"/>
    </row>
    <row r="276" spans="1:19" ht="15.75" customHeight="1" x14ac:dyDescent="0.25">
      <c r="A276" s="24" t="s">
        <v>83</v>
      </c>
      <c r="B276" s="11">
        <v>46223</v>
      </c>
      <c r="C276" s="11">
        <v>9492</v>
      </c>
      <c r="D276" s="11">
        <v>2000</v>
      </c>
      <c r="E276" s="11">
        <f t="shared" si="51"/>
        <v>57715</v>
      </c>
      <c r="F276" s="12"/>
      <c r="G276" s="32"/>
      <c r="H276" s="32"/>
      <c r="I276" s="32"/>
      <c r="J276" s="32"/>
      <c r="K276" s="32"/>
      <c r="L276" s="124"/>
    </row>
    <row r="277" spans="1:19" ht="15.75" customHeight="1" x14ac:dyDescent="0.25">
      <c r="A277" s="24" t="s">
        <v>96</v>
      </c>
      <c r="B277" s="11"/>
      <c r="C277" s="11">
        <v>32098</v>
      </c>
      <c r="D277" s="11"/>
      <c r="E277" s="11">
        <f t="shared" si="51"/>
        <v>32098</v>
      </c>
      <c r="F277" s="11">
        <v>3390</v>
      </c>
      <c r="G277" s="32"/>
      <c r="H277" s="32"/>
      <c r="I277" s="32"/>
      <c r="J277" s="32"/>
      <c r="K277" s="32"/>
      <c r="L277" s="124"/>
    </row>
    <row r="278" spans="1:19" ht="15.75" customHeight="1" x14ac:dyDescent="0.25">
      <c r="A278" s="10" t="s">
        <v>60</v>
      </c>
      <c r="B278" s="11">
        <v>20000</v>
      </c>
      <c r="C278" s="11"/>
      <c r="D278" s="11"/>
      <c r="E278" s="11">
        <f t="shared" si="51"/>
        <v>20000</v>
      </c>
      <c r="F278" s="11"/>
      <c r="G278" s="32"/>
      <c r="H278" s="32"/>
      <c r="I278" s="32"/>
      <c r="J278" s="32"/>
      <c r="K278" s="32"/>
      <c r="L278" s="124"/>
    </row>
    <row r="279" spans="1:19" ht="15.75" customHeight="1" x14ac:dyDescent="0.25">
      <c r="A279" s="10" t="s">
        <v>425</v>
      </c>
      <c r="B279" s="11">
        <v>10560</v>
      </c>
      <c r="C279" s="11"/>
      <c r="D279" s="11"/>
      <c r="E279" s="11">
        <f t="shared" ref="E279" si="52">SUM(B279:D279)</f>
        <v>10560</v>
      </c>
      <c r="F279" s="11"/>
      <c r="G279" s="32"/>
      <c r="H279" s="32"/>
      <c r="I279" s="32"/>
      <c r="J279" s="32"/>
      <c r="K279" s="32"/>
      <c r="L279" s="124"/>
    </row>
    <row r="280" spans="1:19" ht="15.75" customHeight="1" x14ac:dyDescent="0.25">
      <c r="A280" s="14" t="s">
        <v>285</v>
      </c>
      <c r="B280" s="15"/>
      <c r="C280" s="15"/>
      <c r="D280" s="15"/>
      <c r="E280" s="11">
        <f>SUM(B280:D280)</f>
        <v>0</v>
      </c>
      <c r="F280" s="16"/>
      <c r="G280" s="125"/>
      <c r="H280" s="125">
        <v>14674</v>
      </c>
      <c r="I280" s="125"/>
      <c r="J280" s="125"/>
      <c r="K280" s="125"/>
      <c r="L280" s="126"/>
      <c r="M280" s="13"/>
      <c r="N280" s="13"/>
      <c r="O280" s="13"/>
      <c r="P280" s="13"/>
      <c r="Q280" s="13"/>
      <c r="R280" s="13"/>
      <c r="S280" s="13"/>
    </row>
    <row r="281" spans="1:19" ht="15.75" customHeight="1" x14ac:dyDescent="0.25">
      <c r="A281" s="14" t="s">
        <v>286</v>
      </c>
      <c r="B281" s="15"/>
      <c r="C281" s="15"/>
      <c r="D281" s="15"/>
      <c r="E281" s="11">
        <f>SUM(B281:D281)</f>
        <v>0</v>
      </c>
      <c r="F281" s="16"/>
      <c r="G281" s="125"/>
      <c r="H281" s="125">
        <v>50000</v>
      </c>
      <c r="I281" s="125"/>
      <c r="J281" s="125"/>
      <c r="K281" s="125"/>
      <c r="L281" s="126"/>
      <c r="M281" s="13"/>
      <c r="N281" s="13"/>
      <c r="O281" s="13"/>
      <c r="P281" s="13"/>
      <c r="Q281" s="13"/>
      <c r="R281" s="13"/>
      <c r="S281" s="13"/>
    </row>
    <row r="282" spans="1:19" ht="15.75" customHeight="1" x14ac:dyDescent="0.25">
      <c r="A282" s="14" t="s">
        <v>426</v>
      </c>
      <c r="B282" s="15"/>
      <c r="C282" s="15">
        <v>7219</v>
      </c>
      <c r="D282" s="15"/>
      <c r="E282" s="11">
        <f>SUM(B282:D282)</f>
        <v>7219</v>
      </c>
      <c r="F282" s="16"/>
      <c r="G282" s="125"/>
      <c r="H282" s="125"/>
      <c r="I282" s="125"/>
      <c r="J282" s="125"/>
      <c r="K282" s="125"/>
      <c r="L282" s="126"/>
      <c r="M282" s="13"/>
      <c r="N282" s="13"/>
      <c r="O282" s="13"/>
      <c r="P282" s="13"/>
      <c r="Q282" s="13"/>
      <c r="R282" s="13"/>
      <c r="S282" s="13"/>
    </row>
    <row r="283" spans="1:19" ht="15.75" customHeight="1" x14ac:dyDescent="0.25">
      <c r="A283" s="10" t="s">
        <v>287</v>
      </c>
      <c r="B283" s="15"/>
      <c r="C283" s="15"/>
      <c r="D283" s="15"/>
      <c r="E283" s="11">
        <f t="shared" ref="E283" si="53">SUM(B283:D283)</f>
        <v>0</v>
      </c>
      <c r="F283" s="16"/>
      <c r="G283" s="125"/>
      <c r="H283" s="125"/>
      <c r="I283" s="125">
        <f>SUM(J283:L283)</f>
        <v>656641</v>
      </c>
      <c r="J283" s="125">
        <v>31720</v>
      </c>
      <c r="K283" s="125">
        <v>247453</v>
      </c>
      <c r="L283" s="126">
        <v>377468</v>
      </c>
      <c r="M283" s="13"/>
      <c r="N283" s="13"/>
      <c r="O283" s="13"/>
      <c r="P283" s="13"/>
      <c r="Q283" s="13"/>
      <c r="R283" s="13"/>
      <c r="S283" s="13"/>
    </row>
    <row r="284" spans="1:19" ht="15.75" customHeight="1" x14ac:dyDescent="0.25">
      <c r="A284" s="10" t="s">
        <v>288</v>
      </c>
      <c r="B284" s="15"/>
      <c r="C284" s="15"/>
      <c r="D284" s="15"/>
      <c r="E284" s="11">
        <f t="shared" ref="E284:E287" si="54">SUM(B284:D284)</f>
        <v>0</v>
      </c>
      <c r="F284" s="79">
        <v>1050</v>
      </c>
      <c r="G284" s="125"/>
      <c r="H284" s="125"/>
      <c r="I284" s="125"/>
      <c r="J284" s="125"/>
      <c r="K284" s="125"/>
      <c r="L284" s="126"/>
      <c r="M284" s="13"/>
      <c r="N284" s="13"/>
      <c r="O284" s="13"/>
      <c r="P284" s="13"/>
      <c r="Q284" s="13"/>
      <c r="R284" s="13"/>
      <c r="S284" s="13"/>
    </row>
    <row r="285" spans="1:19" ht="15.75" customHeight="1" x14ac:dyDescent="0.25">
      <c r="A285" s="10" t="s">
        <v>62</v>
      </c>
      <c r="B285" s="11"/>
      <c r="C285" s="11">
        <v>5000</v>
      </c>
      <c r="D285" s="11"/>
      <c r="E285" s="11">
        <f t="shared" si="54"/>
        <v>5000</v>
      </c>
      <c r="F285" s="12"/>
      <c r="G285" s="32"/>
      <c r="H285" s="32"/>
      <c r="I285" s="32"/>
      <c r="J285" s="32"/>
      <c r="K285" s="32"/>
      <c r="L285" s="124"/>
    </row>
    <row r="286" spans="1:19" ht="15.75" customHeight="1" x14ac:dyDescent="0.25">
      <c r="A286" s="10" t="s">
        <v>289</v>
      </c>
      <c r="B286" s="11"/>
      <c r="C286" s="11">
        <v>14410</v>
      </c>
      <c r="D286" s="11"/>
      <c r="E286" s="11">
        <f t="shared" si="54"/>
        <v>14410</v>
      </c>
      <c r="F286" s="12"/>
      <c r="G286" s="32"/>
      <c r="H286" s="32"/>
      <c r="I286" s="32"/>
      <c r="J286" s="32"/>
      <c r="K286" s="32"/>
      <c r="L286" s="124"/>
    </row>
    <row r="287" spans="1:19" ht="15.75" customHeight="1" x14ac:dyDescent="0.25">
      <c r="A287" s="33" t="s">
        <v>179</v>
      </c>
      <c r="B287" s="76">
        <f>SUM(B275:B286)</f>
        <v>76783</v>
      </c>
      <c r="C287" s="76">
        <f>SUM(C275:C286)</f>
        <v>556716</v>
      </c>
      <c r="D287" s="76">
        <f>SUM(D275:D286)</f>
        <v>2000</v>
      </c>
      <c r="E287" s="68">
        <f t="shared" si="54"/>
        <v>635499</v>
      </c>
      <c r="F287" s="76">
        <f t="shared" ref="F287:L287" si="55">SUM(F275:F286)</f>
        <v>4440</v>
      </c>
      <c r="G287" s="149">
        <f t="shared" si="55"/>
        <v>0</v>
      </c>
      <c r="H287" s="149">
        <f t="shared" si="55"/>
        <v>64674</v>
      </c>
      <c r="I287" s="149">
        <f t="shared" si="55"/>
        <v>656641</v>
      </c>
      <c r="J287" s="149">
        <f t="shared" si="55"/>
        <v>31720</v>
      </c>
      <c r="K287" s="149">
        <f t="shared" si="55"/>
        <v>247453</v>
      </c>
      <c r="L287" s="149">
        <f t="shared" si="55"/>
        <v>377468</v>
      </c>
      <c r="M287" s="37"/>
      <c r="N287" s="37"/>
      <c r="O287" s="37"/>
      <c r="P287" s="37"/>
      <c r="Q287" s="37"/>
      <c r="R287" s="37"/>
      <c r="S287" s="37"/>
    </row>
    <row r="288" spans="1:19" ht="15.75" customHeight="1" x14ac:dyDescent="0.25">
      <c r="A288" s="19"/>
      <c r="B288" s="11"/>
      <c r="C288" s="11"/>
      <c r="D288" s="25"/>
      <c r="E288" s="11">
        <f t="shared" ref="E288:E294" si="56">SUM(B288:D288)</f>
        <v>0</v>
      </c>
      <c r="F288" s="11"/>
      <c r="G288" s="32"/>
      <c r="H288" s="32"/>
      <c r="I288" s="32"/>
      <c r="J288" s="32"/>
      <c r="K288" s="32"/>
      <c r="L288" s="124"/>
    </row>
    <row r="289" spans="1:19" ht="15.75" customHeight="1" x14ac:dyDescent="0.25">
      <c r="A289" s="38" t="s">
        <v>50</v>
      </c>
      <c r="B289" s="15"/>
      <c r="C289" s="17"/>
      <c r="D289" s="17"/>
      <c r="E289" s="11">
        <f t="shared" si="56"/>
        <v>0</v>
      </c>
      <c r="F289" s="15">
        <v>1159237</v>
      </c>
      <c r="G289" s="125"/>
      <c r="H289" s="125"/>
      <c r="I289" s="125">
        <f>SUM(J289:L289)</f>
        <v>232224</v>
      </c>
      <c r="J289" s="125"/>
      <c r="K289" s="125"/>
      <c r="L289" s="126">
        <v>232224</v>
      </c>
      <c r="M289" s="13"/>
      <c r="N289" s="13"/>
      <c r="O289" s="13"/>
      <c r="P289" s="13"/>
      <c r="Q289" s="13"/>
      <c r="R289" s="13"/>
      <c r="S289" s="13"/>
    </row>
    <row r="290" spans="1:19" ht="15.75" customHeight="1" x14ac:dyDescent="0.25">
      <c r="A290" s="10" t="s">
        <v>290</v>
      </c>
      <c r="B290" s="11"/>
      <c r="C290" s="11"/>
      <c r="D290" s="11"/>
      <c r="E290" s="11">
        <f t="shared" si="56"/>
        <v>0</v>
      </c>
      <c r="F290" s="11">
        <v>189406</v>
      </c>
      <c r="G290" s="32"/>
      <c r="H290" s="32"/>
      <c r="I290" s="125">
        <f t="shared" ref="I290:I293" si="57">SUM(J290:L290)</f>
        <v>0</v>
      </c>
      <c r="J290" s="32"/>
      <c r="K290" s="32"/>
      <c r="L290" s="124"/>
    </row>
    <row r="291" spans="1:19" ht="15.75" customHeight="1" x14ac:dyDescent="0.25">
      <c r="A291" s="24"/>
      <c r="B291" s="11"/>
      <c r="C291" s="11"/>
      <c r="D291" s="11"/>
      <c r="E291" s="11">
        <f t="shared" si="56"/>
        <v>0</v>
      </c>
      <c r="F291" s="11"/>
      <c r="G291" s="32"/>
      <c r="H291" s="32"/>
      <c r="I291" s="125">
        <f t="shared" si="57"/>
        <v>0</v>
      </c>
      <c r="J291" s="32"/>
      <c r="K291" s="32"/>
      <c r="L291" s="124"/>
    </row>
    <row r="292" spans="1:19" ht="15.75" customHeight="1" x14ac:dyDescent="0.25">
      <c r="A292" s="24" t="s">
        <v>291</v>
      </c>
      <c r="B292" s="11"/>
      <c r="C292" s="11"/>
      <c r="D292" s="11"/>
      <c r="E292" s="11">
        <f t="shared" si="56"/>
        <v>0</v>
      </c>
      <c r="F292" s="11"/>
      <c r="G292" s="32"/>
      <c r="H292" s="32"/>
      <c r="I292" s="125">
        <f t="shared" si="57"/>
        <v>0</v>
      </c>
      <c r="J292" s="32"/>
      <c r="K292" s="32"/>
      <c r="L292" s="124"/>
    </row>
    <row r="293" spans="1:19" ht="15.75" customHeight="1" x14ac:dyDescent="0.25">
      <c r="A293" s="19" t="s">
        <v>292</v>
      </c>
      <c r="B293" s="11"/>
      <c r="C293" s="11"/>
      <c r="D293" s="11"/>
      <c r="E293" s="11">
        <f t="shared" si="56"/>
        <v>0</v>
      </c>
      <c r="F293" s="11"/>
      <c r="G293" s="32"/>
      <c r="H293" s="32"/>
      <c r="I293" s="125">
        <f t="shared" si="57"/>
        <v>35647</v>
      </c>
      <c r="J293" s="32">
        <v>35647</v>
      </c>
      <c r="K293" s="32"/>
      <c r="L293" s="124"/>
    </row>
    <row r="294" spans="1:19" ht="15.75" customHeight="1" x14ac:dyDescent="0.25">
      <c r="A294" s="18"/>
      <c r="B294" s="11"/>
      <c r="C294" s="11"/>
      <c r="D294" s="11"/>
      <c r="E294" s="11">
        <f t="shared" si="56"/>
        <v>0</v>
      </c>
      <c r="F294" s="11"/>
      <c r="G294" s="32"/>
      <c r="H294" s="32"/>
      <c r="I294" s="32"/>
      <c r="J294" s="32"/>
      <c r="K294" s="32"/>
      <c r="L294" s="124"/>
      <c r="N294" s="36"/>
    </row>
    <row r="295" spans="1:19" ht="15.75" customHeight="1" x14ac:dyDescent="0.25">
      <c r="A295" s="23" t="s">
        <v>179</v>
      </c>
      <c r="B295" s="68">
        <f>SUM(B288:B294)</f>
        <v>0</v>
      </c>
      <c r="C295" s="68">
        <f>SUM(C288:C294)</f>
        <v>0</v>
      </c>
      <c r="D295" s="68">
        <f>SUM(D288:D294)</f>
        <v>0</v>
      </c>
      <c r="E295" s="68">
        <f t="shared" ref="E295:E297" si="58">SUM(B295:D295)</f>
        <v>0</v>
      </c>
      <c r="F295" s="68">
        <f t="shared" ref="F295:L295" si="59">SUM(F288:F294)</f>
        <v>1348643</v>
      </c>
      <c r="G295" s="77">
        <f t="shared" si="59"/>
        <v>0</v>
      </c>
      <c r="H295" s="77">
        <f t="shared" si="59"/>
        <v>0</v>
      </c>
      <c r="I295" s="77">
        <f t="shared" si="59"/>
        <v>267871</v>
      </c>
      <c r="J295" s="77">
        <f t="shared" si="59"/>
        <v>35647</v>
      </c>
      <c r="K295" s="77">
        <f t="shared" si="59"/>
        <v>0</v>
      </c>
      <c r="L295" s="77">
        <f t="shared" si="59"/>
        <v>232224</v>
      </c>
    </row>
    <row r="296" spans="1:19" ht="15.75" customHeight="1" x14ac:dyDescent="0.25">
      <c r="A296" s="27" t="s">
        <v>104</v>
      </c>
      <c r="B296" s="59">
        <v>60953</v>
      </c>
      <c r="C296" s="59">
        <v>12459</v>
      </c>
      <c r="D296" s="59"/>
      <c r="E296" s="11">
        <f t="shared" si="58"/>
        <v>73412</v>
      </c>
      <c r="F296" s="59"/>
      <c r="G296" s="75"/>
      <c r="H296" s="75"/>
      <c r="I296" s="75"/>
      <c r="J296" s="75"/>
      <c r="K296" s="75"/>
      <c r="L296" s="136"/>
      <c r="M296" s="2"/>
      <c r="N296" s="2"/>
      <c r="O296" s="2"/>
      <c r="P296" s="2"/>
      <c r="Q296" s="2"/>
      <c r="R296" s="2"/>
      <c r="S296" s="2"/>
    </row>
    <row r="297" spans="1:19" ht="15.75" customHeight="1" x14ac:dyDescent="0.25">
      <c r="A297" s="14" t="s">
        <v>293</v>
      </c>
      <c r="B297" s="11"/>
      <c r="C297" s="11">
        <v>2945</v>
      </c>
      <c r="D297" s="11"/>
      <c r="E297" s="11">
        <f t="shared" si="58"/>
        <v>2945</v>
      </c>
      <c r="F297" s="40"/>
      <c r="G297" s="150"/>
      <c r="H297" s="150"/>
      <c r="I297" s="150"/>
      <c r="J297" s="150"/>
      <c r="K297" s="150"/>
      <c r="L297" s="151"/>
      <c r="M297" s="37"/>
      <c r="N297" s="37"/>
      <c r="O297" s="37"/>
      <c r="P297" s="37"/>
      <c r="Q297" s="37"/>
      <c r="R297" s="37"/>
      <c r="S297" s="37"/>
    </row>
    <row r="298" spans="1:19" ht="15.75" customHeight="1" x14ac:dyDescent="0.25">
      <c r="A298" s="14" t="s">
        <v>294</v>
      </c>
      <c r="B298" s="12"/>
      <c r="C298" s="12"/>
      <c r="D298" s="12"/>
      <c r="E298" s="11">
        <f>SUM(B298:D298)</f>
        <v>0</v>
      </c>
      <c r="F298" s="12"/>
      <c r="G298" s="32">
        <v>800</v>
      </c>
      <c r="H298" s="32"/>
      <c r="I298" s="32"/>
      <c r="J298" s="32"/>
      <c r="K298" s="32"/>
      <c r="L298" s="124"/>
    </row>
    <row r="299" spans="1:19" ht="15.75" customHeight="1" x14ac:dyDescent="0.25">
      <c r="A299" s="14" t="s">
        <v>295</v>
      </c>
      <c r="B299" s="12"/>
      <c r="C299" s="12"/>
      <c r="D299" s="12"/>
      <c r="E299" s="11">
        <f>SUM(B299:D299)</f>
        <v>0</v>
      </c>
      <c r="F299" s="12"/>
      <c r="G299" s="32">
        <v>5233</v>
      </c>
      <c r="H299" s="32"/>
      <c r="I299" s="32"/>
      <c r="J299" s="32"/>
      <c r="K299" s="32"/>
      <c r="L299" s="124"/>
    </row>
    <row r="300" spans="1:19" ht="15.75" customHeight="1" x14ac:dyDescent="0.25">
      <c r="A300" s="23" t="s">
        <v>179</v>
      </c>
      <c r="B300" s="68">
        <f>SUM(B296:B299)</f>
        <v>60953</v>
      </c>
      <c r="C300" s="68">
        <f>SUM(C296:C299)</f>
        <v>15404</v>
      </c>
      <c r="D300" s="68">
        <f>SUM(D296:D299)</f>
        <v>0</v>
      </c>
      <c r="E300" s="59">
        <f>SUM(B300:D300)</f>
        <v>76357</v>
      </c>
      <c r="F300" s="68">
        <f t="shared" ref="F300:L300" si="60">SUM(F296:F299)</f>
        <v>0</v>
      </c>
      <c r="G300" s="77">
        <f t="shared" si="60"/>
        <v>6033</v>
      </c>
      <c r="H300" s="77">
        <f t="shared" si="60"/>
        <v>0</v>
      </c>
      <c r="I300" s="77">
        <f t="shared" si="60"/>
        <v>0</v>
      </c>
      <c r="J300" s="77">
        <f t="shared" si="60"/>
        <v>0</v>
      </c>
      <c r="K300" s="77">
        <f t="shared" si="60"/>
        <v>0</v>
      </c>
      <c r="L300" s="77">
        <f t="shared" si="60"/>
        <v>0</v>
      </c>
    </row>
    <row r="301" spans="1:19" ht="15.75" customHeight="1" x14ac:dyDescent="0.25">
      <c r="A301" s="19"/>
      <c r="B301" s="15"/>
      <c r="C301" s="15"/>
      <c r="D301" s="15"/>
      <c r="E301" s="59"/>
      <c r="F301" s="15"/>
      <c r="G301" s="125"/>
      <c r="H301" s="125"/>
      <c r="I301" s="125"/>
      <c r="J301" s="125"/>
      <c r="K301" s="125"/>
      <c r="L301" s="126"/>
      <c r="M301" s="13"/>
      <c r="N301" s="13"/>
      <c r="O301" s="13"/>
      <c r="P301" s="13"/>
      <c r="Q301" s="13"/>
      <c r="R301" s="13"/>
      <c r="S301" s="13"/>
    </row>
    <row r="302" spans="1:19" ht="15.75" customHeight="1" x14ac:dyDescent="0.25">
      <c r="A302" s="10" t="s">
        <v>296</v>
      </c>
      <c r="B302" s="11"/>
      <c r="C302" s="11">
        <v>9047</v>
      </c>
      <c r="D302" s="11"/>
      <c r="E302" s="11">
        <f t="shared" ref="E302:E306" si="61">SUM(B302:D302)</f>
        <v>9047</v>
      </c>
      <c r="F302" s="12"/>
      <c r="G302" s="32"/>
      <c r="H302" s="32"/>
      <c r="I302" s="32"/>
      <c r="J302" s="32"/>
      <c r="K302" s="32"/>
      <c r="L302" s="124"/>
      <c r="M302" s="2"/>
    </row>
    <row r="303" spans="1:19" ht="15.75" customHeight="1" x14ac:dyDescent="0.25">
      <c r="A303" s="10" t="s">
        <v>297</v>
      </c>
      <c r="B303" s="11"/>
      <c r="C303" s="11">
        <v>2470</v>
      </c>
      <c r="D303" s="11"/>
      <c r="E303" s="11">
        <f t="shared" si="61"/>
        <v>2470</v>
      </c>
      <c r="F303" s="12"/>
      <c r="G303" s="32"/>
      <c r="H303" s="32"/>
      <c r="I303" s="32"/>
      <c r="J303" s="32"/>
      <c r="K303" s="32"/>
      <c r="L303" s="124"/>
      <c r="M303" s="2"/>
    </row>
    <row r="304" spans="1:19" ht="15.75" customHeight="1" x14ac:dyDescent="0.25">
      <c r="A304" s="10" t="s">
        <v>298</v>
      </c>
      <c r="B304" s="11"/>
      <c r="C304" s="11">
        <v>3030</v>
      </c>
      <c r="D304" s="11"/>
      <c r="E304" s="11">
        <f t="shared" si="61"/>
        <v>3030</v>
      </c>
      <c r="F304" s="12"/>
      <c r="G304" s="32"/>
      <c r="H304" s="32"/>
      <c r="I304" s="32"/>
      <c r="J304" s="32"/>
      <c r="K304" s="32"/>
      <c r="L304" s="124"/>
      <c r="M304" s="2"/>
    </row>
    <row r="305" spans="1:19" ht="15.75" customHeight="1" x14ac:dyDescent="0.25">
      <c r="A305" s="33" t="s">
        <v>179</v>
      </c>
      <c r="B305" s="71">
        <f>SUM(B302:B304)</f>
        <v>0</v>
      </c>
      <c r="C305" s="71">
        <f>SUM(C302:C304)</f>
        <v>14547</v>
      </c>
      <c r="D305" s="71">
        <f>SUM(D302:D304)</f>
        <v>0</v>
      </c>
      <c r="E305" s="68">
        <f t="shared" si="61"/>
        <v>14547</v>
      </c>
      <c r="F305" s="71">
        <f t="shared" ref="F305:L305" si="62">SUM(F302:F304)</f>
        <v>0</v>
      </c>
      <c r="G305" s="143">
        <f t="shared" si="62"/>
        <v>0</v>
      </c>
      <c r="H305" s="143">
        <f t="shared" si="62"/>
        <v>0</v>
      </c>
      <c r="I305" s="143">
        <f t="shared" si="62"/>
        <v>0</v>
      </c>
      <c r="J305" s="143">
        <f t="shared" si="62"/>
        <v>0</v>
      </c>
      <c r="K305" s="143">
        <f t="shared" si="62"/>
        <v>0</v>
      </c>
      <c r="L305" s="143">
        <f t="shared" si="62"/>
        <v>0</v>
      </c>
      <c r="M305" s="13"/>
      <c r="N305" s="13"/>
      <c r="O305" s="13"/>
      <c r="P305" s="13"/>
      <c r="Q305" s="13"/>
      <c r="R305" s="13"/>
      <c r="S305" s="13"/>
    </row>
    <row r="306" spans="1:19" ht="15.75" customHeight="1" x14ac:dyDescent="0.25">
      <c r="A306" s="14" t="s">
        <v>299</v>
      </c>
      <c r="B306" s="15"/>
      <c r="C306" s="15"/>
      <c r="D306" s="15"/>
      <c r="E306" s="11">
        <f t="shared" si="61"/>
        <v>0</v>
      </c>
      <c r="F306" s="15"/>
      <c r="G306" s="125"/>
      <c r="H306" s="125">
        <v>78950</v>
      </c>
      <c r="I306" s="32"/>
      <c r="J306" s="32"/>
      <c r="K306" s="32"/>
      <c r="L306" s="124"/>
      <c r="M306" s="2"/>
    </row>
    <row r="307" spans="1:19" ht="15.75" customHeight="1" x14ac:dyDescent="0.25">
      <c r="A307" s="14" t="s">
        <v>300</v>
      </c>
      <c r="B307" s="15"/>
      <c r="C307" s="15">
        <v>1452</v>
      </c>
      <c r="D307" s="15"/>
      <c r="E307" s="11">
        <f>SUM(B307:D307)</f>
        <v>1452</v>
      </c>
      <c r="F307" s="16"/>
      <c r="G307" s="125"/>
      <c r="H307" s="125"/>
      <c r="I307" s="125"/>
      <c r="J307" s="125"/>
      <c r="K307" s="125"/>
      <c r="L307" s="126"/>
      <c r="M307" s="13"/>
      <c r="N307" s="13"/>
      <c r="O307" s="13"/>
      <c r="P307" s="13"/>
      <c r="Q307" s="13"/>
      <c r="R307" s="13"/>
      <c r="S307" s="13"/>
    </row>
    <row r="308" spans="1:19" ht="15.75" customHeight="1" x14ac:dyDescent="0.25">
      <c r="A308" s="33" t="s">
        <v>179</v>
      </c>
      <c r="B308" s="71">
        <f>SUM(B306:B307)</f>
        <v>0</v>
      </c>
      <c r="C308" s="71">
        <f>SUM(C306:C307)</f>
        <v>1452</v>
      </c>
      <c r="D308" s="71">
        <f>SUM(D306:D307)</f>
        <v>0</v>
      </c>
      <c r="E308" s="68">
        <f>SUM(B308:D308)</f>
        <v>1452</v>
      </c>
      <c r="F308" s="71">
        <f t="shared" ref="F308:L308" si="63">SUM(F306:F307)</f>
        <v>0</v>
      </c>
      <c r="G308" s="143">
        <f t="shared" si="63"/>
        <v>0</v>
      </c>
      <c r="H308" s="143">
        <f t="shared" si="63"/>
        <v>78950</v>
      </c>
      <c r="I308" s="143">
        <f t="shared" si="63"/>
        <v>0</v>
      </c>
      <c r="J308" s="143">
        <f t="shared" si="63"/>
        <v>0</v>
      </c>
      <c r="K308" s="143">
        <f t="shared" si="63"/>
        <v>0</v>
      </c>
      <c r="L308" s="143">
        <f t="shared" si="63"/>
        <v>0</v>
      </c>
      <c r="M308" s="13"/>
      <c r="N308" s="13"/>
      <c r="O308" s="13"/>
      <c r="P308" s="13"/>
      <c r="Q308" s="13"/>
      <c r="R308" s="13"/>
      <c r="S308" s="13"/>
    </row>
    <row r="309" spans="1:19" ht="15.75" customHeight="1" x14ac:dyDescent="0.25">
      <c r="B309" s="11"/>
      <c r="C309" s="11"/>
      <c r="D309" s="11"/>
      <c r="E309" s="11">
        <f>SUM(B309:D309)</f>
        <v>0</v>
      </c>
      <c r="F309" s="11"/>
      <c r="G309" s="32"/>
      <c r="H309" s="32"/>
      <c r="I309" s="32"/>
      <c r="J309" s="32"/>
      <c r="K309" s="32"/>
      <c r="L309" s="32"/>
    </row>
    <row r="310" spans="1:19" ht="15.75" customHeight="1" x14ac:dyDescent="0.25">
      <c r="A310" s="5" t="s">
        <v>102</v>
      </c>
      <c r="B310" s="11"/>
      <c r="C310" s="11"/>
      <c r="D310" s="11"/>
      <c r="E310" s="11"/>
      <c r="F310" s="11"/>
      <c r="G310" s="32"/>
      <c r="H310" s="32"/>
      <c r="I310" s="32"/>
      <c r="J310" s="32"/>
      <c r="K310" s="32"/>
      <c r="L310" s="32"/>
    </row>
    <row r="311" spans="1:19" ht="15.75" customHeight="1" x14ac:dyDescent="0.25">
      <c r="A311" s="27" t="s">
        <v>103</v>
      </c>
      <c r="B311" s="59"/>
      <c r="C311" s="59"/>
      <c r="D311" s="59"/>
      <c r="E311" s="59"/>
      <c r="F311" s="59"/>
      <c r="G311" s="75"/>
      <c r="H311" s="75"/>
      <c r="I311" s="75"/>
      <c r="J311" s="75"/>
      <c r="K311" s="75"/>
      <c r="L311" s="136"/>
    </row>
    <row r="312" spans="1:19" ht="15.75" customHeight="1" x14ac:dyDescent="0.25">
      <c r="A312" s="14" t="s">
        <v>301</v>
      </c>
      <c r="B312" s="11"/>
      <c r="C312" s="11">
        <v>27970</v>
      </c>
      <c r="D312" s="11"/>
      <c r="E312" s="11">
        <f t="shared" ref="E312:E325" si="64">SUM(B312:D312)</f>
        <v>27970</v>
      </c>
      <c r="F312" s="12"/>
      <c r="G312" s="32"/>
      <c r="H312" s="32"/>
      <c r="I312" s="32"/>
      <c r="J312" s="32"/>
      <c r="K312" s="32"/>
      <c r="L312" s="124"/>
      <c r="M312" s="37"/>
      <c r="N312" s="37"/>
      <c r="O312" s="37"/>
      <c r="P312" s="37"/>
      <c r="Q312" s="37"/>
      <c r="R312" s="37"/>
      <c r="S312" s="37"/>
    </row>
    <row r="313" spans="1:19" ht="15.75" customHeight="1" x14ac:dyDescent="0.25">
      <c r="A313" s="14" t="s">
        <v>302</v>
      </c>
      <c r="B313" s="11"/>
      <c r="C313" s="11">
        <v>15000</v>
      </c>
      <c r="D313" s="11"/>
      <c r="E313" s="11">
        <f t="shared" si="64"/>
        <v>15000</v>
      </c>
      <c r="F313" s="12"/>
      <c r="G313" s="32"/>
      <c r="H313" s="32"/>
      <c r="I313" s="32"/>
      <c r="J313" s="32"/>
      <c r="K313" s="32"/>
      <c r="L313" s="124"/>
      <c r="M313" s="37"/>
      <c r="N313" s="37"/>
      <c r="O313" s="37"/>
      <c r="P313" s="37"/>
      <c r="Q313" s="37"/>
      <c r="R313" s="37"/>
      <c r="S313" s="37"/>
    </row>
    <row r="314" spans="1:19" ht="15.75" customHeight="1" x14ac:dyDescent="0.25">
      <c r="A314" s="14" t="s">
        <v>303</v>
      </c>
      <c r="B314" s="11"/>
      <c r="C314" s="11">
        <v>15000</v>
      </c>
      <c r="D314" s="11"/>
      <c r="E314" s="11">
        <f t="shared" si="64"/>
        <v>15000</v>
      </c>
      <c r="F314" s="12"/>
      <c r="G314" s="32"/>
      <c r="H314" s="32"/>
      <c r="I314" s="32"/>
      <c r="J314" s="32"/>
      <c r="K314" s="32"/>
      <c r="L314" s="124"/>
      <c r="M314" s="37"/>
      <c r="N314" s="37"/>
      <c r="O314" s="37"/>
      <c r="P314" s="37"/>
      <c r="Q314" s="37"/>
      <c r="R314" s="37"/>
      <c r="S314" s="37"/>
    </row>
    <row r="315" spans="1:19" ht="15.75" customHeight="1" x14ac:dyDescent="0.25">
      <c r="A315" s="14" t="s">
        <v>304</v>
      </c>
      <c r="B315" s="11"/>
      <c r="C315" s="11">
        <v>59400</v>
      </c>
      <c r="D315" s="11"/>
      <c r="E315" s="11">
        <f t="shared" si="64"/>
        <v>59400</v>
      </c>
      <c r="F315" s="12"/>
      <c r="G315" s="32"/>
      <c r="H315" s="32"/>
      <c r="I315" s="32"/>
      <c r="J315" s="32"/>
      <c r="K315" s="32"/>
      <c r="L315" s="124"/>
      <c r="M315" s="37"/>
      <c r="N315" s="37"/>
      <c r="O315" s="37"/>
      <c r="P315" s="37"/>
      <c r="Q315" s="37"/>
      <c r="R315" s="37"/>
      <c r="S315" s="37"/>
    </row>
    <row r="316" spans="1:19" ht="15.75" customHeight="1" x14ac:dyDescent="0.25">
      <c r="A316" s="10" t="s">
        <v>305</v>
      </c>
      <c r="B316" s="11"/>
      <c r="C316" s="11"/>
      <c r="D316" s="11"/>
      <c r="E316" s="11">
        <f>SUM(B316:D316)</f>
        <v>0</v>
      </c>
      <c r="F316" s="11"/>
      <c r="G316" s="32"/>
      <c r="H316" s="32">
        <v>25201</v>
      </c>
      <c r="I316" s="32"/>
      <c r="J316" s="32"/>
      <c r="K316" s="32"/>
      <c r="L316" s="124"/>
      <c r="M316" s="37"/>
      <c r="N316" s="37"/>
      <c r="O316" s="37"/>
      <c r="P316" s="37"/>
      <c r="Q316" s="37"/>
      <c r="R316" s="37"/>
      <c r="S316" s="37"/>
    </row>
    <row r="317" spans="1:19" ht="15.75" customHeight="1" x14ac:dyDescent="0.25">
      <c r="A317" s="14" t="s">
        <v>306</v>
      </c>
      <c r="B317" s="11"/>
      <c r="C317" s="11"/>
      <c r="D317" s="11"/>
      <c r="E317" s="11">
        <f t="shared" si="64"/>
        <v>0</v>
      </c>
      <c r="F317" s="12"/>
      <c r="G317" s="32"/>
      <c r="H317" s="32">
        <v>100000</v>
      </c>
      <c r="I317" s="32"/>
      <c r="J317" s="32"/>
      <c r="K317" s="32"/>
      <c r="L317" s="124"/>
    </row>
    <row r="318" spans="1:19" ht="15.75" customHeight="1" x14ac:dyDescent="0.25">
      <c r="A318" s="14" t="s">
        <v>427</v>
      </c>
      <c r="B318" s="11"/>
      <c r="C318" s="11"/>
      <c r="D318" s="11"/>
      <c r="E318" s="11">
        <f t="shared" si="64"/>
        <v>0</v>
      </c>
      <c r="F318" s="12"/>
      <c r="G318" s="32"/>
      <c r="H318" s="32">
        <v>20000</v>
      </c>
      <c r="I318" s="32"/>
      <c r="J318" s="32"/>
      <c r="K318" s="32"/>
      <c r="L318" s="124"/>
    </row>
    <row r="319" spans="1:19" ht="15.75" customHeight="1" x14ac:dyDescent="0.25">
      <c r="A319" s="23" t="s">
        <v>179</v>
      </c>
      <c r="B319" s="68">
        <f>SUM(B311:B318)</f>
        <v>0</v>
      </c>
      <c r="C319" s="68">
        <f>SUM(C312:C318)</f>
        <v>117370</v>
      </c>
      <c r="D319" s="68">
        <f>SUM(D312:D318)</f>
        <v>0</v>
      </c>
      <c r="E319" s="68">
        <f t="shared" si="64"/>
        <v>117370</v>
      </c>
      <c r="F319" s="68">
        <f t="shared" ref="F319:L319" si="65">SUM(F312:F318)</f>
        <v>0</v>
      </c>
      <c r="G319" s="77">
        <f t="shared" si="65"/>
        <v>0</v>
      </c>
      <c r="H319" s="77">
        <f t="shared" si="65"/>
        <v>145201</v>
      </c>
      <c r="I319" s="77">
        <f t="shared" si="65"/>
        <v>0</v>
      </c>
      <c r="J319" s="77">
        <f t="shared" si="65"/>
        <v>0</v>
      </c>
      <c r="K319" s="77">
        <f t="shared" si="65"/>
        <v>0</v>
      </c>
      <c r="L319" s="77">
        <f t="shared" si="65"/>
        <v>0</v>
      </c>
    </row>
    <row r="320" spans="1:19" ht="15.75" customHeight="1" x14ac:dyDescent="0.25">
      <c r="A320" s="27" t="s">
        <v>97</v>
      </c>
      <c r="B320" s="11"/>
      <c r="C320" s="11"/>
      <c r="D320" s="11"/>
      <c r="E320" s="11">
        <f t="shared" si="64"/>
        <v>0</v>
      </c>
      <c r="F320" s="11"/>
      <c r="G320" s="32"/>
      <c r="H320" s="32"/>
      <c r="I320" s="32"/>
      <c r="J320" s="32"/>
      <c r="K320" s="32"/>
      <c r="L320" s="136"/>
    </row>
    <row r="321" spans="1:12" ht="15.75" customHeight="1" x14ac:dyDescent="0.25">
      <c r="A321" s="14" t="s">
        <v>307</v>
      </c>
      <c r="B321" s="11"/>
      <c r="C321" s="25"/>
      <c r="D321" s="11"/>
      <c r="E321" s="11">
        <f t="shared" si="64"/>
        <v>0</v>
      </c>
      <c r="F321" s="12"/>
      <c r="G321" s="32"/>
      <c r="H321" s="32"/>
      <c r="I321" s="32"/>
      <c r="J321" s="32"/>
      <c r="K321" s="32"/>
      <c r="L321" s="124"/>
    </row>
    <row r="322" spans="1:12" ht="15.75" customHeight="1" x14ac:dyDescent="0.25">
      <c r="A322" s="14"/>
      <c r="B322" s="11"/>
      <c r="C322" s="11"/>
      <c r="D322" s="11"/>
      <c r="E322" s="11">
        <f t="shared" si="64"/>
        <v>0</v>
      </c>
      <c r="F322" s="12"/>
      <c r="G322" s="32"/>
      <c r="H322" s="32"/>
      <c r="I322" s="32"/>
      <c r="J322" s="32"/>
      <c r="K322" s="32"/>
      <c r="L322" s="124"/>
    </row>
    <row r="323" spans="1:12" ht="15.75" customHeight="1" x14ac:dyDescent="0.25">
      <c r="A323" s="28"/>
      <c r="B323" s="11"/>
      <c r="C323" s="11"/>
      <c r="D323" s="11"/>
      <c r="E323" s="11">
        <f t="shared" si="64"/>
        <v>0</v>
      </c>
      <c r="F323" s="11"/>
      <c r="G323" s="32"/>
      <c r="H323" s="32"/>
      <c r="I323" s="32"/>
      <c r="J323" s="32"/>
      <c r="K323" s="32"/>
      <c r="L323" s="145"/>
    </row>
    <row r="324" spans="1:12" ht="15.75" customHeight="1" x14ac:dyDescent="0.25">
      <c r="A324" s="23" t="s">
        <v>179</v>
      </c>
      <c r="B324" s="68">
        <f t="shared" ref="B324:D324" si="66">SUM(B321:B323)</f>
        <v>0</v>
      </c>
      <c r="C324" s="68">
        <f t="shared" si="66"/>
        <v>0</v>
      </c>
      <c r="D324" s="68">
        <f t="shared" si="66"/>
        <v>0</v>
      </c>
      <c r="E324" s="68">
        <f t="shared" si="64"/>
        <v>0</v>
      </c>
      <c r="F324" s="68">
        <f t="shared" ref="F324:L324" si="67">SUM(F320:F323)</f>
        <v>0</v>
      </c>
      <c r="G324" s="77">
        <f t="shared" si="67"/>
        <v>0</v>
      </c>
      <c r="H324" s="77">
        <f t="shared" si="67"/>
        <v>0</v>
      </c>
      <c r="I324" s="77">
        <f t="shared" si="67"/>
        <v>0</v>
      </c>
      <c r="J324" s="77">
        <f t="shared" si="67"/>
        <v>0</v>
      </c>
      <c r="K324" s="77">
        <f t="shared" si="67"/>
        <v>0</v>
      </c>
      <c r="L324" s="77">
        <f t="shared" si="67"/>
        <v>0</v>
      </c>
    </row>
    <row r="325" spans="1:12" ht="15.75" customHeight="1" x14ac:dyDescent="0.25">
      <c r="A325" s="27" t="s">
        <v>105</v>
      </c>
      <c r="B325" s="59"/>
      <c r="C325" s="59"/>
      <c r="D325" s="59"/>
      <c r="E325" s="11">
        <f t="shared" si="64"/>
        <v>0</v>
      </c>
      <c r="F325" s="59"/>
      <c r="G325" s="75"/>
      <c r="H325" s="75"/>
      <c r="I325" s="75"/>
      <c r="J325" s="75"/>
      <c r="K325" s="75"/>
      <c r="L325" s="136"/>
    </row>
    <row r="326" spans="1:12" ht="15.75" customHeight="1" x14ac:dyDescent="0.25">
      <c r="A326" s="10"/>
      <c r="B326" s="11"/>
      <c r="C326" s="11"/>
      <c r="D326" s="11"/>
      <c r="E326" s="11">
        <f t="shared" ref="E326:E348" si="68">SUM(B326:D326)</f>
        <v>0</v>
      </c>
      <c r="F326" s="12"/>
      <c r="G326" s="32"/>
      <c r="H326" s="32"/>
      <c r="I326" s="32"/>
      <c r="J326" s="32"/>
      <c r="K326" s="32"/>
      <c r="L326" s="124"/>
    </row>
    <row r="327" spans="1:12" ht="15.75" customHeight="1" x14ac:dyDescent="0.25">
      <c r="A327" s="10" t="s">
        <v>308</v>
      </c>
      <c r="B327" s="11"/>
      <c r="C327" s="11"/>
      <c r="D327" s="11"/>
      <c r="E327" s="11">
        <f t="shared" si="68"/>
        <v>0</v>
      </c>
      <c r="F327" s="12"/>
      <c r="G327" s="32"/>
      <c r="H327" s="32">
        <v>20000</v>
      </c>
      <c r="I327" s="32"/>
      <c r="J327" s="32"/>
      <c r="K327" s="32"/>
      <c r="L327" s="124"/>
    </row>
    <row r="328" spans="1:12" ht="15.75" customHeight="1" x14ac:dyDescent="0.25">
      <c r="A328" s="23" t="s">
        <v>179</v>
      </c>
      <c r="B328" s="68">
        <f t="shared" ref="B328:D328" si="69">SUM(B325:B327)</f>
        <v>0</v>
      </c>
      <c r="C328" s="68">
        <f t="shared" si="69"/>
        <v>0</v>
      </c>
      <c r="D328" s="68">
        <f t="shared" si="69"/>
        <v>0</v>
      </c>
      <c r="E328" s="68">
        <f t="shared" si="68"/>
        <v>0</v>
      </c>
      <c r="F328" s="68">
        <f t="shared" ref="F328:L328" si="70">SUM(F325:F327)</f>
        <v>0</v>
      </c>
      <c r="G328" s="77">
        <f t="shared" si="70"/>
        <v>0</v>
      </c>
      <c r="H328" s="77">
        <f t="shared" si="70"/>
        <v>20000</v>
      </c>
      <c r="I328" s="77">
        <f t="shared" si="70"/>
        <v>0</v>
      </c>
      <c r="J328" s="77">
        <f t="shared" si="70"/>
        <v>0</v>
      </c>
      <c r="K328" s="77">
        <f t="shared" si="70"/>
        <v>0</v>
      </c>
      <c r="L328" s="77">
        <f t="shared" si="70"/>
        <v>0</v>
      </c>
    </row>
    <row r="329" spans="1:12" ht="15.75" customHeight="1" x14ac:dyDescent="0.25">
      <c r="A329" s="27" t="s">
        <v>309</v>
      </c>
      <c r="B329" s="59"/>
      <c r="C329" s="59"/>
      <c r="D329" s="59"/>
      <c r="E329" s="11">
        <f t="shared" si="68"/>
        <v>0</v>
      </c>
      <c r="F329" s="69"/>
      <c r="G329" s="75"/>
      <c r="H329" s="75"/>
      <c r="I329" s="75"/>
      <c r="J329" s="75"/>
      <c r="K329" s="75"/>
      <c r="L329" s="136"/>
    </row>
    <row r="330" spans="1:12" ht="15.75" customHeight="1" x14ac:dyDescent="0.25">
      <c r="A330" s="14" t="s">
        <v>310</v>
      </c>
      <c r="B330" s="11"/>
      <c r="C330" s="11">
        <v>206370</v>
      </c>
      <c r="D330" s="11"/>
      <c r="E330" s="11">
        <f t="shared" si="68"/>
        <v>206370</v>
      </c>
      <c r="F330" s="12"/>
      <c r="G330" s="32"/>
      <c r="H330" s="32"/>
      <c r="I330" s="32"/>
      <c r="J330" s="32"/>
      <c r="K330" s="32"/>
      <c r="L330" s="124"/>
    </row>
    <row r="331" spans="1:12" ht="15.75" customHeight="1" x14ac:dyDescent="0.25">
      <c r="A331" s="14" t="s">
        <v>311</v>
      </c>
      <c r="B331" s="11"/>
      <c r="C331" s="11">
        <v>15000</v>
      </c>
      <c r="D331" s="11"/>
      <c r="E331" s="11">
        <f t="shared" si="68"/>
        <v>15000</v>
      </c>
      <c r="F331" s="12"/>
      <c r="G331" s="32"/>
      <c r="H331" s="32"/>
      <c r="I331" s="32"/>
      <c r="J331" s="32"/>
      <c r="K331" s="32"/>
      <c r="L331" s="124"/>
    </row>
    <row r="332" spans="1:12" ht="15.75" customHeight="1" x14ac:dyDescent="0.25">
      <c r="A332" s="82" t="s">
        <v>428</v>
      </c>
      <c r="B332" s="11"/>
      <c r="C332" s="11">
        <v>20000</v>
      </c>
      <c r="D332" s="11"/>
      <c r="E332" s="11">
        <f>SUM(B332:D332)</f>
        <v>20000</v>
      </c>
      <c r="F332" s="11"/>
      <c r="G332" s="32"/>
      <c r="H332" s="32"/>
      <c r="I332" s="32"/>
      <c r="J332" s="32"/>
      <c r="K332" s="32"/>
      <c r="L332" s="124"/>
    </row>
    <row r="333" spans="1:12" ht="15.75" customHeight="1" x14ac:dyDescent="0.25">
      <c r="A333" s="14" t="s">
        <v>312</v>
      </c>
      <c r="B333" s="11"/>
      <c r="C333" s="11"/>
      <c r="D333" s="11"/>
      <c r="E333" s="11">
        <f t="shared" si="68"/>
        <v>0</v>
      </c>
      <c r="F333" s="12"/>
      <c r="G333" s="32"/>
      <c r="H333" s="32"/>
      <c r="I333" s="32"/>
      <c r="J333" s="32"/>
      <c r="K333" s="32"/>
      <c r="L333" s="124"/>
    </row>
    <row r="334" spans="1:12" ht="15.75" customHeight="1" x14ac:dyDescent="0.25">
      <c r="A334" s="82" t="s">
        <v>313</v>
      </c>
      <c r="B334" s="11"/>
      <c r="C334" s="11"/>
      <c r="D334" s="11"/>
      <c r="E334" s="11">
        <f t="shared" si="68"/>
        <v>0</v>
      </c>
      <c r="F334" s="12"/>
      <c r="G334" s="32"/>
      <c r="H334" s="32">
        <v>140000</v>
      </c>
      <c r="I334" s="32"/>
      <c r="J334" s="32"/>
      <c r="K334" s="32"/>
      <c r="L334" s="124"/>
    </row>
    <row r="335" spans="1:12" ht="15.75" customHeight="1" x14ac:dyDescent="0.25">
      <c r="A335" s="24" t="s">
        <v>314</v>
      </c>
      <c r="B335" s="11"/>
      <c r="C335" s="11"/>
      <c r="D335" s="11"/>
      <c r="E335" s="11">
        <f t="shared" si="68"/>
        <v>0</v>
      </c>
      <c r="F335" s="11"/>
      <c r="G335" s="32"/>
      <c r="H335" s="32"/>
      <c r="I335" s="32"/>
      <c r="J335" s="32"/>
      <c r="K335" s="32"/>
      <c r="L335" s="124"/>
    </row>
    <row r="336" spans="1:12" ht="15.75" customHeight="1" x14ac:dyDescent="0.25">
      <c r="A336" s="14" t="s">
        <v>310</v>
      </c>
      <c r="B336" s="11"/>
      <c r="C336" s="11">
        <v>33353</v>
      </c>
      <c r="D336" s="11"/>
      <c r="E336" s="11">
        <f t="shared" si="68"/>
        <v>33353</v>
      </c>
      <c r="F336" s="11"/>
      <c r="G336" s="32"/>
      <c r="H336" s="32"/>
      <c r="I336" s="32"/>
      <c r="J336" s="32"/>
      <c r="K336" s="32"/>
      <c r="L336" s="124"/>
    </row>
    <row r="337" spans="1:19" ht="15.75" customHeight="1" x14ac:dyDescent="0.25">
      <c r="A337" s="14" t="s">
        <v>315</v>
      </c>
      <c r="B337" s="11"/>
      <c r="C337" s="11">
        <v>1000</v>
      </c>
      <c r="D337" s="11"/>
      <c r="E337" s="11">
        <f t="shared" si="68"/>
        <v>1000</v>
      </c>
      <c r="F337" s="11"/>
      <c r="G337" s="32"/>
      <c r="H337" s="32"/>
      <c r="I337" s="32"/>
      <c r="J337" s="32"/>
      <c r="K337" s="32"/>
      <c r="L337" s="124"/>
    </row>
    <row r="338" spans="1:19" ht="15.75" customHeight="1" x14ac:dyDescent="0.25">
      <c r="A338" s="24" t="s">
        <v>316</v>
      </c>
      <c r="B338" s="11"/>
      <c r="C338" s="11"/>
      <c r="D338" s="11"/>
      <c r="E338" s="11">
        <f t="shared" si="68"/>
        <v>0</v>
      </c>
      <c r="F338" s="11"/>
      <c r="G338" s="32"/>
      <c r="H338" s="32"/>
      <c r="I338" s="32"/>
      <c r="J338" s="32"/>
      <c r="K338" s="32"/>
      <c r="L338" s="124"/>
    </row>
    <row r="339" spans="1:19" ht="15.75" customHeight="1" x14ac:dyDescent="0.25">
      <c r="A339" s="10" t="s">
        <v>310</v>
      </c>
      <c r="B339" s="11">
        <v>5408</v>
      </c>
      <c r="C339" s="11">
        <v>67178</v>
      </c>
      <c r="D339" s="11"/>
      <c r="E339" s="11">
        <f t="shared" si="68"/>
        <v>72586</v>
      </c>
      <c r="F339" s="11"/>
      <c r="G339" s="32"/>
      <c r="H339" s="32"/>
      <c r="I339" s="32"/>
      <c r="J339" s="32"/>
      <c r="K339" s="32"/>
      <c r="L339" s="124"/>
    </row>
    <row r="340" spans="1:19" ht="15.75" customHeight="1" x14ac:dyDescent="0.25">
      <c r="A340" s="10" t="s">
        <v>317</v>
      </c>
      <c r="B340" s="11"/>
      <c r="C340" s="11">
        <v>1000</v>
      </c>
      <c r="D340" s="11"/>
      <c r="E340" s="11">
        <f t="shared" si="68"/>
        <v>1000</v>
      </c>
      <c r="F340" s="11"/>
      <c r="G340" s="32"/>
      <c r="H340" s="32"/>
      <c r="I340" s="32"/>
      <c r="J340" s="32"/>
      <c r="K340" s="32"/>
      <c r="L340" s="124"/>
    </row>
    <row r="341" spans="1:19" ht="15.75" customHeight="1" x14ac:dyDescent="0.25">
      <c r="A341" s="10" t="s">
        <v>318</v>
      </c>
      <c r="B341" s="11"/>
      <c r="C341" s="11"/>
      <c r="D341" s="11"/>
      <c r="E341" s="11">
        <f t="shared" si="68"/>
        <v>0</v>
      </c>
      <c r="F341" s="11"/>
      <c r="G341" s="32"/>
      <c r="H341" s="32"/>
      <c r="I341" s="32"/>
      <c r="J341" s="32"/>
      <c r="K341" s="32"/>
      <c r="L341" s="124"/>
    </row>
    <row r="342" spans="1:19" ht="15.75" customHeight="1" x14ac:dyDescent="0.25">
      <c r="A342" s="23" t="s">
        <v>179</v>
      </c>
      <c r="B342" s="68">
        <f t="shared" ref="B342:D342" si="71">SUM(B329:B341)</f>
        <v>5408</v>
      </c>
      <c r="C342" s="68">
        <f t="shared" si="71"/>
        <v>343901</v>
      </c>
      <c r="D342" s="68">
        <f t="shared" si="71"/>
        <v>0</v>
      </c>
      <c r="E342" s="68">
        <f t="shared" si="68"/>
        <v>349309</v>
      </c>
      <c r="F342" s="68">
        <f t="shared" ref="F342:L342" si="72">SUM(F329:F341)</f>
        <v>0</v>
      </c>
      <c r="G342" s="77">
        <f t="shared" si="72"/>
        <v>0</v>
      </c>
      <c r="H342" s="77">
        <f t="shared" si="72"/>
        <v>140000</v>
      </c>
      <c r="I342" s="77">
        <f t="shared" si="72"/>
        <v>0</v>
      </c>
      <c r="J342" s="77">
        <f t="shared" si="72"/>
        <v>0</v>
      </c>
      <c r="K342" s="77">
        <f t="shared" si="72"/>
        <v>0</v>
      </c>
      <c r="L342" s="77">
        <f t="shared" si="72"/>
        <v>0</v>
      </c>
    </row>
    <row r="343" spans="1:19" ht="15.75" customHeight="1" x14ac:dyDescent="0.25">
      <c r="A343" s="41" t="s">
        <v>99</v>
      </c>
      <c r="B343" s="73">
        <v>9529</v>
      </c>
      <c r="C343" s="73">
        <v>75087</v>
      </c>
      <c r="D343" s="73"/>
      <c r="E343" s="11">
        <f t="shared" si="68"/>
        <v>84616</v>
      </c>
      <c r="F343" s="74"/>
      <c r="G343" s="146"/>
      <c r="H343" s="146"/>
      <c r="I343" s="146"/>
      <c r="J343" s="146"/>
      <c r="K343" s="146"/>
      <c r="L343" s="147"/>
    </row>
    <row r="344" spans="1:19" ht="14.25" customHeight="1" x14ac:dyDescent="0.25">
      <c r="A344" s="14" t="s">
        <v>319</v>
      </c>
      <c r="B344" s="15"/>
      <c r="C344" s="15">
        <v>732251</v>
      </c>
      <c r="D344" s="15"/>
      <c r="E344" s="11">
        <f t="shared" si="68"/>
        <v>732251</v>
      </c>
      <c r="F344" s="16"/>
      <c r="G344" s="125"/>
      <c r="H344" s="125"/>
      <c r="I344" s="125"/>
      <c r="J344" s="125"/>
      <c r="K344" s="125"/>
      <c r="L344" s="126"/>
    </row>
    <row r="345" spans="1:19" ht="15.75" customHeight="1" x14ac:dyDescent="0.25">
      <c r="A345" s="82" t="s">
        <v>320</v>
      </c>
      <c r="B345" s="15"/>
      <c r="C345" s="15">
        <v>30000</v>
      </c>
      <c r="D345" s="15"/>
      <c r="E345" s="11">
        <f t="shared" si="68"/>
        <v>30000</v>
      </c>
      <c r="F345" s="16"/>
      <c r="G345" s="125"/>
      <c r="H345" s="125"/>
      <c r="I345" s="125"/>
      <c r="J345" s="125"/>
      <c r="K345" s="125"/>
      <c r="L345" s="126"/>
      <c r="M345" s="2"/>
      <c r="N345" s="2"/>
      <c r="O345" s="2"/>
      <c r="P345" s="2"/>
      <c r="Q345" s="2"/>
      <c r="R345" s="2"/>
      <c r="S345" s="2"/>
    </row>
    <row r="346" spans="1:19" ht="15.75" customHeight="1" x14ac:dyDescent="0.25">
      <c r="A346" s="82" t="s">
        <v>321</v>
      </c>
      <c r="B346" s="15"/>
      <c r="C346" s="15">
        <v>15000</v>
      </c>
      <c r="D346" s="15"/>
      <c r="E346" s="11">
        <f t="shared" si="68"/>
        <v>15000</v>
      </c>
      <c r="F346" s="16"/>
      <c r="G346" s="125"/>
      <c r="H346" s="125"/>
      <c r="I346" s="125"/>
      <c r="J346" s="125"/>
      <c r="K346" s="125"/>
      <c r="L346" s="126"/>
      <c r="M346" s="2"/>
      <c r="N346" s="2"/>
      <c r="O346" s="2"/>
      <c r="P346" s="2"/>
      <c r="Q346" s="2"/>
      <c r="R346" s="2"/>
      <c r="S346" s="2"/>
    </row>
    <row r="347" spans="1:19" ht="15.75" customHeight="1" x14ac:dyDescent="0.25">
      <c r="A347" s="14" t="s">
        <v>434</v>
      </c>
      <c r="B347" s="15"/>
      <c r="C347" s="15"/>
      <c r="D347" s="15"/>
      <c r="E347" s="11">
        <f t="shared" si="68"/>
        <v>0</v>
      </c>
      <c r="F347" s="16"/>
      <c r="G347" s="125"/>
      <c r="H347" s="125">
        <v>7502</v>
      </c>
      <c r="I347" s="125"/>
      <c r="J347" s="125"/>
      <c r="K347" s="125"/>
      <c r="L347" s="126"/>
      <c r="M347" s="2"/>
      <c r="N347" s="2"/>
      <c r="O347" s="2"/>
      <c r="P347" s="2"/>
      <c r="Q347" s="2"/>
      <c r="R347" s="2"/>
      <c r="S347" s="2"/>
    </row>
    <row r="348" spans="1:19" ht="15.75" customHeight="1" x14ac:dyDescent="0.25">
      <c r="A348" s="14" t="s">
        <v>322</v>
      </c>
      <c r="B348" s="15"/>
      <c r="C348" s="15"/>
      <c r="D348" s="15"/>
      <c r="E348" s="11">
        <f t="shared" si="68"/>
        <v>0</v>
      </c>
      <c r="F348" s="16"/>
      <c r="G348" s="125"/>
      <c r="H348" s="125">
        <v>20000</v>
      </c>
      <c r="I348" s="125"/>
      <c r="J348" s="125"/>
      <c r="K348" s="125"/>
      <c r="L348" s="126"/>
      <c r="M348" s="13"/>
      <c r="N348" s="13"/>
      <c r="O348" s="13"/>
      <c r="P348" s="13"/>
      <c r="Q348" s="13"/>
      <c r="R348" s="13"/>
      <c r="S348" s="13"/>
    </row>
    <row r="349" spans="1:19" ht="15.75" customHeight="1" x14ac:dyDescent="0.25">
      <c r="A349" s="14" t="s">
        <v>323</v>
      </c>
      <c r="B349" s="11"/>
      <c r="C349" s="11"/>
      <c r="D349" s="11"/>
      <c r="E349" s="11">
        <f t="shared" ref="E349:E353" si="73">SUM(B349:D349)</f>
        <v>0</v>
      </c>
      <c r="F349" s="12"/>
      <c r="G349" s="32"/>
      <c r="H349" s="32"/>
      <c r="I349" s="125">
        <f t="shared" ref="I349:I353" si="74">SUM(J349:L349)</f>
        <v>33048</v>
      </c>
      <c r="J349" s="32">
        <v>15366</v>
      </c>
      <c r="K349" s="32">
        <v>17682</v>
      </c>
      <c r="L349" s="124"/>
    </row>
    <row r="350" spans="1:19" ht="15.75" customHeight="1" x14ac:dyDescent="0.25">
      <c r="A350" s="38" t="s">
        <v>100</v>
      </c>
      <c r="B350" s="11">
        <v>68625</v>
      </c>
      <c r="C350" s="11">
        <v>74624</v>
      </c>
      <c r="D350" s="11"/>
      <c r="E350" s="11">
        <f t="shared" si="73"/>
        <v>143249</v>
      </c>
      <c r="F350" s="11"/>
      <c r="G350" s="32"/>
      <c r="H350" s="32"/>
      <c r="I350" s="125"/>
      <c r="J350" s="32"/>
      <c r="K350" s="32"/>
      <c r="L350" s="124"/>
    </row>
    <row r="351" spans="1:19" ht="15.75" customHeight="1" x14ac:dyDescent="0.25">
      <c r="A351" s="42" t="s">
        <v>324</v>
      </c>
      <c r="B351" s="25"/>
      <c r="C351" s="15">
        <v>162075</v>
      </c>
      <c r="D351" s="11"/>
      <c r="E351" s="11">
        <f t="shared" si="73"/>
        <v>162075</v>
      </c>
      <c r="F351" s="11"/>
      <c r="G351" s="32"/>
      <c r="H351" s="32"/>
      <c r="I351" s="125"/>
      <c r="J351" s="32"/>
      <c r="K351" s="32"/>
      <c r="L351" s="124"/>
    </row>
    <row r="352" spans="1:19" ht="15.75" customHeight="1" x14ac:dyDescent="0.25">
      <c r="A352" s="83"/>
      <c r="B352" s="11"/>
      <c r="C352" s="11"/>
      <c r="D352" s="11"/>
      <c r="E352" s="11">
        <f>SUM(B352:D352)</f>
        <v>0</v>
      </c>
      <c r="F352" s="11"/>
      <c r="G352" s="32"/>
      <c r="H352" s="32"/>
      <c r="I352" s="32"/>
      <c r="J352" s="32"/>
      <c r="K352" s="32"/>
      <c r="L352" s="124"/>
    </row>
    <row r="353" spans="1:19" ht="15.75" customHeight="1" x14ac:dyDescent="0.25">
      <c r="A353" s="18" t="s">
        <v>325</v>
      </c>
      <c r="B353" s="11"/>
      <c r="C353" s="11"/>
      <c r="D353" s="11"/>
      <c r="E353" s="11">
        <f t="shared" si="73"/>
        <v>0</v>
      </c>
      <c r="F353" s="11"/>
      <c r="I353" s="125">
        <f t="shared" si="74"/>
        <v>57609</v>
      </c>
      <c r="J353" s="32">
        <v>12609</v>
      </c>
      <c r="K353" s="32">
        <v>45000</v>
      </c>
      <c r="L353" s="124"/>
    </row>
    <row r="354" spans="1:19" ht="15.75" customHeight="1" x14ac:dyDescent="0.25">
      <c r="A354" s="38" t="s">
        <v>101</v>
      </c>
      <c r="B354" s="11">
        <v>129792</v>
      </c>
      <c r="C354" s="11">
        <v>91044</v>
      </c>
      <c r="D354" s="35">
        <v>2000</v>
      </c>
      <c r="E354" s="11">
        <f>SUM(B354:D354)</f>
        <v>222836</v>
      </c>
      <c r="F354" s="11"/>
      <c r="G354" s="32"/>
      <c r="H354" s="32"/>
      <c r="I354" s="32"/>
      <c r="J354" s="32"/>
      <c r="K354" s="32"/>
      <c r="L354" s="124"/>
    </row>
    <row r="355" spans="1:19" ht="15.75" hidden="1" customHeight="1" x14ac:dyDescent="0.25">
      <c r="A355" s="18" t="s">
        <v>326</v>
      </c>
      <c r="B355" s="25"/>
      <c r="C355" s="25"/>
      <c r="D355" s="25"/>
      <c r="E355" s="11">
        <f t="shared" ref="E355:E356" si="75">SUM(B355:D355)</f>
        <v>0</v>
      </c>
      <c r="F355" s="11"/>
      <c r="G355" s="32"/>
      <c r="H355" s="32"/>
      <c r="I355" s="32">
        <f>SUM(J355:L355)</f>
        <v>0</v>
      </c>
      <c r="J355" s="32"/>
      <c r="K355" s="32"/>
      <c r="L355" s="124"/>
      <c r="M355" s="2"/>
    </row>
    <row r="356" spans="1:19" ht="15.75" hidden="1" customHeight="1" x14ac:dyDescent="0.25">
      <c r="A356" s="18" t="s">
        <v>327</v>
      </c>
      <c r="B356" s="25"/>
      <c r="C356" s="25"/>
      <c r="D356" s="15"/>
      <c r="E356" s="11">
        <f t="shared" si="75"/>
        <v>0</v>
      </c>
      <c r="F356" s="11"/>
      <c r="G356" s="32"/>
      <c r="H356" s="32"/>
      <c r="I356" s="32"/>
      <c r="J356" s="32"/>
      <c r="K356" s="32"/>
      <c r="L356" s="124"/>
    </row>
    <row r="357" spans="1:19" ht="15.75" hidden="1" customHeight="1" x14ac:dyDescent="0.25">
      <c r="A357" s="18" t="s">
        <v>328</v>
      </c>
      <c r="B357" s="25"/>
      <c r="C357" s="25"/>
      <c r="D357" s="11"/>
      <c r="E357" s="11">
        <f>SUM(B357:D357)</f>
        <v>0</v>
      </c>
      <c r="F357" s="11"/>
      <c r="G357" s="32"/>
      <c r="H357" s="32"/>
      <c r="I357" s="32"/>
      <c r="J357" s="32"/>
      <c r="K357" s="32"/>
      <c r="L357" s="124"/>
    </row>
    <row r="358" spans="1:19" ht="15.75" hidden="1" customHeight="1" x14ac:dyDescent="0.25">
      <c r="A358" s="18" t="s">
        <v>329</v>
      </c>
      <c r="B358" s="25"/>
      <c r="C358" s="25"/>
      <c r="D358" s="11"/>
      <c r="E358" s="11">
        <f>SUM(B358:D358)</f>
        <v>0</v>
      </c>
      <c r="F358" s="11"/>
      <c r="G358" s="32"/>
      <c r="H358" s="32"/>
      <c r="I358" s="32"/>
      <c r="J358" s="32"/>
      <c r="K358" s="32"/>
      <c r="L358" s="124"/>
    </row>
    <row r="359" spans="1:19" ht="15.75" customHeight="1" x14ac:dyDescent="0.25">
      <c r="A359" s="21" t="s">
        <v>179</v>
      </c>
      <c r="B359" s="59">
        <f>SUM(B343:B358)</f>
        <v>207946</v>
      </c>
      <c r="C359" s="59">
        <f>SUM(C343:C358)</f>
        <v>1180081</v>
      </c>
      <c r="D359" s="59">
        <f>SUM(D343:D358)</f>
        <v>2000</v>
      </c>
      <c r="E359" s="59">
        <f>SUM(B359:D359)</f>
        <v>1390027</v>
      </c>
      <c r="F359" s="59">
        <f t="shared" ref="F359:L359" si="76">SUM(F343:F358)</f>
        <v>0</v>
      </c>
      <c r="G359" s="75">
        <f t="shared" si="76"/>
        <v>0</v>
      </c>
      <c r="H359" s="75">
        <f t="shared" si="76"/>
        <v>27502</v>
      </c>
      <c r="I359" s="75">
        <f t="shared" si="76"/>
        <v>90657</v>
      </c>
      <c r="J359" s="75">
        <f t="shared" si="76"/>
        <v>27975</v>
      </c>
      <c r="K359" s="75">
        <f t="shared" si="76"/>
        <v>62682</v>
      </c>
      <c r="L359" s="75">
        <f t="shared" si="76"/>
        <v>0</v>
      </c>
    </row>
    <row r="360" spans="1:19" ht="15.75" customHeight="1" x14ac:dyDescent="0.25">
      <c r="A360" s="89"/>
      <c r="B360" s="91"/>
      <c r="C360" s="91"/>
      <c r="D360" s="91"/>
      <c r="E360" s="91"/>
      <c r="F360" s="91"/>
      <c r="G360" s="137"/>
      <c r="H360" s="137"/>
      <c r="I360" s="137"/>
      <c r="J360" s="137"/>
      <c r="K360" s="137"/>
      <c r="L360" s="138"/>
    </row>
    <row r="361" spans="1:19" ht="15.75" customHeight="1" x14ac:dyDescent="0.25">
      <c r="A361" s="106" t="s">
        <v>95</v>
      </c>
      <c r="B361" s="12"/>
      <c r="C361" s="12"/>
      <c r="D361" s="12"/>
      <c r="E361" s="11">
        <f t="shared" ref="E361" si="77">SUM(B361:D361)</f>
        <v>0</v>
      </c>
      <c r="F361" s="12"/>
      <c r="G361" s="32"/>
      <c r="H361" s="32"/>
      <c r="I361" s="32">
        <f>SUM(J361:L361)</f>
        <v>82829</v>
      </c>
      <c r="J361" s="32"/>
      <c r="K361" s="32">
        <v>82829</v>
      </c>
      <c r="L361" s="133"/>
    </row>
    <row r="362" spans="1:19" ht="15.75" customHeight="1" x14ac:dyDescent="0.25">
      <c r="A362" s="100" t="s">
        <v>330</v>
      </c>
      <c r="B362" s="11">
        <v>1741</v>
      </c>
      <c r="C362" s="11">
        <v>28435</v>
      </c>
      <c r="D362" s="11"/>
      <c r="E362" s="11">
        <f t="shared" ref="E362:E366" si="78">SUM(B362:D362)</f>
        <v>30176</v>
      </c>
      <c r="F362" s="12"/>
      <c r="G362" s="32"/>
      <c r="H362" s="32"/>
      <c r="I362" s="32"/>
      <c r="J362" s="32"/>
      <c r="K362" s="32"/>
      <c r="L362" s="133"/>
    </row>
    <row r="363" spans="1:19" ht="15.75" customHeight="1" x14ac:dyDescent="0.25">
      <c r="A363" s="100" t="s">
        <v>331</v>
      </c>
      <c r="B363" s="11"/>
      <c r="C363" s="11">
        <v>78624</v>
      </c>
      <c r="D363" s="11"/>
      <c r="E363" s="11">
        <f t="shared" si="78"/>
        <v>78624</v>
      </c>
      <c r="F363" s="12"/>
      <c r="G363" s="32"/>
      <c r="H363" s="32"/>
      <c r="I363" s="32"/>
      <c r="J363" s="32"/>
      <c r="K363" s="32"/>
      <c r="L363" s="133"/>
    </row>
    <row r="364" spans="1:19" ht="15.75" customHeight="1" x14ac:dyDescent="0.25">
      <c r="A364" s="100" t="s">
        <v>332</v>
      </c>
      <c r="B364" s="15">
        <v>16561</v>
      </c>
      <c r="C364" s="15">
        <v>15403</v>
      </c>
      <c r="D364" s="15"/>
      <c r="E364" s="11">
        <f t="shared" si="78"/>
        <v>31964</v>
      </c>
      <c r="F364" s="15"/>
      <c r="G364" s="125"/>
      <c r="H364" s="125"/>
      <c r="I364" s="125"/>
      <c r="J364" s="125"/>
      <c r="K364" s="125"/>
      <c r="L364" s="152"/>
      <c r="M364" s="13"/>
      <c r="N364" s="13"/>
      <c r="O364" s="13"/>
      <c r="P364" s="13"/>
      <c r="Q364" s="13"/>
      <c r="R364" s="13"/>
      <c r="S364" s="13"/>
    </row>
    <row r="365" spans="1:19" ht="15.75" customHeight="1" x14ac:dyDescent="0.25">
      <c r="A365" s="105" t="s">
        <v>179</v>
      </c>
      <c r="B365" s="104">
        <f>SUM(B362:B364)</f>
        <v>18302</v>
      </c>
      <c r="C365" s="104">
        <f>SUM(C362:C364)</f>
        <v>122462</v>
      </c>
      <c r="D365" s="104">
        <f>SUM(D362:D364)</f>
        <v>0</v>
      </c>
      <c r="E365" s="104">
        <f t="shared" si="78"/>
        <v>140764</v>
      </c>
      <c r="F365" s="104">
        <f>SUM(F362:F364)</f>
        <v>0</v>
      </c>
      <c r="G365" s="141">
        <f>SUM(G362:G364)</f>
        <v>0</v>
      </c>
      <c r="H365" s="141">
        <f>SUM(H361:H364)</f>
        <v>0</v>
      </c>
      <c r="I365" s="141">
        <f>SUM(I361:I364)</f>
        <v>82829</v>
      </c>
      <c r="J365" s="141">
        <f>SUM(J361:J364)</f>
        <v>0</v>
      </c>
      <c r="K365" s="141">
        <f>SUM(K361:K364)</f>
        <v>82829</v>
      </c>
      <c r="L365" s="142">
        <f>SUM(L361:L364)</f>
        <v>0</v>
      </c>
    </row>
    <row r="366" spans="1:19" ht="15.75" customHeight="1" x14ac:dyDescent="0.25">
      <c r="A366" s="37" t="s">
        <v>18</v>
      </c>
      <c r="B366" s="35">
        <v>172458</v>
      </c>
      <c r="C366" s="35">
        <v>26393</v>
      </c>
      <c r="D366" s="35">
        <v>9000</v>
      </c>
      <c r="E366" s="35">
        <f t="shared" si="78"/>
        <v>207851</v>
      </c>
      <c r="F366" s="35"/>
      <c r="G366" s="32"/>
      <c r="H366" s="32"/>
      <c r="I366" s="32"/>
      <c r="J366" s="32"/>
      <c r="K366" s="32"/>
      <c r="L366" s="124"/>
      <c r="M366" s="2"/>
    </row>
    <row r="367" spans="1:19" ht="15.75" customHeight="1" x14ac:dyDescent="0.25">
      <c r="A367" s="10" t="s">
        <v>333</v>
      </c>
      <c r="B367" s="35"/>
      <c r="C367" s="35"/>
      <c r="D367" s="35"/>
      <c r="E367" s="35">
        <f>SUM(B367:D367)</f>
        <v>0</v>
      </c>
      <c r="F367" s="35"/>
      <c r="G367" s="32"/>
      <c r="H367" s="32">
        <v>14823</v>
      </c>
      <c r="I367" s="32"/>
      <c r="J367" s="32"/>
      <c r="K367" s="32"/>
      <c r="L367" s="124"/>
      <c r="M367" s="2"/>
    </row>
    <row r="368" spans="1:19" ht="15.75" customHeight="1" x14ac:dyDescent="0.25">
      <c r="A368" s="2" t="s">
        <v>334</v>
      </c>
      <c r="B368" s="35"/>
      <c r="C368" s="35"/>
      <c r="D368" s="35"/>
      <c r="E368" s="35">
        <f>SUM(B368:D368)</f>
        <v>0</v>
      </c>
      <c r="F368" s="35"/>
      <c r="G368" s="32"/>
      <c r="H368" s="32"/>
      <c r="I368" s="32">
        <f>SUM(J368:L368)</f>
        <v>11277</v>
      </c>
      <c r="J368" s="32"/>
      <c r="K368" s="32">
        <v>11277</v>
      </c>
      <c r="L368" s="124"/>
    </row>
    <row r="369" spans="1:19" ht="15.75" customHeight="1" x14ac:dyDescent="0.25">
      <c r="A369" s="37" t="s">
        <v>27</v>
      </c>
      <c r="B369" s="35">
        <v>37865</v>
      </c>
      <c r="C369" s="35">
        <v>3836</v>
      </c>
      <c r="D369" s="35">
        <v>2000</v>
      </c>
      <c r="E369" s="35">
        <f>SUM(B369:D369)</f>
        <v>43701</v>
      </c>
      <c r="F369" s="35"/>
      <c r="G369" s="32"/>
      <c r="H369" s="32"/>
      <c r="I369" s="32">
        <f t="shared" ref="I369:I372" si="79">SUM(J369:L369)</f>
        <v>0</v>
      </c>
      <c r="J369" s="32"/>
      <c r="K369" s="32"/>
      <c r="L369" s="124"/>
    </row>
    <row r="370" spans="1:19" ht="15.75" customHeight="1" x14ac:dyDescent="0.25">
      <c r="A370" s="13" t="s">
        <v>335</v>
      </c>
      <c r="B370" s="35"/>
      <c r="C370" s="35"/>
      <c r="D370" s="35"/>
      <c r="E370" s="35">
        <f t="shared" ref="E370" si="80">SUM(B370:D370)</f>
        <v>0</v>
      </c>
      <c r="F370" s="35"/>
      <c r="G370" s="32"/>
      <c r="H370" s="32"/>
      <c r="I370" s="32">
        <f t="shared" si="79"/>
        <v>4598</v>
      </c>
      <c r="J370" s="32">
        <v>1004</v>
      </c>
      <c r="K370" s="32">
        <v>3594</v>
      </c>
      <c r="L370" s="124"/>
      <c r="M370" s="2"/>
    </row>
    <row r="371" spans="1:19" ht="15.75" customHeight="1" x14ac:dyDescent="0.25">
      <c r="A371" s="37" t="s">
        <v>26</v>
      </c>
      <c r="B371" s="35">
        <v>41218</v>
      </c>
      <c r="C371" s="35">
        <v>3405</v>
      </c>
      <c r="D371" s="35">
        <v>1700</v>
      </c>
      <c r="E371" s="35">
        <f>SUM(B371:D371)</f>
        <v>46323</v>
      </c>
      <c r="F371" s="35"/>
      <c r="G371" s="32"/>
      <c r="H371" s="32"/>
      <c r="I371" s="32">
        <f t="shared" si="79"/>
        <v>0</v>
      </c>
      <c r="J371" s="32"/>
      <c r="K371" s="32"/>
      <c r="L371" s="124"/>
    </row>
    <row r="372" spans="1:19" ht="15.75" customHeight="1" x14ac:dyDescent="0.25">
      <c r="A372" s="44" t="s">
        <v>335</v>
      </c>
      <c r="B372" s="35"/>
      <c r="C372" s="35"/>
      <c r="D372" s="35"/>
      <c r="E372" s="35">
        <f t="shared" ref="E372" si="81">SUM(B372:D372)</f>
        <v>0</v>
      </c>
      <c r="F372" s="35"/>
      <c r="G372" s="32"/>
      <c r="H372" s="32"/>
      <c r="I372" s="32">
        <f t="shared" si="79"/>
        <v>4598</v>
      </c>
      <c r="J372" s="32">
        <v>1004</v>
      </c>
      <c r="K372" s="32">
        <v>3594</v>
      </c>
      <c r="L372" s="124"/>
      <c r="M372" s="2"/>
    </row>
    <row r="373" spans="1:19" ht="15.75" customHeight="1" x14ac:dyDescent="0.25">
      <c r="A373" s="45" t="s">
        <v>31</v>
      </c>
      <c r="B373" s="35">
        <v>12442</v>
      </c>
      <c r="C373" s="35">
        <v>8169</v>
      </c>
      <c r="D373" s="35">
        <v>850</v>
      </c>
      <c r="E373" s="35">
        <f>SUM(B373:D373)</f>
        <v>21461</v>
      </c>
      <c r="F373" s="35"/>
      <c r="G373" s="32"/>
      <c r="H373" s="32"/>
      <c r="I373" s="32"/>
      <c r="J373" s="32"/>
      <c r="K373" s="32"/>
      <c r="L373" s="124"/>
    </row>
    <row r="374" spans="1:19" ht="15.75" customHeight="1" x14ac:dyDescent="0.25">
      <c r="A374" s="23" t="s">
        <v>179</v>
      </c>
      <c r="B374" s="68">
        <f>SUM(B366:B373)</f>
        <v>263983</v>
      </c>
      <c r="C374" s="68">
        <f>SUM(C366:C373)</f>
        <v>41803</v>
      </c>
      <c r="D374" s="68">
        <f>SUM(D366:D373)</f>
        <v>13550</v>
      </c>
      <c r="E374" s="68">
        <f>SUM(B374:D374)</f>
        <v>319336</v>
      </c>
      <c r="F374" s="68">
        <f t="shared" ref="F374:L374" si="82">SUM(F366:F373)</f>
        <v>0</v>
      </c>
      <c r="G374" s="77">
        <f t="shared" si="82"/>
        <v>0</v>
      </c>
      <c r="H374" s="77">
        <f t="shared" si="82"/>
        <v>14823</v>
      </c>
      <c r="I374" s="77">
        <f t="shared" si="82"/>
        <v>20473</v>
      </c>
      <c r="J374" s="77">
        <f t="shared" si="82"/>
        <v>2008</v>
      </c>
      <c r="K374" s="77">
        <f t="shared" si="82"/>
        <v>18465</v>
      </c>
      <c r="L374" s="77">
        <f t="shared" si="82"/>
        <v>0</v>
      </c>
    </row>
    <row r="375" spans="1:19" ht="15.75" customHeight="1" x14ac:dyDescent="0.25">
      <c r="A375" s="37"/>
      <c r="B375" s="11"/>
      <c r="C375" s="11"/>
      <c r="D375" s="11"/>
      <c r="E375" s="11"/>
      <c r="F375" s="11"/>
      <c r="G375" s="32"/>
      <c r="H375" s="32"/>
      <c r="I375" s="32"/>
      <c r="J375" s="32"/>
      <c r="K375" s="32"/>
      <c r="L375" s="145"/>
    </row>
    <row r="376" spans="1:19" ht="15.75" customHeight="1" x14ac:dyDescent="0.25">
      <c r="A376" s="27" t="s">
        <v>20</v>
      </c>
      <c r="B376" s="81">
        <v>153041</v>
      </c>
      <c r="C376" s="81">
        <v>29146</v>
      </c>
      <c r="D376" s="81">
        <v>500</v>
      </c>
      <c r="E376" s="81">
        <f t="shared" ref="E376:E380" si="83">SUM(B376:D376)</f>
        <v>182687</v>
      </c>
      <c r="F376" s="81"/>
      <c r="G376" s="75"/>
      <c r="H376" s="75"/>
      <c r="I376" s="75"/>
      <c r="J376" s="75"/>
      <c r="K376" s="75"/>
      <c r="L376" s="136"/>
    </row>
    <row r="377" spans="1:19" ht="15.75" customHeight="1" x14ac:dyDescent="0.25">
      <c r="A377" s="14" t="s">
        <v>336</v>
      </c>
      <c r="B377" s="79"/>
      <c r="C377" s="79"/>
      <c r="D377" s="79"/>
      <c r="E377" s="35">
        <f t="shared" si="83"/>
        <v>0</v>
      </c>
      <c r="F377" s="79"/>
      <c r="G377" s="125">
        <v>12800</v>
      </c>
      <c r="H377" s="125"/>
      <c r="I377" s="125"/>
      <c r="J377" s="125"/>
      <c r="K377" s="125"/>
      <c r="L377" s="126"/>
      <c r="M377" s="13"/>
      <c r="N377" s="13"/>
      <c r="O377" s="13"/>
      <c r="P377" s="13"/>
      <c r="Q377" s="13"/>
      <c r="R377" s="13"/>
      <c r="S377" s="13"/>
    </row>
    <row r="378" spans="1:19" ht="15.75" customHeight="1" x14ac:dyDescent="0.25">
      <c r="A378" s="24" t="s">
        <v>17</v>
      </c>
      <c r="B378" s="35">
        <v>6567</v>
      </c>
      <c r="C378" s="35">
        <v>4147</v>
      </c>
      <c r="D378" s="35"/>
      <c r="E378" s="35">
        <f t="shared" si="83"/>
        <v>10714</v>
      </c>
      <c r="F378" s="35"/>
      <c r="G378" s="32"/>
      <c r="H378" s="32"/>
      <c r="I378" s="32"/>
      <c r="J378" s="32"/>
      <c r="K378" s="32"/>
      <c r="L378" s="124"/>
    </row>
    <row r="379" spans="1:19" ht="15.75" customHeight="1" x14ac:dyDescent="0.25">
      <c r="A379" s="14" t="s">
        <v>337</v>
      </c>
      <c r="B379" s="79"/>
      <c r="C379" s="79"/>
      <c r="D379" s="79"/>
      <c r="E379" s="35">
        <f t="shared" si="83"/>
        <v>0</v>
      </c>
      <c r="F379" s="79"/>
      <c r="G379" s="125"/>
      <c r="H379" s="125"/>
      <c r="I379" s="125"/>
      <c r="J379" s="125"/>
      <c r="K379" s="125"/>
      <c r="L379" s="126"/>
      <c r="M379" s="13"/>
      <c r="N379" s="13"/>
      <c r="O379" s="13"/>
      <c r="P379" s="13"/>
      <c r="Q379" s="13"/>
      <c r="R379" s="13"/>
      <c r="S379" s="13"/>
    </row>
    <row r="380" spans="1:19" ht="15.75" customHeight="1" x14ac:dyDescent="0.25">
      <c r="A380" s="14" t="s">
        <v>338</v>
      </c>
      <c r="B380" s="79"/>
      <c r="C380" s="79"/>
      <c r="D380" s="79"/>
      <c r="E380" s="35">
        <f t="shared" si="83"/>
        <v>0</v>
      </c>
      <c r="F380" s="79"/>
      <c r="G380" s="125"/>
      <c r="H380" s="125"/>
      <c r="I380" s="125"/>
      <c r="J380" s="125"/>
      <c r="K380" s="125"/>
      <c r="L380" s="126"/>
      <c r="M380" s="13"/>
      <c r="N380" s="13"/>
      <c r="O380" s="13"/>
      <c r="P380" s="13"/>
      <c r="Q380" s="13"/>
      <c r="R380" s="13"/>
      <c r="S380" s="13"/>
    </row>
    <row r="381" spans="1:19" ht="15.75" customHeight="1" x14ac:dyDescent="0.25">
      <c r="A381" s="24" t="s">
        <v>339</v>
      </c>
      <c r="B381" s="35"/>
      <c r="C381" s="35">
        <v>3101</v>
      </c>
      <c r="D381" s="35"/>
      <c r="E381" s="35">
        <f>SUM(B381:D381)</f>
        <v>3101</v>
      </c>
      <c r="F381" s="35"/>
      <c r="G381" s="32"/>
      <c r="H381" s="32"/>
      <c r="I381" s="32"/>
      <c r="J381" s="32"/>
      <c r="K381" s="32"/>
      <c r="L381" s="124"/>
      <c r="M381" s="13"/>
      <c r="N381" s="13"/>
      <c r="O381" s="13"/>
      <c r="P381" s="13"/>
      <c r="Q381" s="13"/>
      <c r="R381" s="13"/>
      <c r="S381" s="13"/>
    </row>
    <row r="382" spans="1:19" ht="15.75" customHeight="1" x14ac:dyDescent="0.25">
      <c r="A382" s="14" t="s">
        <v>340</v>
      </c>
      <c r="B382" s="79"/>
      <c r="C382" s="79"/>
      <c r="D382" s="79"/>
      <c r="E382" s="35">
        <f t="shared" ref="E382" si="84">SUM(B382:D382)</f>
        <v>0</v>
      </c>
      <c r="F382" s="79"/>
      <c r="G382" s="125"/>
      <c r="H382" s="125"/>
      <c r="I382" s="125">
        <v>267114</v>
      </c>
      <c r="J382" s="125">
        <v>53512</v>
      </c>
      <c r="K382" s="125">
        <v>456</v>
      </c>
      <c r="L382" s="126">
        <v>213146</v>
      </c>
      <c r="M382" s="13"/>
      <c r="N382" s="13"/>
      <c r="O382" s="13"/>
      <c r="P382" s="13"/>
      <c r="Q382" s="13"/>
      <c r="R382" s="13"/>
      <c r="S382" s="13"/>
    </row>
    <row r="383" spans="1:19" ht="15.75" customHeight="1" x14ac:dyDescent="0.25">
      <c r="A383" s="24" t="s">
        <v>28</v>
      </c>
      <c r="B383" s="35">
        <v>20238</v>
      </c>
      <c r="C383" s="35">
        <v>9996</v>
      </c>
      <c r="D383" s="35"/>
      <c r="E383" s="35">
        <f t="shared" ref="E383:E384" si="85">SUM(B383:D383)</f>
        <v>30234</v>
      </c>
      <c r="F383" s="79"/>
      <c r="G383" s="125"/>
      <c r="H383" s="125"/>
      <c r="I383" s="125"/>
      <c r="J383" s="125"/>
      <c r="K383" s="125"/>
      <c r="L383" s="126"/>
      <c r="M383" s="13"/>
      <c r="N383" s="13"/>
      <c r="O383" s="13"/>
      <c r="P383" s="13"/>
      <c r="Q383" s="13"/>
      <c r="R383" s="13"/>
      <c r="S383" s="13"/>
    </row>
    <row r="384" spans="1:19" ht="15.75" customHeight="1" x14ac:dyDescent="0.25">
      <c r="A384" s="23" t="s">
        <v>179</v>
      </c>
      <c r="B384" s="68">
        <f>SUM(B376:B383)</f>
        <v>179846</v>
      </c>
      <c r="C384" s="68">
        <f>SUM(C376:C383)</f>
        <v>46390</v>
      </c>
      <c r="D384" s="68">
        <f>SUM(D376:D383)</f>
        <v>500</v>
      </c>
      <c r="E384" s="59">
        <f t="shared" si="85"/>
        <v>226736</v>
      </c>
      <c r="F384" s="68">
        <f t="shared" ref="F384:L384" si="86">SUM(F376:F383)</f>
        <v>0</v>
      </c>
      <c r="G384" s="77">
        <f t="shared" si="86"/>
        <v>12800</v>
      </c>
      <c r="H384" s="77">
        <f t="shared" si="86"/>
        <v>0</v>
      </c>
      <c r="I384" s="77">
        <f t="shared" si="86"/>
        <v>267114</v>
      </c>
      <c r="J384" s="77">
        <f t="shared" si="86"/>
        <v>53512</v>
      </c>
      <c r="K384" s="77">
        <f t="shared" si="86"/>
        <v>456</v>
      </c>
      <c r="L384" s="77">
        <f t="shared" si="86"/>
        <v>213146</v>
      </c>
    </row>
    <row r="385" spans="1:19" ht="15.75" customHeight="1" x14ac:dyDescent="0.25">
      <c r="A385" s="46"/>
      <c r="B385" s="73"/>
      <c r="C385" s="73"/>
      <c r="D385" s="73"/>
      <c r="E385" s="73"/>
      <c r="F385" s="73"/>
      <c r="G385" s="146"/>
      <c r="H385" s="146"/>
      <c r="I385" s="146"/>
      <c r="J385" s="146"/>
      <c r="K385" s="146"/>
      <c r="L385" s="147"/>
      <c r="M385" s="13"/>
      <c r="N385" s="13"/>
      <c r="O385" s="13"/>
      <c r="P385" s="13"/>
      <c r="Q385" s="13"/>
      <c r="R385" s="13"/>
      <c r="S385" s="13"/>
    </row>
    <row r="386" spans="1:19" ht="15.75" customHeight="1" x14ac:dyDescent="0.25">
      <c r="A386" s="27" t="s">
        <v>19</v>
      </c>
      <c r="B386" s="81">
        <v>489104</v>
      </c>
      <c r="C386" s="81">
        <v>61177</v>
      </c>
      <c r="D386" s="81"/>
      <c r="E386" s="85">
        <f t="shared" ref="E386:E390" si="87">SUM(B386:D386)</f>
        <v>550281</v>
      </c>
      <c r="F386" s="81"/>
      <c r="G386" s="75"/>
      <c r="H386" s="75"/>
      <c r="I386" s="75"/>
      <c r="J386" s="75"/>
      <c r="K386" s="75"/>
      <c r="L386" s="136"/>
    </row>
    <row r="387" spans="1:19" ht="15.75" customHeight="1" x14ac:dyDescent="0.25">
      <c r="A387" s="84" t="s">
        <v>341</v>
      </c>
      <c r="B387" s="35"/>
      <c r="C387" s="35"/>
      <c r="D387" s="35"/>
      <c r="E387" s="35">
        <f t="shared" si="87"/>
        <v>0</v>
      </c>
      <c r="F387" s="35">
        <v>6053</v>
      </c>
      <c r="G387" s="32"/>
      <c r="H387" s="32"/>
      <c r="I387" s="32"/>
      <c r="J387" s="32"/>
      <c r="K387" s="32"/>
      <c r="L387" s="124"/>
    </row>
    <row r="388" spans="1:19" ht="15.75" customHeight="1" x14ac:dyDescent="0.25">
      <c r="A388" s="10" t="s">
        <v>342</v>
      </c>
      <c r="B388" s="35"/>
      <c r="C388" s="35"/>
      <c r="D388" s="35"/>
      <c r="E388" s="35">
        <f t="shared" si="87"/>
        <v>0</v>
      </c>
      <c r="F388" s="35"/>
      <c r="G388" s="32">
        <v>25000</v>
      </c>
      <c r="H388" s="32"/>
      <c r="I388" s="32"/>
      <c r="J388" s="32"/>
      <c r="K388" s="32"/>
      <c r="L388" s="124"/>
    </row>
    <row r="389" spans="1:19" ht="15.75" customHeight="1" x14ac:dyDescent="0.25">
      <c r="A389" s="10" t="s">
        <v>343</v>
      </c>
      <c r="B389" s="35"/>
      <c r="C389" s="35"/>
      <c r="D389" s="35"/>
      <c r="E389" s="35">
        <f t="shared" si="87"/>
        <v>0</v>
      </c>
      <c r="F389" s="35"/>
      <c r="G389" s="32">
        <v>6123</v>
      </c>
      <c r="H389" s="32"/>
      <c r="I389" s="32"/>
      <c r="J389" s="32"/>
      <c r="K389" s="32"/>
      <c r="L389" s="124"/>
    </row>
    <row r="390" spans="1:19" ht="15.75" customHeight="1" x14ac:dyDescent="0.25">
      <c r="A390" s="10" t="s">
        <v>344</v>
      </c>
      <c r="B390" s="35">
        <v>9430</v>
      </c>
      <c r="C390" s="35">
        <v>21993</v>
      </c>
      <c r="D390" s="35"/>
      <c r="E390" s="79">
        <f t="shared" si="87"/>
        <v>31423</v>
      </c>
      <c r="F390" s="35"/>
      <c r="G390" s="32"/>
      <c r="H390" s="32"/>
      <c r="I390" s="32"/>
      <c r="J390" s="32"/>
      <c r="K390" s="32"/>
      <c r="L390" s="124"/>
    </row>
    <row r="391" spans="1:19" ht="15.75" customHeight="1" x14ac:dyDescent="0.25">
      <c r="A391" s="24" t="s">
        <v>23</v>
      </c>
      <c r="B391" s="35">
        <v>99337</v>
      </c>
      <c r="C391" s="35">
        <v>56793</v>
      </c>
      <c r="D391" s="79"/>
      <c r="E391" s="79">
        <f>SUM(B391:D391)</f>
        <v>156130</v>
      </c>
      <c r="F391" s="79"/>
      <c r="G391" s="125"/>
      <c r="H391" s="125"/>
      <c r="I391" s="125"/>
      <c r="J391" s="125"/>
      <c r="K391" s="125"/>
      <c r="L391" s="126"/>
      <c r="M391" s="13"/>
      <c r="N391" s="13"/>
      <c r="O391" s="13"/>
      <c r="P391" s="13"/>
      <c r="Q391" s="13"/>
      <c r="R391" s="13"/>
      <c r="S391" s="13"/>
    </row>
    <row r="392" spans="1:19" ht="15.75" customHeight="1" x14ac:dyDescent="0.25">
      <c r="A392" s="14" t="s">
        <v>345</v>
      </c>
      <c r="B392" s="79"/>
      <c r="C392" s="79"/>
      <c r="D392" s="79"/>
      <c r="E392" s="35">
        <f t="shared" ref="E392" si="88">SUM(B392:D392)</f>
        <v>0</v>
      </c>
      <c r="F392" s="79">
        <v>2917</v>
      </c>
      <c r="G392" s="125"/>
      <c r="H392" s="125"/>
      <c r="I392" s="125"/>
      <c r="J392" s="125"/>
      <c r="K392" s="125"/>
      <c r="L392" s="126"/>
      <c r="M392" s="13"/>
      <c r="N392" s="13"/>
      <c r="O392" s="13"/>
      <c r="P392" s="13"/>
      <c r="Q392" s="13"/>
      <c r="R392" s="13"/>
      <c r="S392" s="13"/>
    </row>
    <row r="393" spans="1:19" ht="15.75" customHeight="1" x14ac:dyDescent="0.25">
      <c r="A393" s="24" t="s">
        <v>22</v>
      </c>
      <c r="B393" s="79">
        <v>67404</v>
      </c>
      <c r="C393" s="79">
        <v>49676</v>
      </c>
      <c r="D393" s="79"/>
      <c r="E393" s="79">
        <f>SUM(B393:D393)</f>
        <v>117080</v>
      </c>
      <c r="F393" s="79"/>
      <c r="G393" s="125"/>
      <c r="H393" s="125"/>
      <c r="I393" s="125"/>
      <c r="J393" s="125"/>
      <c r="K393" s="125"/>
      <c r="L393" s="126"/>
      <c r="M393" s="13"/>
      <c r="N393" s="13"/>
      <c r="O393" s="13"/>
      <c r="P393" s="13"/>
      <c r="Q393" s="13"/>
      <c r="R393" s="13"/>
      <c r="S393" s="13"/>
    </row>
    <row r="394" spans="1:19" ht="15.75" customHeight="1" x14ac:dyDescent="0.25">
      <c r="A394" s="14" t="s">
        <v>345</v>
      </c>
      <c r="B394" s="79"/>
      <c r="C394" s="79"/>
      <c r="D394" s="79"/>
      <c r="E394" s="79">
        <f>SUM(B394:D394)</f>
        <v>0</v>
      </c>
      <c r="F394" s="79">
        <v>1636</v>
      </c>
      <c r="G394" s="125"/>
      <c r="H394" s="125"/>
      <c r="I394" s="125"/>
      <c r="J394" s="125"/>
      <c r="K394" s="125"/>
      <c r="L394" s="126"/>
      <c r="M394" s="13"/>
      <c r="N394" s="13"/>
      <c r="O394" s="13"/>
      <c r="P394" s="13"/>
      <c r="Q394" s="13"/>
      <c r="R394" s="13"/>
      <c r="S394" s="13"/>
    </row>
    <row r="395" spans="1:19" ht="15.75" customHeight="1" x14ac:dyDescent="0.25">
      <c r="A395" s="14" t="s">
        <v>437</v>
      </c>
      <c r="B395" s="79"/>
      <c r="C395" s="79"/>
      <c r="D395" s="79"/>
      <c r="E395" s="35">
        <f t="shared" ref="E395" si="89">SUM(B395:D395)</f>
        <v>0</v>
      </c>
      <c r="F395" s="79"/>
      <c r="G395" s="125">
        <v>1500</v>
      </c>
      <c r="H395" s="125"/>
      <c r="I395" s="125"/>
      <c r="J395" s="125"/>
      <c r="K395" s="125"/>
      <c r="L395" s="126"/>
      <c r="M395" s="13"/>
      <c r="N395" s="13"/>
      <c r="O395" s="13"/>
      <c r="P395" s="13"/>
      <c r="Q395" s="13"/>
      <c r="R395" s="13"/>
      <c r="S395" s="13"/>
    </row>
    <row r="396" spans="1:19" ht="15.75" customHeight="1" x14ac:dyDescent="0.25">
      <c r="A396" s="14"/>
      <c r="B396" s="79"/>
      <c r="C396" s="79"/>
      <c r="D396" s="79"/>
      <c r="E396" s="79">
        <f>SUM(B396:D396)</f>
        <v>0</v>
      </c>
      <c r="F396" s="79"/>
      <c r="G396" s="125"/>
      <c r="H396" s="125"/>
      <c r="I396" s="125"/>
      <c r="J396" s="125"/>
      <c r="K396" s="125"/>
      <c r="L396" s="126"/>
      <c r="M396" s="13"/>
      <c r="N396" s="13"/>
      <c r="O396" s="13"/>
      <c r="P396" s="13"/>
      <c r="Q396" s="13"/>
      <c r="R396" s="13"/>
      <c r="S396" s="13"/>
    </row>
    <row r="397" spans="1:19" ht="15.75" customHeight="1" x14ac:dyDescent="0.25">
      <c r="A397" s="34" t="s">
        <v>179</v>
      </c>
      <c r="B397" s="73">
        <f>SUM(B386:B396)</f>
        <v>665275</v>
      </c>
      <c r="C397" s="73">
        <f>SUM(C386:C396)</f>
        <v>189639</v>
      </c>
      <c r="D397" s="73">
        <f>SUM(D386:D396)</f>
        <v>0</v>
      </c>
      <c r="E397" s="73">
        <f>SUM(B397:D397)</f>
        <v>854914</v>
      </c>
      <c r="F397" s="73">
        <f t="shared" ref="F397:L397" si="90">SUM(F386:F396)</f>
        <v>10606</v>
      </c>
      <c r="G397" s="146">
        <f t="shared" si="90"/>
        <v>32623</v>
      </c>
      <c r="H397" s="146">
        <f t="shared" si="90"/>
        <v>0</v>
      </c>
      <c r="I397" s="146">
        <f t="shared" si="90"/>
        <v>0</v>
      </c>
      <c r="J397" s="146">
        <f t="shared" si="90"/>
        <v>0</v>
      </c>
      <c r="K397" s="146">
        <f t="shared" si="90"/>
        <v>0</v>
      </c>
      <c r="L397" s="146">
        <f t="shared" si="90"/>
        <v>0</v>
      </c>
      <c r="M397" s="13"/>
      <c r="N397" s="13"/>
      <c r="O397" s="13"/>
      <c r="P397" s="13"/>
      <c r="Q397" s="13"/>
      <c r="R397" s="13"/>
      <c r="S397" s="13"/>
    </row>
    <row r="398" spans="1:19" ht="15.75" customHeight="1" x14ac:dyDescent="0.25">
      <c r="A398" s="107"/>
      <c r="B398" s="108"/>
      <c r="C398" s="108"/>
      <c r="D398" s="108"/>
      <c r="E398" s="108"/>
      <c r="F398" s="108"/>
      <c r="G398" s="153"/>
      <c r="H398" s="153"/>
      <c r="I398" s="153"/>
      <c r="J398" s="153"/>
      <c r="K398" s="153"/>
      <c r="L398" s="154"/>
      <c r="M398" s="13"/>
      <c r="N398" s="13"/>
      <c r="O398" s="13"/>
      <c r="P398" s="13"/>
      <c r="Q398" s="13"/>
      <c r="R398" s="13"/>
      <c r="S398" s="13"/>
    </row>
    <row r="399" spans="1:19" ht="15.75" customHeight="1" x14ac:dyDescent="0.25">
      <c r="A399" s="92" t="s">
        <v>32</v>
      </c>
      <c r="B399" s="35"/>
      <c r="C399" s="35">
        <v>22051</v>
      </c>
      <c r="D399" s="35"/>
      <c r="E399" s="35">
        <f t="shared" ref="E399:E411" si="91">SUM(B399:D399)</f>
        <v>22051</v>
      </c>
      <c r="F399" s="35"/>
      <c r="G399" s="32"/>
      <c r="H399" s="32"/>
      <c r="I399" s="32"/>
      <c r="J399" s="32"/>
      <c r="K399" s="32"/>
      <c r="L399" s="133"/>
    </row>
    <row r="400" spans="1:19" ht="15.75" customHeight="1" x14ac:dyDescent="0.25">
      <c r="A400" s="92" t="s">
        <v>24</v>
      </c>
      <c r="B400" s="35"/>
      <c r="C400" s="35">
        <v>52396</v>
      </c>
      <c r="D400" s="35"/>
      <c r="E400" s="35">
        <f t="shared" si="91"/>
        <v>52396</v>
      </c>
      <c r="F400" s="35"/>
      <c r="G400" s="32"/>
      <c r="H400" s="32"/>
      <c r="I400" s="32"/>
      <c r="J400" s="32"/>
      <c r="K400" s="32"/>
      <c r="L400" s="133"/>
    </row>
    <row r="401" spans="1:19" ht="15.75" customHeight="1" x14ac:dyDescent="0.25">
      <c r="A401" s="92" t="s">
        <v>30</v>
      </c>
      <c r="B401" s="35"/>
      <c r="C401" s="35">
        <v>30000</v>
      </c>
      <c r="D401" s="35"/>
      <c r="E401" s="35">
        <f t="shared" si="91"/>
        <v>30000</v>
      </c>
      <c r="F401" s="35"/>
      <c r="G401" s="32"/>
      <c r="H401" s="32"/>
      <c r="I401" s="32"/>
      <c r="J401" s="32"/>
      <c r="K401" s="32"/>
      <c r="L401" s="133"/>
    </row>
    <row r="402" spans="1:19" ht="15.75" customHeight="1" x14ac:dyDescent="0.25">
      <c r="A402" s="92" t="s">
        <v>346</v>
      </c>
      <c r="B402" s="35"/>
      <c r="C402" s="35"/>
      <c r="D402" s="35"/>
      <c r="E402" s="35">
        <f>SUM(B402:D402)</f>
        <v>0</v>
      </c>
      <c r="F402" s="35"/>
      <c r="G402" s="32">
        <v>52820</v>
      </c>
      <c r="H402" s="32"/>
      <c r="I402" s="32"/>
      <c r="J402" s="32"/>
      <c r="K402" s="32"/>
      <c r="L402" s="133"/>
    </row>
    <row r="403" spans="1:19" ht="15.75" customHeight="1" x14ac:dyDescent="0.25">
      <c r="A403" s="100" t="s">
        <v>347</v>
      </c>
      <c r="B403" s="35"/>
      <c r="C403" s="35"/>
      <c r="D403" s="35"/>
      <c r="E403" s="35">
        <f>SUM(B403:D403)</f>
        <v>0</v>
      </c>
      <c r="F403" s="35"/>
      <c r="G403" s="32">
        <v>7000</v>
      </c>
      <c r="H403" s="32"/>
      <c r="I403" s="32"/>
      <c r="J403" s="32"/>
      <c r="K403" s="32"/>
      <c r="L403" s="133"/>
    </row>
    <row r="404" spans="1:19" ht="15.75" customHeight="1" x14ac:dyDescent="0.25">
      <c r="A404" s="92" t="s">
        <v>48</v>
      </c>
      <c r="B404" s="35">
        <v>1236</v>
      </c>
      <c r="C404" s="35">
        <v>28364</v>
      </c>
      <c r="D404" s="35"/>
      <c r="E404" s="35">
        <f t="shared" si="91"/>
        <v>29600</v>
      </c>
      <c r="F404" s="35"/>
      <c r="G404" s="32"/>
      <c r="H404" s="32"/>
      <c r="I404" s="32"/>
      <c r="J404" s="32"/>
      <c r="K404" s="32"/>
      <c r="L404" s="133"/>
    </row>
    <row r="405" spans="1:19" ht="15.75" customHeight="1" x14ac:dyDescent="0.25">
      <c r="A405" s="100" t="s">
        <v>40</v>
      </c>
      <c r="B405" s="79"/>
      <c r="C405" s="79">
        <v>300</v>
      </c>
      <c r="D405" s="79"/>
      <c r="E405" s="35">
        <f t="shared" si="91"/>
        <v>300</v>
      </c>
      <c r="F405" s="79"/>
      <c r="G405" s="125"/>
      <c r="H405" s="125"/>
      <c r="I405" s="125"/>
      <c r="J405" s="125"/>
      <c r="K405" s="125"/>
      <c r="L405" s="152"/>
      <c r="M405" s="13"/>
      <c r="N405" s="13"/>
      <c r="O405" s="13"/>
      <c r="P405" s="13"/>
      <c r="Q405" s="13"/>
      <c r="R405" s="13"/>
      <c r="S405" s="13"/>
    </row>
    <row r="406" spans="1:19" ht="15.75" customHeight="1" x14ac:dyDescent="0.25">
      <c r="A406" s="100" t="s">
        <v>348</v>
      </c>
      <c r="B406" s="35"/>
      <c r="C406" s="35">
        <v>150</v>
      </c>
      <c r="D406" s="35"/>
      <c r="E406" s="35">
        <f>SUM(B406:D406)</f>
        <v>150</v>
      </c>
      <c r="F406" s="35"/>
      <c r="G406" s="32"/>
      <c r="H406" s="32"/>
      <c r="I406" s="32"/>
      <c r="J406" s="32"/>
      <c r="K406" s="32"/>
      <c r="L406" s="133"/>
      <c r="M406" s="13"/>
      <c r="N406" s="13"/>
      <c r="O406" s="13"/>
      <c r="P406" s="13"/>
      <c r="Q406" s="13"/>
      <c r="R406" s="13"/>
      <c r="S406" s="13"/>
    </row>
    <row r="407" spans="1:19" ht="15.75" customHeight="1" x14ac:dyDescent="0.25">
      <c r="A407" s="100" t="s">
        <v>349</v>
      </c>
      <c r="B407" s="79"/>
      <c r="C407" s="79">
        <v>400</v>
      </c>
      <c r="D407" s="79"/>
      <c r="E407" s="35">
        <f t="shared" si="91"/>
        <v>400</v>
      </c>
      <c r="F407" s="79"/>
      <c r="G407" s="125"/>
      <c r="H407" s="125"/>
      <c r="I407" s="125"/>
      <c r="J407" s="125"/>
      <c r="K407" s="125"/>
      <c r="L407" s="152"/>
      <c r="M407" s="13"/>
      <c r="N407" s="13"/>
      <c r="O407" s="13"/>
      <c r="P407" s="13"/>
      <c r="Q407" s="13"/>
      <c r="R407" s="13"/>
      <c r="S407" s="13"/>
    </row>
    <row r="408" spans="1:19" ht="15.75" customHeight="1" x14ac:dyDescent="0.25">
      <c r="A408" s="100" t="s">
        <v>25</v>
      </c>
      <c r="B408" s="79">
        <v>3090</v>
      </c>
      <c r="C408" s="79">
        <v>46910</v>
      </c>
      <c r="D408" s="79"/>
      <c r="E408" s="35">
        <f t="shared" si="91"/>
        <v>50000</v>
      </c>
      <c r="F408" s="79"/>
      <c r="G408" s="125"/>
      <c r="H408" s="125"/>
      <c r="I408" s="125"/>
      <c r="J408" s="125"/>
      <c r="K408" s="125"/>
      <c r="L408" s="152"/>
      <c r="M408" s="13"/>
      <c r="N408" s="13"/>
      <c r="O408" s="13"/>
      <c r="P408" s="13"/>
      <c r="Q408" s="13"/>
      <c r="R408" s="13"/>
      <c r="S408" s="13"/>
    </row>
    <row r="409" spans="1:19" ht="15.75" customHeight="1" x14ac:dyDescent="0.25">
      <c r="A409" s="100" t="s">
        <v>34</v>
      </c>
      <c r="B409" s="79">
        <v>1878</v>
      </c>
      <c r="C409" s="79">
        <v>16122</v>
      </c>
      <c r="D409" s="79"/>
      <c r="E409" s="35">
        <f t="shared" si="91"/>
        <v>18000</v>
      </c>
      <c r="F409" s="79"/>
      <c r="G409" s="125"/>
      <c r="H409" s="125"/>
      <c r="I409" s="125"/>
      <c r="J409" s="125"/>
      <c r="K409" s="125"/>
      <c r="L409" s="152"/>
      <c r="M409" s="13"/>
      <c r="N409" s="13"/>
      <c r="O409" s="13"/>
      <c r="P409" s="13"/>
      <c r="Q409" s="13"/>
      <c r="R409" s="13"/>
      <c r="S409" s="13"/>
    </row>
    <row r="410" spans="1:19" ht="15.75" customHeight="1" x14ac:dyDescent="0.25">
      <c r="A410" s="109" t="s">
        <v>33</v>
      </c>
      <c r="B410" s="110"/>
      <c r="C410" s="110">
        <v>18000</v>
      </c>
      <c r="D410" s="110"/>
      <c r="E410" s="111">
        <f t="shared" si="91"/>
        <v>18000</v>
      </c>
      <c r="F410" s="110"/>
      <c r="G410" s="139"/>
      <c r="H410" s="139"/>
      <c r="I410" s="139"/>
      <c r="J410" s="139"/>
      <c r="K410" s="139"/>
      <c r="L410" s="140"/>
      <c r="M410" s="13"/>
      <c r="N410" s="13"/>
      <c r="O410" s="13"/>
      <c r="P410" s="13"/>
      <c r="Q410" s="13"/>
      <c r="R410" s="13"/>
      <c r="S410" s="13"/>
    </row>
    <row r="411" spans="1:19" ht="15.75" customHeight="1" x14ac:dyDescent="0.25">
      <c r="A411" s="23" t="s">
        <v>179</v>
      </c>
      <c r="B411" s="68">
        <f>SUM(B399:B410)</f>
        <v>6204</v>
      </c>
      <c r="C411" s="68">
        <f>SUM(C399:C410)</f>
        <v>214693</v>
      </c>
      <c r="D411" s="68">
        <f>SUM(D399:D410)</f>
        <v>0</v>
      </c>
      <c r="E411" s="68">
        <f t="shared" si="91"/>
        <v>220897</v>
      </c>
      <c r="F411" s="68">
        <f t="shared" ref="F411:L411" si="92">SUM(F399:F410)</f>
        <v>0</v>
      </c>
      <c r="G411" s="77">
        <f t="shared" si="92"/>
        <v>59820</v>
      </c>
      <c r="H411" s="77">
        <f t="shared" si="92"/>
        <v>0</v>
      </c>
      <c r="I411" s="77">
        <f t="shared" si="92"/>
        <v>0</v>
      </c>
      <c r="J411" s="77">
        <f t="shared" si="92"/>
        <v>0</v>
      </c>
      <c r="K411" s="77">
        <f t="shared" si="92"/>
        <v>0</v>
      </c>
      <c r="L411" s="77">
        <f t="shared" si="92"/>
        <v>0</v>
      </c>
    </row>
    <row r="412" spans="1:19" ht="15.75" customHeight="1" x14ac:dyDescent="0.25">
      <c r="A412" s="5" t="s">
        <v>350</v>
      </c>
      <c r="B412" s="11"/>
      <c r="C412" s="11"/>
      <c r="D412" s="11"/>
      <c r="E412" s="11"/>
      <c r="F412" s="11"/>
      <c r="G412" s="32"/>
      <c r="H412" s="32"/>
      <c r="I412" s="32"/>
      <c r="J412" s="32"/>
      <c r="K412" s="32"/>
      <c r="L412" s="32"/>
    </row>
    <row r="413" spans="1:19" ht="15.75" customHeight="1" x14ac:dyDescent="0.25">
      <c r="A413" s="27" t="s">
        <v>71</v>
      </c>
      <c r="B413" s="59">
        <v>160931</v>
      </c>
      <c r="C413" s="59">
        <v>49989</v>
      </c>
      <c r="D413" s="70"/>
      <c r="E413" s="59">
        <f>SUM(B413:D413)</f>
        <v>210920</v>
      </c>
      <c r="F413" s="59"/>
      <c r="G413" s="75"/>
      <c r="H413" s="75"/>
      <c r="I413" s="75"/>
      <c r="J413" s="75"/>
      <c r="K413" s="75"/>
      <c r="L413" s="136"/>
      <c r="M413" s="2"/>
      <c r="N413" s="2"/>
      <c r="O413" s="2"/>
      <c r="P413" s="2"/>
      <c r="Q413" s="2"/>
      <c r="R413" s="2"/>
      <c r="S413" s="2"/>
    </row>
    <row r="414" spans="1:19" ht="15.75" customHeight="1" x14ac:dyDescent="0.25">
      <c r="A414" s="10" t="s">
        <v>351</v>
      </c>
      <c r="B414" s="11"/>
      <c r="C414" s="11">
        <v>23184</v>
      </c>
      <c r="D414" s="25"/>
      <c r="E414" s="11">
        <f>SUM(B414:D414)</f>
        <v>23184</v>
      </c>
      <c r="F414" s="11"/>
      <c r="G414" s="32"/>
      <c r="H414" s="32"/>
      <c r="I414" s="32"/>
      <c r="J414" s="32"/>
      <c r="K414" s="32"/>
      <c r="L414" s="124"/>
      <c r="M414" s="2"/>
      <c r="N414" s="2"/>
      <c r="O414" s="2"/>
      <c r="P414" s="2"/>
      <c r="Q414" s="2"/>
      <c r="R414" s="2"/>
      <c r="S414" s="2"/>
    </row>
    <row r="415" spans="1:19" ht="15.75" customHeight="1" x14ac:dyDescent="0.25">
      <c r="A415" s="10" t="s">
        <v>352</v>
      </c>
      <c r="B415" s="11">
        <v>33013</v>
      </c>
      <c r="C415" s="11"/>
      <c r="D415" s="25"/>
      <c r="E415" s="11">
        <f>SUM(B415:D415)</f>
        <v>33013</v>
      </c>
      <c r="F415" s="11"/>
      <c r="G415" s="32"/>
      <c r="H415" s="32"/>
      <c r="I415" s="32"/>
      <c r="J415" s="32"/>
      <c r="K415" s="32"/>
      <c r="L415" s="124"/>
      <c r="M415" s="2"/>
      <c r="N415" s="2"/>
      <c r="O415" s="2"/>
      <c r="P415" s="2"/>
      <c r="Q415" s="2"/>
      <c r="R415" s="2"/>
      <c r="S415" s="2"/>
    </row>
    <row r="416" spans="1:19" ht="15.75" customHeight="1" x14ac:dyDescent="0.25">
      <c r="A416" s="10" t="s">
        <v>353</v>
      </c>
      <c r="B416" s="25"/>
      <c r="C416" s="11"/>
      <c r="D416" s="25"/>
      <c r="E416" s="11">
        <f>SUM(B416:D416)</f>
        <v>0</v>
      </c>
      <c r="F416" s="11">
        <v>169383</v>
      </c>
      <c r="G416" s="32"/>
      <c r="H416" s="32"/>
      <c r="I416" s="32"/>
      <c r="J416" s="32"/>
      <c r="K416" s="32"/>
      <c r="L416" s="124"/>
      <c r="M416" s="2"/>
      <c r="N416" s="2"/>
      <c r="O416" s="2"/>
      <c r="P416" s="2"/>
      <c r="Q416" s="2"/>
      <c r="R416" s="2"/>
      <c r="S416" s="2"/>
    </row>
    <row r="417" spans="1:19" ht="15.75" customHeight="1" x14ac:dyDescent="0.25">
      <c r="A417" s="10" t="s">
        <v>354</v>
      </c>
      <c r="B417" s="25"/>
      <c r="C417" s="11"/>
      <c r="D417" s="25"/>
      <c r="E417" s="11">
        <f>SUM(B417:D417)</f>
        <v>0</v>
      </c>
      <c r="F417" s="11"/>
      <c r="G417" s="32"/>
      <c r="H417" s="32"/>
      <c r="I417" s="32"/>
      <c r="J417" s="32"/>
      <c r="K417" s="32"/>
      <c r="L417" s="124"/>
      <c r="M417" s="2"/>
      <c r="N417" s="2"/>
      <c r="O417" s="2"/>
      <c r="P417" s="2"/>
      <c r="Q417" s="2"/>
      <c r="R417" s="2"/>
      <c r="S417" s="2"/>
    </row>
    <row r="418" spans="1:19" ht="15.75" customHeight="1" x14ac:dyDescent="0.25">
      <c r="A418" s="10" t="s">
        <v>376</v>
      </c>
      <c r="B418" s="25"/>
      <c r="C418" s="11"/>
      <c r="D418" s="25"/>
      <c r="E418" s="11">
        <f t="shared" ref="E418" si="93">SUM(B418:D418)</f>
        <v>0</v>
      </c>
      <c r="F418" s="11">
        <v>77</v>
      </c>
      <c r="G418" s="32"/>
      <c r="H418" s="32"/>
      <c r="I418" s="32"/>
      <c r="J418" s="32"/>
      <c r="K418" s="32"/>
      <c r="L418" s="124"/>
      <c r="M418" s="2"/>
      <c r="N418" s="2"/>
      <c r="O418" s="2"/>
      <c r="P418" s="2"/>
      <c r="Q418" s="2"/>
      <c r="R418" s="2"/>
      <c r="S418" s="2"/>
    </row>
    <row r="419" spans="1:19" ht="15.75" customHeight="1" x14ac:dyDescent="0.25">
      <c r="A419" s="33" t="s">
        <v>179</v>
      </c>
      <c r="B419" s="71">
        <f>SUM(B413:B418)</f>
        <v>193944</v>
      </c>
      <c r="C419" s="71">
        <f>SUM(C413:C418)</f>
        <v>73173</v>
      </c>
      <c r="D419" s="71">
        <f>SUM(D413:D418)</f>
        <v>0</v>
      </c>
      <c r="E419" s="68">
        <f t="shared" ref="E419:E429" si="94">SUM(B419:D419)</f>
        <v>267117</v>
      </c>
      <c r="F419" s="71">
        <f t="shared" ref="F419:L419" si="95">SUM(F413:F418)</f>
        <v>169460</v>
      </c>
      <c r="G419" s="143">
        <f t="shared" si="95"/>
        <v>0</v>
      </c>
      <c r="H419" s="143">
        <f t="shared" si="95"/>
        <v>0</v>
      </c>
      <c r="I419" s="143">
        <f t="shared" si="95"/>
        <v>0</v>
      </c>
      <c r="J419" s="143">
        <f t="shared" si="95"/>
        <v>0</v>
      </c>
      <c r="K419" s="143">
        <f t="shared" si="95"/>
        <v>0</v>
      </c>
      <c r="L419" s="143">
        <f t="shared" si="95"/>
        <v>0</v>
      </c>
      <c r="M419" s="13"/>
      <c r="N419" s="13"/>
      <c r="O419" s="13"/>
      <c r="P419" s="13"/>
      <c r="Q419" s="13"/>
      <c r="R419" s="13"/>
      <c r="S419" s="13"/>
    </row>
    <row r="420" spans="1:19" ht="15.75" customHeight="1" x14ac:dyDescent="0.25">
      <c r="A420" s="27" t="s">
        <v>70</v>
      </c>
      <c r="B420" s="59">
        <v>152564</v>
      </c>
      <c r="C420" s="59">
        <v>57637</v>
      </c>
      <c r="D420" s="59"/>
      <c r="E420" s="11">
        <f t="shared" si="94"/>
        <v>210201</v>
      </c>
      <c r="F420" s="59"/>
      <c r="G420" s="75"/>
      <c r="H420" s="75"/>
      <c r="I420" s="75"/>
      <c r="J420" s="75"/>
      <c r="K420" s="75"/>
      <c r="L420" s="136"/>
      <c r="M420" s="2"/>
      <c r="N420" s="2"/>
      <c r="O420" s="2"/>
      <c r="P420" s="2"/>
      <c r="Q420" s="2"/>
      <c r="R420" s="2"/>
      <c r="S420" s="2"/>
    </row>
    <row r="421" spans="1:19" ht="15.75" customHeight="1" x14ac:dyDescent="0.25">
      <c r="A421" s="10" t="s">
        <v>351</v>
      </c>
      <c r="B421" s="11"/>
      <c r="C421" s="11">
        <v>31802</v>
      </c>
      <c r="D421" s="25"/>
      <c r="E421" s="11">
        <f t="shared" si="94"/>
        <v>31802</v>
      </c>
      <c r="F421" s="11"/>
      <c r="G421" s="32"/>
      <c r="H421" s="32"/>
      <c r="I421" s="32"/>
      <c r="J421" s="32"/>
      <c r="K421" s="32"/>
      <c r="L421" s="124"/>
      <c r="M421" s="2"/>
      <c r="N421" s="2"/>
      <c r="O421" s="2"/>
      <c r="P421" s="2"/>
      <c r="Q421" s="2"/>
      <c r="R421" s="2"/>
      <c r="S421" s="2"/>
    </row>
    <row r="422" spans="1:19" ht="15.75" customHeight="1" x14ac:dyDescent="0.25">
      <c r="A422" s="10" t="s">
        <v>352</v>
      </c>
      <c r="B422" s="11">
        <v>189404</v>
      </c>
      <c r="C422" s="11"/>
      <c r="D422" s="25"/>
      <c r="E422" s="11">
        <f t="shared" si="94"/>
        <v>189404</v>
      </c>
      <c r="F422" s="11"/>
      <c r="G422" s="32"/>
      <c r="H422" s="32"/>
      <c r="I422" s="32"/>
      <c r="J422" s="32"/>
      <c r="K422" s="32"/>
      <c r="L422" s="124"/>
      <c r="M422" s="2"/>
      <c r="N422" s="2"/>
      <c r="O422" s="2"/>
      <c r="P422" s="2"/>
      <c r="Q422" s="2"/>
      <c r="R422" s="2"/>
      <c r="S422" s="2"/>
    </row>
    <row r="423" spans="1:19" ht="15.75" customHeight="1" x14ac:dyDescent="0.25">
      <c r="A423" s="10" t="s">
        <v>353</v>
      </c>
      <c r="B423" s="25"/>
      <c r="C423" s="11"/>
      <c r="D423" s="25"/>
      <c r="E423" s="11">
        <f t="shared" si="94"/>
        <v>0</v>
      </c>
      <c r="F423" s="11">
        <v>51710</v>
      </c>
      <c r="G423" s="32"/>
      <c r="H423" s="32"/>
      <c r="I423" s="32"/>
      <c r="J423" s="32"/>
      <c r="K423" s="32"/>
      <c r="L423" s="124"/>
      <c r="M423" s="2"/>
      <c r="N423" s="2"/>
      <c r="O423" s="2"/>
      <c r="P423" s="2"/>
      <c r="Q423" s="2"/>
      <c r="R423" s="2"/>
      <c r="S423" s="2"/>
    </row>
    <row r="424" spans="1:19" ht="15.75" customHeight="1" x14ac:dyDescent="0.25">
      <c r="A424" s="14" t="s">
        <v>356</v>
      </c>
      <c r="B424" s="25"/>
      <c r="C424" s="11"/>
      <c r="D424" s="35">
        <v>161</v>
      </c>
      <c r="E424" s="11">
        <f t="shared" si="94"/>
        <v>161</v>
      </c>
      <c r="F424" s="11"/>
      <c r="G424" s="32"/>
      <c r="H424" s="32"/>
      <c r="I424" s="32"/>
      <c r="J424" s="32"/>
      <c r="K424" s="32"/>
      <c r="L424" s="124"/>
    </row>
    <row r="425" spans="1:19" ht="15.75" customHeight="1" x14ac:dyDescent="0.25">
      <c r="A425" s="33" t="s">
        <v>179</v>
      </c>
      <c r="B425" s="71">
        <f>SUM(B420:B424)</f>
        <v>341968</v>
      </c>
      <c r="C425" s="71">
        <f>SUM(C420:C424)</f>
        <v>89439</v>
      </c>
      <c r="D425" s="71">
        <f>SUM(D420:D424)</f>
        <v>161</v>
      </c>
      <c r="E425" s="68">
        <f t="shared" si="94"/>
        <v>431568</v>
      </c>
      <c r="F425" s="71">
        <f t="shared" ref="F425:L425" si="96">SUM(F420:F424)</f>
        <v>51710</v>
      </c>
      <c r="G425" s="143">
        <f t="shared" si="96"/>
        <v>0</v>
      </c>
      <c r="H425" s="143">
        <f t="shared" si="96"/>
        <v>0</v>
      </c>
      <c r="I425" s="143">
        <f t="shared" si="96"/>
        <v>0</v>
      </c>
      <c r="J425" s="143">
        <f t="shared" si="96"/>
        <v>0</v>
      </c>
      <c r="K425" s="143">
        <f t="shared" si="96"/>
        <v>0</v>
      </c>
      <c r="L425" s="143">
        <f t="shared" si="96"/>
        <v>0</v>
      </c>
      <c r="M425" s="13"/>
      <c r="N425" s="13"/>
      <c r="O425" s="13"/>
      <c r="P425" s="13"/>
      <c r="Q425" s="13"/>
      <c r="R425" s="13"/>
      <c r="S425" s="13"/>
    </row>
    <row r="426" spans="1:19" ht="15.75" customHeight="1" x14ac:dyDescent="0.25">
      <c r="A426" s="27" t="s">
        <v>69</v>
      </c>
      <c r="B426" s="59">
        <v>244005</v>
      </c>
      <c r="C426" s="59">
        <v>130441</v>
      </c>
      <c r="D426" s="59"/>
      <c r="E426" s="11">
        <f t="shared" si="94"/>
        <v>374446</v>
      </c>
      <c r="F426" s="59"/>
      <c r="G426" s="75"/>
      <c r="H426" s="75"/>
      <c r="I426" s="75"/>
      <c r="J426" s="75"/>
      <c r="K426" s="75"/>
      <c r="L426" s="136"/>
      <c r="M426" s="2"/>
      <c r="N426" s="2"/>
      <c r="O426" s="2"/>
      <c r="P426" s="2"/>
      <c r="Q426" s="2"/>
      <c r="R426" s="2"/>
      <c r="S426" s="2"/>
    </row>
    <row r="427" spans="1:19" ht="15.75" customHeight="1" x14ac:dyDescent="0.25">
      <c r="A427" s="10" t="s">
        <v>351</v>
      </c>
      <c r="B427" s="25"/>
      <c r="C427" s="11">
        <v>48592</v>
      </c>
      <c r="D427" s="11"/>
      <c r="E427" s="11">
        <f t="shared" si="94"/>
        <v>48592</v>
      </c>
      <c r="F427" s="11"/>
      <c r="G427" s="32"/>
      <c r="H427" s="32"/>
      <c r="I427" s="32"/>
      <c r="J427" s="32"/>
      <c r="K427" s="32"/>
      <c r="L427" s="124"/>
      <c r="M427" s="2"/>
      <c r="N427" s="2"/>
      <c r="O427" s="2"/>
      <c r="P427" s="2"/>
      <c r="Q427" s="2"/>
      <c r="R427" s="2"/>
      <c r="S427" s="2"/>
    </row>
    <row r="428" spans="1:19" ht="15.75" customHeight="1" x14ac:dyDescent="0.25">
      <c r="A428" s="10" t="s">
        <v>352</v>
      </c>
      <c r="B428" s="11">
        <v>327387</v>
      </c>
      <c r="C428" s="11"/>
      <c r="D428" s="11"/>
      <c r="E428" s="11">
        <f t="shared" si="94"/>
        <v>327387</v>
      </c>
      <c r="F428" s="11"/>
      <c r="G428" s="32"/>
      <c r="H428" s="32"/>
      <c r="I428" s="32"/>
      <c r="J428" s="32"/>
      <c r="K428" s="32"/>
      <c r="L428" s="124"/>
      <c r="M428" s="2"/>
      <c r="N428" s="2"/>
      <c r="O428" s="2"/>
      <c r="P428" s="2"/>
      <c r="Q428" s="2"/>
      <c r="R428" s="2"/>
      <c r="S428" s="2"/>
    </row>
    <row r="429" spans="1:19" ht="15.75" customHeight="1" x14ac:dyDescent="0.25">
      <c r="A429" s="10" t="s">
        <v>353</v>
      </c>
      <c r="B429" s="25"/>
      <c r="C429" s="11"/>
      <c r="D429" s="11"/>
      <c r="E429" s="11">
        <f t="shared" si="94"/>
        <v>0</v>
      </c>
      <c r="F429" s="11">
        <v>91836</v>
      </c>
      <c r="G429" s="32"/>
      <c r="H429" s="32"/>
      <c r="I429" s="32"/>
      <c r="J429" s="32"/>
      <c r="K429" s="32"/>
      <c r="L429" s="124"/>
      <c r="M429" s="2"/>
      <c r="N429" s="2"/>
      <c r="O429" s="2"/>
      <c r="P429" s="2"/>
      <c r="Q429" s="2"/>
      <c r="R429" s="2"/>
      <c r="S429" s="2"/>
    </row>
    <row r="430" spans="1:19" ht="15.75" customHeight="1" x14ac:dyDescent="0.25">
      <c r="A430" s="33" t="s">
        <v>179</v>
      </c>
      <c r="B430" s="68">
        <f>SUM(B426:B429)</f>
        <v>571392</v>
      </c>
      <c r="C430" s="68">
        <f>SUM(C426:C429)</f>
        <v>179033</v>
      </c>
      <c r="D430" s="68">
        <f>SUM(D426:D429)</f>
        <v>0</v>
      </c>
      <c r="E430" s="68">
        <f t="shared" ref="E430:E434" si="97">SUM(B430:D430)</f>
        <v>750425</v>
      </c>
      <c r="F430" s="68">
        <f t="shared" ref="F430:L430" si="98">SUM(F426:F429)</f>
        <v>91836</v>
      </c>
      <c r="G430" s="77">
        <f t="shared" si="98"/>
        <v>0</v>
      </c>
      <c r="H430" s="77">
        <f t="shared" si="98"/>
        <v>0</v>
      </c>
      <c r="I430" s="77">
        <f t="shared" si="98"/>
        <v>0</v>
      </c>
      <c r="J430" s="77">
        <f t="shared" si="98"/>
        <v>0</v>
      </c>
      <c r="K430" s="77">
        <f t="shared" si="98"/>
        <v>0</v>
      </c>
      <c r="L430" s="77">
        <f t="shared" si="98"/>
        <v>0</v>
      </c>
      <c r="M430" s="13"/>
      <c r="N430" s="13"/>
      <c r="O430" s="13"/>
      <c r="P430" s="13"/>
      <c r="Q430" s="13"/>
      <c r="R430" s="13"/>
      <c r="S430" s="13"/>
    </row>
    <row r="431" spans="1:19" ht="15.75" customHeight="1" x14ac:dyDescent="0.25">
      <c r="A431" s="27" t="s">
        <v>76</v>
      </c>
      <c r="B431" s="59">
        <v>99691</v>
      </c>
      <c r="C431" s="59">
        <v>30880</v>
      </c>
      <c r="D431" s="59"/>
      <c r="E431" s="11">
        <f t="shared" si="97"/>
        <v>130571</v>
      </c>
      <c r="F431" s="59"/>
      <c r="G431" s="75"/>
      <c r="H431" s="75"/>
      <c r="I431" s="75"/>
      <c r="J431" s="75"/>
      <c r="K431" s="75"/>
      <c r="L431" s="136"/>
      <c r="M431" s="2"/>
      <c r="N431" s="2"/>
      <c r="O431" s="2"/>
      <c r="P431" s="2"/>
      <c r="Q431" s="2"/>
      <c r="R431" s="2"/>
      <c r="S431" s="2"/>
    </row>
    <row r="432" spans="1:19" ht="15.75" customHeight="1" x14ac:dyDescent="0.25">
      <c r="A432" s="10" t="s">
        <v>351</v>
      </c>
      <c r="B432" s="11"/>
      <c r="C432" s="11">
        <v>9927</v>
      </c>
      <c r="D432" s="25"/>
      <c r="E432" s="11">
        <f t="shared" si="97"/>
        <v>9927</v>
      </c>
      <c r="F432" s="11"/>
      <c r="G432" s="32"/>
      <c r="H432" s="32"/>
      <c r="I432" s="32"/>
      <c r="J432" s="32"/>
      <c r="K432" s="32"/>
      <c r="L432" s="124"/>
      <c r="M432" s="2"/>
      <c r="N432" s="2"/>
      <c r="O432" s="2"/>
      <c r="P432" s="2"/>
      <c r="Q432" s="2"/>
      <c r="R432" s="2"/>
      <c r="S432" s="2"/>
    </row>
    <row r="433" spans="1:19" ht="15.75" customHeight="1" x14ac:dyDescent="0.25">
      <c r="A433" s="10" t="s">
        <v>352</v>
      </c>
      <c r="B433" s="11">
        <v>65078</v>
      </c>
      <c r="C433" s="25"/>
      <c r="D433" s="25"/>
      <c r="E433" s="11">
        <f t="shared" si="97"/>
        <v>65078</v>
      </c>
      <c r="F433" s="11"/>
      <c r="G433" s="32"/>
      <c r="H433" s="32"/>
      <c r="I433" s="32"/>
      <c r="J433" s="32"/>
      <c r="K433" s="32"/>
      <c r="L433" s="124"/>
      <c r="M433" s="2"/>
      <c r="N433" s="2"/>
      <c r="O433" s="2"/>
      <c r="P433" s="2"/>
      <c r="Q433" s="2"/>
      <c r="R433" s="2"/>
      <c r="S433" s="2"/>
    </row>
    <row r="434" spans="1:19" ht="15.75" customHeight="1" x14ac:dyDescent="0.25">
      <c r="A434" s="10" t="s">
        <v>353</v>
      </c>
      <c r="B434" s="11"/>
      <c r="C434" s="25"/>
      <c r="D434" s="25"/>
      <c r="E434" s="11">
        <f t="shared" si="97"/>
        <v>0</v>
      </c>
      <c r="F434" s="11">
        <v>12575</v>
      </c>
      <c r="G434" s="32"/>
      <c r="H434" s="32"/>
      <c r="I434" s="32"/>
      <c r="J434" s="32"/>
      <c r="K434" s="32"/>
      <c r="L434" s="124"/>
      <c r="M434" s="2"/>
      <c r="N434" s="2"/>
      <c r="O434" s="2"/>
      <c r="P434" s="2"/>
      <c r="Q434" s="2"/>
      <c r="R434" s="2"/>
      <c r="S434" s="2"/>
    </row>
    <row r="435" spans="1:19" ht="15.75" customHeight="1" x14ac:dyDescent="0.25">
      <c r="A435" s="33" t="s">
        <v>179</v>
      </c>
      <c r="B435" s="71">
        <f>SUM(B431:B434)</f>
        <v>164769</v>
      </c>
      <c r="C435" s="71">
        <f>SUM(C431:C434)</f>
        <v>40807</v>
      </c>
      <c r="D435" s="71">
        <f>SUM(D431:D434)</f>
        <v>0</v>
      </c>
      <c r="E435" s="68">
        <f t="shared" ref="E435:E449" si="99">SUM(B435:D435)</f>
        <v>205576</v>
      </c>
      <c r="F435" s="71">
        <f t="shared" ref="F435:L435" si="100">SUM(F431:F434)</f>
        <v>12575</v>
      </c>
      <c r="G435" s="143">
        <f t="shared" si="100"/>
        <v>0</v>
      </c>
      <c r="H435" s="143">
        <f t="shared" si="100"/>
        <v>0</v>
      </c>
      <c r="I435" s="143">
        <f t="shared" si="100"/>
        <v>0</v>
      </c>
      <c r="J435" s="143">
        <f t="shared" si="100"/>
        <v>0</v>
      </c>
      <c r="K435" s="143">
        <f t="shared" si="100"/>
        <v>0</v>
      </c>
      <c r="L435" s="143">
        <f t="shared" si="100"/>
        <v>0</v>
      </c>
      <c r="M435" s="13"/>
      <c r="N435" s="13"/>
      <c r="O435" s="13"/>
      <c r="P435" s="13"/>
      <c r="Q435" s="13"/>
      <c r="R435" s="13"/>
      <c r="S435" s="13"/>
    </row>
    <row r="436" spans="1:19" ht="15.75" customHeight="1" x14ac:dyDescent="0.25">
      <c r="A436" s="27" t="s">
        <v>80</v>
      </c>
      <c r="B436" s="59">
        <v>37123</v>
      </c>
      <c r="C436" s="59">
        <v>17624</v>
      </c>
      <c r="D436" s="70"/>
      <c r="E436" s="11">
        <f t="shared" si="99"/>
        <v>54747</v>
      </c>
      <c r="F436" s="59"/>
      <c r="G436" s="75"/>
      <c r="H436" s="75"/>
      <c r="I436" s="75"/>
      <c r="J436" s="75"/>
      <c r="K436" s="75"/>
      <c r="L436" s="136"/>
      <c r="M436" s="2"/>
      <c r="N436" s="2"/>
      <c r="O436" s="2"/>
      <c r="P436" s="2"/>
      <c r="Q436" s="2"/>
      <c r="R436" s="2"/>
      <c r="S436" s="2"/>
    </row>
    <row r="437" spans="1:19" ht="15.75" customHeight="1" x14ac:dyDescent="0.25">
      <c r="A437" s="10" t="s">
        <v>351</v>
      </c>
      <c r="B437" s="11"/>
      <c r="C437" s="11">
        <v>4150</v>
      </c>
      <c r="D437" s="25"/>
      <c r="E437" s="11">
        <f t="shared" si="99"/>
        <v>4150</v>
      </c>
      <c r="F437" s="11"/>
      <c r="G437" s="32"/>
      <c r="H437" s="32"/>
      <c r="I437" s="32"/>
      <c r="J437" s="32"/>
      <c r="K437" s="32"/>
      <c r="L437" s="124"/>
      <c r="M437" s="2"/>
      <c r="N437" s="2"/>
      <c r="O437" s="2"/>
      <c r="P437" s="2"/>
      <c r="Q437" s="2"/>
      <c r="R437" s="2"/>
      <c r="S437" s="2"/>
    </row>
    <row r="438" spans="1:19" ht="15.75" customHeight="1" x14ac:dyDescent="0.25">
      <c r="A438" s="10" t="s">
        <v>352</v>
      </c>
      <c r="B438" s="11">
        <v>31962</v>
      </c>
      <c r="C438" s="25"/>
      <c r="D438" s="25"/>
      <c r="E438" s="11">
        <f t="shared" si="99"/>
        <v>31962</v>
      </c>
      <c r="F438" s="11"/>
      <c r="G438" s="32"/>
      <c r="H438" s="32"/>
      <c r="I438" s="32"/>
      <c r="J438" s="32"/>
      <c r="K438" s="32"/>
      <c r="L438" s="124"/>
      <c r="M438" s="2"/>
      <c r="N438" s="2"/>
      <c r="O438" s="2"/>
      <c r="P438" s="2"/>
      <c r="Q438" s="2"/>
      <c r="R438" s="2"/>
      <c r="S438" s="2"/>
    </row>
    <row r="439" spans="1:19" ht="15.75" customHeight="1" x14ac:dyDescent="0.25">
      <c r="A439" s="10" t="s">
        <v>353</v>
      </c>
      <c r="B439" s="25"/>
      <c r="C439" s="25"/>
      <c r="D439" s="25"/>
      <c r="E439" s="11">
        <f t="shared" si="99"/>
        <v>0</v>
      </c>
      <c r="F439" s="11">
        <v>10067</v>
      </c>
      <c r="G439" s="32"/>
      <c r="H439" s="32"/>
      <c r="I439" s="32"/>
      <c r="J439" s="32"/>
      <c r="K439" s="32"/>
      <c r="L439" s="124"/>
      <c r="M439" s="2"/>
      <c r="N439" s="2"/>
      <c r="O439" s="2"/>
      <c r="P439" s="2"/>
      <c r="Q439" s="2"/>
      <c r="R439" s="2"/>
      <c r="S439" s="2"/>
    </row>
    <row r="440" spans="1:19" ht="15.75" customHeight="1" x14ac:dyDescent="0.25">
      <c r="A440" s="33" t="s">
        <v>179</v>
      </c>
      <c r="B440" s="71">
        <f>SUM(B436:B439)</f>
        <v>69085</v>
      </c>
      <c r="C440" s="71">
        <f>SUM(C436:C439)</f>
        <v>21774</v>
      </c>
      <c r="D440" s="71">
        <f>SUM(D436:D439)</f>
        <v>0</v>
      </c>
      <c r="E440" s="68">
        <f t="shared" si="99"/>
        <v>90859</v>
      </c>
      <c r="F440" s="71">
        <f t="shared" ref="F440:L440" si="101">SUM(F436:F439)</f>
        <v>10067</v>
      </c>
      <c r="G440" s="143">
        <f t="shared" si="101"/>
        <v>0</v>
      </c>
      <c r="H440" s="143">
        <f t="shared" si="101"/>
        <v>0</v>
      </c>
      <c r="I440" s="143">
        <f t="shared" si="101"/>
        <v>0</v>
      </c>
      <c r="J440" s="143">
        <f t="shared" si="101"/>
        <v>0</v>
      </c>
      <c r="K440" s="143">
        <f t="shared" si="101"/>
        <v>0</v>
      </c>
      <c r="L440" s="143">
        <f t="shared" si="101"/>
        <v>0</v>
      </c>
      <c r="M440" s="13"/>
      <c r="N440" s="13"/>
      <c r="O440" s="13"/>
      <c r="P440" s="13"/>
      <c r="Q440" s="13"/>
      <c r="R440" s="13"/>
      <c r="S440" s="13"/>
    </row>
    <row r="441" spans="1:19" ht="15.75" customHeight="1" x14ac:dyDescent="0.25">
      <c r="A441" s="27" t="s">
        <v>79</v>
      </c>
      <c r="B441" s="59">
        <v>42214</v>
      </c>
      <c r="C441" s="59">
        <v>5295</v>
      </c>
      <c r="D441" s="59"/>
      <c r="E441" s="11">
        <f t="shared" si="99"/>
        <v>47509</v>
      </c>
      <c r="F441" s="59"/>
      <c r="G441" s="75"/>
      <c r="H441" s="75"/>
      <c r="I441" s="75"/>
      <c r="J441" s="75"/>
      <c r="K441" s="75"/>
      <c r="L441" s="136"/>
      <c r="M441" s="2"/>
      <c r="N441" s="2"/>
      <c r="O441" s="2"/>
      <c r="P441" s="2"/>
      <c r="Q441" s="2"/>
      <c r="R441" s="2"/>
      <c r="S441" s="2"/>
    </row>
    <row r="442" spans="1:19" ht="15.75" customHeight="1" x14ac:dyDescent="0.25">
      <c r="A442" s="10" t="s">
        <v>351</v>
      </c>
      <c r="B442" s="11"/>
      <c r="C442" s="11"/>
      <c r="D442" s="25"/>
      <c r="E442" s="11">
        <f t="shared" si="99"/>
        <v>0</v>
      </c>
      <c r="F442" s="11"/>
      <c r="G442" s="32"/>
      <c r="H442" s="32"/>
      <c r="I442" s="32"/>
      <c r="J442" s="32"/>
      <c r="K442" s="32"/>
      <c r="L442" s="124"/>
      <c r="M442" s="2"/>
      <c r="N442" s="2"/>
      <c r="O442" s="2"/>
      <c r="P442" s="2"/>
      <c r="Q442" s="2"/>
      <c r="R442" s="2"/>
      <c r="S442" s="2"/>
    </row>
    <row r="443" spans="1:19" ht="15.75" customHeight="1" x14ac:dyDescent="0.25">
      <c r="A443" s="10" t="s">
        <v>352</v>
      </c>
      <c r="B443" s="11">
        <v>26524</v>
      </c>
      <c r="C443" s="25"/>
      <c r="D443" s="25"/>
      <c r="E443" s="11">
        <f t="shared" si="99"/>
        <v>26524</v>
      </c>
      <c r="F443" s="11"/>
      <c r="G443" s="32"/>
      <c r="H443" s="32"/>
      <c r="I443" s="32"/>
      <c r="J443" s="32"/>
      <c r="K443" s="32"/>
      <c r="L443" s="124"/>
      <c r="M443" s="2"/>
      <c r="N443" s="2"/>
      <c r="O443" s="2"/>
      <c r="P443" s="2"/>
      <c r="Q443" s="2"/>
      <c r="R443" s="2"/>
      <c r="S443" s="2"/>
    </row>
    <row r="444" spans="1:19" ht="15.75" customHeight="1" x14ac:dyDescent="0.25">
      <c r="A444" s="10" t="s">
        <v>353</v>
      </c>
      <c r="B444" s="25"/>
      <c r="C444" s="25"/>
      <c r="D444" s="25"/>
      <c r="E444" s="11">
        <f t="shared" si="99"/>
        <v>0</v>
      </c>
      <c r="F444" s="11">
        <v>7060</v>
      </c>
      <c r="G444" s="32"/>
      <c r="H444" s="32"/>
      <c r="I444" s="32"/>
      <c r="J444" s="32"/>
      <c r="K444" s="32"/>
      <c r="L444" s="124"/>
      <c r="M444" s="2"/>
      <c r="N444" s="2"/>
      <c r="O444" s="2"/>
      <c r="P444" s="2"/>
      <c r="Q444" s="2"/>
      <c r="R444" s="2"/>
      <c r="S444" s="2"/>
    </row>
    <row r="445" spans="1:19" ht="15.75" customHeight="1" x14ac:dyDescent="0.25">
      <c r="A445" s="33" t="s">
        <v>179</v>
      </c>
      <c r="B445" s="68">
        <f>SUM(B441:B444)</f>
        <v>68738</v>
      </c>
      <c r="C445" s="68">
        <f>SUM(C441:C444)</f>
        <v>5295</v>
      </c>
      <c r="D445" s="68">
        <f>SUM(D441:D444)</f>
        <v>0</v>
      </c>
      <c r="E445" s="68">
        <f t="shared" si="99"/>
        <v>74033</v>
      </c>
      <c r="F445" s="68">
        <f t="shared" ref="F445:L445" si="102">SUM(F441:F444)</f>
        <v>7060</v>
      </c>
      <c r="G445" s="77">
        <f t="shared" si="102"/>
        <v>0</v>
      </c>
      <c r="H445" s="77">
        <f t="shared" si="102"/>
        <v>0</v>
      </c>
      <c r="I445" s="77">
        <f t="shared" si="102"/>
        <v>0</v>
      </c>
      <c r="J445" s="77">
        <f t="shared" si="102"/>
        <v>0</v>
      </c>
      <c r="K445" s="77">
        <f t="shared" si="102"/>
        <v>0</v>
      </c>
      <c r="L445" s="77">
        <f t="shared" si="102"/>
        <v>0</v>
      </c>
    </row>
    <row r="446" spans="1:19" ht="15.75" customHeight="1" x14ac:dyDescent="0.25">
      <c r="A446" s="27" t="s">
        <v>75</v>
      </c>
      <c r="B446" s="59">
        <v>94810</v>
      </c>
      <c r="C446" s="59">
        <v>18627</v>
      </c>
      <c r="D446" s="59"/>
      <c r="E446" s="11">
        <f t="shared" si="99"/>
        <v>113437</v>
      </c>
      <c r="F446" s="59"/>
      <c r="G446" s="75"/>
      <c r="H446" s="75"/>
      <c r="I446" s="75"/>
      <c r="J446" s="75"/>
      <c r="K446" s="75"/>
      <c r="L446" s="136"/>
      <c r="M446" s="2"/>
      <c r="N446" s="2"/>
      <c r="O446" s="2"/>
      <c r="P446" s="2"/>
      <c r="Q446" s="2"/>
      <c r="R446" s="2"/>
      <c r="S446" s="2"/>
    </row>
    <row r="447" spans="1:19" ht="15.75" customHeight="1" x14ac:dyDescent="0.25">
      <c r="A447" s="10" t="s">
        <v>351</v>
      </c>
      <c r="B447" s="11"/>
      <c r="C447" s="11">
        <v>11594</v>
      </c>
      <c r="D447" s="25"/>
      <c r="E447" s="11">
        <f t="shared" si="99"/>
        <v>11594</v>
      </c>
      <c r="F447" s="11"/>
      <c r="G447" s="32"/>
      <c r="H447" s="32"/>
      <c r="I447" s="32"/>
      <c r="J447" s="32"/>
      <c r="K447" s="32"/>
      <c r="L447" s="124"/>
      <c r="M447" s="2"/>
      <c r="N447" s="2"/>
      <c r="O447" s="2"/>
      <c r="P447" s="2"/>
      <c r="Q447" s="2"/>
      <c r="R447" s="2"/>
      <c r="S447" s="2"/>
    </row>
    <row r="448" spans="1:19" ht="15.75" customHeight="1" x14ac:dyDescent="0.25">
      <c r="A448" s="10" t="s">
        <v>352</v>
      </c>
      <c r="B448" s="11">
        <v>89544</v>
      </c>
      <c r="C448" s="11"/>
      <c r="D448" s="25"/>
      <c r="E448" s="11">
        <f t="shared" si="99"/>
        <v>89544</v>
      </c>
      <c r="F448" s="11"/>
      <c r="G448" s="32"/>
      <c r="H448" s="32"/>
      <c r="I448" s="32"/>
      <c r="J448" s="32"/>
      <c r="K448" s="32"/>
      <c r="L448" s="124"/>
      <c r="M448" s="2"/>
      <c r="N448" s="2"/>
      <c r="O448" s="2"/>
      <c r="P448" s="2"/>
      <c r="Q448" s="2"/>
      <c r="R448" s="2"/>
      <c r="S448" s="2"/>
    </row>
    <row r="449" spans="1:19" ht="15.75" customHeight="1" x14ac:dyDescent="0.25">
      <c r="A449" s="10" t="s">
        <v>353</v>
      </c>
      <c r="B449" s="25"/>
      <c r="C449" s="11"/>
      <c r="D449" s="25"/>
      <c r="E449" s="11">
        <f t="shared" si="99"/>
        <v>0</v>
      </c>
      <c r="F449" s="11">
        <v>18752</v>
      </c>
      <c r="G449" s="32"/>
      <c r="H449" s="32"/>
      <c r="I449" s="32"/>
      <c r="J449" s="32"/>
      <c r="K449" s="32"/>
      <c r="L449" s="124"/>
      <c r="M449" s="2"/>
      <c r="N449" s="2"/>
      <c r="O449" s="2"/>
      <c r="P449" s="2"/>
      <c r="Q449" s="2"/>
      <c r="R449" s="2"/>
      <c r="S449" s="2"/>
    </row>
    <row r="450" spans="1:19" ht="15.75" customHeight="1" x14ac:dyDescent="0.25">
      <c r="A450" s="14" t="s">
        <v>357</v>
      </c>
      <c r="B450" s="16"/>
      <c r="C450" s="16"/>
      <c r="D450" s="16"/>
      <c r="E450" s="11">
        <f t="shared" ref="E450" si="103">SUM(B450:D450)</f>
        <v>0</v>
      </c>
      <c r="F450" s="16"/>
      <c r="G450" s="125">
        <v>4534</v>
      </c>
      <c r="H450" s="125"/>
      <c r="I450" s="125"/>
      <c r="J450" s="125"/>
      <c r="K450" s="125"/>
      <c r="L450" s="126"/>
      <c r="M450" s="13"/>
      <c r="N450" s="13"/>
      <c r="O450" s="13"/>
      <c r="P450" s="13"/>
      <c r="Q450" s="13"/>
      <c r="R450" s="13"/>
      <c r="S450" s="13"/>
    </row>
    <row r="451" spans="1:19" ht="15.75" customHeight="1" x14ac:dyDescent="0.25">
      <c r="A451" s="33" t="s">
        <v>179</v>
      </c>
      <c r="B451" s="71">
        <f>SUM(B446:B450)</f>
        <v>184354</v>
      </c>
      <c r="C451" s="71">
        <f>SUM(C446:C450)</f>
        <v>30221</v>
      </c>
      <c r="D451" s="71">
        <f>SUM(D446:D450)</f>
        <v>0</v>
      </c>
      <c r="E451" s="68">
        <f t="shared" ref="E451:E455" si="104">SUM(B451:D451)</f>
        <v>214575</v>
      </c>
      <c r="F451" s="71">
        <f t="shared" ref="F451:L451" si="105">SUM(F446:F450)</f>
        <v>18752</v>
      </c>
      <c r="G451" s="143">
        <f t="shared" si="105"/>
        <v>4534</v>
      </c>
      <c r="H451" s="143">
        <f t="shared" si="105"/>
        <v>0</v>
      </c>
      <c r="I451" s="143">
        <f t="shared" si="105"/>
        <v>0</v>
      </c>
      <c r="J451" s="143">
        <f t="shared" si="105"/>
        <v>0</v>
      </c>
      <c r="K451" s="143">
        <f t="shared" si="105"/>
        <v>0</v>
      </c>
      <c r="L451" s="143">
        <f t="shared" si="105"/>
        <v>0</v>
      </c>
      <c r="M451" s="13"/>
      <c r="N451" s="13"/>
      <c r="O451" s="13"/>
      <c r="P451" s="13"/>
      <c r="Q451" s="13"/>
      <c r="R451" s="13"/>
      <c r="S451" s="13"/>
    </row>
    <row r="452" spans="1:19" ht="15.75" customHeight="1" x14ac:dyDescent="0.25">
      <c r="A452" s="27" t="s">
        <v>77</v>
      </c>
      <c r="B452" s="59">
        <v>68291</v>
      </c>
      <c r="C452" s="59">
        <v>18821</v>
      </c>
      <c r="D452" s="59"/>
      <c r="E452" s="11">
        <f t="shared" si="104"/>
        <v>87112</v>
      </c>
      <c r="F452" s="59"/>
      <c r="G452" s="75"/>
      <c r="H452" s="75"/>
      <c r="I452" s="75"/>
      <c r="J452" s="75"/>
      <c r="K452" s="75"/>
      <c r="L452" s="136"/>
      <c r="M452" s="2"/>
      <c r="N452" s="2"/>
      <c r="O452" s="2"/>
      <c r="P452" s="2"/>
      <c r="Q452" s="2"/>
      <c r="R452" s="2"/>
      <c r="S452" s="2"/>
    </row>
    <row r="453" spans="1:19" ht="15.75" customHeight="1" x14ac:dyDescent="0.25">
      <c r="A453" s="10" t="s">
        <v>351</v>
      </c>
      <c r="B453" s="11"/>
      <c r="C453" s="11">
        <v>1951</v>
      </c>
      <c r="D453" s="11"/>
      <c r="E453" s="11">
        <f t="shared" si="104"/>
        <v>1951</v>
      </c>
      <c r="F453" s="11"/>
      <c r="G453" s="32"/>
      <c r="H453" s="32"/>
      <c r="I453" s="32"/>
      <c r="J453" s="32"/>
      <c r="K453" s="32"/>
      <c r="L453" s="124"/>
      <c r="M453" s="2"/>
      <c r="N453" s="2"/>
      <c r="O453" s="2"/>
      <c r="P453" s="2"/>
      <c r="Q453" s="2"/>
      <c r="R453" s="2"/>
      <c r="S453" s="2"/>
    </row>
    <row r="454" spans="1:19" ht="15.75" customHeight="1" x14ac:dyDescent="0.25">
      <c r="A454" s="10" t="s">
        <v>352</v>
      </c>
      <c r="B454" s="11">
        <v>30546</v>
      </c>
      <c r="C454" s="11"/>
      <c r="D454" s="11"/>
      <c r="E454" s="11">
        <f t="shared" si="104"/>
        <v>30546</v>
      </c>
      <c r="F454" s="11"/>
      <c r="G454" s="32"/>
      <c r="H454" s="32"/>
      <c r="I454" s="32"/>
      <c r="J454" s="32"/>
      <c r="K454" s="32"/>
      <c r="L454" s="124"/>
      <c r="M454" s="2"/>
      <c r="N454" s="2"/>
      <c r="O454" s="2"/>
      <c r="P454" s="2"/>
      <c r="Q454" s="2"/>
      <c r="R454" s="2"/>
      <c r="S454" s="2"/>
    </row>
    <row r="455" spans="1:19" ht="15.75" customHeight="1" x14ac:dyDescent="0.25">
      <c r="A455" s="10" t="s">
        <v>353</v>
      </c>
      <c r="B455" s="11"/>
      <c r="C455" s="11"/>
      <c r="D455" s="12"/>
      <c r="E455" s="11">
        <f t="shared" si="104"/>
        <v>0</v>
      </c>
      <c r="F455" s="11">
        <v>1408</v>
      </c>
      <c r="G455" s="32"/>
      <c r="H455" s="32"/>
      <c r="I455" s="32"/>
      <c r="J455" s="32"/>
      <c r="K455" s="32"/>
      <c r="L455" s="124"/>
      <c r="M455" s="2"/>
      <c r="N455" s="2"/>
      <c r="O455" s="2"/>
      <c r="P455" s="2"/>
      <c r="Q455" s="2"/>
      <c r="R455" s="2"/>
      <c r="S455" s="2"/>
    </row>
    <row r="456" spans="1:19" ht="15.75" customHeight="1" x14ac:dyDescent="0.25">
      <c r="A456" s="33" t="s">
        <v>179</v>
      </c>
      <c r="B456" s="71">
        <f>SUM(B452:B455)</f>
        <v>98837</v>
      </c>
      <c r="C456" s="71">
        <f>SUM(C452:C455)</f>
        <v>20772</v>
      </c>
      <c r="D456" s="71">
        <f>SUM(D452:D455)</f>
        <v>0</v>
      </c>
      <c r="E456" s="68">
        <f t="shared" ref="E456:E461" si="106">SUM(B456:D456)</f>
        <v>119609</v>
      </c>
      <c r="F456" s="71">
        <f t="shared" ref="F456:L456" si="107">SUM(F452:F455)</f>
        <v>1408</v>
      </c>
      <c r="G456" s="143">
        <f t="shared" si="107"/>
        <v>0</v>
      </c>
      <c r="H456" s="143">
        <f t="shared" si="107"/>
        <v>0</v>
      </c>
      <c r="I456" s="143">
        <f t="shared" si="107"/>
        <v>0</v>
      </c>
      <c r="J456" s="143">
        <f t="shared" si="107"/>
        <v>0</v>
      </c>
      <c r="K456" s="143">
        <f t="shared" si="107"/>
        <v>0</v>
      </c>
      <c r="L456" s="143">
        <f t="shared" si="107"/>
        <v>0</v>
      </c>
      <c r="M456" s="13"/>
      <c r="N456" s="13"/>
      <c r="O456" s="13"/>
      <c r="P456" s="13"/>
      <c r="Q456" s="13"/>
      <c r="R456" s="13"/>
      <c r="S456" s="13"/>
    </row>
    <row r="457" spans="1:19" ht="15.75" customHeight="1" x14ac:dyDescent="0.25">
      <c r="A457" s="27" t="s">
        <v>73</v>
      </c>
      <c r="B457" s="59">
        <v>84839</v>
      </c>
      <c r="C457" s="59">
        <v>30483</v>
      </c>
      <c r="D457" s="59"/>
      <c r="E457" s="11">
        <f t="shared" si="106"/>
        <v>115322</v>
      </c>
      <c r="F457" s="59"/>
      <c r="G457" s="75"/>
      <c r="H457" s="75"/>
      <c r="I457" s="75"/>
      <c r="J457" s="75"/>
      <c r="K457" s="75"/>
      <c r="L457" s="136"/>
      <c r="M457" s="2"/>
      <c r="N457" s="2"/>
      <c r="O457" s="2"/>
      <c r="P457" s="2"/>
      <c r="Q457" s="2"/>
      <c r="R457" s="2"/>
      <c r="S457" s="2"/>
    </row>
    <row r="458" spans="1:19" ht="15.75" customHeight="1" x14ac:dyDescent="0.25">
      <c r="A458" s="10" t="s">
        <v>351</v>
      </c>
      <c r="B458" s="11"/>
      <c r="C458" s="11">
        <v>18424</v>
      </c>
      <c r="D458" s="11"/>
      <c r="E458" s="11">
        <f t="shared" si="106"/>
        <v>18424</v>
      </c>
      <c r="F458" s="11"/>
      <c r="G458" s="32"/>
      <c r="H458" s="32"/>
      <c r="I458" s="32"/>
      <c r="J458" s="32"/>
      <c r="K458" s="32"/>
      <c r="L458" s="124"/>
      <c r="M458" s="2"/>
      <c r="N458" s="2"/>
      <c r="O458" s="2"/>
      <c r="P458" s="2"/>
      <c r="Q458" s="2"/>
      <c r="R458" s="2"/>
      <c r="S458" s="2"/>
    </row>
    <row r="459" spans="1:19" ht="15.75" customHeight="1" x14ac:dyDescent="0.25">
      <c r="A459" s="10" t="s">
        <v>352</v>
      </c>
      <c r="B459" s="11">
        <v>89249</v>
      </c>
      <c r="C459" s="11"/>
      <c r="D459" s="11"/>
      <c r="E459" s="11">
        <f t="shared" si="106"/>
        <v>89249</v>
      </c>
      <c r="F459" s="11"/>
      <c r="G459" s="32"/>
      <c r="H459" s="32"/>
      <c r="I459" s="32"/>
      <c r="J459" s="32"/>
      <c r="K459" s="32"/>
      <c r="L459" s="124"/>
      <c r="M459" s="2"/>
      <c r="N459" s="2"/>
      <c r="O459" s="2"/>
      <c r="P459" s="2"/>
      <c r="Q459" s="2"/>
      <c r="R459" s="2"/>
      <c r="S459" s="2"/>
    </row>
    <row r="460" spans="1:19" ht="15.75" customHeight="1" x14ac:dyDescent="0.25">
      <c r="A460" s="10" t="s">
        <v>353</v>
      </c>
      <c r="B460" s="25"/>
      <c r="C460" s="11"/>
      <c r="D460" s="12"/>
      <c r="E460" s="11">
        <f t="shared" si="106"/>
        <v>0</v>
      </c>
      <c r="F460" s="11">
        <v>36884</v>
      </c>
      <c r="G460" s="32"/>
      <c r="H460" s="32"/>
      <c r="I460" s="32"/>
      <c r="J460" s="32"/>
      <c r="K460" s="32"/>
      <c r="L460" s="124"/>
      <c r="M460" s="2"/>
      <c r="N460" s="2"/>
      <c r="O460" s="2"/>
      <c r="P460" s="2"/>
      <c r="Q460" s="2"/>
      <c r="R460" s="2"/>
      <c r="S460" s="2"/>
    </row>
    <row r="461" spans="1:19" ht="15.75" customHeight="1" x14ac:dyDescent="0.25">
      <c r="A461" s="14" t="s">
        <v>358</v>
      </c>
      <c r="B461" s="25"/>
      <c r="C461" s="11"/>
      <c r="D461" s="12"/>
      <c r="E461" s="11">
        <f t="shared" si="106"/>
        <v>0</v>
      </c>
      <c r="F461" s="12"/>
      <c r="G461" s="32">
        <v>2000</v>
      </c>
      <c r="H461" s="32"/>
      <c r="I461" s="32"/>
      <c r="J461" s="32"/>
      <c r="K461" s="32"/>
      <c r="L461" s="124"/>
    </row>
    <row r="462" spans="1:19" ht="15.75" customHeight="1" x14ac:dyDescent="0.25">
      <c r="A462" s="14" t="s">
        <v>359</v>
      </c>
      <c r="B462" s="12"/>
      <c r="C462" s="11"/>
      <c r="D462" s="12"/>
      <c r="E462" s="11">
        <f t="shared" ref="E462" si="108">SUM(B462:D462)</f>
        <v>0</v>
      </c>
      <c r="F462" s="12"/>
      <c r="G462" s="32">
        <v>1000</v>
      </c>
      <c r="H462" s="32"/>
      <c r="I462" s="32"/>
      <c r="J462" s="32"/>
      <c r="K462" s="32"/>
      <c r="L462" s="124"/>
    </row>
    <row r="463" spans="1:19" ht="15.75" customHeight="1" x14ac:dyDescent="0.25">
      <c r="A463" s="14" t="s">
        <v>360</v>
      </c>
      <c r="B463" s="12"/>
      <c r="C463" s="11"/>
      <c r="D463" s="12"/>
      <c r="E463" s="11">
        <f t="shared" ref="E463:E480" si="109">SUM(B463:D463)</f>
        <v>0</v>
      </c>
      <c r="F463" s="12"/>
      <c r="G463" s="32">
        <v>4369</v>
      </c>
      <c r="H463" s="32"/>
      <c r="I463" s="32"/>
      <c r="J463" s="32"/>
      <c r="K463" s="32"/>
      <c r="L463" s="124"/>
      <c r="M463" s="2"/>
    </row>
    <row r="464" spans="1:19" ht="15.75" customHeight="1" x14ac:dyDescent="0.25">
      <c r="A464" s="33" t="s">
        <v>179</v>
      </c>
      <c r="B464" s="71">
        <f>SUM(B457:B463)</f>
        <v>174088</v>
      </c>
      <c r="C464" s="71">
        <f>SUM(C457:C463)</f>
        <v>48907</v>
      </c>
      <c r="D464" s="71">
        <f>SUM(D457:D463)</f>
        <v>0</v>
      </c>
      <c r="E464" s="68">
        <f t="shared" si="109"/>
        <v>222995</v>
      </c>
      <c r="F464" s="71">
        <f t="shared" ref="F464:L464" si="110">SUM(F457:F463)</f>
        <v>36884</v>
      </c>
      <c r="G464" s="143">
        <f t="shared" si="110"/>
        <v>7369</v>
      </c>
      <c r="H464" s="143">
        <f t="shared" si="110"/>
        <v>0</v>
      </c>
      <c r="I464" s="143">
        <f t="shared" si="110"/>
        <v>0</v>
      </c>
      <c r="J464" s="143">
        <f t="shared" si="110"/>
        <v>0</v>
      </c>
      <c r="K464" s="143">
        <f t="shared" si="110"/>
        <v>0</v>
      </c>
      <c r="L464" s="143">
        <f t="shared" si="110"/>
        <v>0</v>
      </c>
      <c r="M464" s="13"/>
      <c r="N464" s="13"/>
      <c r="O464" s="13"/>
      <c r="P464" s="13"/>
      <c r="Q464" s="13"/>
      <c r="R464" s="13"/>
      <c r="S464" s="13"/>
    </row>
    <row r="465" spans="1:19" ht="15.75" customHeight="1" x14ac:dyDescent="0.25">
      <c r="A465" s="27" t="s">
        <v>78</v>
      </c>
      <c r="B465" s="59">
        <v>61028</v>
      </c>
      <c r="C465" s="59">
        <v>9240</v>
      </c>
      <c r="D465" s="59"/>
      <c r="E465" s="11">
        <f t="shared" si="109"/>
        <v>70268</v>
      </c>
      <c r="F465" s="59"/>
      <c r="G465" s="75"/>
      <c r="H465" s="75"/>
      <c r="I465" s="75"/>
      <c r="J465" s="75"/>
      <c r="K465" s="75"/>
      <c r="L465" s="136"/>
      <c r="M465" s="2"/>
      <c r="N465" s="2"/>
      <c r="O465" s="2"/>
      <c r="P465" s="2"/>
      <c r="Q465" s="2"/>
      <c r="R465" s="2"/>
      <c r="S465" s="2"/>
    </row>
    <row r="466" spans="1:19" ht="15.75" customHeight="1" x14ac:dyDescent="0.25">
      <c r="A466" s="10" t="s">
        <v>351</v>
      </c>
      <c r="B466" s="11"/>
      <c r="C466" s="11">
        <v>4652</v>
      </c>
      <c r="D466" s="11"/>
      <c r="E466" s="11">
        <f t="shared" si="109"/>
        <v>4652</v>
      </c>
      <c r="F466" s="11"/>
      <c r="G466" s="32"/>
      <c r="H466" s="32"/>
      <c r="I466" s="32"/>
      <c r="J466" s="32"/>
      <c r="K466" s="32"/>
      <c r="L466" s="124"/>
      <c r="M466" s="2"/>
      <c r="N466" s="2"/>
      <c r="O466" s="2"/>
      <c r="P466" s="2"/>
      <c r="Q466" s="2"/>
      <c r="R466" s="2"/>
      <c r="S466" s="2"/>
    </row>
    <row r="467" spans="1:19" ht="15.75" customHeight="1" x14ac:dyDescent="0.25">
      <c r="A467" s="10" t="s">
        <v>352</v>
      </c>
      <c r="B467" s="11">
        <v>36368</v>
      </c>
      <c r="C467" s="11"/>
      <c r="D467" s="11"/>
      <c r="E467" s="11">
        <f t="shared" si="109"/>
        <v>36368</v>
      </c>
      <c r="F467" s="11"/>
      <c r="G467" s="32"/>
      <c r="H467" s="32"/>
      <c r="I467" s="32"/>
      <c r="J467" s="32"/>
      <c r="K467" s="32"/>
      <c r="L467" s="124"/>
      <c r="M467" s="2"/>
      <c r="N467" s="2"/>
      <c r="O467" s="2"/>
      <c r="P467" s="2"/>
      <c r="Q467" s="2"/>
      <c r="R467" s="2"/>
      <c r="S467" s="2"/>
    </row>
    <row r="468" spans="1:19" ht="15.75" customHeight="1" x14ac:dyDescent="0.25">
      <c r="A468" s="10" t="s">
        <v>353</v>
      </c>
      <c r="B468" s="25"/>
      <c r="C468" s="11"/>
      <c r="D468" s="12"/>
      <c r="E468" s="11">
        <f t="shared" si="109"/>
        <v>0</v>
      </c>
      <c r="F468" s="11">
        <v>9688</v>
      </c>
      <c r="G468" s="32"/>
      <c r="H468" s="32"/>
      <c r="I468" s="32"/>
      <c r="J468" s="32"/>
      <c r="K468" s="32"/>
      <c r="L468" s="124"/>
      <c r="M468" s="2"/>
      <c r="N468" s="2"/>
      <c r="O468" s="2"/>
      <c r="P468" s="2"/>
      <c r="Q468" s="2"/>
      <c r="R468" s="2"/>
      <c r="S468" s="2"/>
    </row>
    <row r="469" spans="1:19" ht="15.75" customHeight="1" x14ac:dyDescent="0.25">
      <c r="A469" s="33" t="s">
        <v>179</v>
      </c>
      <c r="B469" s="71">
        <f>SUM(B465:B468)</f>
        <v>97396</v>
      </c>
      <c r="C469" s="71">
        <f>SUM(C465:C468)</f>
        <v>13892</v>
      </c>
      <c r="D469" s="71">
        <f>SUM(D465:D468)</f>
        <v>0</v>
      </c>
      <c r="E469" s="68">
        <f t="shared" si="109"/>
        <v>111288</v>
      </c>
      <c r="F469" s="71">
        <f t="shared" ref="F469:L469" si="111">SUM(F465:F468)</f>
        <v>9688</v>
      </c>
      <c r="G469" s="143">
        <f t="shared" si="111"/>
        <v>0</v>
      </c>
      <c r="H469" s="143">
        <f t="shared" si="111"/>
        <v>0</v>
      </c>
      <c r="I469" s="143">
        <f t="shared" si="111"/>
        <v>0</v>
      </c>
      <c r="J469" s="143">
        <f t="shared" si="111"/>
        <v>0</v>
      </c>
      <c r="K469" s="143">
        <f t="shared" si="111"/>
        <v>0</v>
      </c>
      <c r="L469" s="143">
        <f t="shared" si="111"/>
        <v>0</v>
      </c>
      <c r="M469" s="13"/>
      <c r="N469" s="13"/>
      <c r="O469" s="13"/>
      <c r="P469" s="13"/>
      <c r="Q469" s="13"/>
      <c r="R469" s="13"/>
      <c r="S469" s="13"/>
    </row>
    <row r="470" spans="1:19" ht="15.75" customHeight="1" x14ac:dyDescent="0.25">
      <c r="A470" s="27" t="s">
        <v>74</v>
      </c>
      <c r="B470" s="59">
        <v>79036</v>
      </c>
      <c r="C470" s="59">
        <v>24862</v>
      </c>
      <c r="D470" s="59"/>
      <c r="E470" s="11">
        <f t="shared" si="109"/>
        <v>103898</v>
      </c>
      <c r="F470" s="59"/>
      <c r="G470" s="75"/>
      <c r="H470" s="75"/>
      <c r="I470" s="75"/>
      <c r="J470" s="75"/>
      <c r="K470" s="75"/>
      <c r="L470" s="136"/>
      <c r="M470" s="2"/>
      <c r="N470" s="2"/>
      <c r="O470" s="2"/>
      <c r="P470" s="2"/>
      <c r="Q470" s="2"/>
      <c r="R470" s="2"/>
      <c r="S470" s="2"/>
    </row>
    <row r="471" spans="1:19" ht="15.75" customHeight="1" x14ac:dyDescent="0.25">
      <c r="A471" s="10" t="s">
        <v>351</v>
      </c>
      <c r="B471" s="11"/>
      <c r="C471" s="11">
        <v>14887</v>
      </c>
      <c r="D471" s="11"/>
      <c r="E471" s="11">
        <f t="shared" si="109"/>
        <v>14887</v>
      </c>
      <c r="F471" s="11"/>
      <c r="G471" s="32"/>
      <c r="H471" s="32"/>
      <c r="I471" s="32"/>
      <c r="J471" s="32"/>
      <c r="K471" s="32"/>
      <c r="L471" s="124"/>
      <c r="M471" s="2"/>
      <c r="N471" s="2"/>
      <c r="O471" s="2"/>
      <c r="P471" s="2"/>
      <c r="Q471" s="2"/>
      <c r="R471" s="2"/>
      <c r="S471" s="2"/>
    </row>
    <row r="472" spans="1:19" ht="15.75" customHeight="1" x14ac:dyDescent="0.25">
      <c r="A472" s="10" t="s">
        <v>352</v>
      </c>
      <c r="B472" s="11">
        <v>86350</v>
      </c>
      <c r="C472" s="11"/>
      <c r="D472" s="11"/>
      <c r="E472" s="11">
        <f t="shared" si="109"/>
        <v>86350</v>
      </c>
      <c r="F472" s="11"/>
      <c r="G472" s="32"/>
      <c r="H472" s="32"/>
      <c r="I472" s="32"/>
      <c r="J472" s="32"/>
      <c r="K472" s="32"/>
      <c r="L472" s="124"/>
      <c r="M472" s="2"/>
      <c r="N472" s="2"/>
      <c r="O472" s="2"/>
      <c r="P472" s="2"/>
      <c r="Q472" s="2"/>
      <c r="R472" s="2"/>
      <c r="S472" s="2"/>
    </row>
    <row r="473" spans="1:19" ht="15.75" customHeight="1" x14ac:dyDescent="0.25">
      <c r="A473" s="10" t="s">
        <v>353</v>
      </c>
      <c r="B473" s="25"/>
      <c r="C473" s="11"/>
      <c r="D473" s="12"/>
      <c r="E473" s="11">
        <f t="shared" si="109"/>
        <v>0</v>
      </c>
      <c r="F473" s="11">
        <v>18271</v>
      </c>
      <c r="G473" s="32"/>
      <c r="H473" s="32"/>
      <c r="I473" s="32"/>
      <c r="J473" s="32"/>
      <c r="K473" s="32"/>
      <c r="L473" s="124"/>
      <c r="M473" s="2"/>
      <c r="N473" s="2"/>
      <c r="O473" s="2"/>
      <c r="P473" s="2"/>
      <c r="Q473" s="2"/>
      <c r="R473" s="2"/>
      <c r="S473" s="2"/>
    </row>
    <row r="474" spans="1:19" ht="15.75" customHeight="1" x14ac:dyDescent="0.25">
      <c r="A474" s="33" t="s">
        <v>179</v>
      </c>
      <c r="B474" s="71">
        <f>SUM(B470:B473)</f>
        <v>165386</v>
      </c>
      <c r="C474" s="71">
        <f>SUM(C470:C473)</f>
        <v>39749</v>
      </c>
      <c r="D474" s="71">
        <f>SUM(D470:D473)</f>
        <v>0</v>
      </c>
      <c r="E474" s="68">
        <f t="shared" si="109"/>
        <v>205135</v>
      </c>
      <c r="F474" s="71">
        <f t="shared" ref="F474:L474" si="112">SUM(F470:F473)</f>
        <v>18271</v>
      </c>
      <c r="G474" s="143">
        <f t="shared" si="112"/>
        <v>0</v>
      </c>
      <c r="H474" s="143">
        <f t="shared" si="112"/>
        <v>0</v>
      </c>
      <c r="I474" s="143">
        <f t="shared" si="112"/>
        <v>0</v>
      </c>
      <c r="J474" s="143">
        <f t="shared" si="112"/>
        <v>0</v>
      </c>
      <c r="K474" s="143">
        <f t="shared" si="112"/>
        <v>0</v>
      </c>
      <c r="L474" s="143">
        <f t="shared" si="112"/>
        <v>0</v>
      </c>
      <c r="M474" s="13"/>
      <c r="N474" s="13"/>
      <c r="O474" s="13"/>
      <c r="P474" s="13"/>
      <c r="Q474" s="13"/>
      <c r="R474" s="13"/>
      <c r="S474" s="13"/>
    </row>
    <row r="475" spans="1:19" ht="15.75" customHeight="1" x14ac:dyDescent="0.25">
      <c r="A475" s="27" t="s">
        <v>72</v>
      </c>
      <c r="B475" s="59">
        <v>112116</v>
      </c>
      <c r="C475" s="59">
        <v>36902</v>
      </c>
      <c r="D475" s="59"/>
      <c r="E475" s="11">
        <f t="shared" si="109"/>
        <v>149018</v>
      </c>
      <c r="F475" s="69"/>
      <c r="G475" s="75"/>
      <c r="H475" s="75"/>
      <c r="I475" s="75"/>
      <c r="J475" s="75"/>
      <c r="K475" s="75"/>
      <c r="L475" s="136"/>
    </row>
    <row r="476" spans="1:19" ht="15.75" customHeight="1" x14ac:dyDescent="0.25">
      <c r="A476" s="10" t="s">
        <v>351</v>
      </c>
      <c r="B476" s="11"/>
      <c r="C476" s="11">
        <v>11208</v>
      </c>
      <c r="D476" s="25"/>
      <c r="E476" s="11">
        <f t="shared" si="109"/>
        <v>11208</v>
      </c>
      <c r="F476" s="12"/>
      <c r="G476" s="32"/>
      <c r="H476" s="32"/>
      <c r="I476" s="32"/>
      <c r="J476" s="32"/>
      <c r="K476" s="32"/>
      <c r="L476" s="124"/>
    </row>
    <row r="477" spans="1:19" ht="15.75" customHeight="1" x14ac:dyDescent="0.25">
      <c r="A477" s="10" t="s">
        <v>352</v>
      </c>
      <c r="B477" s="11">
        <v>105905</v>
      </c>
      <c r="C477" s="11"/>
      <c r="D477" s="25"/>
      <c r="E477" s="11">
        <f t="shared" si="109"/>
        <v>105905</v>
      </c>
      <c r="F477" s="12"/>
      <c r="G477" s="32"/>
      <c r="H477" s="32"/>
      <c r="I477" s="32"/>
      <c r="J477" s="32"/>
      <c r="K477" s="32"/>
      <c r="L477" s="124"/>
      <c r="M477" s="2"/>
      <c r="N477" s="2"/>
      <c r="O477" s="2"/>
      <c r="P477" s="2"/>
      <c r="Q477" s="2"/>
      <c r="R477" s="2"/>
      <c r="S477" s="2"/>
    </row>
    <row r="478" spans="1:19" ht="15.75" customHeight="1" x14ac:dyDescent="0.25">
      <c r="A478" s="10" t="s">
        <v>353</v>
      </c>
      <c r="B478" s="25"/>
      <c r="C478" s="11"/>
      <c r="D478" s="25"/>
      <c r="E478" s="11">
        <f t="shared" si="109"/>
        <v>0</v>
      </c>
      <c r="F478" s="11">
        <v>27830</v>
      </c>
      <c r="G478" s="32"/>
      <c r="H478" s="32"/>
      <c r="I478" s="32"/>
      <c r="J478" s="32"/>
      <c r="K478" s="32"/>
      <c r="L478" s="124"/>
      <c r="M478" s="2"/>
      <c r="N478" s="2"/>
      <c r="O478" s="2"/>
      <c r="P478" s="2"/>
      <c r="Q478" s="2"/>
      <c r="R478" s="2"/>
      <c r="S478" s="2"/>
    </row>
    <row r="479" spans="1:19" ht="15.75" customHeight="1" x14ac:dyDescent="0.25">
      <c r="A479" s="33" t="s">
        <v>179</v>
      </c>
      <c r="B479" s="71">
        <f>SUM(B475:B478)</f>
        <v>218021</v>
      </c>
      <c r="C479" s="71">
        <f>SUM(C475:C478)</f>
        <v>48110</v>
      </c>
      <c r="D479" s="71">
        <f>SUM(D475:D478)</f>
        <v>0</v>
      </c>
      <c r="E479" s="68">
        <f t="shared" si="109"/>
        <v>266131</v>
      </c>
      <c r="F479" s="71">
        <f t="shared" ref="F479:L479" si="113">SUM(F475:F478)</f>
        <v>27830</v>
      </c>
      <c r="G479" s="143">
        <f t="shared" si="113"/>
        <v>0</v>
      </c>
      <c r="H479" s="143">
        <f t="shared" si="113"/>
        <v>0</v>
      </c>
      <c r="I479" s="143">
        <f t="shared" si="113"/>
        <v>0</v>
      </c>
      <c r="J479" s="143">
        <f t="shared" si="113"/>
        <v>0</v>
      </c>
      <c r="K479" s="143">
        <f t="shared" si="113"/>
        <v>0</v>
      </c>
      <c r="L479" s="143">
        <f t="shared" si="113"/>
        <v>0</v>
      </c>
      <c r="M479" s="13"/>
      <c r="N479" s="13"/>
      <c r="O479" s="13"/>
      <c r="P479" s="13"/>
      <c r="Q479" s="13"/>
      <c r="R479" s="13"/>
      <c r="S479" s="13"/>
    </row>
    <row r="480" spans="1:19" ht="15.75" customHeight="1" x14ac:dyDescent="0.25">
      <c r="A480" s="47" t="s">
        <v>361</v>
      </c>
      <c r="B480" s="15">
        <f>B479+B474+B469+B464+B456+B451+B445+B440+B435+B430+B425+B419</f>
        <v>2347978</v>
      </c>
      <c r="C480" s="15">
        <f>C479+C474+C469+C464+C456+C451+C445+C440+C435+C430+C425+C419</f>
        <v>611172</v>
      </c>
      <c r="D480" s="15">
        <f>D479+D474+D469+D464+D456+D451+D445+D440+D435+D430+D425+D419</f>
        <v>161</v>
      </c>
      <c r="E480" s="59">
        <f t="shared" si="109"/>
        <v>2959311</v>
      </c>
      <c r="F480" s="15">
        <f>F479+F474+F469+F464+F456+F451+F445+F440+F435+F430+F425+F419</f>
        <v>455541</v>
      </c>
      <c r="G480" s="125">
        <f>(G479+G474+G469+G464+G456+G451+G445+G440+G435+G435+G435+G435+G430+G425+G419)</f>
        <v>11903</v>
      </c>
      <c r="H480" s="125"/>
      <c r="I480" s="125"/>
      <c r="J480" s="125"/>
      <c r="K480" s="125"/>
      <c r="L480" s="125"/>
      <c r="M480" s="13"/>
      <c r="N480" s="13"/>
      <c r="O480" s="13"/>
      <c r="P480" s="13"/>
      <c r="Q480" s="13"/>
      <c r="R480" s="13"/>
      <c r="S480" s="13"/>
    </row>
    <row r="481" spans="1:19" ht="15.75" customHeight="1" x14ac:dyDescent="0.25">
      <c r="B481" s="11"/>
      <c r="C481" s="11"/>
      <c r="D481" s="11"/>
      <c r="E481" s="72"/>
      <c r="F481" s="11"/>
      <c r="G481" s="32"/>
      <c r="H481" s="32"/>
      <c r="I481" s="32"/>
      <c r="J481" s="32"/>
      <c r="K481" s="32"/>
      <c r="L481" s="32"/>
    </row>
    <row r="482" spans="1:19" ht="15.75" customHeight="1" x14ac:dyDescent="0.25">
      <c r="A482" s="27" t="s">
        <v>162</v>
      </c>
      <c r="B482" s="81">
        <v>304151</v>
      </c>
      <c r="C482" s="81">
        <v>163394</v>
      </c>
      <c r="D482" s="81">
        <v>500</v>
      </c>
      <c r="E482" s="11">
        <f t="shared" ref="E482:E486" si="114">SUM(B482:D482)</f>
        <v>468045</v>
      </c>
      <c r="F482" s="81"/>
      <c r="G482" s="75"/>
      <c r="H482" s="75"/>
      <c r="I482" s="75"/>
      <c r="J482" s="75"/>
      <c r="K482" s="75"/>
      <c r="L482" s="136"/>
      <c r="M482" s="2"/>
      <c r="N482" s="2"/>
      <c r="O482" s="2"/>
      <c r="P482" s="2"/>
      <c r="Q482" s="2"/>
      <c r="R482" s="2"/>
      <c r="S482" s="2"/>
    </row>
    <row r="483" spans="1:19" ht="15.75" customHeight="1" x14ac:dyDescent="0.25">
      <c r="A483" s="10" t="s">
        <v>351</v>
      </c>
      <c r="B483" s="35"/>
      <c r="C483" s="35">
        <v>66312</v>
      </c>
      <c r="D483" s="35"/>
      <c r="E483" s="11">
        <f t="shared" si="114"/>
        <v>66312</v>
      </c>
      <c r="F483" s="35">
        <v>26503</v>
      </c>
      <c r="G483" s="32"/>
      <c r="H483" s="32"/>
      <c r="I483" s="32"/>
      <c r="J483" s="32"/>
      <c r="K483" s="32"/>
      <c r="L483" s="124"/>
      <c r="M483" s="2"/>
      <c r="N483" s="2"/>
      <c r="O483" s="2"/>
      <c r="P483" s="2"/>
      <c r="Q483" s="2"/>
      <c r="R483" s="2"/>
      <c r="S483" s="2"/>
    </row>
    <row r="484" spans="1:19" ht="15.75" customHeight="1" x14ac:dyDescent="0.25">
      <c r="A484" s="10" t="s">
        <v>352</v>
      </c>
      <c r="B484" s="35">
        <v>26696</v>
      </c>
      <c r="C484" s="35"/>
      <c r="D484" s="35"/>
      <c r="E484" s="11">
        <f t="shared" si="114"/>
        <v>26696</v>
      </c>
      <c r="F484" s="35"/>
      <c r="G484" s="32"/>
      <c r="H484" s="32"/>
      <c r="I484" s="32"/>
      <c r="J484" s="32"/>
      <c r="K484" s="32"/>
      <c r="L484" s="124"/>
      <c r="M484" s="2"/>
      <c r="N484" s="2"/>
      <c r="O484" s="2"/>
      <c r="P484" s="2"/>
      <c r="Q484" s="2"/>
      <c r="R484" s="2"/>
      <c r="S484" s="2"/>
    </row>
    <row r="485" spans="1:19" ht="15.75" customHeight="1" x14ac:dyDescent="0.25">
      <c r="A485" s="10" t="s">
        <v>353</v>
      </c>
      <c r="B485" s="35"/>
      <c r="C485" s="35"/>
      <c r="D485" s="35"/>
      <c r="E485" s="11">
        <f t="shared" si="114"/>
        <v>0</v>
      </c>
      <c r="F485" s="35">
        <v>736615</v>
      </c>
      <c r="G485" s="32"/>
      <c r="H485" s="32"/>
      <c r="I485" s="32"/>
      <c r="J485" s="32"/>
      <c r="K485" s="32"/>
      <c r="L485" s="124"/>
      <c r="M485" s="2"/>
      <c r="N485" s="2"/>
      <c r="O485" s="2"/>
      <c r="P485" s="2"/>
      <c r="Q485" s="2"/>
      <c r="R485" s="2"/>
      <c r="S485" s="2"/>
    </row>
    <row r="486" spans="1:19" ht="15.75" customHeight="1" x14ac:dyDescent="0.25">
      <c r="A486" s="10" t="s">
        <v>362</v>
      </c>
      <c r="B486" s="35"/>
      <c r="C486" s="35">
        <v>3320</v>
      </c>
      <c r="D486" s="35"/>
      <c r="E486" s="11">
        <f t="shared" si="114"/>
        <v>3320</v>
      </c>
      <c r="F486" s="35"/>
      <c r="G486" s="32"/>
      <c r="H486" s="32"/>
      <c r="I486" s="32"/>
      <c r="J486" s="32"/>
      <c r="K486" s="32"/>
      <c r="L486" s="124"/>
      <c r="M486" s="2"/>
      <c r="N486" s="2"/>
      <c r="O486" s="2"/>
      <c r="P486" s="2"/>
      <c r="Q486" s="2"/>
      <c r="R486" s="2"/>
      <c r="S486" s="2"/>
    </row>
    <row r="487" spans="1:19" ht="15.75" customHeight="1" x14ac:dyDescent="0.25">
      <c r="A487" s="14" t="s">
        <v>363</v>
      </c>
      <c r="B487" s="79"/>
      <c r="C487" s="79"/>
      <c r="D487" s="79"/>
      <c r="E487" s="11">
        <f t="shared" ref="E487:E496" si="115">SUM(B487:D487)</f>
        <v>0</v>
      </c>
      <c r="F487" s="79"/>
      <c r="G487" s="125"/>
      <c r="H487" s="125"/>
      <c r="I487" s="125">
        <f>SUM(J487:L487)</f>
        <v>9164</v>
      </c>
      <c r="J487" s="125"/>
      <c r="K487" s="125">
        <v>9164</v>
      </c>
      <c r="L487" s="126"/>
      <c r="M487" s="13"/>
      <c r="N487" s="13"/>
      <c r="O487" s="13"/>
      <c r="P487" s="13"/>
      <c r="Q487" s="13"/>
      <c r="R487" s="13"/>
      <c r="S487" s="13"/>
    </row>
    <row r="488" spans="1:19" ht="15.75" customHeight="1" x14ac:dyDescent="0.25">
      <c r="A488" s="10" t="s">
        <v>364</v>
      </c>
      <c r="B488" s="35"/>
      <c r="C488" s="35"/>
      <c r="D488" s="35"/>
      <c r="E488" s="11">
        <f>SUM(B488:D488)</f>
        <v>0</v>
      </c>
      <c r="F488" s="35"/>
      <c r="G488" s="32">
        <v>6500</v>
      </c>
      <c r="H488" s="32"/>
      <c r="I488" s="32"/>
      <c r="J488" s="32"/>
      <c r="K488" s="32"/>
      <c r="L488" s="124"/>
      <c r="M488" s="13"/>
      <c r="N488" s="13"/>
      <c r="O488" s="13"/>
      <c r="P488" s="13"/>
      <c r="Q488" s="13"/>
      <c r="R488" s="13"/>
      <c r="S488" s="13"/>
    </row>
    <row r="489" spans="1:19" ht="15.75" customHeight="1" x14ac:dyDescent="0.25">
      <c r="A489" s="10" t="s">
        <v>365</v>
      </c>
      <c r="B489" s="35"/>
      <c r="C489" s="35"/>
      <c r="D489" s="35"/>
      <c r="E489" s="11">
        <f>SUM(B489:D489)</f>
        <v>0</v>
      </c>
      <c r="F489" s="35"/>
      <c r="G489" s="32">
        <v>4840</v>
      </c>
      <c r="H489" s="32"/>
      <c r="I489" s="32"/>
      <c r="J489" s="32"/>
      <c r="K489" s="32"/>
      <c r="L489" s="124"/>
      <c r="M489" s="13"/>
      <c r="N489" s="13"/>
      <c r="O489" s="13"/>
      <c r="P489" s="13"/>
      <c r="Q489" s="13"/>
      <c r="R489" s="13"/>
      <c r="S489" s="13"/>
    </row>
    <row r="490" spans="1:19" ht="15.75" customHeight="1" x14ac:dyDescent="0.25">
      <c r="A490" s="24" t="s">
        <v>167</v>
      </c>
      <c r="B490" s="35">
        <v>90849</v>
      </c>
      <c r="C490" s="35">
        <v>238921</v>
      </c>
      <c r="D490" s="35"/>
      <c r="E490" s="11">
        <f t="shared" si="115"/>
        <v>329770</v>
      </c>
      <c r="F490" s="35"/>
      <c r="G490" s="32"/>
      <c r="H490" s="32"/>
      <c r="I490" s="32"/>
      <c r="J490" s="32"/>
      <c r="K490" s="32"/>
      <c r="L490" s="124"/>
      <c r="N490" s="36"/>
      <c r="O490" s="2"/>
    </row>
    <row r="491" spans="1:19" ht="15.75" customHeight="1" x14ac:dyDescent="0.25">
      <c r="A491" s="33" t="s">
        <v>179</v>
      </c>
      <c r="B491" s="68">
        <f>SUM(B482:B490)</f>
        <v>421696</v>
      </c>
      <c r="C491" s="68">
        <f>SUM(C482:C490)</f>
        <v>471947</v>
      </c>
      <c r="D491" s="68">
        <f>SUM(D482:D490)</f>
        <v>500</v>
      </c>
      <c r="E491" s="68">
        <f t="shared" si="115"/>
        <v>894143</v>
      </c>
      <c r="F491" s="68">
        <f t="shared" ref="F491:L491" si="116">SUM(F482:F490)</f>
        <v>763118</v>
      </c>
      <c r="G491" s="77">
        <f t="shared" si="116"/>
        <v>11340</v>
      </c>
      <c r="H491" s="77">
        <f t="shared" si="116"/>
        <v>0</v>
      </c>
      <c r="I491" s="77">
        <f t="shared" si="116"/>
        <v>9164</v>
      </c>
      <c r="J491" s="77">
        <f t="shared" si="116"/>
        <v>0</v>
      </c>
      <c r="K491" s="77">
        <f t="shared" si="116"/>
        <v>9164</v>
      </c>
      <c r="L491" s="77">
        <f t="shared" si="116"/>
        <v>0</v>
      </c>
    </row>
    <row r="492" spans="1:19" ht="15.75" customHeight="1" x14ac:dyDescent="0.25">
      <c r="A492" s="27" t="s">
        <v>161</v>
      </c>
      <c r="B492" s="81">
        <v>337612</v>
      </c>
      <c r="C492" s="81">
        <v>241514</v>
      </c>
      <c r="D492" s="81">
        <v>1500</v>
      </c>
      <c r="E492" s="11">
        <f t="shared" si="115"/>
        <v>580626</v>
      </c>
      <c r="F492" s="81"/>
      <c r="G492" s="75"/>
      <c r="H492" s="75"/>
      <c r="I492" s="75"/>
      <c r="J492" s="75"/>
      <c r="K492" s="75"/>
      <c r="L492" s="136"/>
    </row>
    <row r="493" spans="1:19" ht="15.75" customHeight="1" x14ac:dyDescent="0.25">
      <c r="A493" s="10" t="s">
        <v>351</v>
      </c>
      <c r="B493" s="35"/>
      <c r="C493" s="35">
        <v>73820</v>
      </c>
      <c r="D493" s="35"/>
      <c r="E493" s="11">
        <f t="shared" si="115"/>
        <v>73820</v>
      </c>
      <c r="F493" s="35">
        <v>24184</v>
      </c>
      <c r="G493" s="32"/>
      <c r="H493" s="32"/>
      <c r="I493" s="32"/>
      <c r="J493" s="32"/>
      <c r="K493" s="32"/>
      <c r="L493" s="124"/>
      <c r="M493" s="2"/>
      <c r="N493" s="2"/>
      <c r="O493" s="2"/>
      <c r="P493" s="2"/>
      <c r="Q493" s="2"/>
      <c r="R493" s="2"/>
      <c r="S493" s="2"/>
    </row>
    <row r="494" spans="1:19" ht="15.75" customHeight="1" x14ac:dyDescent="0.25">
      <c r="A494" s="10" t="s">
        <v>352</v>
      </c>
      <c r="B494" s="35">
        <v>64297</v>
      </c>
      <c r="C494" s="35"/>
      <c r="D494" s="35"/>
      <c r="E494" s="11">
        <f t="shared" si="115"/>
        <v>64297</v>
      </c>
      <c r="F494" s="35"/>
      <c r="G494" s="32"/>
      <c r="H494" s="32"/>
      <c r="I494" s="32"/>
      <c r="J494" s="32"/>
      <c r="K494" s="32"/>
      <c r="L494" s="124"/>
      <c r="M494" s="2"/>
      <c r="N494" s="2"/>
      <c r="O494" s="2"/>
      <c r="P494" s="2"/>
      <c r="Q494" s="2"/>
      <c r="R494" s="2"/>
      <c r="S494" s="2"/>
    </row>
    <row r="495" spans="1:19" ht="15.75" customHeight="1" x14ac:dyDescent="0.25">
      <c r="A495" s="10" t="s">
        <v>353</v>
      </c>
      <c r="B495" s="35"/>
      <c r="C495" s="35"/>
      <c r="D495" s="35"/>
      <c r="E495" s="11">
        <f t="shared" si="115"/>
        <v>0</v>
      </c>
      <c r="F495" s="35">
        <v>708838</v>
      </c>
      <c r="G495" s="32"/>
      <c r="H495" s="32"/>
      <c r="I495" s="32"/>
      <c r="J495" s="32"/>
      <c r="K495" s="32"/>
      <c r="L495" s="124"/>
      <c r="M495" s="2"/>
      <c r="N495" s="2"/>
      <c r="O495" s="2"/>
      <c r="P495" s="2"/>
      <c r="Q495" s="2"/>
      <c r="R495" s="2"/>
      <c r="S495" s="2"/>
    </row>
    <row r="496" spans="1:19" ht="15.75" customHeight="1" x14ac:dyDescent="0.25">
      <c r="A496" s="10" t="s">
        <v>366</v>
      </c>
      <c r="B496" s="79"/>
      <c r="C496" s="79">
        <v>2765</v>
      </c>
      <c r="D496" s="79"/>
      <c r="E496" s="11">
        <f t="shared" si="115"/>
        <v>2765</v>
      </c>
      <c r="F496" s="79"/>
      <c r="G496" s="125"/>
      <c r="H496" s="125"/>
      <c r="I496" s="125"/>
      <c r="J496" s="125"/>
      <c r="K496" s="125"/>
      <c r="L496" s="126"/>
      <c r="M496" s="13"/>
      <c r="N496" s="13"/>
      <c r="O496" s="13"/>
      <c r="P496" s="13"/>
      <c r="Q496" s="13"/>
      <c r="R496" s="13"/>
      <c r="S496" s="13"/>
    </row>
    <row r="497" spans="1:19" ht="15.75" customHeight="1" x14ac:dyDescent="0.25">
      <c r="A497" s="10" t="s">
        <v>367</v>
      </c>
      <c r="B497" s="35"/>
      <c r="C497" s="35"/>
      <c r="D497" s="35"/>
      <c r="E497" s="11">
        <f>SUM(B497:D497)</f>
        <v>0</v>
      </c>
      <c r="F497" s="35"/>
      <c r="G497" s="32">
        <v>2000</v>
      </c>
      <c r="H497" s="32"/>
      <c r="I497" s="32"/>
      <c r="J497" s="32"/>
      <c r="K497" s="32"/>
      <c r="L497" s="124"/>
      <c r="M497" s="13"/>
      <c r="N497" s="13"/>
      <c r="O497" s="13"/>
      <c r="P497" s="13"/>
      <c r="Q497" s="13"/>
      <c r="R497" s="13"/>
      <c r="S497" s="13"/>
    </row>
    <row r="498" spans="1:19" ht="15.75" customHeight="1" x14ac:dyDescent="0.25">
      <c r="A498" s="10" t="s">
        <v>368</v>
      </c>
      <c r="B498" s="35"/>
      <c r="C498" s="35"/>
      <c r="D498" s="35"/>
      <c r="E498" s="11">
        <f>SUM(B498:D498)</f>
        <v>0</v>
      </c>
      <c r="F498" s="35"/>
      <c r="G498" s="32"/>
      <c r="H498" s="32"/>
      <c r="I498" s="125">
        <f>SUM(J498:L498)</f>
        <v>920</v>
      </c>
      <c r="J498" s="32"/>
      <c r="K498" s="32">
        <v>920</v>
      </c>
      <c r="L498" s="124"/>
      <c r="M498" s="13"/>
      <c r="N498" s="13"/>
      <c r="O498" s="13"/>
      <c r="P498" s="13"/>
      <c r="Q498" s="13"/>
      <c r="R498" s="13"/>
      <c r="S498" s="13"/>
    </row>
    <row r="499" spans="1:19" ht="15.75" customHeight="1" x14ac:dyDescent="0.25">
      <c r="A499" s="24" t="s">
        <v>172</v>
      </c>
      <c r="B499" s="35">
        <v>55470</v>
      </c>
      <c r="C499" s="35">
        <v>41520</v>
      </c>
      <c r="D499" s="35"/>
      <c r="E499" s="11">
        <f t="shared" ref="E499:E511" si="117">SUM(B499:D499)</f>
        <v>96990</v>
      </c>
      <c r="F499" s="79"/>
      <c r="G499" s="125"/>
      <c r="H499" s="125"/>
      <c r="I499" s="125"/>
      <c r="J499" s="125"/>
      <c r="K499" s="125"/>
      <c r="L499" s="126"/>
      <c r="M499" s="13"/>
      <c r="N499" s="15"/>
      <c r="O499" s="13"/>
      <c r="P499" s="13"/>
      <c r="Q499" s="13"/>
      <c r="R499" s="13"/>
      <c r="S499" s="13"/>
    </row>
    <row r="500" spans="1:19" ht="15.75" customHeight="1" x14ac:dyDescent="0.25">
      <c r="A500" s="33" t="s">
        <v>179</v>
      </c>
      <c r="B500" s="68">
        <f>SUM(B492:B499)</f>
        <v>457379</v>
      </c>
      <c r="C500" s="68">
        <f>SUM(C492:C499)</f>
        <v>359619</v>
      </c>
      <c r="D500" s="68">
        <f>SUM(D492:D499)</f>
        <v>1500</v>
      </c>
      <c r="E500" s="68">
        <f t="shared" si="117"/>
        <v>818498</v>
      </c>
      <c r="F500" s="68">
        <f t="shared" ref="F500:L500" si="118">SUM(F492:F499)</f>
        <v>733022</v>
      </c>
      <c r="G500" s="77">
        <f t="shared" si="118"/>
        <v>2000</v>
      </c>
      <c r="H500" s="77">
        <f t="shared" si="118"/>
        <v>0</v>
      </c>
      <c r="I500" s="77">
        <f t="shared" si="118"/>
        <v>920</v>
      </c>
      <c r="J500" s="77">
        <f t="shared" si="118"/>
        <v>0</v>
      </c>
      <c r="K500" s="77">
        <f t="shared" si="118"/>
        <v>920</v>
      </c>
      <c r="L500" s="77">
        <f t="shared" si="118"/>
        <v>0</v>
      </c>
    </row>
    <row r="501" spans="1:19" ht="15.75" customHeight="1" x14ac:dyDescent="0.25">
      <c r="A501" s="27" t="s">
        <v>168</v>
      </c>
      <c r="B501" s="81">
        <v>84224</v>
      </c>
      <c r="C501" s="81">
        <v>39136</v>
      </c>
      <c r="D501" s="81">
        <v>275</v>
      </c>
      <c r="E501" s="11">
        <f t="shared" si="117"/>
        <v>123635</v>
      </c>
      <c r="F501" s="81"/>
      <c r="G501" s="75"/>
      <c r="H501" s="75"/>
      <c r="I501" s="75"/>
      <c r="J501" s="75"/>
      <c r="K501" s="75"/>
      <c r="L501" s="136"/>
    </row>
    <row r="502" spans="1:19" ht="15.75" customHeight="1" x14ac:dyDescent="0.25">
      <c r="A502" s="10" t="s">
        <v>351</v>
      </c>
      <c r="B502" s="35"/>
      <c r="C502" s="35">
        <v>16189</v>
      </c>
      <c r="D502" s="35"/>
      <c r="E502" s="11">
        <f t="shared" si="117"/>
        <v>16189</v>
      </c>
      <c r="F502" s="35">
        <v>6305</v>
      </c>
      <c r="G502" s="32"/>
      <c r="H502" s="32"/>
      <c r="I502" s="32"/>
      <c r="J502" s="32"/>
      <c r="K502" s="32"/>
      <c r="L502" s="124"/>
      <c r="M502" s="2"/>
      <c r="N502" s="2"/>
      <c r="O502" s="2"/>
      <c r="P502" s="2"/>
      <c r="Q502" s="2"/>
      <c r="R502" s="2"/>
      <c r="S502" s="2"/>
    </row>
    <row r="503" spans="1:19" ht="15.75" customHeight="1" x14ac:dyDescent="0.25">
      <c r="A503" s="10" t="s">
        <v>352</v>
      </c>
      <c r="B503" s="35">
        <v>6125</v>
      </c>
      <c r="C503" s="35"/>
      <c r="D503" s="35"/>
      <c r="E503" s="11">
        <f t="shared" si="117"/>
        <v>6125</v>
      </c>
      <c r="F503" s="35"/>
      <c r="G503" s="32"/>
      <c r="H503" s="32"/>
      <c r="I503" s="32"/>
      <c r="J503" s="32"/>
      <c r="K503" s="32"/>
      <c r="L503" s="124"/>
      <c r="M503" s="2"/>
      <c r="N503" s="2"/>
      <c r="O503" s="2"/>
      <c r="P503" s="2"/>
      <c r="Q503" s="2"/>
      <c r="R503" s="2"/>
      <c r="S503" s="2"/>
    </row>
    <row r="504" spans="1:19" ht="15.75" customHeight="1" x14ac:dyDescent="0.25">
      <c r="A504" s="10" t="s">
        <v>353</v>
      </c>
      <c r="B504" s="35"/>
      <c r="C504" s="35"/>
      <c r="D504" s="35"/>
      <c r="E504" s="11">
        <f t="shared" si="117"/>
        <v>0</v>
      </c>
      <c r="F504" s="35">
        <v>112869</v>
      </c>
      <c r="G504" s="32"/>
      <c r="H504" s="32"/>
      <c r="I504" s="32"/>
      <c r="J504" s="32"/>
      <c r="K504" s="32"/>
      <c r="L504" s="124"/>
      <c r="M504" s="2"/>
      <c r="N504" s="2"/>
      <c r="O504" s="2"/>
      <c r="P504" s="2"/>
      <c r="Q504" s="2"/>
      <c r="R504" s="2"/>
      <c r="S504" s="2"/>
    </row>
    <row r="505" spans="1:19" ht="15.75" customHeight="1" x14ac:dyDescent="0.25">
      <c r="A505" s="10" t="s">
        <v>369</v>
      </c>
      <c r="B505" s="11"/>
      <c r="C505" s="35">
        <v>45</v>
      </c>
      <c r="D505" s="11"/>
      <c r="E505" s="11">
        <f>SUM(B505:D505)</f>
        <v>45</v>
      </c>
      <c r="F505" s="35"/>
      <c r="G505" s="32"/>
      <c r="H505" s="32"/>
      <c r="I505" s="32"/>
      <c r="J505" s="32"/>
      <c r="K505" s="32"/>
      <c r="L505" s="124"/>
      <c r="M505" s="2"/>
      <c r="N505" s="11"/>
      <c r="O505" s="2"/>
      <c r="P505" s="2"/>
      <c r="Q505" s="2"/>
      <c r="R505" s="2"/>
      <c r="S505" s="2"/>
    </row>
    <row r="506" spans="1:19" ht="15.75" customHeight="1" x14ac:dyDescent="0.25">
      <c r="A506" s="33" t="s">
        <v>179</v>
      </c>
      <c r="B506" s="68">
        <f>SUM(B501:B505)</f>
        <v>90349</v>
      </c>
      <c r="C506" s="68">
        <f>SUM(C501:C505)</f>
        <v>55370</v>
      </c>
      <c r="D506" s="68">
        <f>SUM(D501:D505)</f>
        <v>275</v>
      </c>
      <c r="E506" s="68">
        <f t="shared" si="117"/>
        <v>145994</v>
      </c>
      <c r="F506" s="68">
        <f t="shared" ref="F506:L506" si="119">SUM(F501:F505)</f>
        <v>119174</v>
      </c>
      <c r="G506" s="77">
        <f t="shared" si="119"/>
        <v>0</v>
      </c>
      <c r="H506" s="77">
        <f t="shared" si="119"/>
        <v>0</v>
      </c>
      <c r="I506" s="77">
        <f t="shared" si="119"/>
        <v>0</v>
      </c>
      <c r="J506" s="77">
        <f t="shared" si="119"/>
        <v>0</v>
      </c>
      <c r="K506" s="77">
        <f t="shared" si="119"/>
        <v>0</v>
      </c>
      <c r="L506" s="77">
        <f t="shared" si="119"/>
        <v>0</v>
      </c>
    </row>
    <row r="507" spans="1:19" ht="15.75" customHeight="1" x14ac:dyDescent="0.25">
      <c r="A507" s="27" t="s">
        <v>165</v>
      </c>
      <c r="B507" s="81">
        <v>120265</v>
      </c>
      <c r="C507" s="81">
        <v>54082</v>
      </c>
      <c r="D507" s="81">
        <v>460</v>
      </c>
      <c r="E507" s="11">
        <f t="shared" si="117"/>
        <v>174807</v>
      </c>
      <c r="F507" s="81"/>
      <c r="G507" s="75"/>
      <c r="H507" s="75"/>
      <c r="I507" s="75"/>
      <c r="J507" s="75"/>
      <c r="K507" s="75"/>
      <c r="L507" s="136"/>
    </row>
    <row r="508" spans="1:19" ht="15.75" customHeight="1" x14ac:dyDescent="0.25">
      <c r="A508" s="10" t="s">
        <v>351</v>
      </c>
      <c r="B508" s="35"/>
      <c r="C508" s="35">
        <v>11670</v>
      </c>
      <c r="D508" s="35"/>
      <c r="E508" s="11">
        <f t="shared" si="117"/>
        <v>11670</v>
      </c>
      <c r="F508" s="35">
        <v>5600</v>
      </c>
      <c r="G508" s="32"/>
      <c r="H508" s="32"/>
      <c r="I508" s="32"/>
      <c r="J508" s="32"/>
      <c r="K508" s="32"/>
      <c r="L508" s="124"/>
      <c r="M508" s="2"/>
      <c r="N508" s="2"/>
      <c r="O508" s="2"/>
      <c r="P508" s="2"/>
      <c r="Q508" s="2"/>
      <c r="R508" s="2"/>
      <c r="S508" s="2"/>
    </row>
    <row r="509" spans="1:19" ht="15.75" customHeight="1" x14ac:dyDescent="0.25">
      <c r="A509" s="10" t="s">
        <v>352</v>
      </c>
      <c r="B509" s="35">
        <v>15283</v>
      </c>
      <c r="C509" s="35"/>
      <c r="D509" s="35"/>
      <c r="E509" s="11">
        <f t="shared" si="117"/>
        <v>15283</v>
      </c>
      <c r="F509" s="35"/>
      <c r="G509" s="32"/>
      <c r="H509" s="32"/>
      <c r="I509" s="32"/>
      <c r="J509" s="32"/>
      <c r="K509" s="32"/>
      <c r="L509" s="124"/>
      <c r="M509" s="2"/>
      <c r="N509" s="2"/>
      <c r="O509" s="2"/>
      <c r="P509" s="2"/>
      <c r="Q509" s="2"/>
      <c r="R509" s="2"/>
      <c r="S509" s="2"/>
    </row>
    <row r="510" spans="1:19" ht="15.75" customHeight="1" x14ac:dyDescent="0.25">
      <c r="A510" s="10" t="s">
        <v>353</v>
      </c>
      <c r="B510" s="35"/>
      <c r="C510" s="35"/>
      <c r="D510" s="35"/>
      <c r="E510" s="11">
        <f t="shared" si="117"/>
        <v>0</v>
      </c>
      <c r="F510" s="35">
        <v>169359</v>
      </c>
      <c r="G510" s="32"/>
      <c r="H510" s="32"/>
      <c r="I510" s="32"/>
      <c r="J510" s="32"/>
      <c r="K510" s="32"/>
      <c r="L510" s="124"/>
      <c r="M510" s="2"/>
      <c r="N510" s="2"/>
      <c r="O510" s="2"/>
      <c r="P510" s="2"/>
      <c r="Q510" s="2"/>
      <c r="R510" s="2"/>
      <c r="S510" s="2"/>
    </row>
    <row r="511" spans="1:19" ht="15.75" customHeight="1" x14ac:dyDescent="0.25">
      <c r="A511" s="10" t="s">
        <v>366</v>
      </c>
      <c r="B511" s="35"/>
      <c r="C511" s="35">
        <v>1040</v>
      </c>
      <c r="D511" s="35"/>
      <c r="E511" s="11">
        <f t="shared" si="117"/>
        <v>1040</v>
      </c>
      <c r="F511" s="35"/>
      <c r="G511" s="32"/>
      <c r="H511" s="32"/>
      <c r="I511" s="32"/>
      <c r="J511" s="32"/>
      <c r="K511" s="32"/>
      <c r="L511" s="124"/>
    </row>
    <row r="512" spans="1:19" ht="15.75" customHeight="1" x14ac:dyDescent="0.25">
      <c r="A512" s="10" t="s">
        <v>370</v>
      </c>
      <c r="B512" s="35"/>
      <c r="C512" s="35"/>
      <c r="D512" s="35"/>
      <c r="E512" s="11">
        <f>SUM(B512:D512)</f>
        <v>0</v>
      </c>
      <c r="F512" s="35"/>
      <c r="G512" s="32">
        <v>1175</v>
      </c>
      <c r="H512" s="32"/>
      <c r="I512" s="32"/>
      <c r="J512" s="32"/>
      <c r="K512" s="32"/>
      <c r="L512" s="124"/>
      <c r="N512" s="36"/>
    </row>
    <row r="513" spans="1:19" ht="15.75" customHeight="1" x14ac:dyDescent="0.25">
      <c r="A513" s="31" t="s">
        <v>371</v>
      </c>
      <c r="B513" s="35"/>
      <c r="C513" s="35"/>
      <c r="D513" s="35"/>
      <c r="E513" s="11">
        <f t="shared" ref="E513" si="120">SUM(B513:D513)</f>
        <v>0</v>
      </c>
      <c r="F513" s="35"/>
      <c r="G513" s="32"/>
      <c r="H513" s="32"/>
      <c r="I513" s="32">
        <f>SUM(J513:L513)</f>
        <v>23803</v>
      </c>
      <c r="J513" s="32"/>
      <c r="K513" s="32">
        <v>23803</v>
      </c>
      <c r="L513" s="32"/>
    </row>
    <row r="514" spans="1:19" ht="15.75" customHeight="1" x14ac:dyDescent="0.25">
      <c r="A514" s="33" t="s">
        <v>179</v>
      </c>
      <c r="B514" s="68">
        <f>SUM(B507:B512)</f>
        <v>135548</v>
      </c>
      <c r="C514" s="68">
        <f>SUM(C507:C512)</f>
        <v>66792</v>
      </c>
      <c r="D514" s="68">
        <f>SUM(D507:D512)</f>
        <v>460</v>
      </c>
      <c r="E514" s="68">
        <f t="shared" ref="E514:E535" si="121">SUM(B514:D514)</f>
        <v>202800</v>
      </c>
      <c r="F514" s="68">
        <f t="shared" ref="F514:L514" si="122">SUM(F507:F513)</f>
        <v>174959</v>
      </c>
      <c r="G514" s="77">
        <f t="shared" si="122"/>
        <v>1175</v>
      </c>
      <c r="H514" s="77">
        <f t="shared" si="122"/>
        <v>0</v>
      </c>
      <c r="I514" s="77">
        <f t="shared" si="122"/>
        <v>23803</v>
      </c>
      <c r="J514" s="77">
        <f t="shared" si="122"/>
        <v>0</v>
      </c>
      <c r="K514" s="77">
        <f t="shared" si="122"/>
        <v>23803</v>
      </c>
      <c r="L514" s="77">
        <f t="shared" si="122"/>
        <v>0</v>
      </c>
    </row>
    <row r="515" spans="1:19" ht="15.75" hidden="1" customHeight="1" x14ac:dyDescent="0.25">
      <c r="A515" s="10" t="s">
        <v>366</v>
      </c>
      <c r="B515" s="11"/>
      <c r="C515" s="11"/>
      <c r="D515" s="11"/>
      <c r="E515" s="11">
        <f t="shared" si="121"/>
        <v>0</v>
      </c>
      <c r="F515" s="12"/>
      <c r="G515" s="32"/>
      <c r="H515" s="32"/>
      <c r="I515" s="32"/>
      <c r="J515" s="32"/>
      <c r="K515" s="32"/>
      <c r="L515" s="124"/>
    </row>
    <row r="516" spans="1:19" ht="15.75" hidden="1" customHeight="1" x14ac:dyDescent="0.25">
      <c r="A516" s="33" t="s">
        <v>179</v>
      </c>
      <c r="B516" s="68">
        <f>SUM(B515:B515)</f>
        <v>0</v>
      </c>
      <c r="C516" s="68">
        <f>SUM(C515:C515)</f>
        <v>0</v>
      </c>
      <c r="D516" s="68">
        <f>SUM(D515:D515)</f>
        <v>0</v>
      </c>
      <c r="E516" s="68">
        <f t="shared" si="121"/>
        <v>0</v>
      </c>
      <c r="F516" s="68">
        <f t="shared" ref="F516:L516" si="123">SUM(F515:F515)</f>
        <v>0</v>
      </c>
      <c r="G516" s="77">
        <f t="shared" si="123"/>
        <v>0</v>
      </c>
      <c r="H516" s="77">
        <f t="shared" si="123"/>
        <v>0</v>
      </c>
      <c r="I516" s="77">
        <f t="shared" si="123"/>
        <v>0</v>
      </c>
      <c r="J516" s="77">
        <f t="shared" si="123"/>
        <v>0</v>
      </c>
      <c r="K516" s="77">
        <f t="shared" si="123"/>
        <v>0</v>
      </c>
      <c r="L516" s="77">
        <f t="shared" si="123"/>
        <v>0</v>
      </c>
    </row>
    <row r="517" spans="1:19" ht="15.75" customHeight="1" x14ac:dyDescent="0.25">
      <c r="A517" s="27" t="s">
        <v>163</v>
      </c>
      <c r="B517" s="81">
        <v>256687</v>
      </c>
      <c r="C517" s="81">
        <v>180019</v>
      </c>
      <c r="D517" s="81">
        <v>1000</v>
      </c>
      <c r="E517" s="11">
        <f t="shared" si="121"/>
        <v>437706</v>
      </c>
      <c r="F517" s="81"/>
      <c r="G517" s="75"/>
      <c r="H517" s="75"/>
      <c r="I517" s="75"/>
      <c r="J517" s="75"/>
      <c r="K517" s="75"/>
      <c r="L517" s="136"/>
    </row>
    <row r="518" spans="1:19" ht="15.75" customHeight="1" x14ac:dyDescent="0.25">
      <c r="A518" s="10" t="s">
        <v>351</v>
      </c>
      <c r="B518" s="35"/>
      <c r="C518" s="35">
        <v>74783</v>
      </c>
      <c r="D518" s="35"/>
      <c r="E518" s="11">
        <f t="shared" si="121"/>
        <v>74783</v>
      </c>
      <c r="F518" s="35">
        <v>19482</v>
      </c>
      <c r="G518" s="32"/>
      <c r="H518" s="32"/>
      <c r="I518" s="32"/>
      <c r="J518" s="32"/>
      <c r="K518" s="32"/>
      <c r="L518" s="124"/>
      <c r="M518" s="2"/>
      <c r="N518" s="2"/>
      <c r="O518" s="2"/>
      <c r="P518" s="2"/>
      <c r="Q518" s="2"/>
      <c r="R518" s="2"/>
      <c r="S518" s="2"/>
    </row>
    <row r="519" spans="1:19" ht="15.75" customHeight="1" x14ac:dyDescent="0.25">
      <c r="A519" s="10" t="s">
        <v>352</v>
      </c>
      <c r="B519" s="35"/>
      <c r="C519" s="35"/>
      <c r="D519" s="35"/>
      <c r="E519" s="11">
        <f t="shared" si="121"/>
        <v>0</v>
      </c>
      <c r="F519" s="35">
        <v>26696</v>
      </c>
      <c r="G519" s="32"/>
      <c r="H519" s="32"/>
      <c r="I519" s="32"/>
      <c r="J519" s="32"/>
      <c r="K519" s="32"/>
      <c r="L519" s="124"/>
      <c r="M519" s="2"/>
      <c r="N519" s="2"/>
      <c r="O519" s="2"/>
      <c r="P519" s="2"/>
      <c r="Q519" s="2"/>
      <c r="R519" s="2"/>
      <c r="S519" s="2"/>
    </row>
    <row r="520" spans="1:19" ht="15.75" customHeight="1" x14ac:dyDescent="0.25">
      <c r="A520" s="10" t="s">
        <v>353</v>
      </c>
      <c r="B520" s="35"/>
      <c r="C520" s="35"/>
      <c r="D520" s="35"/>
      <c r="E520" s="11">
        <f t="shared" si="121"/>
        <v>0</v>
      </c>
      <c r="F520" s="35">
        <v>440620</v>
      </c>
      <c r="G520" s="32"/>
      <c r="H520" s="32"/>
      <c r="I520" s="32"/>
      <c r="J520" s="32"/>
      <c r="K520" s="32"/>
      <c r="L520" s="124"/>
      <c r="M520" s="2"/>
      <c r="N520" s="2"/>
      <c r="O520" s="2"/>
      <c r="P520" s="2"/>
      <c r="Q520" s="2"/>
      <c r="R520" s="2"/>
      <c r="S520" s="2"/>
    </row>
    <row r="521" spans="1:19" ht="15.75" customHeight="1" x14ac:dyDescent="0.25">
      <c r="A521" s="10" t="s">
        <v>372</v>
      </c>
      <c r="B521" s="35"/>
      <c r="C521" s="35"/>
      <c r="D521" s="35"/>
      <c r="E521" s="11">
        <f>SUM(B521:D521)</f>
        <v>0</v>
      </c>
      <c r="F521" s="35">
        <v>818</v>
      </c>
      <c r="G521" s="32"/>
      <c r="H521" s="32"/>
      <c r="I521" s="32"/>
      <c r="J521" s="32"/>
      <c r="K521" s="32"/>
      <c r="L521" s="124"/>
      <c r="M521" s="2"/>
      <c r="N521" s="2"/>
      <c r="O521" s="2"/>
      <c r="P521" s="2"/>
      <c r="Q521" s="2"/>
      <c r="R521" s="2"/>
      <c r="S521" s="2"/>
    </row>
    <row r="522" spans="1:19" ht="15.75" customHeight="1" x14ac:dyDescent="0.25">
      <c r="A522" s="10" t="s">
        <v>362</v>
      </c>
      <c r="B522" s="35"/>
      <c r="C522" s="35">
        <v>4200</v>
      </c>
      <c r="D522" s="35"/>
      <c r="E522" s="11">
        <f t="shared" si="121"/>
        <v>4200</v>
      </c>
      <c r="F522" s="35"/>
      <c r="G522" s="32"/>
      <c r="H522" s="32"/>
      <c r="I522" s="32"/>
      <c r="J522" s="32"/>
      <c r="K522" s="32"/>
      <c r="L522" s="124"/>
    </row>
    <row r="523" spans="1:19" ht="15.75" customHeight="1" x14ac:dyDescent="0.25">
      <c r="A523" s="10" t="s">
        <v>373</v>
      </c>
      <c r="B523" s="35"/>
      <c r="C523" s="35"/>
      <c r="D523" s="35"/>
      <c r="E523" s="11">
        <f>SUM(B523:D523)</f>
        <v>0</v>
      </c>
      <c r="F523" s="35"/>
      <c r="G523" s="32">
        <v>2000</v>
      </c>
      <c r="H523" s="32"/>
      <c r="I523" s="32"/>
      <c r="J523" s="32"/>
      <c r="K523" s="32"/>
      <c r="L523" s="124"/>
    </row>
    <row r="524" spans="1:19" ht="15.75" customHeight="1" x14ac:dyDescent="0.25">
      <c r="A524" s="10" t="s">
        <v>374</v>
      </c>
      <c r="B524" s="35"/>
      <c r="C524" s="35"/>
      <c r="D524" s="35"/>
      <c r="E524" s="11">
        <f>SUM(B524:D524)</f>
        <v>0</v>
      </c>
      <c r="F524" s="35"/>
      <c r="G524" s="32">
        <v>2000</v>
      </c>
      <c r="H524" s="32"/>
      <c r="I524" s="32"/>
      <c r="J524" s="32"/>
      <c r="K524" s="32"/>
      <c r="L524" s="124"/>
      <c r="N524" s="36"/>
    </row>
    <row r="525" spans="1:19" ht="15.75" customHeight="1" x14ac:dyDescent="0.25">
      <c r="A525" s="33" t="s">
        <v>179</v>
      </c>
      <c r="B525" s="68">
        <f>SUM(B517:B524)</f>
        <v>256687</v>
      </c>
      <c r="C525" s="68">
        <f>SUM(C517:C524)</f>
        <v>259002</v>
      </c>
      <c r="D525" s="68">
        <f>SUM(D517:D524)</f>
        <v>1000</v>
      </c>
      <c r="E525" s="68">
        <f t="shared" si="121"/>
        <v>516689</v>
      </c>
      <c r="F525" s="68">
        <f t="shared" ref="F525:L525" si="124">SUM(F517:F524)</f>
        <v>487616</v>
      </c>
      <c r="G525" s="77">
        <f t="shared" si="124"/>
        <v>4000</v>
      </c>
      <c r="H525" s="77">
        <f t="shared" si="124"/>
        <v>0</v>
      </c>
      <c r="I525" s="77">
        <f t="shared" si="124"/>
        <v>0</v>
      </c>
      <c r="J525" s="77">
        <f t="shared" si="124"/>
        <v>0</v>
      </c>
      <c r="K525" s="77">
        <f t="shared" si="124"/>
        <v>0</v>
      </c>
      <c r="L525" s="77">
        <f t="shared" si="124"/>
        <v>0</v>
      </c>
    </row>
    <row r="526" spans="1:19" ht="15.75" customHeight="1" x14ac:dyDescent="0.25">
      <c r="A526" s="27" t="s">
        <v>169</v>
      </c>
      <c r="B526" s="81">
        <v>52792</v>
      </c>
      <c r="C526" s="81">
        <v>26117</v>
      </c>
      <c r="D526" s="81"/>
      <c r="E526" s="11">
        <f t="shared" si="121"/>
        <v>78909</v>
      </c>
      <c r="F526" s="81"/>
      <c r="G526" s="75"/>
      <c r="H526" s="75"/>
      <c r="I526" s="75"/>
      <c r="J526" s="75"/>
      <c r="K526" s="75"/>
      <c r="L526" s="136"/>
    </row>
    <row r="527" spans="1:19" ht="15.75" customHeight="1" x14ac:dyDescent="0.25">
      <c r="A527" s="10" t="s">
        <v>351</v>
      </c>
      <c r="B527" s="35"/>
      <c r="C527" s="35">
        <v>6650</v>
      </c>
      <c r="D527" s="35"/>
      <c r="E527" s="11">
        <f t="shared" si="121"/>
        <v>6650</v>
      </c>
      <c r="F527" s="35">
        <v>2881</v>
      </c>
      <c r="G527" s="32"/>
      <c r="H527" s="32"/>
      <c r="I527" s="32"/>
      <c r="J527" s="32"/>
      <c r="K527" s="32"/>
      <c r="L527" s="124"/>
      <c r="M527" s="2"/>
      <c r="N527" s="2"/>
      <c r="O527" s="2"/>
      <c r="P527" s="2"/>
      <c r="Q527" s="2"/>
      <c r="R527" s="2"/>
      <c r="S527" s="2"/>
    </row>
    <row r="528" spans="1:19" ht="15.75" customHeight="1" x14ac:dyDescent="0.25">
      <c r="A528" s="10" t="s">
        <v>352</v>
      </c>
      <c r="B528" s="35">
        <v>10679</v>
      </c>
      <c r="C528" s="35"/>
      <c r="D528" s="35"/>
      <c r="E528" s="11">
        <f t="shared" si="121"/>
        <v>10679</v>
      </c>
      <c r="F528" s="35"/>
      <c r="G528" s="32"/>
      <c r="H528" s="32"/>
      <c r="I528" s="32"/>
      <c r="J528" s="32"/>
      <c r="K528" s="32"/>
      <c r="L528" s="124"/>
      <c r="M528" s="2"/>
      <c r="N528" s="2"/>
      <c r="O528" s="2"/>
      <c r="P528" s="2"/>
      <c r="Q528" s="2"/>
      <c r="R528" s="2"/>
      <c r="S528" s="2"/>
    </row>
    <row r="529" spans="1:19" ht="15.75" customHeight="1" x14ac:dyDescent="0.25">
      <c r="A529" s="10" t="s">
        <v>353</v>
      </c>
      <c r="B529" s="35"/>
      <c r="C529" s="35"/>
      <c r="D529" s="35"/>
      <c r="E529" s="11">
        <f t="shared" si="121"/>
        <v>0</v>
      </c>
      <c r="F529" s="35">
        <v>74462</v>
      </c>
      <c r="G529" s="32"/>
      <c r="H529" s="32"/>
      <c r="I529" s="32"/>
      <c r="J529" s="32"/>
      <c r="K529" s="32"/>
      <c r="L529" s="124"/>
      <c r="M529" s="2"/>
      <c r="N529" s="2"/>
      <c r="O529" s="2"/>
      <c r="P529" s="2"/>
      <c r="Q529" s="2"/>
      <c r="R529" s="2"/>
      <c r="S529" s="2"/>
    </row>
    <row r="530" spans="1:19" ht="15.75" customHeight="1" x14ac:dyDescent="0.25">
      <c r="A530" s="10" t="s">
        <v>362</v>
      </c>
      <c r="B530" s="35"/>
      <c r="C530" s="35">
        <v>110</v>
      </c>
      <c r="D530" s="35"/>
      <c r="E530" s="11">
        <f>SUM(B530:D530)</f>
        <v>110</v>
      </c>
      <c r="F530" s="25"/>
      <c r="G530" s="32"/>
      <c r="H530" s="32"/>
      <c r="I530" s="32"/>
      <c r="J530" s="32"/>
      <c r="K530" s="32"/>
      <c r="L530" s="124"/>
      <c r="M530" s="2"/>
      <c r="N530" s="11"/>
      <c r="O530" s="2"/>
      <c r="P530" s="2"/>
      <c r="Q530" s="2"/>
      <c r="R530" s="2"/>
      <c r="S530" s="2"/>
    </row>
    <row r="531" spans="1:19" ht="15.75" customHeight="1" x14ac:dyDescent="0.25">
      <c r="A531" s="33" t="s">
        <v>179</v>
      </c>
      <c r="B531" s="68">
        <f>SUM(B526:B530)</f>
        <v>63471</v>
      </c>
      <c r="C531" s="68">
        <f>SUM(C526:C530)</f>
        <v>32877</v>
      </c>
      <c r="D531" s="68">
        <f>SUM(D526:D530)</f>
        <v>0</v>
      </c>
      <c r="E531" s="68">
        <f t="shared" si="121"/>
        <v>96348</v>
      </c>
      <c r="F531" s="68">
        <f t="shared" ref="F531:L531" si="125">SUM(F526:F530)</f>
        <v>77343</v>
      </c>
      <c r="G531" s="77">
        <f t="shared" si="125"/>
        <v>0</v>
      </c>
      <c r="H531" s="77">
        <f t="shared" si="125"/>
        <v>0</v>
      </c>
      <c r="I531" s="77">
        <f t="shared" si="125"/>
        <v>0</v>
      </c>
      <c r="J531" s="77">
        <f t="shared" si="125"/>
        <v>0</v>
      </c>
      <c r="K531" s="77">
        <f t="shared" si="125"/>
        <v>0</v>
      </c>
      <c r="L531" s="77">
        <f t="shared" si="125"/>
        <v>0</v>
      </c>
    </row>
    <row r="532" spans="1:19" ht="15.75" customHeight="1" x14ac:dyDescent="0.25">
      <c r="A532" s="27" t="s">
        <v>166</v>
      </c>
      <c r="B532" s="81">
        <v>104277</v>
      </c>
      <c r="C532" s="81">
        <v>84279</v>
      </c>
      <c r="D532" s="81">
        <v>455</v>
      </c>
      <c r="E532" s="11">
        <f t="shared" si="121"/>
        <v>189011</v>
      </c>
      <c r="F532" s="81"/>
      <c r="G532" s="75"/>
      <c r="H532" s="75"/>
      <c r="I532" s="75"/>
      <c r="J532" s="75"/>
      <c r="K532" s="75"/>
      <c r="L532" s="136"/>
    </row>
    <row r="533" spans="1:19" ht="15.75" customHeight="1" x14ac:dyDescent="0.25">
      <c r="A533" s="10" t="s">
        <v>351</v>
      </c>
      <c r="B533" s="35"/>
      <c r="C533" s="35">
        <v>15537</v>
      </c>
      <c r="D533" s="35"/>
      <c r="E533" s="11">
        <f t="shared" si="121"/>
        <v>15537</v>
      </c>
      <c r="F533" s="35">
        <v>7944</v>
      </c>
      <c r="G533" s="32"/>
      <c r="H533" s="32"/>
      <c r="I533" s="32"/>
      <c r="J533" s="32"/>
      <c r="K533" s="32"/>
      <c r="L533" s="124"/>
      <c r="M533" s="2"/>
      <c r="N533" s="2"/>
      <c r="O533" s="2"/>
      <c r="P533" s="2"/>
      <c r="Q533" s="2"/>
      <c r="R533" s="2"/>
      <c r="S533" s="2"/>
    </row>
    <row r="534" spans="1:19" ht="15.75" customHeight="1" x14ac:dyDescent="0.25">
      <c r="A534" s="10" t="s">
        <v>352</v>
      </c>
      <c r="B534" s="35">
        <v>32655</v>
      </c>
      <c r="C534" s="35"/>
      <c r="D534" s="35"/>
      <c r="E534" s="11">
        <f t="shared" si="121"/>
        <v>32655</v>
      </c>
      <c r="F534" s="35"/>
      <c r="G534" s="32"/>
      <c r="H534" s="32"/>
      <c r="I534" s="32"/>
      <c r="J534" s="32"/>
      <c r="K534" s="32"/>
      <c r="L534" s="124"/>
      <c r="M534" s="2"/>
      <c r="N534" s="2"/>
      <c r="O534" s="2"/>
      <c r="P534" s="2"/>
      <c r="Q534" s="2"/>
      <c r="R534" s="2"/>
      <c r="S534" s="2"/>
    </row>
    <row r="535" spans="1:19" ht="15.75" customHeight="1" x14ac:dyDescent="0.25">
      <c r="A535" s="10" t="s">
        <v>353</v>
      </c>
      <c r="B535" s="35"/>
      <c r="C535" s="35"/>
      <c r="D535" s="35"/>
      <c r="E535" s="11">
        <f t="shared" si="121"/>
        <v>0</v>
      </c>
      <c r="F535" s="35">
        <v>147635</v>
      </c>
      <c r="G535" s="32"/>
      <c r="H535" s="32"/>
      <c r="I535" s="32"/>
      <c r="J535" s="32"/>
      <c r="K535" s="32"/>
      <c r="L535" s="124"/>
      <c r="M535" s="2"/>
      <c r="N535" s="2"/>
      <c r="O535" s="2"/>
      <c r="P535" s="2"/>
      <c r="Q535" s="2"/>
      <c r="R535" s="2"/>
      <c r="S535" s="2"/>
    </row>
    <row r="536" spans="1:19" ht="15.75" customHeight="1" x14ac:dyDescent="0.25">
      <c r="A536" s="10" t="s">
        <v>375</v>
      </c>
      <c r="B536" s="35"/>
      <c r="C536" s="35"/>
      <c r="D536" s="35"/>
      <c r="E536" s="11">
        <f t="shared" ref="E536" si="126">SUM(B536:D536)</f>
        <v>0</v>
      </c>
      <c r="F536" s="35">
        <v>7919</v>
      </c>
      <c r="G536" s="32"/>
      <c r="H536" s="32"/>
      <c r="I536" s="32"/>
      <c r="J536" s="32"/>
      <c r="K536" s="32"/>
      <c r="L536" s="124"/>
      <c r="M536" s="2"/>
      <c r="N536" s="2"/>
      <c r="O536" s="2"/>
      <c r="P536" s="2"/>
      <c r="Q536" s="2"/>
      <c r="R536" s="2"/>
      <c r="S536" s="2"/>
    </row>
    <row r="537" spans="1:19" ht="15.75" customHeight="1" x14ac:dyDescent="0.25">
      <c r="A537" s="10" t="s">
        <v>369</v>
      </c>
      <c r="B537" s="35"/>
      <c r="C537" s="35">
        <v>20</v>
      </c>
      <c r="D537" s="35"/>
      <c r="E537" s="11">
        <f>SUM(B537:D537)</f>
        <v>20</v>
      </c>
      <c r="F537" s="35"/>
      <c r="G537" s="32"/>
      <c r="H537" s="32"/>
      <c r="I537" s="32"/>
      <c r="J537" s="32"/>
      <c r="K537" s="32"/>
      <c r="L537" s="124"/>
      <c r="M537" s="2"/>
      <c r="N537" s="2"/>
      <c r="O537" s="2"/>
      <c r="P537" s="2"/>
      <c r="Q537" s="2"/>
      <c r="R537" s="2"/>
      <c r="S537" s="2"/>
    </row>
    <row r="538" spans="1:19" ht="15.75" customHeight="1" x14ac:dyDescent="0.25">
      <c r="A538" s="10" t="s">
        <v>376</v>
      </c>
      <c r="B538" s="35"/>
      <c r="C538" s="35"/>
      <c r="D538" s="35"/>
      <c r="E538" s="11">
        <f>SUM(B538:D538)</f>
        <v>0</v>
      </c>
      <c r="F538" s="35">
        <v>859</v>
      </c>
      <c r="G538" s="32"/>
      <c r="H538" s="32"/>
      <c r="I538" s="32"/>
      <c r="J538" s="32"/>
      <c r="K538" s="32"/>
      <c r="L538" s="124"/>
      <c r="M538" s="2"/>
      <c r="N538" s="2"/>
      <c r="O538" s="2"/>
      <c r="P538" s="2"/>
      <c r="Q538" s="2"/>
      <c r="R538" s="2"/>
      <c r="S538" s="2"/>
    </row>
    <row r="539" spans="1:19" ht="15.75" customHeight="1" x14ac:dyDescent="0.25">
      <c r="A539" s="10" t="s">
        <v>377</v>
      </c>
      <c r="B539" s="35"/>
      <c r="C539" s="35"/>
      <c r="D539" s="35"/>
      <c r="E539" s="11">
        <f>SUM(B539:D539)</f>
        <v>0</v>
      </c>
      <c r="F539" s="35"/>
      <c r="G539" s="32">
        <v>3000</v>
      </c>
      <c r="H539" s="32"/>
      <c r="I539" s="32"/>
      <c r="J539" s="32"/>
      <c r="K539" s="32"/>
      <c r="L539" s="124"/>
      <c r="M539" s="2"/>
      <c r="N539" s="2"/>
      <c r="O539" s="2"/>
      <c r="P539" s="2"/>
      <c r="Q539" s="2"/>
      <c r="R539" s="2"/>
      <c r="S539" s="2"/>
    </row>
    <row r="540" spans="1:19" ht="15.75" customHeight="1" x14ac:dyDescent="0.25">
      <c r="A540" s="10" t="s">
        <v>378</v>
      </c>
      <c r="B540" s="35"/>
      <c r="C540" s="35"/>
      <c r="D540" s="35"/>
      <c r="E540" s="11">
        <f>SUM(B540:D540)</f>
        <v>0</v>
      </c>
      <c r="F540" s="35"/>
      <c r="G540" s="32">
        <v>1000</v>
      </c>
      <c r="H540" s="32"/>
      <c r="I540" s="32"/>
      <c r="J540" s="32"/>
      <c r="K540" s="32"/>
      <c r="L540" s="124"/>
      <c r="M540" s="2"/>
      <c r="N540" s="11"/>
      <c r="O540" s="2"/>
      <c r="P540" s="2"/>
      <c r="Q540" s="2"/>
      <c r="R540" s="2"/>
      <c r="S540" s="2"/>
    </row>
    <row r="541" spans="1:19" ht="15.75" customHeight="1" x14ac:dyDescent="0.25">
      <c r="A541" s="33" t="s">
        <v>179</v>
      </c>
      <c r="B541" s="68">
        <f>SUM(B532:B540)</f>
        <v>136932</v>
      </c>
      <c r="C541" s="68">
        <f>SUM(C532:C540)</f>
        <v>99836</v>
      </c>
      <c r="D541" s="68">
        <f>SUM(D532:D540)</f>
        <v>455</v>
      </c>
      <c r="E541" s="68">
        <f t="shared" ref="E541" si="127">SUM(B541:D541)</f>
        <v>237223</v>
      </c>
      <c r="F541" s="68">
        <f t="shared" ref="F541:L541" si="128">SUM(F532:F540)</f>
        <v>164357</v>
      </c>
      <c r="G541" s="77">
        <f t="shared" si="128"/>
        <v>4000</v>
      </c>
      <c r="H541" s="77">
        <f t="shared" si="128"/>
        <v>0</v>
      </c>
      <c r="I541" s="77">
        <f t="shared" si="128"/>
        <v>0</v>
      </c>
      <c r="J541" s="77">
        <f t="shared" si="128"/>
        <v>0</v>
      </c>
      <c r="K541" s="77">
        <f t="shared" si="128"/>
        <v>0</v>
      </c>
      <c r="L541" s="77">
        <f t="shared" si="128"/>
        <v>0</v>
      </c>
    </row>
    <row r="542" spans="1:19" ht="15.75" hidden="1" customHeight="1" x14ac:dyDescent="0.25">
      <c r="A542" s="10" t="s">
        <v>355</v>
      </c>
      <c r="B542" s="12"/>
      <c r="C542" s="11"/>
      <c r="D542" s="12"/>
      <c r="E542" s="11">
        <f t="shared" ref="E542:E546" si="129">SUM(B542:D542)</f>
        <v>0</v>
      </c>
      <c r="F542" s="12"/>
      <c r="G542" s="32"/>
      <c r="H542" s="32"/>
      <c r="I542" s="32"/>
      <c r="J542" s="32"/>
      <c r="K542" s="32"/>
      <c r="L542" s="124"/>
    </row>
    <row r="543" spans="1:19" ht="15.75" hidden="1" customHeight="1" x14ac:dyDescent="0.25">
      <c r="A543" s="33" t="s">
        <v>179</v>
      </c>
      <c r="B543" s="68">
        <f>SUM(B542:B542)</f>
        <v>0</v>
      </c>
      <c r="C543" s="68">
        <f>SUM(C542:C542)</f>
        <v>0</v>
      </c>
      <c r="D543" s="68">
        <f>SUM(D542:D542)</f>
        <v>0</v>
      </c>
      <c r="E543" s="68">
        <f t="shared" si="129"/>
        <v>0</v>
      </c>
      <c r="F543" s="68">
        <f t="shared" ref="F543:L543" si="130">SUM(F542:F542)</f>
        <v>0</v>
      </c>
      <c r="G543" s="77">
        <f t="shared" si="130"/>
        <v>0</v>
      </c>
      <c r="H543" s="77">
        <f t="shared" si="130"/>
        <v>0</v>
      </c>
      <c r="I543" s="77">
        <f t="shared" si="130"/>
        <v>0</v>
      </c>
      <c r="J543" s="77">
        <f t="shared" si="130"/>
        <v>0</v>
      </c>
      <c r="K543" s="77">
        <f t="shared" si="130"/>
        <v>0</v>
      </c>
      <c r="L543" s="77">
        <f t="shared" si="130"/>
        <v>0</v>
      </c>
    </row>
    <row r="544" spans="1:19" ht="15.75" customHeight="1" x14ac:dyDescent="0.25">
      <c r="A544" s="27" t="s">
        <v>164</v>
      </c>
      <c r="B544" s="81">
        <v>203925</v>
      </c>
      <c r="C544" s="81">
        <v>165202</v>
      </c>
      <c r="D544" s="81">
        <v>1120</v>
      </c>
      <c r="E544" s="11">
        <f t="shared" si="129"/>
        <v>370247</v>
      </c>
      <c r="F544" s="81"/>
      <c r="G544" s="75"/>
      <c r="H544" s="75"/>
      <c r="I544" s="75"/>
      <c r="J544" s="75"/>
      <c r="K544" s="75"/>
      <c r="L544" s="136"/>
    </row>
    <row r="545" spans="1:19" ht="15.75" customHeight="1" x14ac:dyDescent="0.25">
      <c r="A545" s="10" t="s">
        <v>351</v>
      </c>
      <c r="B545" s="35"/>
      <c r="C545" s="35">
        <v>24853</v>
      </c>
      <c r="D545" s="35"/>
      <c r="E545" s="11">
        <f t="shared" si="129"/>
        <v>24853</v>
      </c>
      <c r="F545" s="35">
        <v>15501</v>
      </c>
      <c r="G545" s="32"/>
      <c r="H545" s="32"/>
      <c r="I545" s="32"/>
      <c r="J545" s="32"/>
      <c r="K545" s="32"/>
      <c r="L545" s="124"/>
      <c r="M545" s="2"/>
      <c r="N545" s="2"/>
      <c r="O545" s="2"/>
      <c r="P545" s="2"/>
      <c r="Q545" s="2"/>
      <c r="R545" s="2"/>
      <c r="S545" s="2"/>
    </row>
    <row r="546" spans="1:19" ht="15.75" customHeight="1" x14ac:dyDescent="0.25">
      <c r="A546" s="10" t="s">
        <v>352</v>
      </c>
      <c r="B546" s="35">
        <v>13948</v>
      </c>
      <c r="C546" s="35"/>
      <c r="D546" s="35"/>
      <c r="E546" s="11">
        <f t="shared" si="129"/>
        <v>13948</v>
      </c>
      <c r="F546" s="35"/>
      <c r="G546" s="32"/>
      <c r="H546" s="32"/>
      <c r="I546" s="32"/>
      <c r="J546" s="32"/>
      <c r="K546" s="32"/>
      <c r="L546" s="124"/>
      <c r="M546" s="2"/>
      <c r="N546" s="2"/>
      <c r="O546" s="2"/>
      <c r="P546" s="2"/>
      <c r="Q546" s="2"/>
      <c r="R546" s="2"/>
      <c r="S546" s="2"/>
    </row>
    <row r="547" spans="1:19" ht="15.75" customHeight="1" x14ac:dyDescent="0.25">
      <c r="A547" s="10" t="s">
        <v>376</v>
      </c>
      <c r="B547" s="35"/>
      <c r="C547" s="35"/>
      <c r="D547" s="35"/>
      <c r="E547" s="11">
        <f t="shared" ref="E547" si="131">SUM(B547:D547)</f>
        <v>0</v>
      </c>
      <c r="F547" s="35">
        <v>1611</v>
      </c>
      <c r="G547" s="32"/>
      <c r="H547" s="32"/>
      <c r="I547" s="32"/>
      <c r="J547" s="32"/>
      <c r="K547" s="32"/>
      <c r="L547" s="124"/>
      <c r="M547" s="2"/>
      <c r="N547" s="2"/>
      <c r="O547" s="2"/>
      <c r="P547" s="2"/>
      <c r="Q547" s="2"/>
      <c r="R547" s="2"/>
      <c r="S547" s="2"/>
    </row>
    <row r="548" spans="1:19" ht="15.75" customHeight="1" x14ac:dyDescent="0.25">
      <c r="A548" s="10" t="s">
        <v>353</v>
      </c>
      <c r="B548" s="35"/>
      <c r="C548" s="35"/>
      <c r="D548" s="35"/>
      <c r="E548" s="11">
        <f t="shared" ref="E548:E549" si="132">SUM(B548:D548)</f>
        <v>0</v>
      </c>
      <c r="F548" s="35">
        <v>394871</v>
      </c>
      <c r="G548" s="32"/>
      <c r="H548" s="32"/>
      <c r="I548" s="32"/>
      <c r="J548" s="32"/>
      <c r="K548" s="32"/>
      <c r="L548" s="124"/>
      <c r="M548" s="2"/>
      <c r="N548" s="2"/>
      <c r="O548" s="2"/>
      <c r="P548" s="2"/>
      <c r="Q548" s="2"/>
      <c r="R548" s="2"/>
      <c r="S548" s="2"/>
    </row>
    <row r="549" spans="1:19" ht="15.75" customHeight="1" x14ac:dyDescent="0.25">
      <c r="A549" s="10" t="s">
        <v>366</v>
      </c>
      <c r="B549" s="35"/>
      <c r="C549" s="35">
        <v>1730</v>
      </c>
      <c r="D549" s="35"/>
      <c r="E549" s="11">
        <f t="shared" si="132"/>
        <v>1730</v>
      </c>
      <c r="F549" s="35"/>
      <c r="G549" s="32"/>
      <c r="H549" s="32"/>
      <c r="I549" s="32"/>
      <c r="J549" s="32"/>
      <c r="K549" s="32"/>
      <c r="L549" s="124"/>
      <c r="N549" s="36"/>
    </row>
    <row r="550" spans="1:19" ht="15.75" customHeight="1" x14ac:dyDescent="0.25">
      <c r="A550" s="33" t="s">
        <v>179</v>
      </c>
      <c r="B550" s="68">
        <f>SUM(B544:B549)</f>
        <v>217873</v>
      </c>
      <c r="C550" s="68">
        <f>SUM(C544:C549)</f>
        <v>191785</v>
      </c>
      <c r="D550" s="68">
        <f>SUM(D544:D549)</f>
        <v>1120</v>
      </c>
      <c r="E550" s="68">
        <f>SUM(B550:D550)</f>
        <v>410778</v>
      </c>
      <c r="F550" s="68">
        <f t="shared" ref="F550:L550" si="133">SUM(F544:F549)</f>
        <v>411983</v>
      </c>
      <c r="G550" s="77">
        <f t="shared" si="133"/>
        <v>0</v>
      </c>
      <c r="H550" s="77">
        <f t="shared" si="133"/>
        <v>0</v>
      </c>
      <c r="I550" s="77">
        <f t="shared" si="133"/>
        <v>0</v>
      </c>
      <c r="J550" s="77">
        <f t="shared" si="133"/>
        <v>0</v>
      </c>
      <c r="K550" s="77">
        <f t="shared" si="133"/>
        <v>0</v>
      </c>
      <c r="L550" s="77">
        <f t="shared" si="133"/>
        <v>0</v>
      </c>
    </row>
    <row r="551" spans="1:19" ht="15.75" customHeight="1" x14ac:dyDescent="0.25">
      <c r="A551" s="34" t="s">
        <v>379</v>
      </c>
      <c r="B551" s="78">
        <f>B550+B543+B541+B531+B525+B516+B514+B506+B500+B491</f>
        <v>1779935</v>
      </c>
      <c r="C551" s="78">
        <f>C550+C543+C541+C531+C525+C516+C514+C506+C500+C491</f>
        <v>1537228</v>
      </c>
      <c r="D551" s="78">
        <f>D550+D543+D541+D531+D525+D516+D514+D506+D500+D491</f>
        <v>5310</v>
      </c>
      <c r="E551" s="158">
        <f>(E550+E543+E541+E531+E525+E516+E514+E506+E500+E491)</f>
        <v>3322473</v>
      </c>
      <c r="F551" s="78">
        <f t="shared" ref="F551:K551" si="134">F550+F543+F541+F531+F525+F516+F514+F506+F500+F491</f>
        <v>2931572</v>
      </c>
      <c r="G551" s="155">
        <f t="shared" si="134"/>
        <v>22515</v>
      </c>
      <c r="H551" s="155">
        <f t="shared" si="134"/>
        <v>0</v>
      </c>
      <c r="I551" s="155">
        <f t="shared" si="134"/>
        <v>33887</v>
      </c>
      <c r="J551" s="155">
        <f t="shared" si="134"/>
        <v>0</v>
      </c>
      <c r="K551" s="155">
        <f t="shared" si="134"/>
        <v>33887</v>
      </c>
      <c r="L551" s="155">
        <f>(L550+L543+L541+L531+L525+L516+L514+L506+L500+L491)</f>
        <v>0</v>
      </c>
      <c r="M551" s="37"/>
      <c r="N551" s="37"/>
      <c r="O551" s="37"/>
      <c r="P551" s="37"/>
      <c r="Q551" s="37"/>
      <c r="R551" s="37"/>
      <c r="S551" s="37"/>
    </row>
    <row r="552" spans="1:19" ht="15.75" customHeight="1" x14ac:dyDescent="0.25">
      <c r="A552" s="27" t="s">
        <v>135</v>
      </c>
      <c r="B552" s="81">
        <v>63633</v>
      </c>
      <c r="C552" s="81">
        <v>58721</v>
      </c>
      <c r="D552" s="81">
        <v>915</v>
      </c>
      <c r="E552" s="11">
        <f>SUM(B552:D552)</f>
        <v>123269</v>
      </c>
      <c r="F552" s="81"/>
      <c r="G552" s="75"/>
      <c r="H552" s="75"/>
      <c r="I552" s="75"/>
      <c r="J552" s="75"/>
      <c r="K552" s="75"/>
      <c r="L552" s="136"/>
    </row>
    <row r="553" spans="1:19" ht="15.75" customHeight="1" x14ac:dyDescent="0.25">
      <c r="A553" s="10" t="s">
        <v>351</v>
      </c>
      <c r="B553" s="35"/>
      <c r="C553" s="35">
        <v>17576</v>
      </c>
      <c r="D553" s="35"/>
      <c r="E553" s="11">
        <f>SUM(B553:D553)</f>
        <v>17576</v>
      </c>
      <c r="F553" s="35">
        <v>13133</v>
      </c>
      <c r="G553" s="32"/>
      <c r="H553" s="32"/>
      <c r="I553" s="32"/>
      <c r="J553" s="32"/>
      <c r="K553" s="32"/>
      <c r="L553" s="124"/>
      <c r="M553" s="2"/>
      <c r="N553" s="2"/>
      <c r="O553" s="2"/>
      <c r="P553" s="2"/>
      <c r="Q553" s="2"/>
      <c r="R553" s="2"/>
      <c r="S553" s="2"/>
    </row>
    <row r="554" spans="1:19" ht="15.75" customHeight="1" x14ac:dyDescent="0.25">
      <c r="A554" s="10" t="s">
        <v>352</v>
      </c>
      <c r="B554" s="35">
        <v>80630</v>
      </c>
      <c r="C554" s="35"/>
      <c r="D554" s="35"/>
      <c r="E554" s="11">
        <f>SUM(B554:D554)</f>
        <v>80630</v>
      </c>
      <c r="F554" s="35"/>
      <c r="G554" s="32"/>
      <c r="H554" s="32"/>
      <c r="I554" s="32"/>
      <c r="J554" s="32"/>
      <c r="K554" s="32"/>
      <c r="L554" s="124"/>
      <c r="M554" s="2"/>
      <c r="N554" s="2"/>
      <c r="O554" s="2"/>
      <c r="P554" s="2"/>
      <c r="Q554" s="2"/>
      <c r="R554" s="2"/>
      <c r="S554" s="2"/>
    </row>
    <row r="555" spans="1:19" ht="15.75" customHeight="1" x14ac:dyDescent="0.25">
      <c r="A555" s="10" t="s">
        <v>380</v>
      </c>
      <c r="B555" s="35"/>
      <c r="C555" s="35"/>
      <c r="D555" s="35"/>
      <c r="E555" s="11">
        <f>SUM(B555:D555)</f>
        <v>0</v>
      </c>
      <c r="F555" s="35">
        <v>156416</v>
      </c>
      <c r="G555" s="32"/>
      <c r="H555" s="32"/>
      <c r="I555" s="32"/>
      <c r="J555" s="32"/>
      <c r="K555" s="32"/>
      <c r="L555" s="124"/>
      <c r="M555" s="2"/>
      <c r="N555" s="2"/>
      <c r="O555" s="2"/>
      <c r="P555" s="2"/>
      <c r="Q555" s="2"/>
      <c r="R555" s="2"/>
      <c r="S555" s="2"/>
    </row>
    <row r="556" spans="1:19" ht="15.75" customHeight="1" x14ac:dyDescent="0.25">
      <c r="A556" s="10" t="s">
        <v>381</v>
      </c>
      <c r="B556" s="35"/>
      <c r="C556" s="35"/>
      <c r="D556" s="35"/>
      <c r="E556" s="11">
        <f t="shared" ref="E556" si="135">SUM(B556:D556)</f>
        <v>0</v>
      </c>
      <c r="F556" s="35">
        <v>251507</v>
      </c>
      <c r="G556" s="32"/>
      <c r="H556" s="32"/>
      <c r="I556" s="32"/>
      <c r="J556" s="32"/>
      <c r="K556" s="32"/>
      <c r="L556" s="124"/>
      <c r="M556" s="2"/>
      <c r="N556" s="2"/>
      <c r="O556" s="2"/>
      <c r="P556" s="2"/>
      <c r="Q556" s="2"/>
      <c r="R556" s="2"/>
      <c r="S556" s="2"/>
    </row>
    <row r="557" spans="1:19" ht="15.75" customHeight="1" x14ac:dyDescent="0.25">
      <c r="A557" s="10"/>
      <c r="B557" s="35"/>
      <c r="C557" s="35"/>
      <c r="D557" s="35"/>
      <c r="E557" s="11">
        <f>SUM(B557:D557)</f>
        <v>0</v>
      </c>
      <c r="F557" s="35"/>
      <c r="G557" s="32"/>
      <c r="H557" s="32"/>
      <c r="I557" s="32"/>
      <c r="J557" s="32"/>
      <c r="K557" s="32"/>
      <c r="L557" s="124"/>
      <c r="M557" s="2"/>
      <c r="N557" s="2"/>
      <c r="O557" s="2"/>
      <c r="P557" s="2"/>
      <c r="Q557" s="2"/>
      <c r="R557" s="2"/>
      <c r="S557" s="2"/>
    </row>
    <row r="558" spans="1:19" ht="15.75" customHeight="1" x14ac:dyDescent="0.25">
      <c r="A558" s="10" t="s">
        <v>436</v>
      </c>
      <c r="B558" s="35"/>
      <c r="C558" s="35"/>
      <c r="D558" s="35"/>
      <c r="E558" s="11">
        <f>SUM(B558:D558)</f>
        <v>0</v>
      </c>
      <c r="F558" s="35"/>
      <c r="G558" s="32">
        <v>6590</v>
      </c>
      <c r="H558" s="32"/>
      <c r="I558" s="32"/>
      <c r="J558" s="32"/>
      <c r="K558" s="32"/>
      <c r="L558" s="124"/>
      <c r="M558" s="2"/>
      <c r="N558" s="2"/>
      <c r="O558" s="2"/>
      <c r="P558" s="2"/>
      <c r="Q558" s="2"/>
      <c r="R558" s="2"/>
      <c r="S558" s="2"/>
    </row>
    <row r="559" spans="1:19" ht="15.75" customHeight="1" x14ac:dyDescent="0.25">
      <c r="A559" s="10" t="s">
        <v>382</v>
      </c>
      <c r="B559" s="35"/>
      <c r="C559" s="35"/>
      <c r="D559" s="35"/>
      <c r="E559" s="11">
        <f>SUM(B559:D559)</f>
        <v>0</v>
      </c>
      <c r="F559" s="35"/>
      <c r="G559" s="32">
        <v>1600</v>
      </c>
      <c r="H559" s="32"/>
      <c r="I559" s="32"/>
      <c r="J559" s="32"/>
      <c r="K559" s="32"/>
      <c r="L559" s="124"/>
      <c r="M559" s="2"/>
      <c r="N559" s="11"/>
      <c r="O559" s="2"/>
      <c r="P559" s="2"/>
      <c r="Q559" s="2"/>
      <c r="R559" s="2"/>
      <c r="S559" s="2"/>
    </row>
    <row r="560" spans="1:19" ht="15.75" customHeight="1" x14ac:dyDescent="0.25">
      <c r="A560" s="33" t="s">
        <v>179</v>
      </c>
      <c r="B560" s="68">
        <f>SUM(B552:B559)</f>
        <v>144263</v>
      </c>
      <c r="C560" s="68">
        <f>SUM(C552:C559)</f>
        <v>76297</v>
      </c>
      <c r="D560" s="68">
        <f>SUM(D552:D559)</f>
        <v>915</v>
      </c>
      <c r="E560" s="68">
        <f t="shared" ref="E560:E570" si="136">SUM(B560:D560)</f>
        <v>221475</v>
      </c>
      <c r="F560" s="68">
        <f t="shared" ref="F560:L560" si="137">SUM(F552:F559)</f>
        <v>421056</v>
      </c>
      <c r="G560" s="77">
        <f t="shared" si="137"/>
        <v>8190</v>
      </c>
      <c r="H560" s="77">
        <f t="shared" si="137"/>
        <v>0</v>
      </c>
      <c r="I560" s="77">
        <f t="shared" si="137"/>
        <v>0</v>
      </c>
      <c r="J560" s="77">
        <f t="shared" si="137"/>
        <v>0</v>
      </c>
      <c r="K560" s="77">
        <f t="shared" si="137"/>
        <v>0</v>
      </c>
      <c r="L560" s="77">
        <f t="shared" si="137"/>
        <v>0</v>
      </c>
    </row>
    <row r="561" spans="1:19" ht="15.75" customHeight="1" x14ac:dyDescent="0.25">
      <c r="A561" s="27" t="s">
        <v>138</v>
      </c>
      <c r="B561" s="59">
        <v>47593</v>
      </c>
      <c r="C561" s="59">
        <v>54011</v>
      </c>
      <c r="D561" s="59">
        <v>350</v>
      </c>
      <c r="E561" s="11">
        <f t="shared" si="136"/>
        <v>101954</v>
      </c>
      <c r="F561" s="59"/>
      <c r="G561" s="75"/>
      <c r="H561" s="75"/>
      <c r="I561" s="75"/>
      <c r="J561" s="75"/>
      <c r="K561" s="75"/>
      <c r="L561" s="136"/>
    </row>
    <row r="562" spans="1:19" ht="15.75" customHeight="1" x14ac:dyDescent="0.25">
      <c r="A562" s="10" t="s">
        <v>352</v>
      </c>
      <c r="B562" s="11">
        <v>74618</v>
      </c>
      <c r="C562" s="25"/>
      <c r="D562" s="25"/>
      <c r="E562" s="11">
        <f t="shared" si="136"/>
        <v>74618</v>
      </c>
      <c r="F562" s="11"/>
      <c r="G562" s="32"/>
      <c r="H562" s="32"/>
      <c r="I562" s="32"/>
      <c r="J562" s="32"/>
      <c r="K562" s="32"/>
      <c r="L562" s="124"/>
      <c r="M562" s="2"/>
      <c r="N562" s="2"/>
      <c r="O562" s="2"/>
      <c r="P562" s="2"/>
      <c r="Q562" s="2"/>
      <c r="R562" s="2"/>
      <c r="S562" s="2"/>
    </row>
    <row r="563" spans="1:19" ht="15.75" customHeight="1" x14ac:dyDescent="0.25">
      <c r="A563" s="10" t="s">
        <v>381</v>
      </c>
      <c r="B563" s="25"/>
      <c r="C563" s="25"/>
      <c r="D563" s="25"/>
      <c r="E563" s="11">
        <f t="shared" si="136"/>
        <v>0</v>
      </c>
      <c r="F563" s="11">
        <v>81809</v>
      </c>
      <c r="G563" s="32"/>
      <c r="H563" s="32"/>
      <c r="I563" s="32"/>
      <c r="J563" s="32"/>
      <c r="K563" s="32"/>
      <c r="L563" s="124"/>
      <c r="M563" s="2"/>
      <c r="N563" s="2"/>
      <c r="O563" s="2"/>
      <c r="P563" s="2"/>
      <c r="Q563" s="2"/>
      <c r="R563" s="2"/>
      <c r="S563" s="2"/>
    </row>
    <row r="564" spans="1:19" ht="15.75" customHeight="1" x14ac:dyDescent="0.25">
      <c r="A564" s="10" t="s">
        <v>383</v>
      </c>
      <c r="B564" s="25"/>
      <c r="C564" s="25"/>
      <c r="D564" s="11"/>
      <c r="E564" s="11">
        <f t="shared" si="136"/>
        <v>0</v>
      </c>
      <c r="F564" s="11"/>
      <c r="G564" s="32">
        <v>3540</v>
      </c>
      <c r="H564" s="32"/>
      <c r="I564" s="32"/>
      <c r="J564" s="32"/>
      <c r="K564" s="32"/>
      <c r="L564" s="124"/>
      <c r="M564" s="2"/>
      <c r="N564" s="2"/>
      <c r="O564" s="2"/>
      <c r="P564" s="2"/>
      <c r="Q564" s="2"/>
      <c r="R564" s="2"/>
      <c r="S564" s="2"/>
    </row>
    <row r="565" spans="1:19" ht="15.75" customHeight="1" x14ac:dyDescent="0.25">
      <c r="A565" s="10" t="s">
        <v>384</v>
      </c>
      <c r="B565" s="25"/>
      <c r="C565" s="25"/>
      <c r="D565" s="25"/>
      <c r="E565" s="11">
        <f t="shared" si="136"/>
        <v>0</v>
      </c>
      <c r="F565" s="11"/>
      <c r="G565" s="32"/>
      <c r="H565" s="32"/>
      <c r="I565" s="32">
        <v>84585</v>
      </c>
      <c r="J565" s="32"/>
      <c r="K565" s="32">
        <v>84585</v>
      </c>
      <c r="L565" s="124"/>
      <c r="N565" s="36"/>
    </row>
    <row r="566" spans="1:19" ht="15.75" customHeight="1" x14ac:dyDescent="0.25">
      <c r="A566" s="33" t="s">
        <v>179</v>
      </c>
      <c r="B566" s="68">
        <f>SUM(B561:B565)</f>
        <v>122211</v>
      </c>
      <c r="C566" s="68">
        <f>SUM(C561:C565)</f>
        <v>54011</v>
      </c>
      <c r="D566" s="68">
        <f>SUM(D561:D565)</f>
        <v>350</v>
      </c>
      <c r="E566" s="68">
        <f t="shared" si="136"/>
        <v>176572</v>
      </c>
      <c r="F566" s="68">
        <f t="shared" ref="F566:L566" si="138">SUM(F561:F565)</f>
        <v>81809</v>
      </c>
      <c r="G566" s="77">
        <f t="shared" si="138"/>
        <v>3540</v>
      </c>
      <c r="H566" s="77">
        <f t="shared" si="138"/>
        <v>0</v>
      </c>
      <c r="I566" s="77">
        <f t="shared" si="138"/>
        <v>84585</v>
      </c>
      <c r="J566" s="77">
        <f t="shared" si="138"/>
        <v>0</v>
      </c>
      <c r="K566" s="77">
        <f t="shared" si="138"/>
        <v>84585</v>
      </c>
      <c r="L566" s="77">
        <f t="shared" si="138"/>
        <v>0</v>
      </c>
    </row>
    <row r="567" spans="1:19" ht="15.75" customHeight="1" x14ac:dyDescent="0.25">
      <c r="A567" s="27" t="s">
        <v>137</v>
      </c>
      <c r="B567" s="81">
        <v>48373</v>
      </c>
      <c r="C567" s="81">
        <v>53595</v>
      </c>
      <c r="D567" s="81">
        <v>30</v>
      </c>
      <c r="E567" s="11">
        <f t="shared" si="136"/>
        <v>101998</v>
      </c>
      <c r="F567" s="81"/>
      <c r="G567" s="75"/>
      <c r="H567" s="75"/>
      <c r="I567" s="75"/>
      <c r="J567" s="75"/>
      <c r="K567" s="75"/>
      <c r="L567" s="136"/>
    </row>
    <row r="568" spans="1:19" ht="15.75" customHeight="1" x14ac:dyDescent="0.25">
      <c r="A568" s="10" t="s">
        <v>352</v>
      </c>
      <c r="B568" s="35">
        <v>36867</v>
      </c>
      <c r="C568" s="35"/>
      <c r="D568" s="35"/>
      <c r="E568" s="11">
        <f t="shared" si="136"/>
        <v>36867</v>
      </c>
      <c r="F568" s="35"/>
      <c r="G568" s="32"/>
      <c r="H568" s="32"/>
      <c r="I568" s="32"/>
      <c r="J568" s="32"/>
      <c r="K568" s="32"/>
      <c r="L568" s="124"/>
      <c r="M568" s="2"/>
      <c r="N568" s="2"/>
      <c r="O568" s="2"/>
      <c r="P568" s="2"/>
      <c r="Q568" s="2"/>
      <c r="R568" s="2"/>
      <c r="S568" s="2"/>
    </row>
    <row r="569" spans="1:19" ht="15.75" customHeight="1" x14ac:dyDescent="0.25">
      <c r="A569" s="10" t="s">
        <v>353</v>
      </c>
      <c r="B569" s="35"/>
      <c r="C569" s="35"/>
      <c r="D569" s="35"/>
      <c r="E569" s="11">
        <f t="shared" si="136"/>
        <v>0</v>
      </c>
      <c r="F569" s="35">
        <v>4666</v>
      </c>
      <c r="G569" s="32"/>
      <c r="H569" s="32"/>
      <c r="I569" s="32"/>
      <c r="J569" s="32"/>
      <c r="K569" s="32"/>
      <c r="L569" s="124"/>
      <c r="M569" s="2"/>
      <c r="N569" s="2"/>
      <c r="O569" s="2"/>
      <c r="P569" s="2"/>
      <c r="Q569" s="2"/>
      <c r="R569" s="2"/>
      <c r="S569" s="2"/>
    </row>
    <row r="570" spans="1:19" ht="15.75" customHeight="1" x14ac:dyDescent="0.25">
      <c r="A570" s="10" t="s">
        <v>381</v>
      </c>
      <c r="B570" s="35"/>
      <c r="C570" s="35"/>
      <c r="D570" s="35"/>
      <c r="E570" s="11">
        <f t="shared" si="136"/>
        <v>0</v>
      </c>
      <c r="F570" s="35">
        <v>203793</v>
      </c>
      <c r="G570" s="32"/>
      <c r="H570" s="32"/>
      <c r="I570" s="32"/>
      <c r="J570" s="32"/>
      <c r="K570" s="32"/>
      <c r="L570" s="124"/>
      <c r="M570" s="2"/>
      <c r="N570" s="2"/>
      <c r="O570" s="2"/>
      <c r="P570" s="2"/>
      <c r="Q570" s="2"/>
      <c r="R570" s="2"/>
      <c r="S570" s="2"/>
    </row>
    <row r="571" spans="1:19" ht="15.75" customHeight="1" x14ac:dyDescent="0.25">
      <c r="A571" s="10"/>
      <c r="B571" s="35"/>
      <c r="C571" s="35"/>
      <c r="D571" s="35"/>
      <c r="E571" s="11">
        <f>SUM(B571:D571)</f>
        <v>0</v>
      </c>
      <c r="F571" s="35"/>
      <c r="G571" s="32"/>
      <c r="H571" s="32"/>
      <c r="I571" s="32"/>
      <c r="J571" s="32"/>
      <c r="K571" s="32"/>
      <c r="L571" s="124"/>
      <c r="M571" s="2"/>
      <c r="N571" s="2"/>
      <c r="O571" s="2"/>
      <c r="P571" s="2"/>
      <c r="Q571" s="2"/>
      <c r="R571" s="2"/>
      <c r="S571" s="2"/>
    </row>
    <row r="572" spans="1:19" ht="15.75" customHeight="1" x14ac:dyDescent="0.25">
      <c r="A572" s="10" t="s">
        <v>385</v>
      </c>
      <c r="B572" s="35"/>
      <c r="C572" s="35"/>
      <c r="D572" s="35"/>
      <c r="E572" s="11">
        <f>SUM(B572:D572)</f>
        <v>0</v>
      </c>
      <c r="F572" s="35"/>
      <c r="G572" s="32">
        <v>1500</v>
      </c>
      <c r="H572" s="32"/>
      <c r="I572" s="32"/>
      <c r="J572" s="32"/>
      <c r="K572" s="32"/>
      <c r="L572" s="124"/>
      <c r="M572" s="2"/>
      <c r="N572" s="11"/>
      <c r="O572" s="2"/>
      <c r="P572" s="2"/>
      <c r="Q572" s="2"/>
      <c r="R572" s="2"/>
      <c r="S572" s="2"/>
    </row>
    <row r="573" spans="1:19" ht="15.75" customHeight="1" x14ac:dyDescent="0.25">
      <c r="A573" s="10" t="s">
        <v>386</v>
      </c>
      <c r="B573" s="35"/>
      <c r="C573" s="35"/>
      <c r="D573" s="35"/>
      <c r="E573" s="11">
        <f>SUM(B573:D573)</f>
        <v>0</v>
      </c>
      <c r="F573" s="35"/>
      <c r="G573" s="32">
        <v>5500</v>
      </c>
      <c r="H573" s="32"/>
      <c r="I573" s="32"/>
      <c r="J573" s="32"/>
      <c r="K573" s="32"/>
      <c r="L573" s="124"/>
      <c r="M573" s="2"/>
      <c r="N573" s="2"/>
      <c r="O573" s="2"/>
      <c r="P573" s="2"/>
      <c r="Q573" s="2"/>
      <c r="R573" s="2"/>
      <c r="S573" s="2"/>
    </row>
    <row r="574" spans="1:19" ht="15.75" customHeight="1" x14ac:dyDescent="0.25">
      <c r="A574" s="33" t="s">
        <v>179</v>
      </c>
      <c r="B574" s="68">
        <f>SUM(B567:B573)</f>
        <v>85240</v>
      </c>
      <c r="C574" s="68">
        <f>SUM(C567:C573)</f>
        <v>53595</v>
      </c>
      <c r="D574" s="68">
        <f>SUM(D567:D573)</f>
        <v>30</v>
      </c>
      <c r="E574" s="68">
        <f t="shared" ref="E574:E583" si="139">SUM(B574:D574)</f>
        <v>138865</v>
      </c>
      <c r="F574" s="68">
        <f t="shared" ref="F574:L574" si="140">SUM(F567:F573)</f>
        <v>208459</v>
      </c>
      <c r="G574" s="77">
        <f t="shared" si="140"/>
        <v>7000</v>
      </c>
      <c r="H574" s="77">
        <f t="shared" si="140"/>
        <v>0</v>
      </c>
      <c r="I574" s="77">
        <f t="shared" si="140"/>
        <v>0</v>
      </c>
      <c r="J574" s="77">
        <f t="shared" si="140"/>
        <v>0</v>
      </c>
      <c r="K574" s="77">
        <f t="shared" si="140"/>
        <v>0</v>
      </c>
      <c r="L574" s="77">
        <f t="shared" si="140"/>
        <v>0</v>
      </c>
    </row>
    <row r="575" spans="1:19" ht="15.75" customHeight="1" x14ac:dyDescent="0.25">
      <c r="A575" s="27" t="s">
        <v>139</v>
      </c>
      <c r="B575" s="59">
        <v>28477</v>
      </c>
      <c r="C575" s="59">
        <v>29431</v>
      </c>
      <c r="D575" s="59"/>
      <c r="E575" s="11">
        <f t="shared" si="139"/>
        <v>57908</v>
      </c>
      <c r="F575" s="69"/>
      <c r="G575" s="75"/>
      <c r="H575" s="75"/>
      <c r="I575" s="75"/>
      <c r="J575" s="75"/>
      <c r="K575" s="75"/>
      <c r="L575" s="136"/>
    </row>
    <row r="576" spans="1:19" ht="15.75" customHeight="1" x14ac:dyDescent="0.25">
      <c r="A576" s="10" t="s">
        <v>387</v>
      </c>
      <c r="B576" s="11"/>
      <c r="C576" s="11"/>
      <c r="D576" s="11"/>
      <c r="E576" s="11">
        <f t="shared" si="139"/>
        <v>0</v>
      </c>
      <c r="F576" s="12"/>
      <c r="G576" s="32"/>
      <c r="H576" s="32"/>
      <c r="I576" s="32"/>
      <c r="J576" s="32"/>
      <c r="K576" s="32"/>
      <c r="L576" s="124"/>
      <c r="M576" s="2"/>
      <c r="N576" s="2"/>
      <c r="O576" s="2"/>
      <c r="P576" s="2"/>
      <c r="Q576" s="2"/>
      <c r="R576" s="2"/>
      <c r="S576" s="2"/>
    </row>
    <row r="577" spans="1:19" ht="15.75" customHeight="1" x14ac:dyDescent="0.25">
      <c r="A577" s="10" t="s">
        <v>352</v>
      </c>
      <c r="B577" s="11">
        <v>31653</v>
      </c>
      <c r="C577" s="25"/>
      <c r="D577" s="11"/>
      <c r="E577" s="11">
        <f t="shared" si="139"/>
        <v>31653</v>
      </c>
      <c r="F577" s="12"/>
      <c r="G577" s="32"/>
      <c r="H577" s="32"/>
      <c r="I577" s="32"/>
      <c r="J577" s="32"/>
      <c r="K577" s="32"/>
      <c r="L577" s="124"/>
      <c r="M577" s="2"/>
      <c r="N577" s="2"/>
      <c r="O577" s="2"/>
      <c r="P577" s="2"/>
      <c r="Q577" s="2"/>
      <c r="R577" s="2"/>
      <c r="S577" s="2"/>
    </row>
    <row r="578" spans="1:19" ht="15.75" customHeight="1" x14ac:dyDescent="0.25">
      <c r="A578" s="10" t="s">
        <v>381</v>
      </c>
      <c r="B578" s="11"/>
      <c r="C578" s="11"/>
      <c r="D578" s="11"/>
      <c r="E578" s="11">
        <f t="shared" si="139"/>
        <v>0</v>
      </c>
      <c r="F578" s="11">
        <v>75918</v>
      </c>
      <c r="G578" s="32"/>
      <c r="H578" s="32"/>
      <c r="I578" s="32"/>
      <c r="J578" s="32"/>
      <c r="K578" s="32"/>
      <c r="L578" s="124"/>
      <c r="M578" s="2"/>
      <c r="N578" s="2"/>
      <c r="O578" s="2"/>
      <c r="P578" s="2"/>
      <c r="Q578" s="2"/>
      <c r="R578" s="2"/>
      <c r="S578" s="2"/>
    </row>
    <row r="579" spans="1:19" ht="15.75" customHeight="1" x14ac:dyDescent="0.25">
      <c r="A579" s="10" t="s">
        <v>429</v>
      </c>
      <c r="B579" s="11"/>
      <c r="C579" s="11"/>
      <c r="D579" s="11"/>
      <c r="E579" s="11">
        <f>SUM(B579:D579)</f>
        <v>0</v>
      </c>
      <c r="F579" s="11"/>
      <c r="G579" s="32">
        <v>2300</v>
      </c>
      <c r="H579" s="32"/>
      <c r="I579" s="32"/>
      <c r="J579" s="32"/>
      <c r="K579" s="32"/>
      <c r="L579" s="124"/>
      <c r="M579" s="2"/>
      <c r="N579" s="11"/>
      <c r="O579" s="2"/>
      <c r="P579" s="2"/>
      <c r="Q579" s="2"/>
      <c r="R579" s="2"/>
      <c r="S579" s="2"/>
    </row>
    <row r="580" spans="1:19" ht="15.75" customHeight="1" x14ac:dyDescent="0.25">
      <c r="A580" s="33"/>
      <c r="B580" s="68">
        <f>SUM(B575:B579)</f>
        <v>60130</v>
      </c>
      <c r="C580" s="68">
        <f>SUM(C575:C579)</f>
        <v>29431</v>
      </c>
      <c r="D580" s="68">
        <f>SUM(D575:D579)</f>
        <v>0</v>
      </c>
      <c r="E580" s="68">
        <f t="shared" si="139"/>
        <v>89561</v>
      </c>
      <c r="F580" s="68">
        <f t="shared" ref="F580:L580" si="141">SUM(F575:F579)</f>
        <v>75918</v>
      </c>
      <c r="G580" s="77">
        <f t="shared" si="141"/>
        <v>2300</v>
      </c>
      <c r="H580" s="77">
        <f t="shared" si="141"/>
        <v>0</v>
      </c>
      <c r="I580" s="77">
        <f t="shared" si="141"/>
        <v>0</v>
      </c>
      <c r="J580" s="77">
        <f t="shared" si="141"/>
        <v>0</v>
      </c>
      <c r="K580" s="77">
        <f t="shared" si="141"/>
        <v>0</v>
      </c>
      <c r="L580" s="77">
        <f t="shared" si="141"/>
        <v>0</v>
      </c>
    </row>
    <row r="581" spans="1:19" ht="15.75" customHeight="1" x14ac:dyDescent="0.25">
      <c r="A581" s="27" t="s">
        <v>134</v>
      </c>
      <c r="B581" s="59">
        <v>128753</v>
      </c>
      <c r="C581" s="59">
        <v>147054</v>
      </c>
      <c r="D581" s="59"/>
      <c r="E581" s="11">
        <f t="shared" si="139"/>
        <v>275807</v>
      </c>
      <c r="F581" s="69"/>
      <c r="G581" s="75"/>
      <c r="H581" s="75"/>
      <c r="I581" s="75"/>
      <c r="J581" s="75"/>
      <c r="K581" s="75"/>
      <c r="L581" s="136"/>
    </row>
    <row r="582" spans="1:19" ht="15.75" customHeight="1" x14ac:dyDescent="0.25">
      <c r="A582" s="10" t="s">
        <v>352</v>
      </c>
      <c r="B582" s="11">
        <v>53194</v>
      </c>
      <c r="C582" s="25"/>
      <c r="D582" s="25"/>
      <c r="E582" s="11">
        <f t="shared" si="139"/>
        <v>53194</v>
      </c>
      <c r="F582" s="12"/>
      <c r="G582" s="32"/>
      <c r="H582" s="32"/>
      <c r="I582" s="32"/>
      <c r="J582" s="32"/>
      <c r="K582" s="32"/>
      <c r="L582" s="124"/>
      <c r="M582" s="2"/>
      <c r="N582" s="2"/>
      <c r="O582" s="2"/>
      <c r="P582" s="2"/>
      <c r="Q582" s="2"/>
      <c r="R582" s="2"/>
      <c r="S582" s="2"/>
    </row>
    <row r="583" spans="1:19" ht="15.75" customHeight="1" x14ac:dyDescent="0.25">
      <c r="A583" s="10" t="s">
        <v>388</v>
      </c>
      <c r="B583" s="25"/>
      <c r="C583" s="25"/>
      <c r="D583" s="25"/>
      <c r="E583" s="11">
        <f t="shared" si="139"/>
        <v>0</v>
      </c>
      <c r="F583" s="11">
        <v>2044</v>
      </c>
      <c r="G583" s="32"/>
      <c r="H583" s="32"/>
      <c r="I583" s="32"/>
      <c r="J583" s="32"/>
      <c r="K583" s="32"/>
      <c r="L583" s="124"/>
      <c r="M583" s="2"/>
      <c r="N583" s="2"/>
      <c r="O583" s="2"/>
      <c r="P583" s="2"/>
      <c r="Q583" s="2"/>
      <c r="R583" s="2"/>
      <c r="S583" s="2"/>
    </row>
    <row r="584" spans="1:19" ht="15.75" customHeight="1" x14ac:dyDescent="0.25">
      <c r="A584" s="10" t="s">
        <v>388</v>
      </c>
      <c r="B584" s="11"/>
      <c r="C584" s="11"/>
      <c r="D584" s="11"/>
      <c r="E584" s="11">
        <f t="shared" ref="E584" si="142">SUM(B584:D584)</f>
        <v>0</v>
      </c>
      <c r="F584" s="11">
        <v>274653</v>
      </c>
      <c r="G584" s="32"/>
      <c r="H584" s="32"/>
      <c r="I584" s="32"/>
      <c r="J584" s="32"/>
      <c r="K584" s="32"/>
      <c r="L584" s="124"/>
      <c r="M584" s="2"/>
      <c r="N584" s="2"/>
      <c r="O584" s="2"/>
      <c r="P584" s="2"/>
      <c r="Q584" s="2"/>
      <c r="R584" s="2"/>
      <c r="S584" s="2"/>
    </row>
    <row r="585" spans="1:19" ht="15.75" customHeight="1" x14ac:dyDescent="0.25">
      <c r="A585" s="10" t="s">
        <v>389</v>
      </c>
      <c r="B585" s="11"/>
      <c r="C585" s="11"/>
      <c r="D585" s="11"/>
      <c r="E585" s="11">
        <f t="shared" ref="E585:E593" si="143">SUM(B585:D585)</f>
        <v>0</v>
      </c>
      <c r="F585" s="12"/>
      <c r="G585" s="32">
        <v>1500</v>
      </c>
      <c r="H585" s="32"/>
      <c r="I585" s="32"/>
      <c r="J585" s="32"/>
      <c r="K585" s="32"/>
      <c r="L585" s="124"/>
      <c r="M585" s="2"/>
      <c r="N585" s="11"/>
      <c r="O585" s="2"/>
      <c r="P585" s="2"/>
      <c r="Q585" s="2"/>
      <c r="R585" s="2"/>
      <c r="S585" s="2"/>
    </row>
    <row r="586" spans="1:19" ht="15.75" customHeight="1" x14ac:dyDescent="0.25">
      <c r="A586" s="33"/>
      <c r="B586" s="68">
        <f>SUM(B581:B585)</f>
        <v>181947</v>
      </c>
      <c r="C586" s="68">
        <f>SUM(C581:C585)</f>
        <v>147054</v>
      </c>
      <c r="D586" s="68">
        <f>SUM(D581:D585)</f>
        <v>0</v>
      </c>
      <c r="E586" s="68">
        <f t="shared" si="143"/>
        <v>329001</v>
      </c>
      <c r="F586" s="68">
        <f t="shared" ref="F586:L586" si="144">SUM(F581:F585)</f>
        <v>276697</v>
      </c>
      <c r="G586" s="77">
        <f t="shared" si="144"/>
        <v>1500</v>
      </c>
      <c r="H586" s="77">
        <f t="shared" si="144"/>
        <v>0</v>
      </c>
      <c r="I586" s="77">
        <f t="shared" si="144"/>
        <v>0</v>
      </c>
      <c r="J586" s="77">
        <f t="shared" si="144"/>
        <v>0</v>
      </c>
      <c r="K586" s="77">
        <f t="shared" si="144"/>
        <v>0</v>
      </c>
      <c r="L586" s="77">
        <f t="shared" si="144"/>
        <v>0</v>
      </c>
    </row>
    <row r="587" spans="1:19" ht="15.75" customHeight="1" x14ac:dyDescent="0.25">
      <c r="A587" s="27" t="s">
        <v>136</v>
      </c>
      <c r="B587" s="59">
        <v>49112</v>
      </c>
      <c r="C587" s="59">
        <v>83413</v>
      </c>
      <c r="D587" s="59">
        <v>800</v>
      </c>
      <c r="E587" s="11">
        <f t="shared" si="143"/>
        <v>133325</v>
      </c>
      <c r="F587" s="69"/>
      <c r="G587" s="75"/>
      <c r="H587" s="75"/>
      <c r="I587" s="75"/>
      <c r="J587" s="75"/>
      <c r="K587" s="75"/>
      <c r="L587" s="136"/>
    </row>
    <row r="588" spans="1:19" ht="15.75" customHeight="1" x14ac:dyDescent="0.25">
      <c r="A588" s="10" t="s">
        <v>352</v>
      </c>
      <c r="B588" s="11">
        <v>44464</v>
      </c>
      <c r="C588" s="25"/>
      <c r="D588" s="25"/>
      <c r="E588" s="11">
        <f t="shared" si="143"/>
        <v>44464</v>
      </c>
      <c r="F588" s="12"/>
      <c r="G588" s="32"/>
      <c r="H588" s="32"/>
      <c r="I588" s="32"/>
      <c r="J588" s="32"/>
      <c r="K588" s="32"/>
      <c r="L588" s="124"/>
      <c r="M588" s="2"/>
      <c r="N588" s="2"/>
      <c r="O588" s="2"/>
      <c r="P588" s="2"/>
      <c r="Q588" s="2"/>
      <c r="R588" s="2"/>
      <c r="S588" s="2"/>
    </row>
    <row r="589" spans="1:19" ht="15.75" customHeight="1" x14ac:dyDescent="0.25">
      <c r="A589" s="10" t="s">
        <v>353</v>
      </c>
      <c r="B589" s="11"/>
      <c r="C589" s="11"/>
      <c r="D589" s="11"/>
      <c r="E589" s="11">
        <f t="shared" si="143"/>
        <v>0</v>
      </c>
      <c r="F589" s="11">
        <v>82860</v>
      </c>
      <c r="G589" s="32"/>
      <c r="H589" s="32"/>
      <c r="I589" s="32"/>
      <c r="J589" s="32"/>
      <c r="K589" s="32"/>
      <c r="L589" s="124"/>
      <c r="M589" s="2"/>
      <c r="N589" s="2"/>
      <c r="O589" s="2"/>
      <c r="P589" s="2"/>
      <c r="Q589" s="2"/>
      <c r="R589" s="2"/>
      <c r="S589" s="2"/>
    </row>
    <row r="590" spans="1:19" ht="15.75" customHeight="1" x14ac:dyDescent="0.25">
      <c r="A590" s="10" t="s">
        <v>390</v>
      </c>
      <c r="B590" s="11"/>
      <c r="C590" s="11"/>
      <c r="D590" s="11"/>
      <c r="E590" s="11">
        <f t="shared" si="143"/>
        <v>0</v>
      </c>
      <c r="F590" s="35">
        <v>818</v>
      </c>
      <c r="G590" s="32"/>
      <c r="H590" s="32"/>
      <c r="I590" s="32"/>
      <c r="J590" s="32"/>
      <c r="K590" s="32"/>
      <c r="L590" s="124"/>
    </row>
    <row r="591" spans="1:19" ht="15.75" customHeight="1" x14ac:dyDescent="0.25">
      <c r="A591" s="10" t="s">
        <v>391</v>
      </c>
      <c r="B591" s="15"/>
      <c r="C591" s="15"/>
      <c r="D591" s="15"/>
      <c r="E591" s="11">
        <f t="shared" si="143"/>
        <v>0</v>
      </c>
      <c r="F591" s="16"/>
      <c r="G591" s="125"/>
      <c r="H591" s="125"/>
      <c r="I591" s="32">
        <v>36992</v>
      </c>
      <c r="J591" s="125"/>
      <c r="K591" s="125">
        <v>36992</v>
      </c>
      <c r="L591" s="126"/>
      <c r="M591" s="13"/>
      <c r="N591" s="15"/>
      <c r="O591" s="13"/>
      <c r="P591" s="13"/>
      <c r="Q591" s="13"/>
      <c r="R591" s="13"/>
      <c r="S591" s="13"/>
    </row>
    <row r="592" spans="1:19" ht="15.75" customHeight="1" x14ac:dyDescent="0.25">
      <c r="A592" s="33"/>
      <c r="B592" s="68">
        <f>SUM(B587:B591)</f>
        <v>93576</v>
      </c>
      <c r="C592" s="68">
        <f>SUM(C587:C591)</f>
        <v>83413</v>
      </c>
      <c r="D592" s="68">
        <f>SUM(D587:D591)</f>
        <v>800</v>
      </c>
      <c r="E592" s="68">
        <f t="shared" si="143"/>
        <v>177789</v>
      </c>
      <c r="F592" s="68">
        <f t="shared" ref="F592:L592" si="145">SUM(F587:F591)</f>
        <v>83678</v>
      </c>
      <c r="G592" s="77">
        <f t="shared" si="145"/>
        <v>0</v>
      </c>
      <c r="H592" s="77">
        <f t="shared" si="145"/>
        <v>0</v>
      </c>
      <c r="I592" s="77">
        <f t="shared" si="145"/>
        <v>36992</v>
      </c>
      <c r="J592" s="77">
        <f t="shared" si="145"/>
        <v>0</v>
      </c>
      <c r="K592" s="77">
        <f t="shared" si="145"/>
        <v>36992</v>
      </c>
      <c r="L592" s="77">
        <f t="shared" si="145"/>
        <v>0</v>
      </c>
    </row>
    <row r="593" spans="1:19" ht="15.75" hidden="1" customHeight="1" x14ac:dyDescent="0.25">
      <c r="A593" s="47"/>
      <c r="B593" s="11">
        <f>(B592+B586+B580+B574+B566+B560)</f>
        <v>687367</v>
      </c>
      <c r="C593" s="11">
        <f>(C592+C586+C580+C574+C566+C560)</f>
        <v>443801</v>
      </c>
      <c r="D593" s="11">
        <f>(D592+D586+D580+D574+D566+D560)</f>
        <v>2095</v>
      </c>
      <c r="E593" s="68">
        <f t="shared" si="143"/>
        <v>1133263</v>
      </c>
      <c r="F593" s="11"/>
      <c r="G593" s="32"/>
      <c r="H593" s="32"/>
      <c r="I593" s="32"/>
      <c r="J593" s="32"/>
      <c r="K593" s="32"/>
      <c r="L593" s="32"/>
    </row>
    <row r="594" spans="1:19" ht="15.75" customHeight="1" x14ac:dyDescent="0.25">
      <c r="A594" s="47"/>
      <c r="B594" s="11"/>
      <c r="C594" s="11"/>
      <c r="D594" s="11"/>
      <c r="E594" s="11"/>
      <c r="F594" s="11"/>
      <c r="G594" s="32"/>
      <c r="H594" s="32"/>
      <c r="I594" s="32"/>
      <c r="J594" s="32"/>
      <c r="K594" s="32"/>
      <c r="L594" s="32"/>
    </row>
    <row r="595" spans="1:19" ht="15.75" customHeight="1" x14ac:dyDescent="0.25">
      <c r="A595" s="97" t="s">
        <v>141</v>
      </c>
      <c r="B595" s="112">
        <v>176812</v>
      </c>
      <c r="C595" s="112">
        <v>240587</v>
      </c>
      <c r="D595" s="112"/>
      <c r="E595" s="91">
        <f t="shared" ref="E595:E607" si="146">SUM(B595:D595)</f>
        <v>417399</v>
      </c>
      <c r="F595" s="99"/>
      <c r="G595" s="137"/>
      <c r="H595" s="137"/>
      <c r="I595" s="137"/>
      <c r="J595" s="137"/>
      <c r="K595" s="137"/>
      <c r="L595" s="138"/>
    </row>
    <row r="596" spans="1:19" ht="15.75" customHeight="1" x14ac:dyDescent="0.25">
      <c r="A596" s="101" t="s">
        <v>143</v>
      </c>
      <c r="B596" s="35">
        <v>32365</v>
      </c>
      <c r="C596" s="35">
        <v>50181</v>
      </c>
      <c r="D596" s="35"/>
      <c r="E596" s="11">
        <f t="shared" si="146"/>
        <v>82546</v>
      </c>
      <c r="F596" s="11"/>
      <c r="G596" s="32"/>
      <c r="H596" s="32"/>
      <c r="I596" s="32"/>
      <c r="J596" s="32"/>
      <c r="K596" s="32"/>
      <c r="L596" s="133"/>
    </row>
    <row r="597" spans="1:19" ht="15.75" customHeight="1" x14ac:dyDescent="0.25">
      <c r="A597" s="101" t="s">
        <v>142</v>
      </c>
      <c r="B597" s="35">
        <v>45791</v>
      </c>
      <c r="C597" s="35">
        <v>56464</v>
      </c>
      <c r="D597" s="35"/>
      <c r="E597" s="11">
        <f t="shared" si="146"/>
        <v>102255</v>
      </c>
      <c r="F597" s="11"/>
      <c r="G597" s="32"/>
      <c r="H597" s="32"/>
      <c r="I597" s="32"/>
      <c r="J597" s="32"/>
      <c r="K597" s="32"/>
      <c r="L597" s="133"/>
    </row>
    <row r="598" spans="1:19" ht="15.75" customHeight="1" x14ac:dyDescent="0.25">
      <c r="A598" s="101" t="s">
        <v>392</v>
      </c>
      <c r="B598" s="35"/>
      <c r="C598" s="35">
        <v>2972</v>
      </c>
      <c r="D598" s="35"/>
      <c r="E598" s="11">
        <f t="shared" si="146"/>
        <v>2972</v>
      </c>
      <c r="F598" s="11"/>
      <c r="G598" s="32"/>
      <c r="H598" s="32"/>
      <c r="I598" s="32"/>
      <c r="J598" s="32"/>
      <c r="K598" s="32"/>
      <c r="L598" s="133"/>
    </row>
    <row r="599" spans="1:19" ht="15.75" customHeight="1" x14ac:dyDescent="0.25">
      <c r="A599" s="113" t="s">
        <v>393</v>
      </c>
      <c r="B599" s="111"/>
      <c r="C599" s="111">
        <v>2428</v>
      </c>
      <c r="D599" s="111"/>
      <c r="E599" s="95">
        <f t="shared" si="146"/>
        <v>2428</v>
      </c>
      <c r="F599" s="95"/>
      <c r="G599" s="134"/>
      <c r="H599" s="134"/>
      <c r="I599" s="134"/>
      <c r="J599" s="134"/>
      <c r="K599" s="134"/>
      <c r="L599" s="135"/>
    </row>
    <row r="600" spans="1:19" ht="15.75" customHeight="1" x14ac:dyDescent="0.25">
      <c r="A600" s="30"/>
      <c r="B600" s="11">
        <f>SUM(B595:B599)</f>
        <v>254968</v>
      </c>
      <c r="C600" s="11">
        <f>SUM(C595:C599)</f>
        <v>352632</v>
      </c>
      <c r="D600" s="11">
        <f t="shared" ref="D600" si="147">SUM(D595:D599)</f>
        <v>0</v>
      </c>
      <c r="E600" s="11">
        <f t="shared" si="146"/>
        <v>607600</v>
      </c>
      <c r="F600" s="11">
        <f t="shared" ref="F600:L600" si="148">SUM(F595:F599)</f>
        <v>0</v>
      </c>
      <c r="G600" s="32">
        <f t="shared" si="148"/>
        <v>0</v>
      </c>
      <c r="H600" s="32">
        <f t="shared" si="148"/>
        <v>0</v>
      </c>
      <c r="I600" s="32">
        <f t="shared" si="148"/>
        <v>0</v>
      </c>
      <c r="J600" s="32">
        <f t="shared" si="148"/>
        <v>0</v>
      </c>
      <c r="K600" s="32">
        <f t="shared" si="148"/>
        <v>0</v>
      </c>
      <c r="L600" s="32">
        <f t="shared" si="148"/>
        <v>0</v>
      </c>
    </row>
    <row r="601" spans="1:19" ht="15.75" customHeight="1" x14ac:dyDescent="0.25">
      <c r="A601" s="97" t="s">
        <v>146</v>
      </c>
      <c r="B601" s="112">
        <v>194615</v>
      </c>
      <c r="C601" s="112">
        <v>19378</v>
      </c>
      <c r="D601" s="112"/>
      <c r="E601" s="91">
        <f t="shared" si="146"/>
        <v>213993</v>
      </c>
      <c r="F601" s="112"/>
      <c r="G601" s="137"/>
      <c r="H601" s="137"/>
      <c r="I601" s="137"/>
      <c r="J601" s="137"/>
      <c r="K601" s="137"/>
      <c r="L601" s="138"/>
      <c r="M601" s="2"/>
      <c r="N601" s="2"/>
      <c r="O601" s="2"/>
      <c r="P601" s="2"/>
      <c r="Q601" s="2"/>
      <c r="R601" s="2"/>
      <c r="S601" s="2"/>
    </row>
    <row r="602" spans="1:19" ht="15.75" customHeight="1" x14ac:dyDescent="0.25">
      <c r="A602" s="93" t="s">
        <v>394</v>
      </c>
      <c r="B602" s="35"/>
      <c r="C602" s="35"/>
      <c r="D602" s="35"/>
      <c r="E602" s="11">
        <f t="shared" si="146"/>
        <v>0</v>
      </c>
      <c r="F602" s="35"/>
      <c r="G602" s="32"/>
      <c r="H602" s="32"/>
      <c r="I602" s="32"/>
      <c r="J602" s="32"/>
      <c r="K602" s="32"/>
      <c r="L602" s="133"/>
      <c r="M602" s="2"/>
      <c r="N602" s="2"/>
      <c r="O602" s="2"/>
      <c r="P602" s="2"/>
      <c r="Q602" s="2"/>
      <c r="R602" s="2"/>
      <c r="S602" s="2"/>
    </row>
    <row r="603" spans="1:19" ht="15.75" customHeight="1" x14ac:dyDescent="0.25">
      <c r="A603" s="100" t="s">
        <v>369</v>
      </c>
      <c r="B603" s="35"/>
      <c r="C603" s="35">
        <v>4000</v>
      </c>
      <c r="D603" s="35"/>
      <c r="E603" s="11">
        <f>SUM(B603:D603)</f>
        <v>4000</v>
      </c>
      <c r="F603" s="35"/>
      <c r="G603" s="32"/>
      <c r="H603" s="32"/>
      <c r="I603" s="32"/>
      <c r="J603" s="32"/>
      <c r="K603" s="32"/>
      <c r="L603" s="133"/>
    </row>
    <row r="604" spans="1:19" ht="15.75" customHeight="1" x14ac:dyDescent="0.25">
      <c r="A604" s="100" t="s">
        <v>395</v>
      </c>
      <c r="B604" s="35"/>
      <c r="C604" s="35"/>
      <c r="D604" s="35"/>
      <c r="E604" s="11">
        <f>SUM(B604:D604)</f>
        <v>0</v>
      </c>
      <c r="F604" s="35"/>
      <c r="G604" s="32">
        <v>2000</v>
      </c>
      <c r="H604" s="32"/>
      <c r="I604" s="32"/>
      <c r="J604" s="32"/>
      <c r="K604" s="32"/>
      <c r="L604" s="133"/>
    </row>
    <row r="605" spans="1:19" ht="15.75" customHeight="1" x14ac:dyDescent="0.25">
      <c r="A605" s="93"/>
      <c r="B605" s="35"/>
      <c r="C605" s="35"/>
      <c r="D605" s="35"/>
      <c r="E605" s="11">
        <f>SUM(B605:D605)</f>
        <v>0</v>
      </c>
      <c r="F605" s="35"/>
      <c r="G605" s="32"/>
      <c r="H605" s="32"/>
      <c r="I605" s="32"/>
      <c r="J605" s="32"/>
      <c r="K605" s="32"/>
      <c r="L605" s="133"/>
    </row>
    <row r="606" spans="1:19" ht="15.75" customHeight="1" x14ac:dyDescent="0.25">
      <c r="A606" s="93" t="s">
        <v>396</v>
      </c>
      <c r="B606" s="35"/>
      <c r="C606" s="35"/>
      <c r="D606" s="35"/>
      <c r="E606" s="11">
        <f t="shared" si="146"/>
        <v>0</v>
      </c>
      <c r="F606" s="35"/>
      <c r="G606" s="32"/>
      <c r="H606" s="32"/>
      <c r="I606" s="32">
        <f>SUM(J606:L606)</f>
        <v>67</v>
      </c>
      <c r="J606" s="32"/>
      <c r="K606" s="32">
        <v>67</v>
      </c>
      <c r="L606" s="133"/>
    </row>
    <row r="607" spans="1:19" ht="15.75" customHeight="1" x14ac:dyDescent="0.25">
      <c r="A607" s="93" t="s">
        <v>397</v>
      </c>
      <c r="B607" s="35"/>
      <c r="C607" s="35"/>
      <c r="D607" s="35"/>
      <c r="E607" s="11">
        <f t="shared" si="146"/>
        <v>0</v>
      </c>
      <c r="F607" s="35"/>
      <c r="G607" s="32"/>
      <c r="H607" s="32"/>
      <c r="I607" s="32">
        <f>SUM(J607:L607)</f>
        <v>41670</v>
      </c>
      <c r="J607" s="32"/>
      <c r="K607" s="32">
        <v>41670</v>
      </c>
      <c r="L607" s="133"/>
      <c r="N607" s="36"/>
    </row>
    <row r="608" spans="1:19" ht="15.75" customHeight="1" x14ac:dyDescent="0.25">
      <c r="A608" s="29"/>
      <c r="B608" s="72">
        <f>SUM(B601:B607)</f>
        <v>194615</v>
      </c>
      <c r="C608" s="72">
        <f>SUM(C601:C607)</f>
        <v>23378</v>
      </c>
      <c r="D608" s="72">
        <f>SUM(D601:D607)</f>
        <v>0</v>
      </c>
      <c r="E608" s="72">
        <f>SUM(B608:D608)</f>
        <v>217993</v>
      </c>
      <c r="F608" s="72">
        <f t="shared" ref="F608:L608" si="149">SUM(F601:F607)</f>
        <v>0</v>
      </c>
      <c r="G608" s="144">
        <f t="shared" si="149"/>
        <v>2000</v>
      </c>
      <c r="H608" s="144">
        <f t="shared" si="149"/>
        <v>0</v>
      </c>
      <c r="I608" s="144">
        <f t="shared" si="149"/>
        <v>41737</v>
      </c>
      <c r="J608" s="144">
        <f t="shared" si="149"/>
        <v>0</v>
      </c>
      <c r="K608" s="144">
        <f t="shared" si="149"/>
        <v>41737</v>
      </c>
      <c r="L608" s="144">
        <f t="shared" si="149"/>
        <v>0</v>
      </c>
    </row>
    <row r="609" spans="1:19" ht="15.75" customHeight="1" x14ac:dyDescent="0.25">
      <c r="A609" s="37" t="s">
        <v>398</v>
      </c>
      <c r="B609" s="35"/>
      <c r="C609" s="35">
        <v>251378</v>
      </c>
      <c r="D609" s="35"/>
      <c r="E609" s="11">
        <f>SUM(B609:D609)</f>
        <v>251378</v>
      </c>
      <c r="F609" s="11"/>
      <c r="G609" s="32"/>
      <c r="H609" s="32"/>
      <c r="I609" s="32"/>
      <c r="J609" s="32"/>
      <c r="K609" s="32"/>
      <c r="L609" s="32"/>
      <c r="M609" s="2"/>
      <c r="N609" s="2"/>
      <c r="O609" s="2"/>
      <c r="P609" s="2"/>
      <c r="Q609" s="2"/>
      <c r="R609" s="2"/>
      <c r="S609" s="2"/>
    </row>
    <row r="610" spans="1:19" ht="15.75" customHeight="1" x14ac:dyDescent="0.25">
      <c r="A610" s="5" t="s">
        <v>148</v>
      </c>
      <c r="B610" s="35"/>
      <c r="C610" s="35"/>
      <c r="D610" s="35"/>
      <c r="E610" s="72"/>
      <c r="F610" s="11"/>
      <c r="G610" s="32"/>
      <c r="H610" s="32"/>
      <c r="I610" s="32"/>
      <c r="J610" s="32"/>
      <c r="K610" s="32"/>
      <c r="L610" s="32"/>
    </row>
    <row r="611" spans="1:19" ht="15.75" customHeight="1" x14ac:dyDescent="0.25">
      <c r="A611" s="9" t="s">
        <v>150</v>
      </c>
      <c r="B611" s="59"/>
      <c r="C611" s="59"/>
      <c r="D611" s="59"/>
      <c r="E611" s="11">
        <f>SUM(B611:D611)</f>
        <v>0</v>
      </c>
      <c r="F611" s="81">
        <v>1028988</v>
      </c>
      <c r="G611" s="75"/>
      <c r="H611" s="75"/>
      <c r="I611" s="75"/>
      <c r="J611" s="75"/>
      <c r="K611" s="75"/>
      <c r="L611" s="136"/>
      <c r="M611" s="2"/>
      <c r="N611" s="2"/>
      <c r="O611" s="2"/>
      <c r="P611" s="2"/>
      <c r="Q611" s="2"/>
      <c r="R611" s="2"/>
      <c r="S611" s="2"/>
    </row>
    <row r="612" spans="1:19" ht="15.75" customHeight="1" x14ac:dyDescent="0.25">
      <c r="A612" s="24" t="s">
        <v>155</v>
      </c>
      <c r="B612" s="11"/>
      <c r="C612" s="35">
        <v>267648</v>
      </c>
      <c r="D612" s="11"/>
      <c r="E612" s="11">
        <f>SUM(B612:D612)</f>
        <v>267648</v>
      </c>
      <c r="F612" s="11"/>
      <c r="G612" s="32"/>
      <c r="H612" s="32"/>
      <c r="I612" s="32"/>
      <c r="J612" s="32"/>
      <c r="K612" s="32"/>
      <c r="L612" s="124"/>
      <c r="M612" s="2"/>
      <c r="N612" s="2"/>
      <c r="O612" s="2"/>
      <c r="P612" s="2"/>
      <c r="Q612" s="2"/>
      <c r="R612" s="2"/>
      <c r="S612" s="2"/>
    </row>
    <row r="613" spans="1:19" ht="15.75" customHeight="1" x14ac:dyDescent="0.25">
      <c r="A613" s="24" t="s">
        <v>399</v>
      </c>
      <c r="B613" s="35">
        <v>22949</v>
      </c>
      <c r="C613" s="35">
        <v>8545</v>
      </c>
      <c r="D613" s="11"/>
      <c r="E613" s="11">
        <f>SUM(B613:D613)</f>
        <v>31494</v>
      </c>
      <c r="F613" s="11"/>
      <c r="G613" s="32"/>
      <c r="H613" s="32"/>
      <c r="I613" s="32"/>
      <c r="J613" s="32"/>
      <c r="K613" s="32"/>
      <c r="L613" s="124"/>
      <c r="M613" s="2"/>
      <c r="N613" s="2"/>
      <c r="O613" s="2"/>
      <c r="P613" s="2"/>
      <c r="Q613" s="2"/>
      <c r="R613" s="2"/>
      <c r="S613" s="2"/>
    </row>
    <row r="614" spans="1:19" ht="15.75" customHeight="1" x14ac:dyDescent="0.25">
      <c r="A614" s="24" t="s">
        <v>400</v>
      </c>
      <c r="B614" s="25"/>
      <c r="C614" s="25"/>
      <c r="D614" s="11"/>
      <c r="E614" s="11">
        <f>SUM(B614:D614)</f>
        <v>0</v>
      </c>
      <c r="F614" s="11"/>
      <c r="G614" s="32"/>
      <c r="H614" s="32"/>
      <c r="I614" s="32">
        <f t="shared" ref="I614:I615" si="150">SUM(J614:L614)</f>
        <v>142068</v>
      </c>
      <c r="J614" s="32"/>
      <c r="K614" s="32">
        <v>142068</v>
      </c>
      <c r="L614" s="124"/>
      <c r="M614" s="2"/>
      <c r="N614" s="2"/>
      <c r="O614" s="2"/>
      <c r="P614" s="2"/>
      <c r="Q614" s="2"/>
      <c r="R614" s="2"/>
      <c r="S614" s="2"/>
    </row>
    <row r="615" spans="1:19" ht="15.75" customHeight="1" x14ac:dyDescent="0.25">
      <c r="A615" s="24" t="s">
        <v>401</v>
      </c>
      <c r="B615" s="25"/>
      <c r="C615" s="25"/>
      <c r="D615" s="11"/>
      <c r="E615" s="11">
        <f>SUM(B615:D615)</f>
        <v>0</v>
      </c>
      <c r="F615" s="11"/>
      <c r="G615" s="32"/>
      <c r="H615" s="32"/>
      <c r="I615" s="32">
        <f t="shared" si="150"/>
        <v>79630</v>
      </c>
      <c r="J615" s="32"/>
      <c r="K615" s="32">
        <v>79630</v>
      </c>
      <c r="L615" s="124"/>
      <c r="M615" s="2"/>
      <c r="N615" s="2"/>
      <c r="O615" s="2"/>
      <c r="P615" s="2"/>
      <c r="Q615" s="2"/>
      <c r="R615" s="2"/>
      <c r="S615" s="2"/>
    </row>
    <row r="616" spans="1:19" ht="15.75" customHeight="1" x14ac:dyDescent="0.25">
      <c r="A616" s="24" t="s">
        <v>153</v>
      </c>
      <c r="B616" s="35">
        <v>309275</v>
      </c>
      <c r="C616" s="35">
        <v>108974</v>
      </c>
      <c r="D616" s="35"/>
      <c r="E616" s="35">
        <f t="shared" ref="E616:E625" si="151">SUM(B616:D616)</f>
        <v>418249</v>
      </c>
      <c r="F616" s="35">
        <v>7752</v>
      </c>
      <c r="G616" s="32"/>
      <c r="H616" s="32"/>
      <c r="I616" s="32"/>
      <c r="J616" s="32"/>
      <c r="K616" s="32"/>
      <c r="L616" s="124"/>
      <c r="M616" s="2"/>
      <c r="N616" s="2"/>
      <c r="O616" s="2"/>
      <c r="P616" s="2"/>
      <c r="Q616" s="2"/>
      <c r="R616" s="2"/>
      <c r="S616" s="2"/>
    </row>
    <row r="617" spans="1:19" ht="15.75" customHeight="1" x14ac:dyDescent="0.25">
      <c r="A617" s="14" t="s">
        <v>402</v>
      </c>
      <c r="B617" s="35"/>
      <c r="C617" s="35"/>
      <c r="D617" s="35"/>
      <c r="E617" s="35">
        <f t="shared" si="151"/>
        <v>0</v>
      </c>
      <c r="F617" s="35"/>
      <c r="G617" s="32">
        <v>2500</v>
      </c>
      <c r="H617" s="32"/>
      <c r="I617" s="32"/>
      <c r="J617" s="32"/>
      <c r="K617" s="32"/>
      <c r="L617" s="124"/>
      <c r="M617" s="2"/>
      <c r="N617" s="2"/>
      <c r="O617" s="2"/>
      <c r="P617" s="2"/>
      <c r="Q617" s="2"/>
      <c r="R617" s="2"/>
      <c r="S617" s="2"/>
    </row>
    <row r="618" spans="1:19" ht="15.75" customHeight="1" x14ac:dyDescent="0.25">
      <c r="A618" s="10" t="s">
        <v>403</v>
      </c>
      <c r="B618" s="35"/>
      <c r="C618" s="35"/>
      <c r="D618" s="35"/>
      <c r="E618" s="35">
        <f>SUM(B618:D618)</f>
        <v>0</v>
      </c>
      <c r="F618" s="35"/>
      <c r="G618" s="32">
        <v>6700</v>
      </c>
      <c r="H618" s="32"/>
      <c r="I618" s="32"/>
      <c r="J618" s="32"/>
      <c r="K618" s="32"/>
      <c r="L618" s="124"/>
      <c r="M618" s="2"/>
      <c r="N618" s="2"/>
      <c r="O618" s="2"/>
      <c r="P618" s="2"/>
      <c r="Q618" s="2"/>
      <c r="R618" s="2"/>
      <c r="S618" s="2"/>
    </row>
    <row r="619" spans="1:19" ht="15.75" customHeight="1" x14ac:dyDescent="0.25">
      <c r="A619" s="14" t="s">
        <v>430</v>
      </c>
      <c r="B619" s="35"/>
      <c r="C619" s="35"/>
      <c r="D619" s="35"/>
      <c r="E619" s="35">
        <f t="shared" si="151"/>
        <v>0</v>
      </c>
      <c r="F619" s="35"/>
      <c r="G619" s="32">
        <v>6000</v>
      </c>
      <c r="H619" s="32"/>
      <c r="I619" s="32"/>
      <c r="J619" s="32"/>
      <c r="K619" s="32"/>
      <c r="L619" s="124"/>
      <c r="M619" s="2"/>
      <c r="N619" s="2"/>
      <c r="O619" s="2"/>
      <c r="P619" s="2"/>
      <c r="Q619" s="2"/>
      <c r="R619" s="2"/>
      <c r="S619" s="2"/>
    </row>
    <row r="620" spans="1:19" ht="15.75" customHeight="1" x14ac:dyDescent="0.25">
      <c r="A620" s="24" t="s">
        <v>156</v>
      </c>
      <c r="B620" s="35">
        <v>261701</v>
      </c>
      <c r="C620" s="35">
        <v>143521</v>
      </c>
      <c r="D620" s="35"/>
      <c r="E620" s="35">
        <f t="shared" si="151"/>
        <v>405222</v>
      </c>
      <c r="F620" s="35"/>
      <c r="G620" s="32"/>
      <c r="H620" s="32"/>
      <c r="I620" s="32"/>
      <c r="J620" s="32"/>
      <c r="K620" s="32"/>
      <c r="L620" s="124"/>
      <c r="M620" s="2"/>
      <c r="N620" s="2"/>
      <c r="O620" s="2"/>
      <c r="P620" s="2"/>
      <c r="Q620" s="2"/>
      <c r="R620" s="2"/>
      <c r="S620" s="2"/>
    </row>
    <row r="621" spans="1:19" ht="15.75" customHeight="1" x14ac:dyDescent="0.25">
      <c r="A621" s="14" t="s">
        <v>404</v>
      </c>
      <c r="B621" s="35"/>
      <c r="C621" s="35"/>
      <c r="D621" s="35"/>
      <c r="E621" s="35">
        <f t="shared" si="151"/>
        <v>0</v>
      </c>
      <c r="F621" s="35"/>
      <c r="G621" s="32">
        <v>1800</v>
      </c>
      <c r="H621" s="32"/>
      <c r="I621" s="32"/>
      <c r="J621" s="32"/>
      <c r="K621" s="32"/>
      <c r="L621" s="124"/>
      <c r="M621" s="2"/>
      <c r="N621" s="2"/>
      <c r="O621" s="2"/>
      <c r="P621" s="2"/>
      <c r="Q621" s="2"/>
      <c r="R621" s="2"/>
      <c r="S621" s="2"/>
    </row>
    <row r="622" spans="1:19" ht="15.75" customHeight="1" x14ac:dyDescent="0.25">
      <c r="A622" s="14" t="s">
        <v>405</v>
      </c>
      <c r="B622" s="35"/>
      <c r="C622" s="35"/>
      <c r="D622" s="35"/>
      <c r="E622" s="35">
        <f t="shared" si="151"/>
        <v>0</v>
      </c>
      <c r="F622" s="35"/>
      <c r="G622" s="32">
        <v>3500</v>
      </c>
      <c r="H622" s="32"/>
      <c r="I622" s="32"/>
      <c r="J622" s="32"/>
      <c r="K622" s="32"/>
      <c r="L622" s="124"/>
      <c r="M622" s="2"/>
      <c r="N622" s="2"/>
      <c r="O622" s="2"/>
      <c r="P622" s="2"/>
      <c r="Q622" s="2"/>
      <c r="R622" s="2"/>
      <c r="S622" s="2"/>
    </row>
    <row r="623" spans="1:19" ht="15.75" customHeight="1" x14ac:dyDescent="0.25">
      <c r="A623" s="14" t="s">
        <v>406</v>
      </c>
      <c r="B623" s="35"/>
      <c r="C623" s="35"/>
      <c r="D623" s="35"/>
      <c r="E623" s="35">
        <f t="shared" si="151"/>
        <v>0</v>
      </c>
      <c r="F623" s="35"/>
      <c r="G623" s="32">
        <v>1500</v>
      </c>
      <c r="H623" s="32"/>
      <c r="I623" s="32"/>
      <c r="J623" s="32"/>
      <c r="K623" s="32"/>
      <c r="L623" s="124"/>
      <c r="M623" s="2"/>
      <c r="N623" s="2"/>
      <c r="O623" s="2"/>
      <c r="P623" s="2"/>
      <c r="Q623" s="2"/>
      <c r="R623" s="2"/>
      <c r="S623" s="2"/>
    </row>
    <row r="624" spans="1:19" ht="15.75" customHeight="1" x14ac:dyDescent="0.25">
      <c r="A624" s="14" t="s">
        <v>407</v>
      </c>
      <c r="B624" s="35"/>
      <c r="C624" s="35"/>
      <c r="D624" s="35"/>
      <c r="E624" s="35">
        <f t="shared" si="151"/>
        <v>0</v>
      </c>
      <c r="F624" s="35"/>
      <c r="G624" s="32">
        <v>3000</v>
      </c>
      <c r="H624" s="32"/>
      <c r="I624" s="32"/>
      <c r="J624" s="32"/>
      <c r="K624" s="32"/>
      <c r="L624" s="124"/>
      <c r="M624" s="2"/>
      <c r="N624" s="2"/>
      <c r="O624" s="2"/>
      <c r="P624" s="2"/>
      <c r="Q624" s="2"/>
      <c r="R624" s="2"/>
      <c r="S624" s="2"/>
    </row>
    <row r="625" spans="1:19" ht="15.75" customHeight="1" x14ac:dyDescent="0.25">
      <c r="A625" s="14" t="s">
        <v>408</v>
      </c>
      <c r="B625" s="35"/>
      <c r="C625" s="35"/>
      <c r="D625" s="35"/>
      <c r="E625" s="35">
        <f t="shared" si="151"/>
        <v>0</v>
      </c>
      <c r="F625" s="35"/>
      <c r="G625" s="32">
        <v>10500</v>
      </c>
      <c r="H625" s="32"/>
      <c r="I625" s="32"/>
      <c r="J625" s="32"/>
      <c r="K625" s="32"/>
      <c r="L625" s="124"/>
      <c r="M625" s="2"/>
      <c r="N625" s="2"/>
      <c r="O625" s="2"/>
      <c r="P625" s="2"/>
      <c r="Q625" s="2"/>
      <c r="R625" s="2"/>
      <c r="S625" s="2"/>
    </row>
    <row r="626" spans="1:19" ht="15.75" customHeight="1" x14ac:dyDescent="0.25">
      <c r="A626" s="24" t="s">
        <v>157</v>
      </c>
      <c r="B626" s="35">
        <v>165403</v>
      </c>
      <c r="C626" s="35">
        <v>99060</v>
      </c>
      <c r="D626" s="35"/>
      <c r="E626" s="35">
        <f>SUM(B626:D626)</f>
        <v>264463</v>
      </c>
      <c r="F626" s="35"/>
      <c r="G626" s="32"/>
      <c r="H626" s="32"/>
      <c r="I626" s="32"/>
      <c r="J626" s="32"/>
      <c r="K626" s="32"/>
      <c r="L626" s="124"/>
      <c r="M626" s="2"/>
      <c r="N626" s="2"/>
      <c r="O626" s="2"/>
      <c r="P626" s="2"/>
      <c r="Q626" s="2"/>
      <c r="R626" s="2"/>
      <c r="S626" s="2"/>
    </row>
    <row r="627" spans="1:19" ht="15.75" customHeight="1" x14ac:dyDescent="0.25">
      <c r="A627" s="14" t="s">
        <v>409</v>
      </c>
      <c r="B627" s="35"/>
      <c r="C627" s="35"/>
      <c r="D627" s="35"/>
      <c r="E627" s="35">
        <f>SUM(B627:D627)</f>
        <v>0</v>
      </c>
      <c r="F627" s="35"/>
      <c r="G627" s="32">
        <v>1500</v>
      </c>
      <c r="H627" s="32"/>
      <c r="I627" s="32"/>
      <c r="J627" s="32"/>
      <c r="K627" s="32"/>
      <c r="L627" s="124"/>
    </row>
    <row r="628" spans="1:19" ht="15.75" customHeight="1" x14ac:dyDescent="0.25">
      <c r="A628" s="10" t="s">
        <v>410</v>
      </c>
      <c r="B628" s="35"/>
      <c r="C628" s="35"/>
      <c r="D628" s="35"/>
      <c r="E628" s="35">
        <f>SUM(B628:D628)</f>
        <v>0</v>
      </c>
      <c r="F628" s="35"/>
      <c r="G628" s="32">
        <v>500</v>
      </c>
      <c r="H628" s="32"/>
      <c r="I628" s="32"/>
      <c r="J628" s="32"/>
      <c r="K628" s="32"/>
      <c r="L628" s="124"/>
    </row>
    <row r="629" spans="1:19" ht="15.75" customHeight="1" x14ac:dyDescent="0.25">
      <c r="A629" s="10" t="s">
        <v>152</v>
      </c>
      <c r="B629" s="12"/>
      <c r="C629" s="12"/>
      <c r="D629" s="12"/>
      <c r="E629" s="11">
        <f>SUM(B629:D629)</f>
        <v>0</v>
      </c>
      <c r="F629" s="35">
        <v>512589</v>
      </c>
      <c r="G629" s="32"/>
      <c r="H629" s="32"/>
      <c r="I629" s="32"/>
      <c r="J629" s="32"/>
      <c r="K629" s="32"/>
      <c r="L629" s="124"/>
    </row>
    <row r="630" spans="1:19" ht="15.75" customHeight="1" x14ac:dyDescent="0.25">
      <c r="A630" s="10" t="s">
        <v>411</v>
      </c>
      <c r="B630" s="11"/>
      <c r="C630" s="35">
        <v>409750</v>
      </c>
      <c r="D630" s="11"/>
      <c r="E630" s="11">
        <f t="shared" ref="E630:E640" si="152">SUM(B630:D630)</f>
        <v>409750</v>
      </c>
      <c r="F630" s="11"/>
      <c r="G630" s="32"/>
      <c r="H630" s="32"/>
      <c r="I630" s="32"/>
      <c r="J630" s="32"/>
      <c r="K630" s="32"/>
      <c r="L630" s="124"/>
      <c r="M630" s="2"/>
      <c r="N630" s="2"/>
      <c r="O630" s="2"/>
      <c r="P630" s="2"/>
      <c r="Q630" s="2"/>
      <c r="R630" s="2"/>
      <c r="S630" s="2"/>
    </row>
    <row r="631" spans="1:19" ht="15.75" customHeight="1" x14ac:dyDescent="0.25">
      <c r="A631" s="10" t="s">
        <v>412</v>
      </c>
      <c r="B631" s="11"/>
      <c r="C631" s="35">
        <v>127022</v>
      </c>
      <c r="D631" s="11"/>
      <c r="E631" s="11">
        <f t="shared" si="152"/>
        <v>127022</v>
      </c>
      <c r="F631" s="11"/>
      <c r="G631" s="32"/>
      <c r="H631" s="32"/>
      <c r="I631" s="32"/>
      <c r="J631" s="32"/>
      <c r="K631" s="32"/>
      <c r="L631" s="124"/>
      <c r="M631" s="2"/>
      <c r="N631" s="2"/>
      <c r="O631" s="2"/>
      <c r="P631" s="2"/>
      <c r="Q631" s="2"/>
      <c r="R631" s="2"/>
      <c r="S631" s="2"/>
    </row>
    <row r="632" spans="1:19" ht="15.75" customHeight="1" x14ac:dyDescent="0.25">
      <c r="A632" s="10" t="s">
        <v>413</v>
      </c>
      <c r="B632" s="11"/>
      <c r="C632" s="11">
        <v>16894</v>
      </c>
      <c r="D632" s="11"/>
      <c r="E632" s="11">
        <f t="shared" si="152"/>
        <v>16894</v>
      </c>
      <c r="F632" s="11"/>
      <c r="G632" s="32"/>
      <c r="H632" s="32"/>
      <c r="I632" s="32"/>
      <c r="J632" s="32"/>
      <c r="K632" s="32"/>
      <c r="L632" s="124"/>
      <c r="M632" s="2"/>
      <c r="N632" s="2"/>
      <c r="O632" s="2"/>
      <c r="P632" s="2"/>
      <c r="Q632" s="2"/>
      <c r="R632" s="2"/>
      <c r="S632" s="2"/>
    </row>
    <row r="633" spans="1:19" ht="15.75" customHeight="1" x14ac:dyDescent="0.25">
      <c r="A633" s="10" t="s">
        <v>414</v>
      </c>
      <c r="B633" s="11"/>
      <c r="C633" s="35">
        <v>500000</v>
      </c>
      <c r="D633" s="11"/>
      <c r="E633" s="11">
        <f t="shared" si="152"/>
        <v>500000</v>
      </c>
      <c r="F633" s="11"/>
      <c r="G633" s="32"/>
      <c r="H633" s="32"/>
      <c r="I633" s="32"/>
      <c r="J633" s="32"/>
      <c r="K633" s="32"/>
      <c r="L633" s="124"/>
      <c r="M633" s="2"/>
      <c r="N633" s="2"/>
      <c r="O633" s="2"/>
      <c r="P633" s="2"/>
      <c r="Q633" s="2"/>
      <c r="R633" s="2"/>
      <c r="S633" s="2"/>
    </row>
    <row r="634" spans="1:19" ht="15.75" customHeight="1" x14ac:dyDescent="0.25">
      <c r="A634" s="10" t="s">
        <v>415</v>
      </c>
      <c r="B634" s="11"/>
      <c r="C634" s="35">
        <v>375183</v>
      </c>
      <c r="D634" s="11"/>
      <c r="E634" s="11">
        <f t="shared" si="152"/>
        <v>375183</v>
      </c>
      <c r="F634" s="11"/>
      <c r="G634" s="32"/>
      <c r="H634" s="32"/>
      <c r="I634" s="32"/>
      <c r="J634" s="32"/>
      <c r="K634" s="32"/>
      <c r="L634" s="124"/>
      <c r="M634" s="2"/>
      <c r="N634" s="2"/>
      <c r="O634" s="2"/>
      <c r="P634" s="2"/>
      <c r="Q634" s="2"/>
      <c r="R634" s="2"/>
      <c r="S634" s="2"/>
    </row>
    <row r="635" spans="1:19" ht="15.75" customHeight="1" x14ac:dyDescent="0.25">
      <c r="A635" s="10" t="s">
        <v>416</v>
      </c>
      <c r="B635" s="11"/>
      <c r="C635" s="11">
        <v>540000</v>
      </c>
      <c r="D635" s="11"/>
      <c r="E635" s="11">
        <f t="shared" si="152"/>
        <v>540000</v>
      </c>
      <c r="F635" s="11"/>
      <c r="G635" s="32"/>
      <c r="H635" s="32"/>
      <c r="I635" s="32"/>
      <c r="J635" s="32"/>
      <c r="K635" s="32"/>
      <c r="L635" s="124"/>
      <c r="M635" s="2"/>
      <c r="N635" s="2"/>
      <c r="O635" s="2"/>
      <c r="P635" s="2"/>
      <c r="Q635" s="2"/>
      <c r="R635" s="2"/>
      <c r="S635" s="2"/>
    </row>
    <row r="636" spans="1:19" ht="15.75" customHeight="1" x14ac:dyDescent="0.25">
      <c r="A636" s="10" t="s">
        <v>417</v>
      </c>
      <c r="B636" s="11"/>
      <c r="C636" s="11"/>
      <c r="D636" s="11"/>
      <c r="E636" s="11">
        <f>SUM(B636:D636)</f>
        <v>0</v>
      </c>
      <c r="F636" s="11">
        <v>161200</v>
      </c>
      <c r="G636" s="32"/>
      <c r="H636" s="32"/>
      <c r="I636" s="32"/>
      <c r="J636" s="32"/>
      <c r="K636" s="32"/>
      <c r="L636" s="124"/>
      <c r="M636" s="2"/>
      <c r="N636" s="2"/>
      <c r="O636" s="2"/>
      <c r="P636" s="2"/>
      <c r="Q636" s="2"/>
      <c r="R636" s="2"/>
      <c r="S636" s="2"/>
    </row>
    <row r="637" spans="1:19" ht="15.75" customHeight="1" x14ac:dyDescent="0.25">
      <c r="A637" s="24" t="s">
        <v>154</v>
      </c>
      <c r="B637" s="35">
        <v>249310</v>
      </c>
      <c r="C637" s="35">
        <v>18409</v>
      </c>
      <c r="D637" s="35">
        <v>950</v>
      </c>
      <c r="E637" s="11">
        <f t="shared" si="152"/>
        <v>268669</v>
      </c>
      <c r="F637" s="11"/>
      <c r="G637" s="32"/>
      <c r="H637" s="32"/>
      <c r="I637" s="32"/>
      <c r="J637" s="32"/>
      <c r="K637" s="32"/>
      <c r="L637" s="124"/>
      <c r="M637" s="2"/>
      <c r="N637" s="2"/>
      <c r="O637" s="2"/>
      <c r="P637" s="2"/>
      <c r="Q637" s="2"/>
      <c r="R637" s="2"/>
      <c r="S637" s="2"/>
    </row>
    <row r="638" spans="1:19" ht="15.75" customHeight="1" x14ac:dyDescent="0.25">
      <c r="A638" s="24" t="s">
        <v>151</v>
      </c>
      <c r="B638" s="35">
        <v>580855</v>
      </c>
      <c r="C638" s="35">
        <v>61601</v>
      </c>
      <c r="D638" s="35">
        <v>1650</v>
      </c>
      <c r="E638" s="11">
        <f t="shared" si="152"/>
        <v>644106</v>
      </c>
      <c r="F638" s="11"/>
      <c r="G638" s="32"/>
      <c r="H638" s="32"/>
      <c r="I638" s="32"/>
      <c r="J638" s="32"/>
      <c r="K638" s="32"/>
      <c r="L638" s="124"/>
      <c r="M638" s="2"/>
      <c r="N638" s="2"/>
      <c r="O638" s="2"/>
      <c r="P638" s="2"/>
      <c r="Q638" s="2"/>
      <c r="R638" s="2"/>
      <c r="S638" s="2"/>
    </row>
    <row r="639" spans="1:19" ht="15.75" customHeight="1" x14ac:dyDescent="0.25">
      <c r="A639" s="10" t="s">
        <v>418</v>
      </c>
      <c r="B639" s="11"/>
      <c r="C639" s="12"/>
      <c r="D639" s="11"/>
      <c r="E639" s="11">
        <f t="shared" si="152"/>
        <v>0</v>
      </c>
      <c r="F639" s="35">
        <v>53112</v>
      </c>
      <c r="G639" s="32"/>
      <c r="H639" s="32"/>
      <c r="I639" s="32"/>
      <c r="J639" s="32"/>
      <c r="K639" s="32"/>
      <c r="L639" s="124"/>
      <c r="M639" s="2"/>
      <c r="N639" s="2"/>
      <c r="O639" s="2"/>
      <c r="P639" s="2"/>
      <c r="Q639" s="2"/>
      <c r="R639" s="2"/>
      <c r="S639" s="2"/>
    </row>
    <row r="640" spans="1:19" ht="15.75" customHeight="1" x14ac:dyDescent="0.25">
      <c r="A640" s="10" t="s">
        <v>419</v>
      </c>
      <c r="B640" s="11"/>
      <c r="C640" s="11"/>
      <c r="D640" s="11"/>
      <c r="E640" s="11">
        <f t="shared" si="152"/>
        <v>0</v>
      </c>
      <c r="F640" s="11"/>
      <c r="G640" s="32"/>
      <c r="H640" s="32"/>
      <c r="I640" s="32">
        <f>SUM(J640:L640)</f>
        <v>48720</v>
      </c>
      <c r="J640" s="32"/>
      <c r="K640" s="32">
        <v>48720</v>
      </c>
      <c r="L640" s="124"/>
      <c r="M640" s="2"/>
      <c r="N640" s="2"/>
      <c r="O640" s="2"/>
      <c r="P640" s="2"/>
      <c r="Q640" s="2"/>
      <c r="R640" s="2"/>
      <c r="S640" s="2"/>
    </row>
    <row r="641" spans="1:19" ht="29.25" customHeight="1" x14ac:dyDescent="0.25">
      <c r="A641" s="80" t="s">
        <v>420</v>
      </c>
      <c r="B641" s="11"/>
      <c r="C641" s="11"/>
      <c r="D641" s="11"/>
      <c r="E641" s="11">
        <f>SUM(B641:D641)</f>
        <v>0</v>
      </c>
      <c r="F641" s="35">
        <v>100000</v>
      </c>
      <c r="G641" s="32"/>
      <c r="H641" s="32"/>
      <c r="I641" s="32"/>
      <c r="J641" s="32"/>
      <c r="K641" s="32"/>
      <c r="L641" s="124"/>
      <c r="M641" s="2"/>
      <c r="N641" s="2"/>
      <c r="O641" s="2"/>
      <c r="P641" s="2"/>
      <c r="Q641" s="2"/>
      <c r="R641" s="2"/>
      <c r="S641" s="2"/>
    </row>
    <row r="642" spans="1:19" ht="15.75" customHeight="1" x14ac:dyDescent="0.25">
      <c r="A642" s="39"/>
      <c r="B642" s="68">
        <f t="shared" ref="B642:L642" si="153">SUM(B611:B641)</f>
        <v>1589493</v>
      </c>
      <c r="C642" s="68">
        <f t="shared" si="153"/>
        <v>2676607</v>
      </c>
      <c r="D642" s="68">
        <f t="shared" si="153"/>
        <v>2600</v>
      </c>
      <c r="E642" s="68">
        <f t="shared" si="153"/>
        <v>4268700</v>
      </c>
      <c r="F642" s="68">
        <f t="shared" si="153"/>
        <v>1863641</v>
      </c>
      <c r="G642" s="77">
        <f t="shared" si="153"/>
        <v>37500</v>
      </c>
      <c r="H642" s="77">
        <f t="shared" si="153"/>
        <v>0</v>
      </c>
      <c r="I642" s="77">
        <f t="shared" si="153"/>
        <v>270418</v>
      </c>
      <c r="J642" s="77">
        <f t="shared" si="153"/>
        <v>0</v>
      </c>
      <c r="K642" s="77">
        <f t="shared" si="153"/>
        <v>270418</v>
      </c>
      <c r="L642" s="159">
        <f t="shared" si="153"/>
        <v>0</v>
      </c>
      <c r="M642" s="36"/>
    </row>
    <row r="643" spans="1:19" ht="15.75" customHeight="1" x14ac:dyDescent="0.25">
      <c r="A643" s="31" t="s">
        <v>159</v>
      </c>
      <c r="B643" s="11"/>
      <c r="C643" s="11">
        <v>80000</v>
      </c>
      <c r="D643" s="11"/>
      <c r="E643" s="11">
        <f>SUM(B643:D643)</f>
        <v>80000</v>
      </c>
      <c r="F643" s="59"/>
      <c r="G643" s="32"/>
      <c r="H643" s="32"/>
      <c r="I643" s="32"/>
      <c r="J643" s="32"/>
      <c r="K643" s="32"/>
      <c r="L643" s="32"/>
    </row>
    <row r="644" spans="1:19" ht="15.75" customHeight="1" x14ac:dyDescent="0.25">
      <c r="A644" s="37"/>
      <c r="B644" s="11"/>
      <c r="C644" s="11"/>
      <c r="D644" s="11"/>
      <c r="E644" s="11"/>
      <c r="F644" s="11"/>
      <c r="G644" s="32"/>
      <c r="H644" s="32"/>
      <c r="I644" s="32"/>
      <c r="J644" s="32"/>
      <c r="K644" s="32"/>
      <c r="L644" s="32"/>
    </row>
    <row r="645" spans="1:19" ht="15.75" customHeight="1" x14ac:dyDescent="0.25">
      <c r="A645" s="6" t="s">
        <v>176</v>
      </c>
      <c r="B645" s="11">
        <f>B642+B609+B608+B600+B592+B586+B580+B574+B566+B560+B550+B543+B541+B531+B525+B516+B514+B506+B500+B491+B479+B474+B469+B464+B456+B451+B445+B440+B435+B430+B425+B419+B411+B397+B384+B374+B365+B359+B342+B328+B324+B319+B308+B305+B300+B295+B287+B272+B263+B251+B241+B224+B210+B200+B190+B180+B169+B162+B150+B141+B128+B118+B107+B98+B88+B77+B63+B54+B46+B44+B42</f>
        <v>12757831</v>
      </c>
      <c r="C645" s="11">
        <f>C643+C642+C609+C608+C600+C592+C586+C580+C574+C566+C560+C550+C543+C541+C531+C525+C516+C514+C506+C500+C491+C479+C474+C469+C464+C456+C451+C445+C440+C435+C430+C425+C419+C411+C397+C384+C374+C365+C359+C342+C328+C324+C319+C308+C305+C300+C295+C287+C272+C263+C251+C241+C224+C210+C200+C190+C180+C169+C162+C150+C141+C128+C118+C107+C98+C88+C77+C63+C54+C46+C44+C42</f>
        <v>11179501</v>
      </c>
      <c r="D645" s="11">
        <f>D642+D609+D608+D600+D592+D586+D580+D574+D566+D560+D550+D543+D541+D531+D525+D516+D514+D506+D500+D491+D479+D474+D469+D464+D456+D451+D445+D440+D435+D430+D425+D419+D411+D397+D384+D374+D365+D359+D342+D328+D324+D319+D308+D305+D300+D295+D287+D272+D263+D251+D241+D224+D210+D200+D190+D180+D169+D162+D150+D141+D128+D118+D107+D98+D88+D77+D63+D54+D46+D44+D42</f>
        <v>51190</v>
      </c>
      <c r="E645" s="11">
        <f>SUM(E644+E643+E642+E609+E608+E600+E592+E586+E580+E574+E566+E560+E550+E543+E541+E531+E525+E516+E514+E506+E500+E491+E479+E474+E469+E464+E456+E451+E445+E440+E435+E430+E425+E419+E411+E397+E384+E374+E365+E359+E361+E342+E328+E324+E319+E308+E305+E300+E295+E287+E150+E162+E169+E180+E190+E200+E210+E224+E241+E251+E263+E272+E141+E128+E118+E107+E98+E88+E77+E63+E54+E46+E44+E42)</f>
        <v>23988522</v>
      </c>
      <c r="F645" s="11">
        <f>F642+F609+F608+F600+F592+F586+F580+F574+F566+F560+F550+F543+F541+F531+F525+F516+F514+F506+F500+F491+F479+F474+F469+F464+F456+F451+F445+F440+F435+F430+F425+F419+F411+F397+F384+F374+F365+F359+F342+F328+F324+F319+F308+F305+F300+F295+F287+F272+F263+F251+F241+F224+F210+F200+F190+F180+F169+F162+F150+F141+F128+F118+F107+F98+F88+F77+F63+F54+F46+F44+F42</f>
        <v>7955883</v>
      </c>
      <c r="G645" s="32">
        <f>G642+G609+G608+G600+G592+G586+G580+G574+G566+G560+G550+G543+G541+G531+G525+G516+G514+G506+G500+G491+G479+G474+G469+G464+G456+G451+G445+G440+G435+G430+G425+G419+G411+G397+G384+G374+G365+G359+G342+G328+G324+G319+G308+G305+G300+G295+G287+G272+G263+G251+G241+G224+G210+G200+G190+G180+G169+G162+G150+G141+G128+G118+G107+G98+G88+G77+G63+G54+G46+G44+G42</f>
        <v>247028</v>
      </c>
      <c r="H645" s="32">
        <f>H642+H609+H608+H600+H592+H586+H580+H574+H566+H560+H550+H543+H541+H531+H525+H516+H514+H506+H500+H491+H479+H474+H469+H464+H456+H451+H445+H440+H435+H430+H425+H419+H411+H397+H384+H374+H365+H359+H342+H328+H324+H319+H308+H305+H300+H295+H287+H272+H263+H251+H241+H224+H210+H200+H190+H180+H169+H162+H150+H141+H128+H118+H107+H98+H88+H77+H63+H54+H46+H44+H42</f>
        <v>491150</v>
      </c>
      <c r="I645" s="32">
        <f>SUM(I644+I643+I642+I609+I608+I600+I592+I586+I580+I574+I566+I560+I550+I543+I541+I531+I525+I516+I514+I506+I500+I491+I479+I474+I469+I464+I456+I451+I445+I440+I435+I430+I425+I419+I411+I397+I384+I374+I365+I359+I342+I328+I324+I319+I308+I305+I300+I295+I287+I150+I162+I169+I180+I190+I200+I210+I224+I241+I251+I263+I272+I141+I128+I118+I107+I98+I88+I77+I63+I54+I46+I44+I42)</f>
        <v>1893987</v>
      </c>
      <c r="J645" s="32">
        <f>SUM(J644+J643+J642+J609+J608+J600+J592+J586+J580+J574+J566+J560+J550+J543+J541+J531+J525+J516+J514+J506+J500+J491+J479+J474+J469+J464+J456+J451+J445+J440+J435+J430+J425+J419+J411+J397+J384+J374+J365+J359+J342+J328+J324+J319+J308+J305+J300+J295+J287+J150+J162+J169+J180+J190+J200+J210+J224+J241+J251+J263+J272+J141+J128+J118+J107+J98+J88+J77+J63+J54+J46+J44+J42)</f>
        <v>191645</v>
      </c>
      <c r="K645" s="32">
        <f>SUM(K644+K643+K642+K609+K608+K600+K592+K586+K580+K574+K566+K560+K550+K543+K541+K531+K525+K516+K514+K506+K500+K491+K479+K474+K469+K464+K456+K451+K445+K440+K435+K430+K425+K419+K411+K397+K384+K374+K365+K359+K342+K328+K324+K319+K308+K305+K300+K295+K287+K150+K162+K169+K180+K190+K200+K210+K224+K241+K251+K263+K272+K141+K128+K118+K107+K98+K88+K77+K63+K54+K46+K44+K42)</f>
        <v>879504</v>
      </c>
      <c r="L645" s="32">
        <f>SUM(L644+L643+L642+L609+L608+L600+L592+L586+L580+L574+L566+L560+L550+L543+L541+L531+L525+L516+L514+L506+L500+L491+L479+L474+L469+L464+L456+L451+L445+L440+L435+L430+L425+L419+L411+L397+L384+L374+L365+L359+L342+L328+L324+L319+L308+L305+L300+L295+L287+L150+L162+L169+L180+L190+L200+L210+L224+L241+L251+L263+L272+L141+L128+L118+L107+L98+L88+L77+L63+L54+L46+L44+L42)</f>
        <v>822838</v>
      </c>
    </row>
    <row r="646" spans="1:19" ht="15.75" customHeight="1" x14ac:dyDescent="0.25">
      <c r="E646" s="2"/>
      <c r="G646" s="114"/>
      <c r="H646" s="114"/>
      <c r="J646" s="114"/>
      <c r="K646" s="114"/>
      <c r="L646" s="114"/>
    </row>
    <row r="647" spans="1:19" ht="15.75" customHeight="1" x14ac:dyDescent="0.25">
      <c r="A647" s="6"/>
      <c r="B647" s="11"/>
      <c r="C647" s="11"/>
      <c r="D647" s="11"/>
      <c r="E647" s="11"/>
      <c r="F647" s="11"/>
      <c r="G647" s="32"/>
      <c r="H647" s="32"/>
      <c r="I647" s="32"/>
      <c r="J647" s="32"/>
      <c r="K647" s="32"/>
      <c r="L647" s="32"/>
    </row>
    <row r="648" spans="1:19" ht="15.75" customHeight="1" x14ac:dyDescent="0.25">
      <c r="A648" s="86" t="s">
        <v>431</v>
      </c>
      <c r="B648" s="169" t="s">
        <v>432</v>
      </c>
      <c r="C648" s="170"/>
      <c r="D648" s="170"/>
      <c r="E648" s="170"/>
      <c r="F648" s="170"/>
      <c r="G648" s="170"/>
      <c r="H648" s="170"/>
      <c r="I648" s="170"/>
      <c r="J648" s="170"/>
      <c r="K648" s="170"/>
      <c r="L648" s="170"/>
    </row>
    <row r="649" spans="1:19" ht="15.75" customHeight="1" x14ac:dyDescent="0.25">
      <c r="A649" s="6"/>
      <c r="B649" s="11"/>
      <c r="C649" s="11"/>
      <c r="E649" s="11"/>
      <c r="F649" s="11"/>
      <c r="G649" s="32"/>
      <c r="H649" s="32"/>
      <c r="I649" s="32"/>
      <c r="J649" s="32"/>
      <c r="K649" s="32"/>
      <c r="L649" s="32"/>
    </row>
    <row r="650" spans="1:19" ht="15.75" customHeight="1" x14ac:dyDescent="0.25">
      <c r="A650" s="6"/>
      <c r="B650" s="12"/>
      <c r="C650" s="11"/>
      <c r="D650" s="36"/>
      <c r="E650" s="11"/>
      <c r="F650" s="11"/>
      <c r="G650" s="32"/>
      <c r="H650" s="32"/>
      <c r="I650" s="32"/>
      <c r="J650" s="32"/>
      <c r="K650" s="32"/>
      <c r="L650" s="32"/>
    </row>
    <row r="651" spans="1:19" ht="15.75" customHeight="1" x14ac:dyDescent="0.25">
      <c r="A651" s="6"/>
      <c r="B651" s="11"/>
      <c r="C651" s="11"/>
      <c r="D651" s="11"/>
      <c r="E651" s="11"/>
      <c r="F651" s="11"/>
      <c r="G651" s="32"/>
      <c r="H651" s="32"/>
      <c r="I651" s="32"/>
      <c r="J651" s="32"/>
      <c r="K651" s="32"/>
      <c r="L651" s="32"/>
    </row>
    <row r="652" spans="1:19" ht="15.75" customHeight="1" x14ac:dyDescent="0.25">
      <c r="A652" s="6"/>
      <c r="B652" s="12"/>
      <c r="C652" s="11"/>
      <c r="D652" s="11"/>
      <c r="E652" s="11"/>
      <c r="F652" s="11"/>
      <c r="G652" s="32"/>
      <c r="H652" s="32"/>
      <c r="I652" s="32"/>
      <c r="J652" s="32"/>
      <c r="K652" s="32"/>
      <c r="L652" s="32"/>
    </row>
    <row r="653" spans="1:19" ht="15.75" customHeight="1" x14ac:dyDescent="0.25">
      <c r="A653" s="6"/>
      <c r="B653" s="11"/>
      <c r="C653" s="11"/>
      <c r="D653" s="11"/>
      <c r="E653" s="11"/>
      <c r="F653" s="11"/>
      <c r="G653" s="32"/>
      <c r="H653" s="32"/>
      <c r="I653" s="32"/>
      <c r="J653" s="32"/>
      <c r="K653" s="32"/>
      <c r="L653" s="32"/>
    </row>
    <row r="654" spans="1:19" ht="15.75" customHeight="1" x14ac:dyDescent="0.25">
      <c r="A654" s="6"/>
      <c r="B654" s="11"/>
      <c r="C654" s="11"/>
      <c r="D654" s="11"/>
      <c r="E654" s="11"/>
      <c r="F654" s="11"/>
      <c r="G654" s="32"/>
      <c r="H654" s="32"/>
      <c r="I654" s="32"/>
      <c r="J654" s="32"/>
      <c r="K654" s="32"/>
      <c r="L654" s="32"/>
    </row>
    <row r="655" spans="1:19" ht="15.75" customHeight="1" x14ac:dyDescent="0.25">
      <c r="A655" s="6"/>
      <c r="B655" s="11"/>
      <c r="C655" s="11"/>
      <c r="D655" s="11"/>
      <c r="E655" s="11"/>
      <c r="F655" s="11"/>
      <c r="G655" s="32"/>
      <c r="H655" s="32"/>
      <c r="I655" s="32"/>
      <c r="J655" s="32"/>
      <c r="K655" s="32"/>
      <c r="L655" s="32"/>
    </row>
    <row r="656" spans="1:19" ht="15.75" customHeight="1" x14ac:dyDescent="0.25">
      <c r="A656" s="6"/>
      <c r="B656" s="11"/>
      <c r="C656" s="11"/>
      <c r="D656" s="11"/>
      <c r="E656" s="11"/>
      <c r="F656" s="11"/>
      <c r="G656" s="32"/>
      <c r="H656" s="32"/>
      <c r="I656" s="32"/>
      <c r="J656" s="32"/>
      <c r="K656" s="32"/>
      <c r="L656" s="32"/>
    </row>
    <row r="657" spans="1:12" ht="15.75" customHeight="1" x14ac:dyDescent="0.25">
      <c r="A657" s="6"/>
      <c r="B657" s="11"/>
      <c r="C657" s="11"/>
      <c r="D657" s="11"/>
      <c r="E657" s="11"/>
      <c r="F657" s="11"/>
      <c r="G657" s="32"/>
      <c r="H657" s="32"/>
      <c r="I657" s="32"/>
      <c r="J657" s="32"/>
      <c r="K657" s="32"/>
      <c r="L657" s="32"/>
    </row>
    <row r="658" spans="1:12" ht="15.75" customHeight="1" x14ac:dyDescent="0.25">
      <c r="A658" s="6"/>
      <c r="B658" s="11"/>
      <c r="C658" s="11"/>
      <c r="D658" s="11"/>
      <c r="E658" s="11"/>
      <c r="F658" s="11"/>
      <c r="G658" s="114"/>
      <c r="H658" s="114"/>
      <c r="J658" s="114"/>
      <c r="K658" s="114"/>
    </row>
    <row r="659" spans="1:12" ht="15.75" customHeight="1" x14ac:dyDescent="0.25">
      <c r="A659" s="6"/>
      <c r="E659" s="2"/>
      <c r="G659" s="114"/>
      <c r="H659" s="114"/>
      <c r="J659" s="114"/>
      <c r="K659" s="114"/>
    </row>
    <row r="660" spans="1:12" ht="15.75" customHeight="1" x14ac:dyDescent="0.25">
      <c r="E660" s="2"/>
      <c r="G660" s="114"/>
      <c r="H660" s="114"/>
      <c r="J660" s="114"/>
      <c r="K660" s="114"/>
      <c r="L660" s="114"/>
    </row>
    <row r="661" spans="1:12" ht="15.75" customHeight="1" x14ac:dyDescent="0.25">
      <c r="A661" s="2"/>
      <c r="E661" s="2"/>
      <c r="G661" s="114"/>
      <c r="H661" s="114"/>
      <c r="J661" s="114"/>
      <c r="K661" s="114"/>
      <c r="L661" s="114"/>
    </row>
    <row r="662" spans="1:12" ht="15.75" customHeight="1" x14ac:dyDescent="0.25">
      <c r="A662" s="2"/>
      <c r="E662" s="2"/>
      <c r="G662" s="114"/>
      <c r="H662" s="114"/>
      <c r="J662" s="114"/>
      <c r="K662" s="114"/>
      <c r="L662" s="114"/>
    </row>
    <row r="663" spans="1:12" ht="15.75" customHeight="1" x14ac:dyDescent="0.25">
      <c r="A663" s="2"/>
      <c r="E663" s="2"/>
      <c r="G663" s="114"/>
      <c r="H663" s="114"/>
      <c r="J663" s="114"/>
      <c r="K663" s="114"/>
      <c r="L663" s="114"/>
    </row>
    <row r="664" spans="1:12" ht="15.75" customHeight="1" x14ac:dyDescent="0.25">
      <c r="E664" s="2"/>
      <c r="G664" s="114"/>
      <c r="H664" s="114"/>
      <c r="J664" s="114"/>
      <c r="K664" s="114"/>
      <c r="L664" s="114"/>
    </row>
    <row r="665" spans="1:12" ht="15.75" customHeight="1" x14ac:dyDescent="0.25">
      <c r="E665" s="2"/>
      <c r="G665" s="114"/>
      <c r="H665" s="114"/>
      <c r="J665" s="114"/>
      <c r="K665" s="114"/>
      <c r="L665" s="114"/>
    </row>
    <row r="666" spans="1:12" ht="15.75" customHeight="1" x14ac:dyDescent="0.25">
      <c r="E666" s="2"/>
      <c r="G666" s="114"/>
      <c r="H666" s="114"/>
      <c r="J666" s="114"/>
      <c r="K666" s="114"/>
      <c r="L666" s="114"/>
    </row>
    <row r="667" spans="1:12" ht="15.75" customHeight="1" x14ac:dyDescent="0.25">
      <c r="E667" s="2"/>
      <c r="G667" s="114"/>
      <c r="H667" s="114"/>
      <c r="J667" s="114"/>
      <c r="K667" s="114"/>
      <c r="L667" s="114"/>
    </row>
    <row r="668" spans="1:12" ht="15.75" customHeight="1" x14ac:dyDescent="0.25">
      <c r="E668" s="2"/>
      <c r="G668" s="114"/>
      <c r="H668" s="114"/>
      <c r="J668" s="114"/>
      <c r="K668" s="114"/>
      <c r="L668" s="114"/>
    </row>
    <row r="669" spans="1:12" ht="15.75" customHeight="1" x14ac:dyDescent="0.25">
      <c r="E669" s="2"/>
      <c r="G669" s="114"/>
      <c r="H669" s="114"/>
      <c r="J669" s="114"/>
      <c r="K669" s="114"/>
      <c r="L669" s="114"/>
    </row>
    <row r="670" spans="1:12" ht="15.75" customHeight="1" x14ac:dyDescent="0.25">
      <c r="E670" s="2"/>
      <c r="G670" s="114"/>
      <c r="H670" s="114"/>
      <c r="J670" s="114"/>
      <c r="K670" s="114"/>
      <c r="L670" s="114"/>
    </row>
    <row r="671" spans="1:12" ht="15.75" customHeight="1" x14ac:dyDescent="0.25">
      <c r="E671" s="2"/>
      <c r="G671" s="114"/>
      <c r="H671" s="114"/>
      <c r="J671" s="114"/>
      <c r="K671" s="114"/>
      <c r="L671" s="114"/>
    </row>
    <row r="672" spans="1:12" ht="15.75" customHeight="1" x14ac:dyDescent="0.25">
      <c r="E672" s="2"/>
      <c r="G672" s="114"/>
      <c r="H672" s="114"/>
      <c r="J672" s="114"/>
      <c r="K672" s="114"/>
      <c r="L672" s="114"/>
    </row>
    <row r="673" spans="5:12" ht="15.75" customHeight="1" x14ac:dyDescent="0.25">
      <c r="E673" s="2"/>
      <c r="G673" s="114"/>
      <c r="H673" s="114"/>
      <c r="J673" s="114"/>
      <c r="K673" s="114"/>
      <c r="L673" s="114"/>
    </row>
    <row r="674" spans="5:12" ht="15.75" customHeight="1" x14ac:dyDescent="0.25">
      <c r="E674" s="2"/>
      <c r="G674" s="114"/>
      <c r="H674" s="114"/>
      <c r="J674" s="114"/>
      <c r="K674" s="114"/>
      <c r="L674" s="114"/>
    </row>
    <row r="675" spans="5:12" ht="15.75" customHeight="1" x14ac:dyDescent="0.25">
      <c r="E675" s="2"/>
      <c r="G675" s="114"/>
      <c r="H675" s="114"/>
      <c r="J675" s="114"/>
      <c r="K675" s="114"/>
      <c r="L675" s="114"/>
    </row>
    <row r="676" spans="5:12" ht="15.75" customHeight="1" x14ac:dyDescent="0.25">
      <c r="E676" s="2"/>
      <c r="G676" s="114"/>
      <c r="H676" s="114"/>
      <c r="J676" s="114"/>
      <c r="K676" s="114"/>
      <c r="L676" s="114"/>
    </row>
    <row r="677" spans="5:12" ht="15.75" customHeight="1" x14ac:dyDescent="0.25">
      <c r="E677" s="2"/>
      <c r="G677" s="114"/>
      <c r="H677" s="114"/>
      <c r="J677" s="114"/>
      <c r="K677" s="114"/>
      <c r="L677" s="114"/>
    </row>
    <row r="678" spans="5:12" ht="15.75" customHeight="1" x14ac:dyDescent="0.25">
      <c r="E678" s="2"/>
      <c r="G678" s="114"/>
      <c r="H678" s="114"/>
      <c r="J678" s="114"/>
      <c r="K678" s="114"/>
      <c r="L678" s="114"/>
    </row>
    <row r="679" spans="5:12" ht="15.75" customHeight="1" x14ac:dyDescent="0.25">
      <c r="E679" s="2"/>
      <c r="G679" s="114"/>
      <c r="H679" s="114"/>
      <c r="J679" s="114"/>
      <c r="K679" s="114"/>
      <c r="L679" s="114"/>
    </row>
    <row r="680" spans="5:12" ht="15.75" customHeight="1" x14ac:dyDescent="0.25">
      <c r="E680" s="2"/>
      <c r="G680" s="114"/>
      <c r="H680" s="114"/>
      <c r="J680" s="114"/>
      <c r="K680" s="114"/>
      <c r="L680" s="114"/>
    </row>
    <row r="681" spans="5:12" ht="15.75" customHeight="1" x14ac:dyDescent="0.25">
      <c r="E681" s="2"/>
      <c r="G681" s="114"/>
      <c r="H681" s="114"/>
      <c r="J681" s="114"/>
      <c r="K681" s="114"/>
      <c r="L681" s="114"/>
    </row>
    <row r="682" spans="5:12" ht="15.75" customHeight="1" x14ac:dyDescent="0.25">
      <c r="E682" s="2"/>
      <c r="G682" s="114"/>
      <c r="H682" s="114"/>
      <c r="J682" s="114"/>
      <c r="K682" s="114"/>
      <c r="L682" s="114"/>
    </row>
    <row r="683" spans="5:12" ht="15.75" customHeight="1" x14ac:dyDescent="0.25">
      <c r="E683" s="2"/>
      <c r="G683" s="114"/>
      <c r="H683" s="114"/>
      <c r="J683" s="114"/>
      <c r="K683" s="114"/>
      <c r="L683" s="114"/>
    </row>
    <row r="684" spans="5:12" ht="15.75" customHeight="1" x14ac:dyDescent="0.25">
      <c r="E684" s="2"/>
      <c r="G684" s="114"/>
      <c r="H684" s="114"/>
      <c r="J684" s="114"/>
      <c r="K684" s="114"/>
      <c r="L684" s="114"/>
    </row>
    <row r="685" spans="5:12" ht="15.75" customHeight="1" x14ac:dyDescent="0.25">
      <c r="E685" s="2"/>
      <c r="G685" s="114"/>
      <c r="H685" s="114"/>
      <c r="J685" s="114"/>
      <c r="K685" s="114"/>
      <c r="L685" s="114"/>
    </row>
    <row r="686" spans="5:12" ht="15.75" customHeight="1" x14ac:dyDescent="0.25">
      <c r="E686" s="2"/>
      <c r="G686" s="114"/>
      <c r="H686" s="114"/>
      <c r="J686" s="114"/>
      <c r="K686" s="114"/>
      <c r="L686" s="114"/>
    </row>
    <row r="687" spans="5:12" ht="15.75" customHeight="1" x14ac:dyDescent="0.25">
      <c r="E687" s="2"/>
      <c r="G687" s="114"/>
      <c r="H687" s="114"/>
      <c r="J687" s="114"/>
      <c r="K687" s="114"/>
      <c r="L687" s="114"/>
    </row>
    <row r="688" spans="5:12" ht="15.75" customHeight="1" x14ac:dyDescent="0.25">
      <c r="E688" s="2"/>
      <c r="G688" s="114"/>
      <c r="H688" s="114"/>
      <c r="J688" s="114"/>
      <c r="K688" s="114"/>
      <c r="L688" s="114"/>
    </row>
    <row r="689" spans="5:12" ht="15.75" customHeight="1" x14ac:dyDescent="0.25">
      <c r="E689" s="2"/>
      <c r="G689" s="114"/>
      <c r="H689" s="114"/>
      <c r="J689" s="114"/>
      <c r="K689" s="114"/>
      <c r="L689" s="114"/>
    </row>
    <row r="690" spans="5:12" ht="15.75" customHeight="1" x14ac:dyDescent="0.25">
      <c r="E690" s="2"/>
      <c r="G690" s="114"/>
      <c r="H690" s="114"/>
      <c r="J690" s="114"/>
      <c r="K690" s="114"/>
      <c r="L690" s="114"/>
    </row>
    <row r="691" spans="5:12" ht="15.75" customHeight="1" x14ac:dyDescent="0.25">
      <c r="E691" s="2"/>
      <c r="G691" s="114"/>
      <c r="H691" s="114"/>
      <c r="J691" s="114"/>
      <c r="K691" s="114"/>
      <c r="L691" s="114"/>
    </row>
    <row r="692" spans="5:12" ht="15.75" customHeight="1" x14ac:dyDescent="0.25">
      <c r="E692" s="2"/>
      <c r="G692" s="114"/>
      <c r="H692" s="114"/>
      <c r="J692" s="114"/>
      <c r="K692" s="114"/>
      <c r="L692" s="114"/>
    </row>
    <row r="693" spans="5:12" ht="15.75" customHeight="1" x14ac:dyDescent="0.25">
      <c r="E693" s="2"/>
      <c r="G693" s="114"/>
      <c r="H693" s="114"/>
      <c r="J693" s="114"/>
      <c r="K693" s="114"/>
      <c r="L693" s="114"/>
    </row>
    <row r="694" spans="5:12" ht="15.75" customHeight="1" x14ac:dyDescent="0.25">
      <c r="E694" s="2"/>
      <c r="G694" s="114"/>
      <c r="H694" s="114"/>
      <c r="J694" s="114"/>
      <c r="K694" s="114"/>
      <c r="L694" s="114"/>
    </row>
    <row r="695" spans="5:12" ht="15.75" customHeight="1" x14ac:dyDescent="0.25">
      <c r="E695" s="2"/>
      <c r="G695" s="114"/>
      <c r="H695" s="114"/>
      <c r="J695" s="114"/>
      <c r="K695" s="114"/>
      <c r="L695" s="114"/>
    </row>
    <row r="696" spans="5:12" ht="15.75" customHeight="1" x14ac:dyDescent="0.25">
      <c r="E696" s="2"/>
      <c r="G696" s="114"/>
      <c r="H696" s="114"/>
      <c r="J696" s="114"/>
      <c r="K696" s="114"/>
      <c r="L696" s="114"/>
    </row>
    <row r="697" spans="5:12" ht="15.75" customHeight="1" x14ac:dyDescent="0.25">
      <c r="E697" s="2"/>
      <c r="G697" s="114"/>
      <c r="H697" s="114"/>
      <c r="J697" s="114"/>
      <c r="K697" s="114"/>
      <c r="L697" s="114"/>
    </row>
    <row r="698" spans="5:12" ht="15.75" customHeight="1" x14ac:dyDescent="0.25">
      <c r="E698" s="2"/>
      <c r="G698" s="114"/>
      <c r="H698" s="114"/>
      <c r="J698" s="114"/>
      <c r="K698" s="114"/>
      <c r="L698" s="114"/>
    </row>
    <row r="699" spans="5:12" ht="15.75" customHeight="1" x14ac:dyDescent="0.25">
      <c r="E699" s="2"/>
      <c r="G699" s="114"/>
      <c r="H699" s="114"/>
      <c r="J699" s="114"/>
      <c r="K699" s="114"/>
      <c r="L699" s="114"/>
    </row>
    <row r="700" spans="5:12" ht="15.75" customHeight="1" x14ac:dyDescent="0.25">
      <c r="E700" s="2"/>
      <c r="G700" s="114"/>
      <c r="H700" s="114"/>
      <c r="J700" s="114"/>
      <c r="K700" s="114"/>
      <c r="L700" s="114"/>
    </row>
    <row r="701" spans="5:12" ht="15.75" customHeight="1" x14ac:dyDescent="0.25">
      <c r="E701" s="2"/>
      <c r="G701" s="114"/>
      <c r="H701" s="114"/>
      <c r="J701" s="114"/>
      <c r="K701" s="114"/>
      <c r="L701" s="114"/>
    </row>
    <row r="702" spans="5:12" ht="15.75" customHeight="1" x14ac:dyDescent="0.25">
      <c r="E702" s="2"/>
      <c r="G702" s="114"/>
      <c r="H702" s="114"/>
      <c r="J702" s="114"/>
      <c r="K702" s="114"/>
      <c r="L702" s="114"/>
    </row>
    <row r="703" spans="5:12" ht="15.75" customHeight="1" x14ac:dyDescent="0.25">
      <c r="E703" s="2"/>
      <c r="G703" s="114"/>
      <c r="H703" s="114"/>
      <c r="J703" s="114"/>
      <c r="K703" s="114"/>
      <c r="L703" s="114"/>
    </row>
    <row r="704" spans="5:12" ht="15.75" customHeight="1" x14ac:dyDescent="0.25">
      <c r="E704" s="2"/>
      <c r="G704" s="114"/>
      <c r="H704" s="114"/>
      <c r="J704" s="114"/>
      <c r="K704" s="114"/>
      <c r="L704" s="114"/>
    </row>
    <row r="705" spans="5:12" ht="15.75" customHeight="1" x14ac:dyDescent="0.25">
      <c r="E705" s="2"/>
      <c r="G705" s="114"/>
      <c r="H705" s="114"/>
      <c r="J705" s="114"/>
      <c r="K705" s="114"/>
      <c r="L705" s="114"/>
    </row>
    <row r="706" spans="5:12" ht="15.75" customHeight="1" x14ac:dyDescent="0.25">
      <c r="E706" s="2"/>
      <c r="G706" s="114"/>
      <c r="H706" s="114"/>
      <c r="J706" s="114"/>
      <c r="K706" s="114"/>
      <c r="L706" s="114"/>
    </row>
    <row r="707" spans="5:12" ht="15.75" customHeight="1" x14ac:dyDescent="0.25">
      <c r="E707" s="2"/>
      <c r="G707" s="114"/>
      <c r="H707" s="114"/>
      <c r="J707" s="114"/>
      <c r="K707" s="114"/>
      <c r="L707" s="114"/>
    </row>
    <row r="708" spans="5:12" ht="15.75" customHeight="1" x14ac:dyDescent="0.25">
      <c r="E708" s="2"/>
      <c r="G708" s="114"/>
      <c r="H708" s="114"/>
      <c r="J708" s="114"/>
      <c r="K708" s="114"/>
      <c r="L708" s="114"/>
    </row>
    <row r="709" spans="5:12" ht="15.75" customHeight="1" x14ac:dyDescent="0.25">
      <c r="E709" s="2"/>
      <c r="G709" s="114"/>
      <c r="H709" s="114"/>
      <c r="J709" s="114"/>
      <c r="K709" s="114"/>
      <c r="L709" s="114"/>
    </row>
    <row r="710" spans="5:12" ht="15.75" customHeight="1" x14ac:dyDescent="0.25">
      <c r="E710" s="2"/>
      <c r="G710" s="114"/>
      <c r="H710" s="114"/>
      <c r="J710" s="114"/>
      <c r="K710" s="114"/>
      <c r="L710" s="114"/>
    </row>
    <row r="711" spans="5:12" ht="15.75" customHeight="1" x14ac:dyDescent="0.25">
      <c r="E711" s="2"/>
      <c r="G711" s="114"/>
      <c r="H711" s="114"/>
      <c r="J711" s="114"/>
      <c r="K711" s="114"/>
      <c r="L711" s="114"/>
    </row>
    <row r="712" spans="5:12" ht="15.75" customHeight="1" x14ac:dyDescent="0.25">
      <c r="E712" s="2"/>
      <c r="G712" s="114"/>
      <c r="H712" s="114"/>
      <c r="J712" s="114"/>
      <c r="K712" s="114"/>
      <c r="L712" s="114"/>
    </row>
    <row r="713" spans="5:12" ht="15.75" customHeight="1" x14ac:dyDescent="0.25">
      <c r="E713" s="2"/>
      <c r="G713" s="114"/>
      <c r="H713" s="114"/>
      <c r="J713" s="114"/>
      <c r="K713" s="114"/>
      <c r="L713" s="114"/>
    </row>
    <row r="714" spans="5:12" ht="15.75" customHeight="1" x14ac:dyDescent="0.25">
      <c r="E714" s="2"/>
      <c r="G714" s="114"/>
      <c r="H714" s="114"/>
      <c r="J714" s="114"/>
      <c r="K714" s="114"/>
      <c r="L714" s="114"/>
    </row>
    <row r="715" spans="5:12" ht="15.75" customHeight="1" x14ac:dyDescent="0.25">
      <c r="E715" s="2"/>
      <c r="G715" s="114"/>
      <c r="H715" s="114"/>
      <c r="J715" s="114"/>
      <c r="K715" s="114"/>
      <c r="L715" s="114"/>
    </row>
    <row r="716" spans="5:12" ht="15.75" customHeight="1" x14ac:dyDescent="0.25">
      <c r="E716" s="2"/>
      <c r="G716" s="114"/>
      <c r="H716" s="114"/>
      <c r="J716" s="114"/>
      <c r="K716" s="114"/>
      <c r="L716" s="114"/>
    </row>
    <row r="717" spans="5:12" ht="15.75" customHeight="1" x14ac:dyDescent="0.25">
      <c r="E717" s="2"/>
      <c r="G717" s="114"/>
      <c r="H717" s="114"/>
      <c r="J717" s="114"/>
      <c r="K717" s="114"/>
      <c r="L717" s="114"/>
    </row>
    <row r="718" spans="5:12" ht="15.75" customHeight="1" x14ac:dyDescent="0.25">
      <c r="E718" s="2"/>
      <c r="G718" s="114"/>
      <c r="H718" s="114"/>
      <c r="J718" s="114"/>
      <c r="K718" s="114"/>
      <c r="L718" s="114"/>
    </row>
    <row r="719" spans="5:12" ht="15.75" customHeight="1" x14ac:dyDescent="0.25">
      <c r="E719" s="2"/>
      <c r="G719" s="114"/>
      <c r="H719" s="114"/>
      <c r="J719" s="114"/>
      <c r="K719" s="114"/>
      <c r="L719" s="114"/>
    </row>
    <row r="720" spans="5:12" ht="15.75" customHeight="1" x14ac:dyDescent="0.25">
      <c r="E720" s="2"/>
      <c r="G720" s="114"/>
      <c r="H720" s="114"/>
      <c r="J720" s="114"/>
      <c r="K720" s="114"/>
      <c r="L720" s="114"/>
    </row>
    <row r="721" spans="5:12" ht="15.75" customHeight="1" x14ac:dyDescent="0.25">
      <c r="E721" s="2"/>
      <c r="G721" s="114"/>
      <c r="H721" s="114"/>
      <c r="J721" s="114"/>
      <c r="K721" s="114"/>
      <c r="L721" s="114"/>
    </row>
    <row r="722" spans="5:12" ht="15.75" customHeight="1" x14ac:dyDescent="0.25">
      <c r="E722" s="2"/>
      <c r="G722" s="114"/>
      <c r="H722" s="114"/>
      <c r="J722" s="114"/>
      <c r="K722" s="114"/>
      <c r="L722" s="114"/>
    </row>
    <row r="723" spans="5:12" ht="15.75" customHeight="1" x14ac:dyDescent="0.25">
      <c r="E723" s="2"/>
      <c r="G723" s="114"/>
      <c r="H723" s="114"/>
      <c r="J723" s="114"/>
      <c r="K723" s="114"/>
      <c r="L723" s="114"/>
    </row>
    <row r="724" spans="5:12" ht="15.75" customHeight="1" x14ac:dyDescent="0.25">
      <c r="E724" s="2"/>
      <c r="G724" s="114"/>
      <c r="H724" s="114"/>
      <c r="J724" s="114"/>
      <c r="K724" s="114"/>
      <c r="L724" s="114"/>
    </row>
    <row r="725" spans="5:12" ht="15.75" customHeight="1" x14ac:dyDescent="0.25">
      <c r="E725" s="2"/>
      <c r="G725" s="114"/>
      <c r="H725" s="114"/>
      <c r="J725" s="114"/>
      <c r="K725" s="114"/>
      <c r="L725" s="114"/>
    </row>
    <row r="726" spans="5:12" ht="15.75" customHeight="1" x14ac:dyDescent="0.25">
      <c r="E726" s="2"/>
      <c r="G726" s="114"/>
      <c r="H726" s="114"/>
      <c r="J726" s="114"/>
      <c r="K726" s="114"/>
      <c r="L726" s="114"/>
    </row>
    <row r="727" spans="5:12" ht="15.75" customHeight="1" x14ac:dyDescent="0.25">
      <c r="E727" s="2"/>
      <c r="G727" s="114"/>
      <c r="H727" s="114"/>
      <c r="J727" s="114"/>
      <c r="K727" s="114"/>
      <c r="L727" s="114"/>
    </row>
    <row r="728" spans="5:12" ht="15.75" customHeight="1" x14ac:dyDescent="0.25">
      <c r="E728" s="2"/>
      <c r="G728" s="114"/>
      <c r="H728" s="114"/>
      <c r="J728" s="114"/>
      <c r="K728" s="114"/>
      <c r="L728" s="114"/>
    </row>
    <row r="729" spans="5:12" ht="15.75" customHeight="1" x14ac:dyDescent="0.25">
      <c r="E729" s="2"/>
      <c r="G729" s="114"/>
      <c r="H729" s="114"/>
      <c r="J729" s="114"/>
      <c r="K729" s="114"/>
      <c r="L729" s="114"/>
    </row>
    <row r="730" spans="5:12" ht="15.75" customHeight="1" x14ac:dyDescent="0.25">
      <c r="E730" s="2"/>
      <c r="G730" s="114"/>
      <c r="H730" s="114"/>
      <c r="J730" s="114"/>
      <c r="K730" s="114"/>
      <c r="L730" s="114"/>
    </row>
    <row r="731" spans="5:12" ht="15.75" customHeight="1" x14ac:dyDescent="0.25">
      <c r="E731" s="2"/>
      <c r="G731" s="114"/>
      <c r="H731" s="114"/>
      <c r="J731" s="114"/>
      <c r="K731" s="114"/>
      <c r="L731" s="114"/>
    </row>
    <row r="732" spans="5:12" ht="15.75" customHeight="1" x14ac:dyDescent="0.25">
      <c r="E732" s="2"/>
      <c r="G732" s="114"/>
      <c r="H732" s="114"/>
      <c r="J732" s="114"/>
      <c r="K732" s="114"/>
      <c r="L732" s="114"/>
    </row>
    <row r="733" spans="5:12" ht="15.75" customHeight="1" x14ac:dyDescent="0.25">
      <c r="E733" s="2"/>
      <c r="G733" s="114"/>
      <c r="H733" s="114"/>
      <c r="J733" s="114"/>
      <c r="K733" s="114"/>
      <c r="L733" s="114"/>
    </row>
    <row r="734" spans="5:12" ht="15.75" customHeight="1" x14ac:dyDescent="0.25">
      <c r="E734" s="2"/>
      <c r="G734" s="114"/>
      <c r="H734" s="114"/>
      <c r="J734" s="114"/>
      <c r="K734" s="114"/>
      <c r="L734" s="114"/>
    </row>
    <row r="735" spans="5:12" ht="15.75" customHeight="1" x14ac:dyDescent="0.25">
      <c r="E735" s="2"/>
      <c r="G735" s="114"/>
      <c r="H735" s="114"/>
      <c r="J735" s="114"/>
      <c r="K735" s="114"/>
      <c r="L735" s="114"/>
    </row>
    <row r="736" spans="5:12" ht="15.75" customHeight="1" x14ac:dyDescent="0.25">
      <c r="E736" s="2"/>
      <c r="G736" s="114"/>
      <c r="H736" s="114"/>
      <c r="J736" s="114"/>
      <c r="K736" s="114"/>
      <c r="L736" s="114"/>
    </row>
    <row r="737" spans="5:12" ht="15.75" customHeight="1" x14ac:dyDescent="0.25">
      <c r="E737" s="2"/>
      <c r="G737" s="114"/>
      <c r="H737" s="114"/>
      <c r="J737" s="114"/>
      <c r="K737" s="114"/>
      <c r="L737" s="114"/>
    </row>
    <row r="738" spans="5:12" ht="15.75" customHeight="1" x14ac:dyDescent="0.25">
      <c r="E738" s="2"/>
      <c r="G738" s="114"/>
      <c r="H738" s="114"/>
      <c r="J738" s="114"/>
      <c r="K738" s="114"/>
      <c r="L738" s="114"/>
    </row>
    <row r="739" spans="5:12" ht="15.75" customHeight="1" x14ac:dyDescent="0.25">
      <c r="E739" s="2"/>
      <c r="G739" s="114"/>
      <c r="H739" s="114"/>
      <c r="J739" s="114"/>
      <c r="K739" s="114"/>
      <c r="L739" s="114"/>
    </row>
    <row r="740" spans="5:12" ht="15.75" customHeight="1" x14ac:dyDescent="0.25">
      <c r="E740" s="2"/>
      <c r="G740" s="114"/>
      <c r="H740" s="114"/>
      <c r="J740" s="114"/>
      <c r="K740" s="114"/>
      <c r="L740" s="114"/>
    </row>
    <row r="741" spans="5:12" ht="15.75" customHeight="1" x14ac:dyDescent="0.25">
      <c r="E741" s="2"/>
      <c r="G741" s="114"/>
      <c r="H741" s="114"/>
      <c r="J741" s="114"/>
      <c r="K741" s="114"/>
      <c r="L741" s="114"/>
    </row>
    <row r="742" spans="5:12" ht="15.75" customHeight="1" x14ac:dyDescent="0.25">
      <c r="E742" s="2"/>
      <c r="G742" s="114"/>
      <c r="H742" s="114"/>
      <c r="J742" s="114"/>
      <c r="K742" s="114"/>
      <c r="L742" s="114"/>
    </row>
    <row r="743" spans="5:12" ht="15.75" customHeight="1" x14ac:dyDescent="0.25">
      <c r="E743" s="2"/>
      <c r="G743" s="114"/>
      <c r="H743" s="114"/>
      <c r="J743" s="114"/>
      <c r="K743" s="114"/>
      <c r="L743" s="114"/>
    </row>
    <row r="744" spans="5:12" ht="15.75" customHeight="1" x14ac:dyDescent="0.25">
      <c r="E744" s="2"/>
      <c r="G744" s="114"/>
      <c r="H744" s="114"/>
      <c r="J744" s="114"/>
      <c r="K744" s="114"/>
      <c r="L744" s="114"/>
    </row>
    <row r="745" spans="5:12" ht="15.75" customHeight="1" x14ac:dyDescent="0.25">
      <c r="E745" s="2"/>
      <c r="G745" s="114"/>
      <c r="H745" s="114"/>
      <c r="J745" s="114"/>
      <c r="K745" s="114"/>
      <c r="L745" s="114"/>
    </row>
    <row r="746" spans="5:12" ht="15.75" customHeight="1" x14ac:dyDescent="0.25">
      <c r="E746" s="2"/>
      <c r="G746" s="114"/>
      <c r="H746" s="114"/>
      <c r="J746" s="114"/>
      <c r="K746" s="114"/>
      <c r="L746" s="114"/>
    </row>
    <row r="747" spans="5:12" ht="15.75" customHeight="1" x14ac:dyDescent="0.25">
      <c r="E747" s="2"/>
      <c r="G747" s="114"/>
      <c r="H747" s="114"/>
      <c r="J747" s="114"/>
      <c r="K747" s="114"/>
      <c r="L747" s="114"/>
    </row>
    <row r="748" spans="5:12" ht="15.75" customHeight="1" x14ac:dyDescent="0.25">
      <c r="E748" s="2"/>
      <c r="G748" s="114"/>
      <c r="H748" s="114"/>
      <c r="J748" s="114"/>
      <c r="K748" s="114"/>
      <c r="L748" s="114"/>
    </row>
    <row r="749" spans="5:12" ht="15.75" customHeight="1" x14ac:dyDescent="0.25">
      <c r="E749" s="2"/>
      <c r="G749" s="114"/>
      <c r="H749" s="114"/>
      <c r="J749" s="114"/>
      <c r="K749" s="114"/>
      <c r="L749" s="114"/>
    </row>
    <row r="750" spans="5:12" ht="15.75" customHeight="1" x14ac:dyDescent="0.25">
      <c r="E750" s="2"/>
      <c r="G750" s="114"/>
      <c r="H750" s="114"/>
      <c r="J750" s="114"/>
      <c r="K750" s="114"/>
      <c r="L750" s="114"/>
    </row>
    <row r="751" spans="5:12" ht="15.75" customHeight="1" x14ac:dyDescent="0.25">
      <c r="E751" s="2"/>
      <c r="G751" s="114"/>
      <c r="H751" s="114"/>
      <c r="J751" s="114"/>
      <c r="K751" s="114"/>
      <c r="L751" s="114"/>
    </row>
    <row r="752" spans="5:12" ht="15.75" customHeight="1" x14ac:dyDescent="0.25">
      <c r="E752" s="2"/>
      <c r="G752" s="114"/>
      <c r="H752" s="114"/>
      <c r="J752" s="114"/>
      <c r="K752" s="114"/>
      <c r="L752" s="114"/>
    </row>
    <row r="753" spans="5:12" ht="15.75" customHeight="1" x14ac:dyDescent="0.25">
      <c r="E753" s="2"/>
      <c r="G753" s="114"/>
      <c r="H753" s="114"/>
      <c r="J753" s="114"/>
      <c r="K753" s="114"/>
      <c r="L753" s="114"/>
    </row>
    <row r="754" spans="5:12" ht="15.75" customHeight="1" x14ac:dyDescent="0.25">
      <c r="E754" s="2"/>
      <c r="G754" s="114"/>
      <c r="H754" s="114"/>
      <c r="J754" s="114"/>
      <c r="K754" s="114"/>
      <c r="L754" s="114"/>
    </row>
    <row r="755" spans="5:12" ht="15.75" customHeight="1" x14ac:dyDescent="0.25">
      <c r="E755" s="2"/>
      <c r="G755" s="114"/>
      <c r="H755" s="114"/>
      <c r="J755" s="114"/>
      <c r="K755" s="114"/>
      <c r="L755" s="114"/>
    </row>
    <row r="756" spans="5:12" ht="15.75" customHeight="1" x14ac:dyDescent="0.25">
      <c r="E756" s="2"/>
      <c r="G756" s="114"/>
      <c r="H756" s="114"/>
      <c r="J756" s="114"/>
      <c r="K756" s="114"/>
      <c r="L756" s="114"/>
    </row>
    <row r="757" spans="5:12" ht="15.75" customHeight="1" x14ac:dyDescent="0.25">
      <c r="E757" s="2"/>
      <c r="G757" s="114"/>
      <c r="H757" s="114"/>
      <c r="J757" s="114"/>
      <c r="K757" s="114"/>
      <c r="L757" s="114"/>
    </row>
    <row r="758" spans="5:12" ht="15.75" customHeight="1" x14ac:dyDescent="0.25">
      <c r="E758" s="2"/>
      <c r="G758" s="114"/>
      <c r="H758" s="114"/>
      <c r="J758" s="114"/>
      <c r="K758" s="114"/>
      <c r="L758" s="114"/>
    </row>
    <row r="759" spans="5:12" ht="15.75" customHeight="1" x14ac:dyDescent="0.25">
      <c r="E759" s="2"/>
      <c r="G759" s="114"/>
      <c r="H759" s="114"/>
      <c r="J759" s="114"/>
      <c r="K759" s="114"/>
      <c r="L759" s="114"/>
    </row>
    <row r="760" spans="5:12" ht="15.75" customHeight="1" x14ac:dyDescent="0.25">
      <c r="E760" s="2"/>
      <c r="G760" s="114"/>
      <c r="H760" s="114"/>
      <c r="J760" s="114"/>
      <c r="K760" s="114"/>
      <c r="L760" s="114"/>
    </row>
    <row r="761" spans="5:12" ht="15.75" customHeight="1" x14ac:dyDescent="0.25">
      <c r="E761" s="2"/>
      <c r="G761" s="114"/>
      <c r="H761" s="114"/>
      <c r="J761" s="114"/>
      <c r="K761" s="114"/>
      <c r="L761" s="114"/>
    </row>
    <row r="762" spans="5:12" ht="15.75" customHeight="1" x14ac:dyDescent="0.25">
      <c r="E762" s="2"/>
      <c r="G762" s="114"/>
      <c r="H762" s="114"/>
      <c r="J762" s="114"/>
      <c r="K762" s="114"/>
      <c r="L762" s="114"/>
    </row>
    <row r="763" spans="5:12" ht="15.75" customHeight="1" x14ac:dyDescent="0.25">
      <c r="E763" s="2"/>
      <c r="G763" s="114"/>
      <c r="H763" s="114"/>
      <c r="J763" s="114"/>
      <c r="K763" s="114"/>
      <c r="L763" s="114"/>
    </row>
    <row r="764" spans="5:12" ht="15.75" customHeight="1" x14ac:dyDescent="0.25">
      <c r="E764" s="2"/>
      <c r="G764" s="114"/>
      <c r="H764" s="114"/>
      <c r="J764" s="114"/>
      <c r="K764" s="114"/>
      <c r="L764" s="114"/>
    </row>
    <row r="765" spans="5:12" ht="15.75" customHeight="1" x14ac:dyDescent="0.25">
      <c r="E765" s="2"/>
      <c r="G765" s="114"/>
      <c r="H765" s="114"/>
      <c r="J765" s="114"/>
      <c r="K765" s="114"/>
      <c r="L765" s="114"/>
    </row>
    <row r="766" spans="5:12" ht="15.75" customHeight="1" x14ac:dyDescent="0.25">
      <c r="E766" s="2"/>
      <c r="G766" s="114"/>
      <c r="H766" s="114"/>
      <c r="J766" s="114"/>
      <c r="K766" s="114"/>
      <c r="L766" s="114"/>
    </row>
    <row r="767" spans="5:12" ht="15.75" customHeight="1" x14ac:dyDescent="0.25">
      <c r="E767" s="2"/>
      <c r="G767" s="114"/>
      <c r="H767" s="114"/>
      <c r="J767" s="114"/>
      <c r="K767" s="114"/>
      <c r="L767" s="114"/>
    </row>
    <row r="768" spans="5:12" ht="15.75" customHeight="1" x14ac:dyDescent="0.25">
      <c r="E768" s="2"/>
      <c r="G768" s="114"/>
      <c r="H768" s="114"/>
      <c r="J768" s="114"/>
      <c r="K768" s="114"/>
      <c r="L768" s="114"/>
    </row>
    <row r="769" spans="5:12" ht="15.75" customHeight="1" x14ac:dyDescent="0.25">
      <c r="E769" s="2"/>
      <c r="G769" s="114"/>
      <c r="H769" s="114"/>
      <c r="J769" s="114"/>
      <c r="K769" s="114"/>
      <c r="L769" s="114"/>
    </row>
    <row r="770" spans="5:12" ht="15.75" customHeight="1" x14ac:dyDescent="0.25">
      <c r="E770" s="2"/>
      <c r="G770" s="114"/>
      <c r="H770" s="114"/>
      <c r="J770" s="114"/>
      <c r="K770" s="114"/>
      <c r="L770" s="114"/>
    </row>
    <row r="771" spans="5:12" ht="15.75" customHeight="1" x14ac:dyDescent="0.25">
      <c r="E771" s="2"/>
      <c r="G771" s="114"/>
      <c r="H771" s="114"/>
      <c r="J771" s="114"/>
      <c r="K771" s="114"/>
      <c r="L771" s="114"/>
    </row>
    <row r="772" spans="5:12" ht="15.75" customHeight="1" x14ac:dyDescent="0.25">
      <c r="E772" s="2"/>
      <c r="G772" s="114"/>
      <c r="H772" s="114"/>
      <c r="J772" s="114"/>
      <c r="K772" s="114"/>
      <c r="L772" s="114"/>
    </row>
    <row r="773" spans="5:12" ht="15.75" customHeight="1" x14ac:dyDescent="0.25">
      <c r="E773" s="2"/>
      <c r="G773" s="114"/>
      <c r="H773" s="114"/>
      <c r="J773" s="114"/>
      <c r="K773" s="114"/>
      <c r="L773" s="114"/>
    </row>
    <row r="774" spans="5:12" ht="15.75" customHeight="1" x14ac:dyDescent="0.25">
      <c r="E774" s="2"/>
      <c r="G774" s="114"/>
      <c r="H774" s="114"/>
      <c r="J774" s="114"/>
      <c r="K774" s="114"/>
      <c r="L774" s="114"/>
    </row>
    <row r="775" spans="5:12" ht="15.75" customHeight="1" x14ac:dyDescent="0.25">
      <c r="E775" s="2"/>
      <c r="G775" s="114"/>
      <c r="H775" s="114"/>
      <c r="J775" s="114"/>
      <c r="K775" s="114"/>
      <c r="L775" s="114"/>
    </row>
    <row r="776" spans="5:12" ht="15.75" customHeight="1" x14ac:dyDescent="0.25">
      <c r="E776" s="2"/>
      <c r="G776" s="114"/>
      <c r="H776" s="114"/>
      <c r="J776" s="114"/>
      <c r="K776" s="114"/>
      <c r="L776" s="114"/>
    </row>
    <row r="777" spans="5:12" ht="15.75" customHeight="1" x14ac:dyDescent="0.25">
      <c r="E777" s="2"/>
      <c r="G777" s="114"/>
      <c r="H777" s="114"/>
      <c r="J777" s="114"/>
      <c r="K777" s="114"/>
      <c r="L777" s="114"/>
    </row>
    <row r="778" spans="5:12" ht="15.75" customHeight="1" x14ac:dyDescent="0.25">
      <c r="E778" s="2"/>
      <c r="G778" s="114"/>
      <c r="H778" s="114"/>
      <c r="J778" s="114"/>
      <c r="K778" s="114"/>
      <c r="L778" s="114"/>
    </row>
    <row r="779" spans="5:12" ht="15.75" customHeight="1" x14ac:dyDescent="0.25">
      <c r="E779" s="2"/>
      <c r="G779" s="114"/>
      <c r="H779" s="114"/>
      <c r="J779" s="114"/>
      <c r="K779" s="114"/>
      <c r="L779" s="114"/>
    </row>
    <row r="780" spans="5:12" ht="15.75" customHeight="1" x14ac:dyDescent="0.25">
      <c r="E780" s="2"/>
      <c r="G780" s="114"/>
      <c r="H780" s="114"/>
      <c r="J780" s="114"/>
      <c r="K780" s="114"/>
      <c r="L780" s="114"/>
    </row>
    <row r="781" spans="5:12" ht="15.75" customHeight="1" x14ac:dyDescent="0.25">
      <c r="E781" s="2"/>
      <c r="G781" s="114"/>
      <c r="H781" s="114"/>
      <c r="J781" s="114"/>
      <c r="K781" s="114"/>
      <c r="L781" s="114"/>
    </row>
    <row r="782" spans="5:12" ht="15.75" customHeight="1" x14ac:dyDescent="0.25">
      <c r="E782" s="2"/>
      <c r="G782" s="114"/>
      <c r="H782" s="114"/>
      <c r="J782" s="114"/>
      <c r="K782" s="114"/>
      <c r="L782" s="114"/>
    </row>
    <row r="783" spans="5:12" ht="15.75" customHeight="1" x14ac:dyDescent="0.25">
      <c r="E783" s="2"/>
      <c r="G783" s="114"/>
      <c r="H783" s="114"/>
      <c r="J783" s="114"/>
      <c r="K783" s="114"/>
      <c r="L783" s="114"/>
    </row>
    <row r="784" spans="5:12" ht="15.75" customHeight="1" x14ac:dyDescent="0.25">
      <c r="E784" s="2"/>
      <c r="G784" s="114"/>
      <c r="H784" s="114"/>
      <c r="J784" s="114"/>
      <c r="K784" s="114"/>
      <c r="L784" s="114"/>
    </row>
    <row r="785" spans="5:12" ht="15.75" customHeight="1" x14ac:dyDescent="0.25">
      <c r="E785" s="2"/>
      <c r="G785" s="114"/>
      <c r="H785" s="114"/>
      <c r="J785" s="114"/>
      <c r="K785" s="114"/>
      <c r="L785" s="114"/>
    </row>
    <row r="786" spans="5:12" ht="15.75" customHeight="1" x14ac:dyDescent="0.25">
      <c r="E786" s="2"/>
      <c r="G786" s="114"/>
      <c r="H786" s="114"/>
      <c r="J786" s="114"/>
      <c r="K786" s="114"/>
      <c r="L786" s="114"/>
    </row>
    <row r="787" spans="5:12" ht="15.75" customHeight="1" x14ac:dyDescent="0.25">
      <c r="E787" s="2"/>
      <c r="G787" s="114"/>
      <c r="H787" s="114"/>
      <c r="J787" s="114"/>
      <c r="K787" s="114"/>
      <c r="L787" s="114"/>
    </row>
    <row r="788" spans="5:12" ht="15.75" customHeight="1" x14ac:dyDescent="0.25">
      <c r="E788" s="2"/>
      <c r="G788" s="114"/>
      <c r="H788" s="114"/>
      <c r="J788" s="114"/>
      <c r="K788" s="114"/>
      <c r="L788" s="114"/>
    </row>
    <row r="789" spans="5:12" ht="15.75" customHeight="1" x14ac:dyDescent="0.25">
      <c r="E789" s="2"/>
      <c r="G789" s="114"/>
      <c r="H789" s="114"/>
      <c r="J789" s="114"/>
      <c r="K789" s="114"/>
      <c r="L789" s="114"/>
    </row>
    <row r="790" spans="5:12" ht="15.75" customHeight="1" x14ac:dyDescent="0.25">
      <c r="E790" s="2"/>
      <c r="G790" s="114"/>
      <c r="H790" s="114"/>
      <c r="J790" s="114"/>
      <c r="K790" s="114"/>
      <c r="L790" s="114"/>
    </row>
    <row r="791" spans="5:12" ht="15.75" customHeight="1" x14ac:dyDescent="0.25">
      <c r="E791" s="2"/>
      <c r="G791" s="114"/>
      <c r="H791" s="114"/>
      <c r="J791" s="114"/>
      <c r="K791" s="114"/>
      <c r="L791" s="114"/>
    </row>
    <row r="792" spans="5:12" ht="15.75" customHeight="1" x14ac:dyDescent="0.25">
      <c r="E792" s="2"/>
      <c r="G792" s="114"/>
      <c r="H792" s="114"/>
      <c r="J792" s="114"/>
      <c r="K792" s="114"/>
      <c r="L792" s="114"/>
    </row>
    <row r="793" spans="5:12" ht="15.75" customHeight="1" x14ac:dyDescent="0.25">
      <c r="E793" s="2"/>
      <c r="G793" s="114"/>
      <c r="H793" s="114"/>
      <c r="J793" s="114"/>
      <c r="K793" s="114"/>
      <c r="L793" s="114"/>
    </row>
    <row r="794" spans="5:12" ht="15.75" customHeight="1" x14ac:dyDescent="0.25">
      <c r="E794" s="2"/>
      <c r="G794" s="114"/>
      <c r="H794" s="114"/>
      <c r="J794" s="114"/>
      <c r="K794" s="114"/>
      <c r="L794" s="114"/>
    </row>
    <row r="795" spans="5:12" ht="15.75" customHeight="1" x14ac:dyDescent="0.25">
      <c r="E795" s="2"/>
      <c r="G795" s="114"/>
      <c r="H795" s="114"/>
      <c r="J795" s="114"/>
      <c r="K795" s="114"/>
      <c r="L795" s="114"/>
    </row>
    <row r="796" spans="5:12" ht="15.75" customHeight="1" x14ac:dyDescent="0.25">
      <c r="E796" s="2"/>
      <c r="G796" s="114"/>
      <c r="H796" s="114"/>
      <c r="J796" s="114"/>
      <c r="K796" s="114"/>
      <c r="L796" s="114"/>
    </row>
    <row r="797" spans="5:12" ht="15.75" customHeight="1" x14ac:dyDescent="0.25">
      <c r="E797" s="2"/>
      <c r="G797" s="114"/>
      <c r="H797" s="114"/>
      <c r="J797" s="114"/>
      <c r="K797" s="114"/>
      <c r="L797" s="114"/>
    </row>
    <row r="798" spans="5:12" ht="15.75" customHeight="1" x14ac:dyDescent="0.25">
      <c r="E798" s="2"/>
      <c r="G798" s="114"/>
      <c r="H798" s="114"/>
      <c r="J798" s="114"/>
      <c r="K798" s="114"/>
      <c r="L798" s="114"/>
    </row>
    <row r="799" spans="5:12" ht="15.75" customHeight="1" x14ac:dyDescent="0.25">
      <c r="E799" s="2"/>
      <c r="G799" s="114"/>
      <c r="H799" s="114"/>
      <c r="J799" s="114"/>
      <c r="K799" s="114"/>
      <c r="L799" s="114"/>
    </row>
    <row r="800" spans="5:12" ht="15.75" customHeight="1" x14ac:dyDescent="0.25">
      <c r="E800" s="2"/>
      <c r="G800" s="114"/>
      <c r="H800" s="114"/>
      <c r="J800" s="114"/>
      <c r="K800" s="114"/>
      <c r="L800" s="114"/>
    </row>
    <row r="801" spans="5:12" ht="15.75" customHeight="1" x14ac:dyDescent="0.25">
      <c r="E801" s="2"/>
      <c r="G801" s="114"/>
      <c r="H801" s="114"/>
      <c r="J801" s="114"/>
      <c r="K801" s="114"/>
      <c r="L801" s="114"/>
    </row>
    <row r="802" spans="5:12" ht="15.75" customHeight="1" x14ac:dyDescent="0.25">
      <c r="E802" s="2"/>
      <c r="G802" s="114"/>
      <c r="H802" s="114"/>
      <c r="J802" s="114"/>
      <c r="K802" s="114"/>
      <c r="L802" s="114"/>
    </row>
    <row r="803" spans="5:12" ht="15.75" customHeight="1" x14ac:dyDescent="0.25">
      <c r="E803" s="2"/>
      <c r="G803" s="114"/>
      <c r="H803" s="114"/>
      <c r="J803" s="114"/>
      <c r="K803" s="114"/>
      <c r="L803" s="114"/>
    </row>
    <row r="804" spans="5:12" ht="15.75" customHeight="1" x14ac:dyDescent="0.25">
      <c r="E804" s="2"/>
      <c r="G804" s="114"/>
      <c r="H804" s="114"/>
      <c r="J804" s="114"/>
      <c r="K804" s="114"/>
      <c r="L804" s="114"/>
    </row>
    <row r="805" spans="5:12" ht="15.75" customHeight="1" x14ac:dyDescent="0.25">
      <c r="E805" s="2"/>
      <c r="G805" s="114"/>
      <c r="H805" s="114"/>
      <c r="J805" s="114"/>
      <c r="K805" s="114"/>
      <c r="L805" s="114"/>
    </row>
    <row r="806" spans="5:12" ht="15.75" customHeight="1" x14ac:dyDescent="0.25">
      <c r="E806" s="2"/>
      <c r="G806" s="114"/>
      <c r="H806" s="114"/>
      <c r="J806" s="114"/>
      <c r="K806" s="114"/>
      <c r="L806" s="114"/>
    </row>
    <row r="807" spans="5:12" ht="15.75" customHeight="1" x14ac:dyDescent="0.25">
      <c r="E807" s="2"/>
      <c r="G807" s="114"/>
      <c r="H807" s="114"/>
      <c r="J807" s="114"/>
      <c r="K807" s="114"/>
      <c r="L807" s="114"/>
    </row>
    <row r="808" spans="5:12" ht="15.75" customHeight="1" x14ac:dyDescent="0.25">
      <c r="E808" s="2"/>
      <c r="G808" s="114"/>
      <c r="H808" s="114"/>
      <c r="J808" s="114"/>
      <c r="K808" s="114"/>
      <c r="L808" s="114"/>
    </row>
    <row r="809" spans="5:12" ht="15.75" customHeight="1" x14ac:dyDescent="0.25">
      <c r="E809" s="2"/>
      <c r="G809" s="114"/>
      <c r="H809" s="114"/>
      <c r="J809" s="114"/>
      <c r="K809" s="114"/>
      <c r="L809" s="114"/>
    </row>
    <row r="810" spans="5:12" ht="15.75" customHeight="1" x14ac:dyDescent="0.25">
      <c r="E810" s="2"/>
      <c r="G810" s="114"/>
      <c r="H810" s="114"/>
      <c r="J810" s="114"/>
      <c r="K810" s="114"/>
      <c r="L810" s="114"/>
    </row>
    <row r="811" spans="5:12" ht="15.75" customHeight="1" x14ac:dyDescent="0.25">
      <c r="E811" s="2"/>
      <c r="G811" s="114"/>
      <c r="H811" s="114"/>
      <c r="J811" s="114"/>
      <c r="K811" s="114"/>
      <c r="L811" s="114"/>
    </row>
    <row r="812" spans="5:12" ht="15.75" customHeight="1" x14ac:dyDescent="0.25">
      <c r="E812" s="2"/>
      <c r="G812" s="114"/>
      <c r="H812" s="114"/>
      <c r="J812" s="114"/>
      <c r="K812" s="114"/>
      <c r="L812" s="114"/>
    </row>
    <row r="813" spans="5:12" ht="15.75" customHeight="1" x14ac:dyDescent="0.25">
      <c r="E813" s="2"/>
      <c r="G813" s="114"/>
      <c r="H813" s="114"/>
      <c r="J813" s="114"/>
      <c r="K813" s="114"/>
      <c r="L813" s="114"/>
    </row>
    <row r="814" spans="5:12" ht="15.75" customHeight="1" x14ac:dyDescent="0.25">
      <c r="E814" s="2"/>
      <c r="G814" s="114"/>
      <c r="H814" s="114"/>
      <c r="J814" s="114"/>
      <c r="K814" s="114"/>
      <c r="L814" s="114"/>
    </row>
    <row r="815" spans="5:12" ht="15.75" customHeight="1" x14ac:dyDescent="0.25">
      <c r="E815" s="2"/>
      <c r="G815" s="114"/>
      <c r="H815" s="114"/>
      <c r="J815" s="114"/>
      <c r="K815" s="114"/>
      <c r="L815" s="114"/>
    </row>
    <row r="816" spans="5:12" ht="15.75" customHeight="1" x14ac:dyDescent="0.25">
      <c r="E816" s="2"/>
      <c r="G816" s="114"/>
      <c r="H816" s="114"/>
      <c r="J816" s="114"/>
      <c r="K816" s="114"/>
      <c r="L816" s="114"/>
    </row>
    <row r="817" spans="5:12" ht="15.75" customHeight="1" x14ac:dyDescent="0.25">
      <c r="E817" s="2"/>
      <c r="G817" s="114"/>
      <c r="H817" s="114"/>
      <c r="J817" s="114"/>
      <c r="K817" s="114"/>
      <c r="L817" s="114"/>
    </row>
    <row r="818" spans="5:12" ht="15.75" customHeight="1" x14ac:dyDescent="0.25">
      <c r="E818" s="2"/>
      <c r="G818" s="114"/>
      <c r="H818" s="114"/>
      <c r="J818" s="114"/>
      <c r="K818" s="114"/>
      <c r="L818" s="114"/>
    </row>
    <row r="819" spans="5:12" ht="15.75" customHeight="1" x14ac:dyDescent="0.25">
      <c r="E819" s="2"/>
      <c r="G819" s="114"/>
      <c r="H819" s="114"/>
      <c r="J819" s="114"/>
      <c r="K819" s="114"/>
      <c r="L819" s="114"/>
    </row>
    <row r="820" spans="5:12" ht="15.75" customHeight="1" x14ac:dyDescent="0.25">
      <c r="E820" s="2"/>
      <c r="G820" s="114"/>
      <c r="H820" s="114"/>
      <c r="J820" s="114"/>
      <c r="K820" s="114"/>
      <c r="L820" s="114"/>
    </row>
    <row r="821" spans="5:12" ht="15.75" customHeight="1" x14ac:dyDescent="0.25">
      <c r="E821" s="2"/>
      <c r="G821" s="114"/>
      <c r="H821" s="114"/>
      <c r="J821" s="114"/>
      <c r="K821" s="114"/>
      <c r="L821" s="114"/>
    </row>
    <row r="822" spans="5:12" ht="15.75" customHeight="1" x14ac:dyDescent="0.25">
      <c r="E822" s="2"/>
      <c r="G822" s="114"/>
      <c r="H822" s="114"/>
      <c r="J822" s="114"/>
      <c r="K822" s="114"/>
      <c r="L822" s="114"/>
    </row>
    <row r="823" spans="5:12" ht="15.75" customHeight="1" x14ac:dyDescent="0.25">
      <c r="E823" s="2"/>
      <c r="G823" s="114"/>
      <c r="H823" s="114"/>
      <c r="J823" s="114"/>
      <c r="K823" s="114"/>
      <c r="L823" s="114"/>
    </row>
    <row r="824" spans="5:12" ht="15.75" customHeight="1" x14ac:dyDescent="0.25">
      <c r="E824" s="2"/>
      <c r="G824" s="114"/>
      <c r="H824" s="114"/>
      <c r="J824" s="114"/>
      <c r="K824" s="114"/>
      <c r="L824" s="114"/>
    </row>
    <row r="825" spans="5:12" ht="15.75" customHeight="1" x14ac:dyDescent="0.25">
      <c r="E825" s="2"/>
      <c r="G825" s="114"/>
      <c r="H825" s="114"/>
      <c r="J825" s="114"/>
      <c r="K825" s="114"/>
      <c r="L825" s="114"/>
    </row>
    <row r="826" spans="5:12" ht="15.75" customHeight="1" x14ac:dyDescent="0.25">
      <c r="E826" s="2"/>
      <c r="G826" s="114"/>
      <c r="H826" s="114"/>
      <c r="J826" s="114"/>
      <c r="K826" s="114"/>
      <c r="L826" s="114"/>
    </row>
    <row r="827" spans="5:12" ht="15.75" customHeight="1" x14ac:dyDescent="0.25">
      <c r="E827" s="2"/>
      <c r="G827" s="114"/>
      <c r="H827" s="114"/>
      <c r="J827" s="114"/>
      <c r="K827" s="114"/>
      <c r="L827" s="114"/>
    </row>
    <row r="828" spans="5:12" ht="15.75" customHeight="1" x14ac:dyDescent="0.25">
      <c r="E828" s="2"/>
      <c r="G828" s="114"/>
      <c r="H828" s="114"/>
      <c r="J828" s="114"/>
      <c r="K828" s="114"/>
      <c r="L828" s="114"/>
    </row>
    <row r="829" spans="5:12" ht="15.75" customHeight="1" x14ac:dyDescent="0.25">
      <c r="E829" s="2"/>
      <c r="G829" s="114"/>
      <c r="H829" s="114"/>
      <c r="J829" s="114"/>
      <c r="K829" s="114"/>
      <c r="L829" s="114"/>
    </row>
    <row r="830" spans="5:12" ht="15.75" customHeight="1" x14ac:dyDescent="0.25">
      <c r="E830" s="2"/>
      <c r="G830" s="114"/>
      <c r="H830" s="114"/>
      <c r="J830" s="114"/>
      <c r="K830" s="114"/>
      <c r="L830" s="114"/>
    </row>
    <row r="831" spans="5:12" ht="15.75" customHeight="1" x14ac:dyDescent="0.25">
      <c r="E831" s="2"/>
      <c r="G831" s="114"/>
      <c r="H831" s="114"/>
      <c r="J831" s="114"/>
      <c r="K831" s="114"/>
      <c r="L831" s="114"/>
    </row>
    <row r="832" spans="5:12" ht="15.75" customHeight="1" x14ac:dyDescent="0.25">
      <c r="E832" s="2"/>
      <c r="G832" s="114"/>
      <c r="H832" s="114"/>
      <c r="J832" s="114"/>
      <c r="K832" s="114"/>
      <c r="L832" s="114"/>
    </row>
    <row r="833" spans="5:12" ht="15.75" customHeight="1" x14ac:dyDescent="0.25">
      <c r="E833" s="2"/>
      <c r="G833" s="114"/>
      <c r="H833" s="114"/>
      <c r="J833" s="114"/>
      <c r="K833" s="114"/>
      <c r="L833" s="114"/>
    </row>
    <row r="834" spans="5:12" ht="15.75" customHeight="1" x14ac:dyDescent="0.25">
      <c r="E834" s="2"/>
      <c r="G834" s="114"/>
      <c r="H834" s="114"/>
      <c r="J834" s="114"/>
      <c r="K834" s="114"/>
      <c r="L834" s="114"/>
    </row>
    <row r="835" spans="5:12" ht="15.75" customHeight="1" x14ac:dyDescent="0.25">
      <c r="E835" s="2"/>
      <c r="G835" s="114"/>
      <c r="H835" s="114"/>
      <c r="J835" s="114"/>
      <c r="K835" s="114"/>
      <c r="L835" s="114"/>
    </row>
    <row r="836" spans="5:12" ht="15.75" customHeight="1" x14ac:dyDescent="0.25">
      <c r="E836" s="2"/>
      <c r="G836" s="114"/>
      <c r="H836" s="114"/>
      <c r="J836" s="114"/>
      <c r="K836" s="114"/>
      <c r="L836" s="114"/>
    </row>
    <row r="837" spans="5:12" ht="15.75" customHeight="1" x14ac:dyDescent="0.25">
      <c r="E837" s="2"/>
      <c r="G837" s="114"/>
      <c r="H837" s="114"/>
      <c r="J837" s="114"/>
      <c r="K837" s="114"/>
      <c r="L837" s="114"/>
    </row>
    <row r="838" spans="5:12" ht="15.75" customHeight="1" x14ac:dyDescent="0.25">
      <c r="E838" s="2"/>
      <c r="G838" s="114"/>
      <c r="H838" s="114"/>
      <c r="J838" s="114"/>
      <c r="K838" s="114"/>
      <c r="L838" s="114"/>
    </row>
    <row r="839" spans="5:12" ht="15.75" customHeight="1" x14ac:dyDescent="0.25">
      <c r="E839" s="2"/>
      <c r="G839" s="114"/>
      <c r="H839" s="114"/>
      <c r="J839" s="114"/>
      <c r="K839" s="114"/>
      <c r="L839" s="114"/>
    </row>
    <row r="840" spans="5:12" ht="15.75" customHeight="1" x14ac:dyDescent="0.25">
      <c r="E840" s="2"/>
      <c r="G840" s="114"/>
      <c r="H840" s="114"/>
      <c r="J840" s="114"/>
      <c r="K840" s="114"/>
      <c r="L840" s="114"/>
    </row>
    <row r="841" spans="5:12" ht="15.75" customHeight="1" x14ac:dyDescent="0.25">
      <c r="E841" s="2"/>
      <c r="G841" s="114"/>
      <c r="H841" s="114"/>
      <c r="J841" s="114"/>
      <c r="K841" s="114"/>
      <c r="L841" s="114"/>
    </row>
    <row r="842" spans="5:12" ht="15.75" customHeight="1" x14ac:dyDescent="0.25">
      <c r="E842" s="2"/>
      <c r="G842" s="114"/>
      <c r="H842" s="114"/>
      <c r="J842" s="114"/>
      <c r="K842" s="114"/>
      <c r="L842" s="114"/>
    </row>
    <row r="843" spans="5:12" ht="15.75" customHeight="1" x14ac:dyDescent="0.25">
      <c r="E843" s="2"/>
      <c r="G843" s="114"/>
      <c r="H843" s="114"/>
      <c r="J843" s="114"/>
      <c r="K843" s="114"/>
      <c r="L843" s="114"/>
    </row>
    <row r="844" spans="5:12" ht="15.75" customHeight="1" x14ac:dyDescent="0.25">
      <c r="E844" s="2"/>
      <c r="G844" s="114"/>
      <c r="H844" s="114"/>
      <c r="J844" s="114"/>
      <c r="K844" s="114"/>
      <c r="L844" s="114"/>
    </row>
    <row r="845" spans="5:12" ht="15.75" customHeight="1" x14ac:dyDescent="0.25">
      <c r="E845" s="2"/>
      <c r="G845" s="114"/>
      <c r="H845" s="114"/>
      <c r="J845" s="114"/>
      <c r="K845" s="114"/>
      <c r="L845" s="114"/>
    </row>
    <row r="846" spans="5:12" ht="15.75" customHeight="1" x14ac:dyDescent="0.25">
      <c r="E846" s="2"/>
      <c r="G846" s="114"/>
      <c r="H846" s="114"/>
      <c r="J846" s="114"/>
      <c r="K846" s="114"/>
      <c r="L846" s="114"/>
    </row>
    <row r="847" spans="5:12" ht="15.75" customHeight="1" x14ac:dyDescent="0.25">
      <c r="E847" s="2"/>
      <c r="G847" s="114"/>
      <c r="H847" s="114"/>
      <c r="J847" s="114"/>
      <c r="K847" s="114"/>
      <c r="L847" s="114"/>
    </row>
    <row r="848" spans="5:12" ht="15.75" customHeight="1" x14ac:dyDescent="0.25">
      <c r="E848" s="2"/>
      <c r="G848" s="114"/>
      <c r="H848" s="114"/>
      <c r="J848" s="114"/>
      <c r="K848" s="114"/>
      <c r="L848" s="114"/>
    </row>
    <row r="849" spans="5:12" ht="15.75" customHeight="1" x14ac:dyDescent="0.25">
      <c r="E849" s="2"/>
      <c r="G849" s="114"/>
      <c r="H849" s="114"/>
      <c r="J849" s="114"/>
      <c r="K849" s="114"/>
      <c r="L849" s="114"/>
    </row>
    <row r="850" spans="5:12" ht="15.75" customHeight="1" x14ac:dyDescent="0.25">
      <c r="E850" s="2"/>
      <c r="G850" s="114"/>
      <c r="H850" s="114"/>
      <c r="J850" s="114"/>
      <c r="K850" s="114"/>
      <c r="L850" s="114"/>
    </row>
    <row r="851" spans="5:12" ht="15.75" customHeight="1" x14ac:dyDescent="0.25">
      <c r="E851" s="2"/>
      <c r="G851" s="114"/>
      <c r="H851" s="114"/>
      <c r="J851" s="114"/>
      <c r="K851" s="114"/>
      <c r="L851" s="114"/>
    </row>
    <row r="852" spans="5:12" ht="15.75" customHeight="1" x14ac:dyDescent="0.25">
      <c r="E852" s="2"/>
      <c r="G852" s="114"/>
      <c r="H852" s="114"/>
      <c r="J852" s="114"/>
      <c r="K852" s="114"/>
      <c r="L852" s="114"/>
    </row>
    <row r="853" spans="5:12" ht="15.75" customHeight="1" x14ac:dyDescent="0.25">
      <c r="E853" s="2"/>
      <c r="G853" s="114"/>
      <c r="H853" s="114"/>
      <c r="J853" s="114"/>
      <c r="K853" s="114"/>
      <c r="L853" s="114"/>
    </row>
    <row r="854" spans="5:12" ht="15.75" customHeight="1" x14ac:dyDescent="0.25">
      <c r="E854" s="2"/>
      <c r="G854" s="114"/>
      <c r="H854" s="114"/>
      <c r="J854" s="114"/>
      <c r="K854" s="114"/>
      <c r="L854" s="114"/>
    </row>
    <row r="855" spans="5:12" ht="15.75" customHeight="1" x14ac:dyDescent="0.25">
      <c r="E855" s="2"/>
      <c r="G855" s="114"/>
      <c r="H855" s="114"/>
      <c r="J855" s="114"/>
      <c r="K855" s="114"/>
      <c r="L855" s="114"/>
    </row>
    <row r="856" spans="5:12" ht="15.75" customHeight="1" x14ac:dyDescent="0.25">
      <c r="E856" s="2"/>
      <c r="G856" s="114"/>
      <c r="H856" s="114"/>
      <c r="J856" s="114"/>
      <c r="K856" s="114"/>
      <c r="L856" s="114"/>
    </row>
    <row r="857" spans="5:12" ht="15.75" customHeight="1" x14ac:dyDescent="0.25">
      <c r="E857" s="2"/>
      <c r="G857" s="114"/>
      <c r="H857" s="114"/>
      <c r="J857" s="114"/>
      <c r="K857" s="114"/>
      <c r="L857" s="114"/>
    </row>
    <row r="858" spans="5:12" ht="15.75" customHeight="1" x14ac:dyDescent="0.25">
      <c r="E858" s="2"/>
      <c r="G858" s="114"/>
      <c r="H858" s="114"/>
      <c r="J858" s="114"/>
      <c r="K858" s="114"/>
      <c r="L858" s="114"/>
    </row>
    <row r="859" spans="5:12" ht="15.75" customHeight="1" x14ac:dyDescent="0.25">
      <c r="E859" s="2"/>
      <c r="G859" s="114"/>
      <c r="H859" s="114"/>
      <c r="J859" s="114"/>
      <c r="K859" s="114"/>
      <c r="L859" s="114"/>
    </row>
    <row r="860" spans="5:12" ht="15.75" customHeight="1" x14ac:dyDescent="0.25">
      <c r="E860" s="2"/>
      <c r="G860" s="114"/>
      <c r="H860" s="114"/>
      <c r="J860" s="114"/>
      <c r="K860" s="114"/>
      <c r="L860" s="114"/>
    </row>
    <row r="861" spans="5:12" ht="15.75" customHeight="1" x14ac:dyDescent="0.25">
      <c r="E861" s="2"/>
      <c r="G861" s="114"/>
      <c r="H861" s="114"/>
      <c r="J861" s="114"/>
      <c r="K861" s="114"/>
      <c r="L861" s="114"/>
    </row>
    <row r="862" spans="5:12" ht="15.75" customHeight="1" x14ac:dyDescent="0.25">
      <c r="E862" s="2"/>
      <c r="G862" s="114"/>
      <c r="H862" s="114"/>
      <c r="J862" s="114"/>
      <c r="K862" s="114"/>
      <c r="L862" s="114"/>
    </row>
    <row r="863" spans="5:12" ht="15.75" customHeight="1" x14ac:dyDescent="0.25">
      <c r="E863" s="2"/>
      <c r="G863" s="114"/>
      <c r="H863" s="114"/>
      <c r="J863" s="114"/>
      <c r="K863" s="114"/>
      <c r="L863" s="114"/>
    </row>
    <row r="864" spans="5:12" ht="15.75" customHeight="1" x14ac:dyDescent="0.25">
      <c r="E864" s="2"/>
      <c r="G864" s="114"/>
      <c r="H864" s="114"/>
      <c r="J864" s="114"/>
      <c r="K864" s="114"/>
      <c r="L864" s="114"/>
    </row>
  </sheetData>
  <mergeCells count="1">
    <mergeCell ref="C648:L648"/>
  </mergeCells>
  <pageMargins left="0.70866141732283472" right="0.70866141732283472" top="0.74803149606299213" bottom="0.74803149606299213" header="0" footer="0"/>
  <pageSetup paperSize="9" scale="67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Kopsav_2022</vt:lpstr>
      <vt:lpstr>Kopsav_2022!Print_Titles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Uldis Ervalds</cp:lastModifiedBy>
  <cp:lastPrinted>2023-01-16T08:41:33Z</cp:lastPrinted>
  <dcterms:created xsi:type="dcterms:W3CDTF">2019-12-09T06:19:18Z</dcterms:created>
  <dcterms:modified xsi:type="dcterms:W3CDTF">2023-06-07T10:58:41Z</dcterms:modified>
</cp:coreProperties>
</file>