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5" i="1"/>
  <c r="E5" i="1"/>
  <c r="G26" i="1"/>
  <c r="G24" i="1" l="1"/>
  <c r="G19" i="1"/>
  <c r="G12" i="1"/>
  <c r="H12" i="1" s="1"/>
  <c r="G14" i="1"/>
  <c r="H14" i="1" s="1"/>
  <c r="G16" i="1"/>
  <c r="H16" i="1" s="1"/>
  <c r="G18" i="1"/>
  <c r="H18" i="1" s="1"/>
  <c r="G11" i="1"/>
  <c r="H11" i="1"/>
  <c r="E45" i="1"/>
  <c r="F45" i="1" s="1"/>
  <c r="E44" i="1"/>
  <c r="F44" i="1" s="1"/>
  <c r="G44" i="1" s="1"/>
  <c r="E42" i="1"/>
  <c r="F42" i="1" s="1"/>
  <c r="G42" i="1" s="1"/>
  <c r="E41" i="1"/>
  <c r="G45" i="1"/>
  <c r="F43" i="1"/>
  <c r="G43" i="1" s="1"/>
  <c r="G29" i="1"/>
  <c r="E6" i="1"/>
  <c r="G6" i="1" s="1"/>
  <c r="H6" i="1" s="1"/>
  <c r="F41" i="1" l="1"/>
  <c r="F40" i="1" s="1"/>
  <c r="E40" i="1"/>
  <c r="G40" i="1" l="1"/>
  <c r="G41" i="1"/>
  <c r="H19" i="1" l="1"/>
  <c r="E4" i="1"/>
  <c r="F4" i="1"/>
  <c r="H24" i="1"/>
  <c r="E32" i="1"/>
  <c r="G10" i="1"/>
  <c r="H10" i="1" s="1"/>
  <c r="E31" i="1"/>
  <c r="E35" i="1"/>
  <c r="G25" i="1"/>
  <c r="H25" i="1" s="1"/>
  <c r="H26" i="1"/>
  <c r="H29" i="1"/>
  <c r="G20" i="1"/>
  <c r="H20" i="1" s="1"/>
  <c r="G21" i="1"/>
  <c r="H21" i="1" s="1"/>
  <c r="G22" i="1"/>
  <c r="H22" i="1" s="1"/>
  <c r="G7" i="1"/>
  <c r="H7" i="1" s="1"/>
  <c r="G5" i="1"/>
  <c r="H5" i="1" s="1"/>
  <c r="H37" i="1"/>
  <c r="H4" i="1" l="1"/>
  <c r="G4" i="1"/>
</calcChain>
</file>

<file path=xl/sharedStrings.xml><?xml version="1.0" encoding="utf-8"?>
<sst xmlns="http://schemas.openxmlformats.org/spreadsheetml/2006/main" count="68" uniqueCount="58">
  <si>
    <t>Pārvalde</t>
  </si>
  <si>
    <t>Projekts</t>
  </si>
  <si>
    <t>Gatavība</t>
  </si>
  <si>
    <t>Finansējums būvdarbi</t>
  </si>
  <si>
    <t>Autor/Būvuzraudz.</t>
  </si>
  <si>
    <t>Līdzfinansējums</t>
  </si>
  <si>
    <t>Kredīts</t>
  </si>
  <si>
    <t>Amata</t>
  </si>
  <si>
    <t>Gājēju/Velo celiņš Cēsis - Līvi</t>
  </si>
  <si>
    <t xml:space="preserve">Tehniskais projekts </t>
  </si>
  <si>
    <t>Dzintariņi - Meijermuiža</t>
  </si>
  <si>
    <t>Martā būs tehn.pr</t>
  </si>
  <si>
    <t>Virpuļi - Briljanti</t>
  </si>
  <si>
    <t>Bērzi - Zaube</t>
  </si>
  <si>
    <t>299482</t>
  </si>
  <si>
    <t>=E9*0,05</t>
  </si>
  <si>
    <t>Līgatne</t>
  </si>
  <si>
    <t>Jauno Līderu vsk virtuves pārbuve</t>
  </si>
  <si>
    <t>Bļodiņi - Asari</t>
  </si>
  <si>
    <t>Būs tehn.projekts</t>
  </si>
  <si>
    <t>Gaujas ielas ietve</t>
  </si>
  <si>
    <t>Jaunpiebalga</t>
  </si>
  <si>
    <t>Saulītes - Lejasskubiņi</t>
  </si>
  <si>
    <t>Ir projekts</t>
  </si>
  <si>
    <t>Vecpiebalga</t>
  </si>
  <si>
    <t>Pārgauja</t>
  </si>
  <si>
    <t>Straupes ielas</t>
  </si>
  <si>
    <t>Stalbes siltums (priorit)</t>
  </si>
  <si>
    <t>DRN</t>
  </si>
  <si>
    <t>Priekuļi</t>
  </si>
  <si>
    <t>Alejas iela, Jāņmuiža</t>
  </si>
  <si>
    <t>Aprīlis būs tehn.pr.</t>
  </si>
  <si>
    <t>Sporta iela, Jāņmuiža</t>
  </si>
  <si>
    <t>Dārza/Raunas ielas stāvlaukums, Liepa</t>
  </si>
  <si>
    <t>Martā būs tehn.pr.</t>
  </si>
  <si>
    <t>Liepas skolas aktu zāles pārbuve + ventilācija (41008 atlikums)</t>
  </si>
  <si>
    <t>Ir tehn.proj</t>
  </si>
  <si>
    <t>Cēsis</t>
  </si>
  <si>
    <t>Bērzaines iela</t>
  </si>
  <si>
    <t>Ir projekts un iepirkums</t>
  </si>
  <si>
    <t>Dubultās virsmas</t>
  </si>
  <si>
    <t>Zaķu iela</t>
  </si>
  <si>
    <t>Ceļiem 15%</t>
  </si>
  <si>
    <t>91 000 no DRN</t>
  </si>
  <si>
    <t>?</t>
  </si>
  <si>
    <t>Izglītībai 10%</t>
  </si>
  <si>
    <t>40 000 Ir Liepas skolas budžetā</t>
  </si>
  <si>
    <t>Prioritārais 15%</t>
  </si>
  <si>
    <t>Autor./Būvuzraudz</t>
  </si>
  <si>
    <t>40 000 DRN</t>
  </si>
  <si>
    <t>Autobusu iegāde</t>
  </si>
  <si>
    <t>Pasažieru vietu skaits</t>
  </si>
  <si>
    <t>Kopā</t>
  </si>
  <si>
    <t>Sporta skola</t>
  </si>
  <si>
    <t xml:space="preserve">Priekuļi </t>
  </si>
  <si>
    <t>2. pielikums paskaidrojuma rakstam</t>
  </si>
  <si>
    <t>2023. GADA PLĀNS INVESTĪCIJU PROGRAMMAI, PIESAISTOT AIZŅĒMUMA LĪDZEKĻUS</t>
  </si>
  <si>
    <t>Cēsu 2.pamatskolas 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</si>
</sst>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\ &quot;€&quot;_-;\-* #,##0\ &quot;€&quot;_-;_-* &quot;-&quot;??\ &quot;€&quot;_-;_-@_-"/>
    <numFmt numFmtId="165" formatCode="#,##0\ _€"/>
  </numFmts>
  <fonts count="5" x14ac:knownFonts="1">
    <font>
      <sz val="11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0"/>
      <color rgb="FF000000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dotted">
        <color rgb="FFD9D9D9"/>
      </left>
      <right style="dotted">
        <color rgb="FFD9D9D9"/>
      </right>
      <top style="dotted">
        <color rgb="FFD9D9D9"/>
      </top>
      <bottom style="dotted">
        <color rgb="FFD9D9D9"/>
      </bottom>
      <diagonal/>
    </border>
    <border>
      <left/>
      <right/>
      <top/>
      <bottom style="dotted">
        <color rgb="FFD9D9D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0" applyNumberFormat="1" applyFont="1" applyFill="1" applyBorder="1"/>
    <xf numFmtId="0" fontId="1" fillId="0" borderId="1" xfId="0" applyFont="1" applyBorder="1"/>
    <xf numFmtId="0" fontId="3" fillId="5" borderId="1" xfId="0" applyFont="1" applyFill="1" applyBorder="1"/>
    <xf numFmtId="0" fontId="2" fillId="0" borderId="1" xfId="0" applyFont="1" applyBorder="1"/>
    <xf numFmtId="43" fontId="2" fillId="0" borderId="1" xfId="0" applyNumberFormat="1" applyFont="1" applyBorder="1"/>
    <xf numFmtId="0" fontId="2" fillId="5" borderId="1" xfId="0" applyFont="1" applyFill="1" applyBorder="1"/>
    <xf numFmtId="43" fontId="2" fillId="0" borderId="1" xfId="0" applyNumberFormat="1" applyFont="1" applyBorder="1" applyAlignment="1">
      <alignment horizontal="center"/>
    </xf>
    <xf numFmtId="0" fontId="2" fillId="2" borderId="1" xfId="0" applyFont="1" applyFill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right" indent="1"/>
    </xf>
    <xf numFmtId="0" fontId="1" fillId="3" borderId="1" xfId="0" applyFont="1" applyFill="1" applyBorder="1" applyAlignment="1">
      <alignment horizontal="center"/>
    </xf>
    <xf numFmtId="3" fontId="2" fillId="0" borderId="0" xfId="0" applyNumberFormat="1" applyFont="1"/>
    <xf numFmtId="165" fontId="2" fillId="0" borderId="1" xfId="0" applyNumberFormat="1" applyFont="1" applyBorder="1"/>
    <xf numFmtId="165" fontId="2" fillId="0" borderId="0" xfId="0" applyNumberFormat="1" applyFont="1"/>
    <xf numFmtId="165" fontId="2" fillId="0" borderId="1" xfId="0" quotePrefix="1" applyNumberFormat="1" applyFont="1" applyBorder="1"/>
    <xf numFmtId="165" fontId="4" fillId="0" borderId="0" xfId="0" applyNumberFormat="1" applyFont="1"/>
    <xf numFmtId="165" fontId="1" fillId="4" borderId="1" xfId="0" applyNumberFormat="1" applyFont="1" applyFill="1" applyBorder="1" applyAlignment="1">
      <alignment horizontal="center"/>
    </xf>
    <xf numFmtId="165" fontId="1" fillId="3" borderId="1" xfId="0" applyNumberFormat="1" applyFont="1" applyFill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46"/>
  <sheetViews>
    <sheetView tabSelected="1" workbookViewId="0">
      <selection activeCell="C29" sqref="C29"/>
    </sheetView>
  </sheetViews>
  <sheetFormatPr defaultColWidth="8.7109375" defaultRowHeight="12.75" x14ac:dyDescent="0.2"/>
  <cols>
    <col min="1" max="1" width="8.7109375" style="1"/>
    <col min="2" max="2" width="16.140625" style="1" customWidth="1"/>
    <col min="3" max="3" width="39" style="1" customWidth="1"/>
    <col min="4" max="4" width="21.85546875" style="1" customWidth="1"/>
    <col min="5" max="5" width="21.140625" style="1" customWidth="1"/>
    <col min="6" max="6" width="16.85546875" style="1" customWidth="1"/>
    <col min="7" max="7" width="18.140625" style="1" customWidth="1"/>
    <col min="8" max="8" width="14.5703125" style="1" customWidth="1"/>
    <col min="9" max="16384" width="8.7109375" style="1"/>
  </cols>
  <sheetData>
    <row r="1" spans="2:12" ht="12.95" customHeight="1" x14ac:dyDescent="0.3">
      <c r="G1" s="26" t="s">
        <v>55</v>
      </c>
      <c r="H1" s="26"/>
    </row>
    <row r="2" spans="2:12" ht="20.25" customHeight="1" x14ac:dyDescent="0.2">
      <c r="B2" s="25" t="s">
        <v>56</v>
      </c>
      <c r="C2" s="25"/>
      <c r="D2" s="25"/>
      <c r="E2" s="25"/>
      <c r="F2" s="25"/>
      <c r="G2" s="25"/>
      <c r="H2" s="25"/>
    </row>
    <row r="3" spans="2:12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3" t="s">
        <v>5</v>
      </c>
      <c r="H3" s="4" t="s">
        <v>6</v>
      </c>
    </row>
    <row r="4" spans="2:12" ht="13.9" x14ac:dyDescent="0.3">
      <c r="B4" s="5"/>
      <c r="C4" s="5"/>
      <c r="D4" s="5"/>
      <c r="E4" s="6">
        <f>SUM(E5:E29)</f>
        <v>5707753.2000000002</v>
      </c>
      <c r="F4" s="6">
        <f>SUM(F5:F29)</f>
        <v>169343</v>
      </c>
      <c r="G4" s="6">
        <f>SUM(G5:G29)</f>
        <v>798405.98</v>
      </c>
      <c r="H4" s="6">
        <f>SUM(H5:H29)</f>
        <v>3894590.2199999997</v>
      </c>
    </row>
    <row r="5" spans="2:12" x14ac:dyDescent="0.2">
      <c r="B5" s="7" t="s">
        <v>7</v>
      </c>
      <c r="C5" s="8" t="s">
        <v>8</v>
      </c>
      <c r="D5" s="9" t="s">
        <v>9</v>
      </c>
      <c r="E5" s="19">
        <f>169000+50000</f>
        <v>219000</v>
      </c>
      <c r="F5" s="19">
        <f>8450+2550</f>
        <v>11000</v>
      </c>
      <c r="G5" s="19">
        <f>E5*0.15+F5</f>
        <v>43850</v>
      </c>
      <c r="H5" s="19">
        <f>E5+F5-G5</f>
        <v>186150</v>
      </c>
      <c r="I5" s="20"/>
    </row>
    <row r="6" spans="2:12" x14ac:dyDescent="0.2">
      <c r="B6" s="9"/>
      <c r="C6" s="8" t="s">
        <v>10</v>
      </c>
      <c r="D6" s="9" t="s">
        <v>11</v>
      </c>
      <c r="E6" s="19">
        <f>185220*1.21</f>
        <v>224116.19999999998</v>
      </c>
      <c r="F6" s="19">
        <v>11000</v>
      </c>
      <c r="G6" s="19">
        <f>E6*0.15+F6</f>
        <v>44617.429999999993</v>
      </c>
      <c r="H6" s="19">
        <f>E6+F6-G6</f>
        <v>190498.77</v>
      </c>
      <c r="I6" s="20"/>
      <c r="K6" s="18"/>
      <c r="L6" s="18"/>
    </row>
    <row r="7" spans="2:12" ht="13.9" hidden="1" x14ac:dyDescent="0.3">
      <c r="B7" s="9"/>
      <c r="C7" s="9" t="s">
        <v>12</v>
      </c>
      <c r="D7" s="9" t="s">
        <v>11</v>
      </c>
      <c r="E7" s="19"/>
      <c r="F7" s="19"/>
      <c r="G7" s="19">
        <f>E7*0.15+F7</f>
        <v>0</v>
      </c>
      <c r="H7" s="19">
        <f>E7+F7-G7</f>
        <v>0</v>
      </c>
      <c r="I7" s="20"/>
    </row>
    <row r="8" spans="2:12" ht="13.9" hidden="1" x14ac:dyDescent="0.3">
      <c r="B8" s="9"/>
      <c r="C8" s="9" t="s">
        <v>13</v>
      </c>
      <c r="D8" s="9"/>
      <c r="E8" s="21" t="s">
        <v>14</v>
      </c>
      <c r="F8" s="21" t="s">
        <v>15</v>
      </c>
      <c r="G8" s="19">
        <v>0</v>
      </c>
      <c r="H8" s="19">
        <v>0</v>
      </c>
      <c r="I8" s="20"/>
    </row>
    <row r="9" spans="2:12" ht="13.9" x14ac:dyDescent="0.3">
      <c r="B9" s="9"/>
      <c r="C9" s="9"/>
      <c r="D9" s="9"/>
      <c r="E9" s="19"/>
      <c r="F9" s="19"/>
      <c r="G9" s="19"/>
      <c r="H9" s="19"/>
      <c r="I9" s="20"/>
    </row>
    <row r="10" spans="2:12" x14ac:dyDescent="0.2">
      <c r="B10" s="7" t="s">
        <v>16</v>
      </c>
      <c r="C10" s="11" t="s">
        <v>17</v>
      </c>
      <c r="D10" s="9"/>
      <c r="E10" s="19">
        <v>100000</v>
      </c>
      <c r="F10" s="19">
        <v>2500</v>
      </c>
      <c r="G10" s="19">
        <f>E10*0.1+F10</f>
        <v>12500</v>
      </c>
      <c r="H10" s="19">
        <f>E10+F10-G10</f>
        <v>90000</v>
      </c>
      <c r="I10" s="20"/>
    </row>
    <row r="11" spans="2:12" x14ac:dyDescent="0.2">
      <c r="B11" s="9"/>
      <c r="C11" s="11" t="s">
        <v>18</v>
      </c>
      <c r="D11" s="9" t="s">
        <v>19</v>
      </c>
      <c r="E11" s="19">
        <v>193000</v>
      </c>
      <c r="F11" s="19">
        <v>7000</v>
      </c>
      <c r="G11" s="19">
        <f>E11*0.15+F11</f>
        <v>35950</v>
      </c>
      <c r="H11" s="19">
        <f>E11+F11-G11</f>
        <v>164050</v>
      </c>
      <c r="I11" s="20"/>
    </row>
    <row r="12" spans="2:12" ht="13.9" hidden="1" x14ac:dyDescent="0.3">
      <c r="B12" s="9"/>
      <c r="C12" s="9" t="s">
        <v>20</v>
      </c>
      <c r="D12" s="9"/>
      <c r="E12" s="19"/>
      <c r="F12" s="19"/>
      <c r="G12" s="19">
        <f t="shared" ref="G12:G18" si="0">E12*0.15+F12</f>
        <v>0</v>
      </c>
      <c r="H12" s="19">
        <f t="shared" ref="H12:H18" si="1">E12+F12-G12</f>
        <v>0</v>
      </c>
      <c r="I12" s="20"/>
    </row>
    <row r="13" spans="2:12" ht="13.9" x14ac:dyDescent="0.3">
      <c r="B13" s="9"/>
      <c r="C13" s="9"/>
      <c r="D13" s="9"/>
      <c r="E13" s="19"/>
      <c r="F13" s="19"/>
      <c r="G13" s="19"/>
      <c r="H13" s="19"/>
      <c r="I13" s="20"/>
    </row>
    <row r="14" spans="2:12" x14ac:dyDescent="0.2">
      <c r="B14" s="7" t="s">
        <v>21</v>
      </c>
      <c r="C14" s="9" t="s">
        <v>22</v>
      </c>
      <c r="D14" s="9" t="s">
        <v>23</v>
      </c>
      <c r="E14" s="19">
        <v>0</v>
      </c>
      <c r="F14" s="19">
        <v>0</v>
      </c>
      <c r="G14" s="19">
        <f t="shared" si="0"/>
        <v>0</v>
      </c>
      <c r="H14" s="19">
        <f t="shared" si="1"/>
        <v>0</v>
      </c>
      <c r="I14" s="20"/>
    </row>
    <row r="15" spans="2:12" ht="13.9" x14ac:dyDescent="0.3">
      <c r="B15" s="9"/>
      <c r="C15" s="9"/>
      <c r="D15" s="9"/>
      <c r="E15" s="19"/>
      <c r="F15" s="19"/>
      <c r="G15" s="19"/>
      <c r="H15" s="19"/>
      <c r="I15" s="20"/>
    </row>
    <row r="16" spans="2:12" ht="13.9" x14ac:dyDescent="0.3">
      <c r="B16" s="7" t="s">
        <v>24</v>
      </c>
      <c r="C16" s="12">
        <v>0</v>
      </c>
      <c r="D16" s="10">
        <v>0</v>
      </c>
      <c r="E16" s="19">
        <v>0</v>
      </c>
      <c r="F16" s="19">
        <v>0</v>
      </c>
      <c r="G16" s="19">
        <f t="shared" si="0"/>
        <v>0</v>
      </c>
      <c r="H16" s="19">
        <f t="shared" si="1"/>
        <v>0</v>
      </c>
      <c r="I16" s="20"/>
    </row>
    <row r="17" spans="2:9" ht="13.9" x14ac:dyDescent="0.3">
      <c r="B17" s="9"/>
      <c r="C17" s="9"/>
      <c r="D17" s="9"/>
      <c r="E17" s="19"/>
      <c r="F17" s="19"/>
      <c r="G17" s="19"/>
      <c r="H17" s="19"/>
      <c r="I17" s="20"/>
    </row>
    <row r="18" spans="2:9" x14ac:dyDescent="0.2">
      <c r="B18" s="7" t="s">
        <v>25</v>
      </c>
      <c r="C18" s="11" t="s">
        <v>26</v>
      </c>
      <c r="D18" s="9"/>
      <c r="E18" s="19">
        <v>302000</v>
      </c>
      <c r="F18" s="19">
        <v>15125</v>
      </c>
      <c r="G18" s="19">
        <f t="shared" si="0"/>
        <v>60425</v>
      </c>
      <c r="H18" s="19">
        <f t="shared" si="1"/>
        <v>256700</v>
      </c>
      <c r="I18" s="20"/>
    </row>
    <row r="19" spans="2:9" ht="13.9" x14ac:dyDescent="0.3">
      <c r="B19" s="9"/>
      <c r="C19" s="11" t="s">
        <v>27</v>
      </c>
      <c r="D19" s="9"/>
      <c r="E19" s="19">
        <v>610000</v>
      </c>
      <c r="F19" s="19">
        <v>40000</v>
      </c>
      <c r="G19" s="19">
        <f>E19*0.15+F19</f>
        <v>131500</v>
      </c>
      <c r="H19" s="19">
        <f>E19+F19-G19</f>
        <v>518500</v>
      </c>
      <c r="I19" s="20" t="s">
        <v>28</v>
      </c>
    </row>
    <row r="20" spans="2:9" ht="13.9" x14ac:dyDescent="0.3">
      <c r="B20" s="9"/>
      <c r="C20" s="11"/>
      <c r="D20" s="9"/>
      <c r="E20" s="19"/>
      <c r="F20" s="19"/>
      <c r="G20" s="19">
        <f>E20*0.15+F20</f>
        <v>0</v>
      </c>
      <c r="H20" s="19">
        <f>E20+F20-G20</f>
        <v>0</v>
      </c>
      <c r="I20" s="20"/>
    </row>
    <row r="21" spans="2:9" x14ac:dyDescent="0.2">
      <c r="B21" s="7" t="s">
        <v>29</v>
      </c>
      <c r="C21" s="11" t="s">
        <v>30</v>
      </c>
      <c r="D21" s="9" t="s">
        <v>31</v>
      </c>
      <c r="E21" s="19">
        <v>200000</v>
      </c>
      <c r="F21" s="19">
        <v>10000</v>
      </c>
      <c r="G21" s="19">
        <f>E21*0.15+F21</f>
        <v>40000</v>
      </c>
      <c r="H21" s="19">
        <f>E21+F21-G21</f>
        <v>170000</v>
      </c>
      <c r="I21" s="20"/>
    </row>
    <row r="22" spans="2:9" x14ac:dyDescent="0.2">
      <c r="B22" s="9"/>
      <c r="C22" s="11" t="s">
        <v>32</v>
      </c>
      <c r="D22" s="9" t="s">
        <v>31</v>
      </c>
      <c r="E22" s="19">
        <v>175000</v>
      </c>
      <c r="F22" s="19">
        <v>8750</v>
      </c>
      <c r="G22" s="19">
        <f>E22*0.15+F22</f>
        <v>35000</v>
      </c>
      <c r="H22" s="19">
        <f>E22+F22-G22</f>
        <v>148750</v>
      </c>
      <c r="I22" s="20"/>
    </row>
    <row r="23" spans="2:9" ht="13.9" hidden="1" x14ac:dyDescent="0.3">
      <c r="B23" s="9"/>
      <c r="C23" s="9" t="s">
        <v>33</v>
      </c>
      <c r="D23" s="9" t="s">
        <v>34</v>
      </c>
      <c r="E23" s="19">
        <v>302000</v>
      </c>
      <c r="F23" s="19">
        <v>15100</v>
      </c>
      <c r="G23" s="19">
        <v>0</v>
      </c>
      <c r="H23" s="19">
        <v>0</v>
      </c>
      <c r="I23" s="20"/>
    </row>
    <row r="24" spans="2:9" x14ac:dyDescent="0.2">
      <c r="B24" s="9"/>
      <c r="C24" s="11" t="s">
        <v>35</v>
      </c>
      <c r="D24" s="9" t="s">
        <v>36</v>
      </c>
      <c r="E24" s="19">
        <v>455000</v>
      </c>
      <c r="F24" s="19">
        <v>31850</v>
      </c>
      <c r="G24" s="19">
        <f>E24*0.1+F24</f>
        <v>77350</v>
      </c>
      <c r="H24" s="19">
        <f>E24+F24-G24</f>
        <v>409500</v>
      </c>
      <c r="I24" s="22"/>
    </row>
    <row r="25" spans="2:9" ht="13.9" x14ac:dyDescent="0.3">
      <c r="B25" s="9"/>
      <c r="C25" s="9"/>
      <c r="D25" s="9"/>
      <c r="E25" s="19"/>
      <c r="F25" s="19"/>
      <c r="G25" s="19">
        <f>E25*0.1+F25</f>
        <v>0</v>
      </c>
      <c r="H25" s="19">
        <f>E25+F25-G25</f>
        <v>0</v>
      </c>
      <c r="I25" s="20"/>
    </row>
    <row r="26" spans="2:9" x14ac:dyDescent="0.2">
      <c r="B26" s="7" t="s">
        <v>37</v>
      </c>
      <c r="C26" s="11" t="s">
        <v>38</v>
      </c>
      <c r="D26" s="9" t="s">
        <v>39</v>
      </c>
      <c r="E26" s="19">
        <v>1882637</v>
      </c>
      <c r="F26" s="19">
        <f>35000+9196-37178</f>
        <v>7018</v>
      </c>
      <c r="G26" s="19">
        <f>E26*0.15+F26</f>
        <v>289413.55</v>
      </c>
      <c r="H26" s="19">
        <f>E26+F26-G26</f>
        <v>1600241.45</v>
      </c>
      <c r="I26" s="20"/>
    </row>
    <row r="27" spans="2:9" ht="13.9" hidden="1" x14ac:dyDescent="0.3">
      <c r="B27" s="9"/>
      <c r="C27" s="13" t="s">
        <v>40</v>
      </c>
      <c r="D27" s="9"/>
      <c r="E27" s="19">
        <v>167000</v>
      </c>
      <c r="F27" s="19"/>
      <c r="G27" s="19">
        <v>0</v>
      </c>
      <c r="H27" s="19">
        <v>0</v>
      </c>
      <c r="I27" s="20"/>
    </row>
    <row r="28" spans="2:9" ht="13.9" hidden="1" x14ac:dyDescent="0.3">
      <c r="B28" s="9"/>
      <c r="C28" s="9" t="s">
        <v>41</v>
      </c>
      <c r="D28" s="9" t="s">
        <v>23</v>
      </c>
      <c r="E28" s="19">
        <v>700000</v>
      </c>
      <c r="F28" s="19"/>
      <c r="G28" s="19">
        <v>0</v>
      </c>
      <c r="H28" s="19">
        <v>0</v>
      </c>
      <c r="I28" s="20"/>
    </row>
    <row r="29" spans="2:9" x14ac:dyDescent="0.2">
      <c r="B29" s="9"/>
      <c r="C29" s="11" t="s">
        <v>57</v>
      </c>
      <c r="D29" s="9" t="s">
        <v>39</v>
      </c>
      <c r="E29" s="19">
        <v>178000</v>
      </c>
      <c r="F29" s="19">
        <v>10000</v>
      </c>
      <c r="G29" s="19">
        <f>E29*0.1+F29</f>
        <v>27800</v>
      </c>
      <c r="H29" s="19">
        <f>E29+F29-G29</f>
        <v>160200</v>
      </c>
      <c r="I29" s="20"/>
    </row>
    <row r="30" spans="2:9" ht="13.9" x14ac:dyDescent="0.3">
      <c r="B30" s="9"/>
      <c r="C30" s="9"/>
      <c r="D30" s="9"/>
      <c r="E30" s="19"/>
      <c r="F30" s="19"/>
      <c r="G30" s="19"/>
      <c r="H30" s="19"/>
      <c r="I30" s="20"/>
    </row>
    <row r="31" spans="2:9" ht="13.9" hidden="1" x14ac:dyDescent="0.3">
      <c r="B31" s="9"/>
      <c r="C31" s="9"/>
      <c r="D31" s="9" t="s">
        <v>42</v>
      </c>
      <c r="E31" s="19">
        <f>(E5+E26+E6+E21+E22+E27)*15%</f>
        <v>430162.98000000004</v>
      </c>
      <c r="F31" s="19" t="s">
        <v>43</v>
      </c>
      <c r="G31" s="19" t="s">
        <v>44</v>
      </c>
      <c r="H31" s="19">
        <v>312650</v>
      </c>
      <c r="I31" s="20"/>
    </row>
    <row r="32" spans="2:9" ht="13.9" hidden="1" x14ac:dyDescent="0.3">
      <c r="B32" s="9"/>
      <c r="C32" s="9"/>
      <c r="D32" s="9" t="s">
        <v>45</v>
      </c>
      <c r="E32" s="19">
        <f>(E10+E24+E29)*10%</f>
        <v>73300</v>
      </c>
      <c r="F32" s="19" t="s">
        <v>46</v>
      </c>
      <c r="G32" s="19" t="s">
        <v>44</v>
      </c>
      <c r="H32" s="19">
        <v>33300</v>
      </c>
      <c r="I32" s="20"/>
    </row>
    <row r="33" spans="2:9" ht="13.9" hidden="1" x14ac:dyDescent="0.3">
      <c r="B33" s="9"/>
      <c r="C33" s="9"/>
      <c r="D33" s="9" t="s">
        <v>47</v>
      </c>
      <c r="E33" s="19"/>
      <c r="F33" s="19"/>
      <c r="G33" s="19"/>
      <c r="H33" s="19"/>
      <c r="I33" s="20"/>
    </row>
    <row r="34" spans="2:9" ht="13.9" hidden="1" x14ac:dyDescent="0.3">
      <c r="B34" s="9"/>
      <c r="C34" s="9"/>
      <c r="D34" s="9"/>
      <c r="E34" s="19"/>
      <c r="F34" s="19"/>
      <c r="G34" s="19"/>
      <c r="H34" s="19"/>
      <c r="I34" s="20"/>
    </row>
    <row r="35" spans="2:9" ht="13.9" hidden="1" x14ac:dyDescent="0.3">
      <c r="B35" s="9"/>
      <c r="C35" s="9"/>
      <c r="D35" s="9" t="s">
        <v>48</v>
      </c>
      <c r="E35" s="19">
        <f>F5+F6+F10+F18+F19+F21+F22+F24+F26+F29</f>
        <v>147243</v>
      </c>
      <c r="F35" s="19" t="s">
        <v>49</v>
      </c>
      <c r="G35" s="19"/>
      <c r="H35" s="19">
        <v>135675</v>
      </c>
      <c r="I35" s="20"/>
    </row>
    <row r="36" spans="2:9" ht="13.9" hidden="1" x14ac:dyDescent="0.3">
      <c r="B36" s="9"/>
      <c r="C36" s="9"/>
      <c r="D36" s="9"/>
      <c r="E36" s="19"/>
      <c r="F36" s="19"/>
      <c r="G36" s="19"/>
      <c r="H36" s="19"/>
      <c r="I36" s="20"/>
    </row>
    <row r="37" spans="2:9" ht="13.9" hidden="1" x14ac:dyDescent="0.3">
      <c r="B37" s="9"/>
      <c r="C37" s="9"/>
      <c r="D37" s="9"/>
      <c r="E37" s="19"/>
      <c r="F37" s="19"/>
      <c r="G37" s="19"/>
      <c r="H37" s="19">
        <f>H31+H32+H35</f>
        <v>481625</v>
      </c>
      <c r="I37" s="20"/>
    </row>
    <row r="38" spans="2:9" ht="13.9" x14ac:dyDescent="0.3">
      <c r="B38" s="9"/>
      <c r="C38" s="9"/>
      <c r="D38" s="9"/>
      <c r="E38" s="19"/>
      <c r="F38" s="19"/>
      <c r="G38" s="19"/>
      <c r="H38" s="19"/>
      <c r="I38" s="20"/>
    </row>
    <row r="39" spans="2:9" x14ac:dyDescent="0.2">
      <c r="B39" s="9"/>
      <c r="C39" s="14" t="s">
        <v>50</v>
      </c>
      <c r="D39" s="15" t="s">
        <v>51</v>
      </c>
      <c r="E39" s="19"/>
      <c r="F39" s="23" t="s">
        <v>5</v>
      </c>
      <c r="G39" s="23" t="s">
        <v>6</v>
      </c>
      <c r="H39" s="19"/>
      <c r="I39" s="20"/>
    </row>
    <row r="40" spans="2:9" x14ac:dyDescent="0.2">
      <c r="B40" s="9"/>
      <c r="C40" s="16" t="s">
        <v>52</v>
      </c>
      <c r="D40" s="17"/>
      <c r="E40" s="24">
        <f>E41+E42+E43+E44+E45</f>
        <v>378800</v>
      </c>
      <c r="F40" s="24">
        <f>F41+F42+F43+F44+F45</f>
        <v>37880</v>
      </c>
      <c r="G40" s="24">
        <f t="shared" ref="G40:G45" si="2">E40-F40</f>
        <v>340920</v>
      </c>
      <c r="H40" s="19"/>
      <c r="I40" s="20"/>
    </row>
    <row r="41" spans="2:9" ht="13.9" x14ac:dyDescent="0.3">
      <c r="B41" s="9"/>
      <c r="C41" s="9" t="s">
        <v>21</v>
      </c>
      <c r="D41" s="15">
        <v>19</v>
      </c>
      <c r="E41" s="19">
        <f>70000*1.21</f>
        <v>84700</v>
      </c>
      <c r="F41" s="19">
        <f>E41*0.1</f>
        <v>8470</v>
      </c>
      <c r="G41" s="19">
        <f t="shared" si="2"/>
        <v>76230</v>
      </c>
      <c r="H41" s="19"/>
      <c r="I41" s="20"/>
    </row>
    <row r="42" spans="2:9" x14ac:dyDescent="0.2">
      <c r="B42" s="9"/>
      <c r="C42" s="9" t="s">
        <v>16</v>
      </c>
      <c r="D42" s="15">
        <v>19</v>
      </c>
      <c r="E42" s="19">
        <f>70000*1.21</f>
        <v>84700</v>
      </c>
      <c r="F42" s="19">
        <f>E42*0.1</f>
        <v>8470</v>
      </c>
      <c r="G42" s="19">
        <f t="shared" si="2"/>
        <v>76230</v>
      </c>
      <c r="H42" s="19"/>
      <c r="I42" s="20"/>
    </row>
    <row r="43" spans="2:9" ht="13.9" x14ac:dyDescent="0.3">
      <c r="B43" s="9"/>
      <c r="C43" s="9" t="s">
        <v>53</v>
      </c>
      <c r="D43" s="15">
        <v>9</v>
      </c>
      <c r="E43" s="19">
        <v>40000</v>
      </c>
      <c r="F43" s="19">
        <f>E43*0.1</f>
        <v>4000</v>
      </c>
      <c r="G43" s="19">
        <f t="shared" si="2"/>
        <v>36000</v>
      </c>
      <c r="H43" s="19"/>
      <c r="I43" s="20"/>
    </row>
    <row r="44" spans="2:9" ht="13.9" x14ac:dyDescent="0.3">
      <c r="B44" s="9"/>
      <c r="C44" s="9" t="s">
        <v>24</v>
      </c>
      <c r="D44" s="15">
        <v>19</v>
      </c>
      <c r="E44" s="19">
        <f>70000*1.21</f>
        <v>84700</v>
      </c>
      <c r="F44" s="19">
        <f>E44*0.1</f>
        <v>8470</v>
      </c>
      <c r="G44" s="19">
        <f t="shared" si="2"/>
        <v>76230</v>
      </c>
      <c r="H44" s="19"/>
      <c r="I44" s="20"/>
    </row>
    <row r="45" spans="2:9" x14ac:dyDescent="0.2">
      <c r="B45" s="9"/>
      <c r="C45" s="9" t="s">
        <v>54</v>
      </c>
      <c r="D45" s="15">
        <v>19</v>
      </c>
      <c r="E45" s="19">
        <f>70000*1.21</f>
        <v>84700</v>
      </c>
      <c r="F45" s="19">
        <f>E45*0.1</f>
        <v>8470</v>
      </c>
      <c r="G45" s="19">
        <f t="shared" si="2"/>
        <v>76230</v>
      </c>
      <c r="H45" s="19"/>
      <c r="I45" s="20"/>
    </row>
    <row r="46" spans="2:9" ht="13.9" x14ac:dyDescent="0.3">
      <c r="E46" s="20"/>
      <c r="F46" s="20"/>
      <c r="G46" s="20"/>
      <c r="H46" s="20"/>
      <c r="I46" s="20"/>
    </row>
  </sheetData>
  <mergeCells count="2">
    <mergeCell ref="B2:H2"/>
    <mergeCell ref="G1:H1"/>
  </mergeCells>
  <pageMargins left="0.7" right="0.7" top="0.75" bottom="0.75" header="0.3" footer="0.3"/>
  <pageSetup paperSize="9" scale="79" fitToHeight="0" orientation="landscape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Jānis Rozenbergs</dc:creator>
  <cp:lastModifiedBy>Uldis Ervalds</cp:lastModifiedBy>
  <cp:revision/>
  <cp:lastPrinted>2023-02-13T12:16:25Z</cp:lastPrinted>
  <dcterms:created xsi:type="dcterms:W3CDTF">2023-02-01T07:17:28Z</dcterms:created>
  <dcterms:modified xsi:type="dcterms:W3CDTF">2023-03-06T12:43:19Z</dcterms:modified>
</cp:coreProperties>
</file>