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0" yWindow="0" windowWidth="19200" windowHeight="6930" activeTab="3"/>
  </bookViews>
  <sheets>
    <sheet name="5.1.1." sheetId="16" r:id="rId1"/>
    <sheet name="5.1.2." sheetId="22" r:id="rId2"/>
    <sheet name="5.1.3." sheetId="24" r:id="rId3"/>
    <sheet name="5.3.1." sheetId="28" r:id="rId4"/>
  </sheet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9" i="22" l="1"/>
  <c r="E28" i="22"/>
  <c r="E27" i="22"/>
  <c r="E31" i="22" l="1"/>
  <c r="E15" i="22" l="1"/>
  <c r="D28" i="24" l="1"/>
  <c r="E28" i="24" s="1"/>
  <c r="E24" i="24"/>
  <c r="F24" i="24" s="1"/>
  <c r="D18" i="24"/>
  <c r="E18" i="24" s="1"/>
  <c r="E14" i="24"/>
  <c r="F14" i="24" s="1"/>
  <c r="D19" i="22" l="1"/>
  <c r="E19" i="22" s="1"/>
  <c r="F15" i="22"/>
  <c r="D17" i="16" l="1"/>
  <c r="E17" i="16" s="1"/>
  <c r="D18" i="16"/>
  <c r="E18" i="16" s="1"/>
  <c r="B24" i="16"/>
  <c r="B26" i="16" s="1"/>
  <c r="D16" i="16"/>
  <c r="F18" i="16" l="1"/>
  <c r="F17" i="16"/>
  <c r="E16" i="16"/>
  <c r="F16" i="16" s="1"/>
</calcChain>
</file>

<file path=xl/sharedStrings.xml><?xml version="1.0" encoding="utf-8"?>
<sst xmlns="http://schemas.openxmlformats.org/spreadsheetml/2006/main" count="430" uniqueCount="229">
  <si>
    <t>Pabalsts aizbildnim par bērna uzturēšanu</t>
  </si>
  <si>
    <t>Atlīdzība par audžuģimenes pienākumu pildīšanu</t>
  </si>
  <si>
    <t>Administrēšanas izdevumu palielinājums citiem AC pakalpojumiem</t>
  </si>
  <si>
    <t>Apjoms gadā</t>
  </si>
  <si>
    <t>Pakalpojuma saņēmēji</t>
  </si>
  <si>
    <t>Ģimeņu skaits</t>
  </si>
  <si>
    <t>Izdevumi par vienu konsultāciju</t>
  </si>
  <si>
    <t>Izdevumi kopā gadā par konsultācijām</t>
  </si>
  <si>
    <t>20% administrēšanas izdevumi</t>
  </si>
  <si>
    <t>Izdevumi gadā.</t>
  </si>
  <si>
    <t>5 = 1 x 3 x 4</t>
  </si>
  <si>
    <t>Sociālā darbinieka konsultācijas</t>
  </si>
  <si>
    <t>adoptētāji</t>
  </si>
  <si>
    <t>aizbildņi</t>
  </si>
  <si>
    <t>Koeficents 1.25 (Pārējās pilsētās un novados)</t>
  </si>
  <si>
    <t>Pakalpojuma grozs euro/mēn</t>
  </si>
  <si>
    <t>ģimeņu skaits</t>
  </si>
  <si>
    <t>esošie izdevumi gadā</t>
  </si>
  <si>
    <t>koeficents</t>
  </si>
  <si>
    <t>pakalpojuma grozs euro/mēn</t>
  </si>
  <si>
    <t>Nepieciešamie izdevumi</t>
  </si>
  <si>
    <t xml:space="preserve">20% administrēšanas izdevumi </t>
  </si>
  <si>
    <t>Kopā papildus nepieciešamais fianansējums</t>
  </si>
  <si>
    <t>3 = 1 x 2 x 12mēn</t>
  </si>
  <si>
    <t>Audžuģimenes</t>
  </si>
  <si>
    <t>Specializētās audžuģimenes</t>
  </si>
  <si>
    <t>5 = 1 x 4</t>
  </si>
  <si>
    <t>6 = 2 x 5 x 12mēn</t>
  </si>
  <si>
    <t>Izdevumi kopā ar koeficentu gadā</t>
  </si>
  <si>
    <t>7 = 6 - 3</t>
  </si>
  <si>
    <t>8 = 7 x 20%</t>
  </si>
  <si>
    <t>9 = 7 + 8</t>
  </si>
  <si>
    <t xml:space="preserve">Mācību maksa (3.50 euro stundā x 64 stundas) </t>
  </si>
  <si>
    <t>Finansējums</t>
  </si>
  <si>
    <t>Kopā</t>
  </si>
  <si>
    <t xml:space="preserve"> 2023.gadā</t>
  </si>
  <si>
    <t>Mācības atbilstoši AĢ grozam (euro)</t>
  </si>
  <si>
    <t>AĢ mācību programmas stundas</t>
  </si>
  <si>
    <t>vienas stundas cena</t>
  </si>
  <si>
    <t>mācību programmas stundas aizbildņiem</t>
  </si>
  <si>
    <t xml:space="preserve">Mācību maksa (atbilstoši finansējuma groza aprēķinam Atbalsta centram ) </t>
  </si>
  <si>
    <t>Potenciālie audžuvecāki (skaits)</t>
  </si>
  <si>
    <t>Finansējums gadā</t>
  </si>
  <si>
    <t>A</t>
  </si>
  <si>
    <t>3=1x2</t>
  </si>
  <si>
    <t>AĢBUTAP</t>
  </si>
  <si>
    <t>Mācības potenciālajām  specializētajām audžuģimenēm ar uzvedības traucējumiem vai atkarības problēmām (no 2024.gada un turpmāk ik gadu)</t>
  </si>
  <si>
    <t>personu skaits</t>
  </si>
  <si>
    <t>KOPĀ</t>
  </si>
  <si>
    <t>atlīdzība  mēnesī</t>
  </si>
  <si>
    <t xml:space="preserve"> atlīdzība gadā</t>
  </si>
  <si>
    <t>kopā ik gadu</t>
  </si>
  <si>
    <t>pabalsta apmērs mēnesī</t>
  </si>
  <si>
    <t>pabalsts gadā</t>
  </si>
  <si>
    <t>5 = 2 x 3 x 12mēn</t>
  </si>
  <si>
    <t>6 = 1 x 3 x 12mēn</t>
  </si>
  <si>
    <t>7 = 5 + 6</t>
  </si>
  <si>
    <t>Pabalstam, atlīdzībai aizbildnim, audžuģimenei (sākot ar 2024.gadu un turpmāk ik gadu apakšprogrammas 20.01.00 "Valsts sociālie pabalsti" ietvaros )</t>
  </si>
  <si>
    <t>Atlīdzība par aizbildņa pienākumu pildīšanu*</t>
  </si>
  <si>
    <t xml:space="preserve">*Saskaņā ar prioitāro pasākumu "Atbalsta pilnveidošana aizbildņiem" paredzēts, ka no 2023.gada atlīdzība aizbildņiem par pienākumu pildīšanu paredzēta 171 euro mēnesī. </t>
  </si>
  <si>
    <t>2022.g. sociālo iemaksu likme, %</t>
  </si>
  <si>
    <t>iemaksu objekts mēnesī, euro</t>
  </si>
  <si>
    <t>pensiju apdrošināšana</t>
  </si>
  <si>
    <t>apdrošināšana pret bezdarbu</t>
  </si>
  <si>
    <t>invaliditātes apdrošināšana</t>
  </si>
  <si>
    <t>potenciālo adoptētāju skaits (personas) gadā</t>
  </si>
  <si>
    <t>viena raksturojuma sagatavošanas cena</t>
  </si>
  <si>
    <t>papildus nepieciešamais finansējums gadā</t>
  </si>
  <si>
    <t>3 = 1 x 2</t>
  </si>
  <si>
    <t>4 = 3 x 0.2</t>
  </si>
  <si>
    <t>5 = 3 + 4</t>
  </si>
  <si>
    <t>plānotais konsultāciju skaits vidēji mēnesī (ņemot vērā izpildi 2022.gada 1.pusgadā)</t>
  </si>
  <si>
    <t>esošā cena par vienu konsultāciju</t>
  </si>
  <si>
    <t>plānotā cena par vienu konsultāciju</t>
  </si>
  <si>
    <t>cenas pieaugums par vienu konsultāciju</t>
  </si>
  <si>
    <t>5 = 1 x 4 x 12mēn</t>
  </si>
  <si>
    <t>6 = 5 x 0.2</t>
  </si>
  <si>
    <t>Psihologa konsultācijas adoptētājiem, aizbildņiem un viesģimenēm</t>
  </si>
  <si>
    <t>Psihologa atzinums par psihologa konsultācijām adoptētājiem, aizbildņiem, viesģimenēm</t>
  </si>
  <si>
    <t>plānotie izdevumi vidēji mēnesī (ņemot vērā izpildi 2022.gada 6 mēnešos)</t>
  </si>
  <si>
    <t>esošais administrēšanas izdevumu apmērs mēnesī 3%</t>
  </si>
  <si>
    <t>plānotais administrēšanas izdevumu apmērs mēnesī 10%</t>
  </si>
  <si>
    <t>2 = 1 x 0.03</t>
  </si>
  <si>
    <t>3 = 1 x 0.1</t>
  </si>
  <si>
    <t>4 = (3-2) x 12 mēm</t>
  </si>
  <si>
    <t>Atlīdzības nodrošināšana krīzes audžuģimenēm</t>
  </si>
  <si>
    <t>Atlīdzības nodrošināšana specializētajām audžuģimenēm bērnam ar smagiem funkcionāliem traucējumiem</t>
  </si>
  <si>
    <t>plānotie izdevumi vidēji mēnesī (ņemot vērā izpildi 2022.gada 1.pusgadā)</t>
  </si>
  <si>
    <t>plānotais administrēšanas izdevumu apmērs mēnesī 20%</t>
  </si>
  <si>
    <t>2 = 1 x 0.1</t>
  </si>
  <si>
    <t>3 = 1 x 0.2</t>
  </si>
  <si>
    <t>esošais administrēšanas izdevumu apmērs mēnesī 10%</t>
  </si>
  <si>
    <r>
      <t>vienību skaits (</t>
    </r>
    <r>
      <rPr>
        <i/>
        <sz val="12"/>
        <rFont val="Times New Roman"/>
        <family val="1"/>
        <charset val="186"/>
      </rPr>
      <t>vidēji uz vienu ģimeni gadā</t>
    </r>
    <r>
      <rPr>
        <sz val="12"/>
        <rFont val="Times New Roman"/>
        <family val="1"/>
        <charset val="186"/>
      </rPr>
      <t>)</t>
    </r>
  </si>
  <si>
    <r>
      <t xml:space="preserve">finansējuma apmērs uz vienu ģimeni vidēji </t>
    </r>
    <r>
      <rPr>
        <u/>
        <sz val="12"/>
        <rFont val="Times New Roman"/>
        <family val="1"/>
        <charset val="186"/>
      </rPr>
      <t>gadā</t>
    </r>
  </si>
  <si>
    <t>plānotā vienas vienības cena EURO, mēn</t>
  </si>
  <si>
    <r>
      <t xml:space="preserve">plānotais finansējuma apmērs uz vienu ģimeni vidēji </t>
    </r>
    <r>
      <rPr>
        <u/>
        <sz val="12"/>
        <rFont val="Times New Roman"/>
        <family val="1"/>
        <charset val="186"/>
      </rPr>
      <t>gadā</t>
    </r>
    <r>
      <rPr>
        <sz val="12"/>
        <rFont val="Times New Roman"/>
        <family val="1"/>
        <charset val="186"/>
      </rPr>
      <t xml:space="preserve"> </t>
    </r>
  </si>
  <si>
    <t>audžuģimeņu skaits</t>
  </si>
  <si>
    <t>Konsultāciju cena speciālistiem, kas nav AC darbinieki</t>
  </si>
  <si>
    <t>Bērna atbalsta persona (no 2024.gada un turpmāk ik gadu)</t>
  </si>
  <si>
    <t>Slodzes</t>
  </si>
  <si>
    <t>Atlīdzība mēnesī*</t>
  </si>
  <si>
    <t>Atlīdzība gadā</t>
  </si>
  <si>
    <t>Atbalsta centru sniegto konsultāciju un psihologa atzinumu cenas pieaugums, t.sk. administrēšanas izdevumiem 20%</t>
  </si>
  <si>
    <t xml:space="preserve">2024.gadā plānotais bērnu skaits ārpusģimenes aprūpē </t>
  </si>
  <si>
    <t>Slodzes, pieņemot, ka uz vienu SD ir 350 bērni</t>
  </si>
  <si>
    <t>esošā vienas vienības cena EURO, mēn*</t>
  </si>
  <si>
    <t>Metodiskā atbalsta pilnveidošana aizbildnim (mācības) (jauns pasākums)</t>
  </si>
  <si>
    <t>2021.gadā tika iecelti 387 aizbildņi, kopumā 2021.gadā bija 3175 aizbildņi. Tiek pieņemts, ka ik gadu vidēji 387 aizbildņi tiek iecelti un 1/3 no esošajiem aizbildņi izteiks vēlmi apgūt aizbildņu mācību progarammu. 2024.gadā un 2025.gadā samazināsies to aizbildņu skaits, kuri apgūs mācību programmu.</t>
  </si>
  <si>
    <t>Izdevumi mācībām aizbildņiem (3.5 euro x 64 stundas)</t>
  </si>
  <si>
    <t>Aizbildņu skaits, kuri iziet apmācības</t>
  </si>
  <si>
    <t>2024.gadā*</t>
  </si>
  <si>
    <t>2025.gadā*</t>
  </si>
  <si>
    <t xml:space="preserve">* Paredzēts noteikt, ka ar 2023.gadu aizbildņu apmācības būs obligātas visiem aizbildņiem, kuri sākot ar 2023.gadu tiks iecelti par iazbildņiem, savukārt tie aizbildņi, kuri iecelti līdz 2023.gadam, mācības varēs iziet pēc pašu vēlēšanas vai atbilstoši bāriņitesas vai atbalsta centru ieteikumam, tādējādi, pieņemts, ka 2023.gadā mācības varētu apģūt 1/3 no aizbildņu kopējā trešdaļa un katru nākamo gadu pieņemts, ka samazinās vidēji par 200 aizbildņiem, kuri apgūst mācību programmu, jo mācības ir vienreizējas. </t>
  </si>
  <si>
    <t>Izstrādāto atbalsta plānu skaits 2024.gadā**</t>
  </si>
  <si>
    <t>Izstrādāto atbalsta plānu skaits 2025.gadā**</t>
  </si>
  <si>
    <t xml:space="preserve">** Plānots, ka bērna atbalsta personu redzeslokā būs visi ārpusģimenes aprūpē esošie bērni, sākotnēji bērnu atbalsta persona, uzsākot darbu ar bērnu lietām, ievāks informāciju, veidos satrapinstitucionālo sadarbību, apzinās resursus, vajadzības. Attiecīgi pēc kvalitatīvas informācijas ievāksšanas bērna atbalsta speciālists iztrādās bērna atbalsta plānu. Tādēji pieņemts, ka sākotnēji atbalsta plānu skaits tiks izsrādāts mazāks nekā atbalstu saņēmušo bērnu skaits. Tāpat arī pieņemts, ka katru gadu palielinās iztrādāto atbalsta plānu skaits, ņemot vērā, ka bērna atbalsta speciālsists būs veicis informācijas, ievguvi, apstrādi un analīzi. </t>
  </si>
  <si>
    <t>Atlīdzības izmaksa paredzēta Atblastu centriem par sniegtajiem pakalpojumiem un tiks izmaksāta no EKK 3000</t>
  </si>
  <si>
    <t xml:space="preserve">Sociāla darbinieka un psihologa konsultāciju cenas paaugstināšana </t>
  </si>
  <si>
    <t>Papildus nepieciešams kopā</t>
  </si>
  <si>
    <t>Pabalsta apmērs, euro</t>
  </si>
  <si>
    <t>Kontingents 2021.gadā</t>
  </si>
  <si>
    <t>Izmaksas gadā pašvaldībām, euro</t>
  </si>
  <si>
    <t>jaunietim</t>
  </si>
  <si>
    <t>jaunietim ar invaliditāti kopš bērnības</t>
  </si>
  <si>
    <t>jaunieši</t>
  </si>
  <si>
    <t>jaunieši ar invaliditāti kopš bērnības</t>
  </si>
  <si>
    <t>jauniešiem</t>
  </si>
  <si>
    <t>jauniešiem ar invaliditāti kopš bērnības</t>
  </si>
  <si>
    <t>Pabalsts ikmēneša izdevumiem</t>
  </si>
  <si>
    <t>Koeficenta piemērošana</t>
  </si>
  <si>
    <t>Pašvaldību budžetā</t>
  </si>
  <si>
    <t>Papildus nepieciešams</t>
  </si>
  <si>
    <t>Kontingents*</t>
  </si>
  <si>
    <t xml:space="preserve">* Dati par bāreņiem, kuri nemācās netiek apkopoti, tādējādi aprēķiniem tiek pieņemt, ka nemācās 1/4 daļa no bārēņiem </t>
  </si>
  <si>
    <t>Atlīdzības aizbildnm</t>
  </si>
  <si>
    <t>bāzes izdevumi 3 mēn. ar veco apmēru</t>
  </si>
  <si>
    <r>
      <t xml:space="preserve">bāzes izdevumi 2023.g. </t>
    </r>
    <r>
      <rPr>
        <i/>
        <sz val="10"/>
        <color theme="1"/>
        <rFont val="Times New Roman"/>
        <family val="1"/>
        <charset val="186"/>
      </rPr>
      <t>euro</t>
    </r>
  </si>
  <si>
    <t>plānotais apmērs</t>
  </si>
  <si>
    <r>
      <t xml:space="preserve">pānotie izdevumi 2023.g. 9 mēn. </t>
    </r>
    <r>
      <rPr>
        <i/>
        <sz val="10"/>
        <color theme="1"/>
        <rFont val="Times New Roman"/>
        <family val="1"/>
        <charset val="186"/>
      </rPr>
      <t>euro</t>
    </r>
  </si>
  <si>
    <t>papildus nepieciešamie izdevumi 2023.g.</t>
  </si>
  <si>
    <t>saņēmēju skaits (2023.g.bāze)</t>
  </si>
  <si>
    <t>saņēmēju skaits (2024.g.bāze)</t>
  </si>
  <si>
    <r>
      <t xml:space="preserve">bāzes izdevumi 2024.g. </t>
    </r>
    <r>
      <rPr>
        <i/>
        <sz val="10"/>
        <color theme="1"/>
        <rFont val="Times New Roman"/>
        <family val="1"/>
        <charset val="186"/>
      </rPr>
      <t>euro</t>
    </r>
  </si>
  <si>
    <t>pānotie izdevumi 2024.g. 9 mēn. euro</t>
  </si>
  <si>
    <t>papildus nepieciešamie izdevumi 2024.g.</t>
  </si>
  <si>
    <t>Sociālā garantija aizbildnim</t>
  </si>
  <si>
    <t>papildus nepieciešamie izdevumi 2023.gdā, euro</t>
  </si>
  <si>
    <t>plānotais atlīdzības apmērs</t>
  </si>
  <si>
    <t>5 = 1x4x9mēn</t>
  </si>
  <si>
    <t>6=5-2+3</t>
  </si>
  <si>
    <t>4=1x3x12mēn</t>
  </si>
  <si>
    <t>5=4-2</t>
  </si>
  <si>
    <t>Atlīdzība par adoptējamā bērna aprūpi</t>
  </si>
  <si>
    <t>Vidējā iemaksu alga 2021.g. - 1 067.52 euro (fakts). Plāns 2022.g. - 1 151.91 euro (atbvilstoši FM Stabilitātes programmai 2023.-2025.g. (sankciju scenārijs)</t>
  </si>
  <si>
    <t>Atlīdzība par bērna adopciju</t>
  </si>
  <si>
    <t>5=3*4*12mēn+2</t>
  </si>
  <si>
    <t xml:space="preserve">Priekšlikuma Nr. </t>
  </si>
  <si>
    <t xml:space="preserve">Ģimeņu skaits </t>
  </si>
  <si>
    <t>Atlīdzība bruto</t>
  </si>
  <si>
    <t>Izmaksas mēnesī</t>
  </si>
  <si>
    <t>Izmaksas gadā</t>
  </si>
  <si>
    <t>Atlīdzība specializētajai audžuģimenei ar bērniem ar uzvedības traucējumiem vai atkarības problēmām</t>
  </si>
  <si>
    <t>Ikmēneša atblasts bāreņiem un bez vecāku gādības palikušiem bērniem</t>
  </si>
  <si>
    <t>* Atalgojums pielīdzināts 26.04.2022. MK noteikumos Nr.262 "Valsts un pašvaldību institūciju amatu katalogs, amatu klasifikācijas un amatu apraksta izstrādāšanas kārtība",  noteiktai amatu apakšsaimei - 43.1. "Sociālais darbs", IV līmenim, saskaņā ar "Valsts un pašvaldību institūciju amatpersonu un darbinieku atlīdzības likumā" noteiktajai maksimālajai 8. mēnešalgu grupai EUR 1 388 apmērā.  Aprēķins: mēnešalga 1 388 + VSAOI 23.59% = 1 715.43 mēn/1 slodze.</t>
  </si>
  <si>
    <t>Finansējuma kopsavilkums:</t>
  </si>
  <si>
    <t>Pašvaldību budžets (ik gadu)</t>
  </si>
  <si>
    <t>Turpmāk ik gadu</t>
  </si>
  <si>
    <t>LM pamatbudžeta apakšprogrammas 22.02.00 “Valsts programma bērnu un ģimenes stāvokļa uzlabošanai” ietvaros (vienreizējs pasākums)</t>
  </si>
  <si>
    <t xml:space="preserve">Atbalsta centru sniegtās sociālā darbinieka konsultācijas adoptētājiem un aizbildņiem </t>
  </si>
  <si>
    <t>Koeficienta 1.25 atbalsta centriem izmaksājamiem atbalsta maksājumiem par sniegtajiem ikmēneša atbalsta pasākumiem audžuģimenēm un specializētajām audžuģimenēm atbilstoši pakalpojumu groziem, kas nodrošina pakalpojumus/izvietojušies ārpus lielajām pilsētām/novadiem nodrošināšanai</t>
  </si>
  <si>
    <t>-</t>
  </si>
  <si>
    <t>LM pamatbudžeta ietvaros</t>
  </si>
  <si>
    <t>Prioritārie pasākumi (PP) (papildus nepieciešamais finansējums)</t>
  </si>
  <si>
    <t xml:space="preserve">Raksturojuma sagatavošana potenciālajiem adoptētājiem </t>
  </si>
  <si>
    <t xml:space="preserve">IT sistēmas pielāgošana 2023.gadā </t>
  </si>
  <si>
    <t>IT pielāgošanas izmaksas 2023.gadā</t>
  </si>
  <si>
    <t>Apdrošināšanas iemaksas</t>
  </si>
  <si>
    <t>papildus nepieciešamie izdevumi 2024.gadā, euro</t>
  </si>
  <si>
    <t>papildus nepieciešamie izdevumi 2025.gadā, euro</t>
  </si>
  <si>
    <t>Papildus nepieciešamais finansējums</t>
  </si>
  <si>
    <t>vienību skaits (vidēji uz vienu ģimeni gadā)</t>
  </si>
  <si>
    <r>
      <t xml:space="preserve">finansējuma apmērs uz vienu ģimeni vidēji </t>
    </r>
    <r>
      <rPr>
        <i/>
        <u/>
        <sz val="12"/>
        <rFont val="Times New Roman"/>
        <family val="1"/>
        <charset val="186"/>
      </rPr>
      <t>gadā</t>
    </r>
  </si>
  <si>
    <t>1x2x12 mēn x0.1 (10%)</t>
  </si>
  <si>
    <t>esošais administrēšanas izdevumu apmērs gadā 3%</t>
  </si>
  <si>
    <t>2 = 1 x 0.03 x 12 mēn</t>
  </si>
  <si>
    <t>2 = 1 x 0.1 x 12 mēn</t>
  </si>
  <si>
    <t>LM pamatbudžetā plānotais izdevumu apmērs administrēšanas izdevumiem 2023.gadā</t>
  </si>
  <si>
    <t>LM pamatbudžetā plānotais izdevumu apmērs administrēšanas izdevumiem 2023.2024. un 2025. gadā</t>
  </si>
  <si>
    <t>LM pamatbudžetā plānotais izdevumu apmērs administrēšanas izdevumiem 2023.2024. un 2025. gadā KOPĀ</t>
  </si>
  <si>
    <t>Administrēšanas izdevumi citiem AC pakalpojumiem</t>
  </si>
  <si>
    <t>LM pamatbudžetā plānotais izdevumu apmērs konsultācijām 2023., 2024. un 2025.gadā</t>
  </si>
  <si>
    <t>plānotais finansējums gadā</t>
  </si>
  <si>
    <t xml:space="preserve">LM pamatbudžetā plānotais izdevumu apmērs administrēšanas izdevumiem </t>
  </si>
  <si>
    <t>noapaļojot</t>
  </si>
  <si>
    <t>Piezīme: PP "Ārpusģimenes aprūpes atbalsta paklapojumu pilnveide" Kods 18_02_ IT izmaksas ir iezīmētas 46 155 euro apmērā (04.05.00 "Valsts sociālās apdrošināšanas aģentūras speciālais budžets" (speciālais budžets, tai skaitā konsolidējamā pozīcija no pamatbudžeta apakšprogrammas 97.02.00 "Nozares centralizēto funkciju izpilde""ietvaros ) visām specializācācijām un netiek izdalītas atsevišķi  specizālizācijai - audžuģimene bērniem ar uzvedības traucējumiem un atkarības problēmām</t>
  </si>
  <si>
    <t>LM pamatbudžeta apakšprogrammas 97.02.00 "Nozares centralizēto funkciju izpilde" ietvaros (ikgadējs pasākums)</t>
  </si>
  <si>
    <t>Pasākums 5.1.1. Nodrošināt aizbildņu mācības no valsts budžeta līdzekļiem</t>
  </si>
  <si>
    <t>*Finansējuma apmērs pieņemt balstoties uz vidējo tirgus cenu un ņemot vērā iepriekšējo metodisko materiālu izmaksas.</t>
  </si>
  <si>
    <t>**Atbilstoši informācijas sistēmu uzturēšanas izdevumu izmaksām.</t>
  </si>
  <si>
    <t>***62.00.00 “Eiropas Reģionālās attīstības fonda (ERAF) projektu un pasākumu īstenošana” apakšprogrammas 62.07.00 “Eiropas Reģionālās attīstības fonda (ERAF) īstenotie projekti labklājības nozarē (2014-2020)” Eiropas Reģionālās attīstības fonda darbības programma „Izaugsme un nodarbinātība” prioritārā virziena „IKT pieejamība, e-pārvalde un pakalpojumi” 2.2.1. specifiskā atbalsta mērķa „Nodrošināt publisko datu atkalizmantošanas pieaugumu un efektīvu publiskās pārvaldes un privātā sektora mijiedarbību” 2.2.1.1. pasākums „Centralizētu publiskās pārvaldes IKT platformu izveide, publiskās pārvaldes procesu optimizēšana un attīstība” projekta Nr. 2.2.1.1/19/I/008 “Deinstitucionalizācijas procesu atbalsta informācijas sistēma (2.kārta)”</t>
  </si>
  <si>
    <t>Eiropas Reģionālais attīstības fonds, projektas Nr. 2.2.1.1/19/I/008 “Deinstitucionalizācijas procesu atbalsta informācijas sistēma (2.kārta)”</t>
  </si>
  <si>
    <t>LM pamatbudžeta apakšprogrammas 22.03.00 “Valsts atbalsts ārpusģimenes aprūpei” ietvaros</t>
  </si>
  <si>
    <t xml:space="preserve">LM pamatbudžeta apakšprogrammas 22.03.00 “Valsts atbalsts ārpusģimenes aprūpei” ietvaros </t>
  </si>
  <si>
    <t>LM pamatbudžeta apakšprogrammas 20.01.00 "Valsts sociālie pabalsti" ietvaros, savukārt valsts sociālās apdrošināšanas iemaksas tiks plānotas programmā 04.00.00 "Valsts atbalsts sociālajai apdrošināšanai" ietvaros</t>
  </si>
  <si>
    <t xml:space="preserve">LM pamatbudžeta apakšprogrammas 20.01.00 “Valsts sociālie pabalsti” ietvaros); 04.05.00 "Valsts sociālās apdrošināšanas aģentūras speciālais budžets" (speciālais budžets, tai skaitā konsolidējamā pozīcija 
no pamatbudžeta apakšprogrammas 97.02.00 "Nozares centralizēto funkciju izpilde"") ietvaros 24 435 euro, 2023.gadam)  </t>
  </si>
  <si>
    <r>
      <t xml:space="preserve">LM pamatbudžeta apakšprogrammas 22.01.00 “Valsts bērnu tiesību aizsardzības inspekcija un bērnu uzticības tālrunis” ietvaros 11 104 </t>
    </r>
    <r>
      <rPr>
        <i/>
        <sz val="10"/>
        <rFont val="Times New Roman"/>
        <family val="1"/>
        <charset val="186"/>
      </rPr>
      <t>euro,</t>
    </r>
    <r>
      <rPr>
        <sz val="10"/>
        <rFont val="Times New Roman"/>
        <family val="1"/>
        <charset val="186"/>
      </rPr>
      <t xml:space="preserve"> Pašvaldības budžets 1 484 178 </t>
    </r>
    <r>
      <rPr>
        <i/>
        <sz val="10"/>
        <rFont val="Times New Roman"/>
        <family val="1"/>
        <charset val="186"/>
      </rPr>
      <t>euro</t>
    </r>
    <r>
      <rPr>
        <sz val="10"/>
        <rFont val="Times New Roman"/>
        <family val="1"/>
        <charset val="186"/>
      </rPr>
      <t xml:space="preserve"> (ikgadējs pasākums)</t>
    </r>
  </si>
  <si>
    <t xml:space="preserve">LM pamatbudžeta apakšprogrammas 22.03.00 “Valsts atbalsts ārpusģimenes aprūpe” ietvaros) </t>
  </si>
  <si>
    <t>5. Rīcības virziens "Ģimeniska vide bērniem un jauniešiem ārpusģimenes aprūpē"</t>
  </si>
  <si>
    <t>5.1. Atbalsta pakalpojumu pilnveide adoptētājiem, aizbildņiem un audžuvecākiem – NAP2027 [120] (pamatnostādņu 2.1.1.uzdevums)</t>
  </si>
  <si>
    <r>
      <t xml:space="preserve">5.3. Ārpusģimenes aprūpes pakalpojumu metodiskās vadības  un uzraudzības pilnveide – </t>
    </r>
    <r>
      <rPr>
        <b/>
        <sz val="11"/>
        <color theme="1"/>
        <rFont val="Times New Roman"/>
        <family val="1"/>
        <charset val="186"/>
      </rPr>
      <t>NAP2027</t>
    </r>
    <r>
      <rPr>
        <b/>
        <sz val="10"/>
        <color theme="1"/>
        <rFont val="Times New Roman"/>
        <family val="1"/>
        <charset val="186"/>
      </rPr>
      <t xml:space="preserve"> [120]</t>
    </r>
    <r>
      <rPr>
        <sz val="10"/>
        <color theme="1"/>
        <rFont val="Times New Roman"/>
        <family val="1"/>
        <charset val="186"/>
      </rPr>
      <t xml:space="preserve"> </t>
    </r>
    <r>
      <rPr>
        <i/>
        <sz val="10"/>
        <color theme="1"/>
        <rFont val="Times New Roman"/>
        <family val="1"/>
        <charset val="186"/>
      </rPr>
      <t>(pamatnostādņu 2.1.3.uzdevums)</t>
    </r>
  </si>
  <si>
    <t>Pasākums 5.3.1. Ārpusģimenes aprūpes atbalsta pakalpojumu pilnveide</t>
  </si>
  <si>
    <t>Par bērnu uzturēšanos ārpusģimenes aprūpē līdz 24 gadu vecumam, ja jaunietis ir izteicis tādu vēlmi</t>
  </si>
  <si>
    <t>Pioritārais pasākums 2023. - 2025.gadam "Ārpusģimenes aprūpes atbalsta paklapojumu pilnveide"</t>
  </si>
  <si>
    <t xml:space="preserve">Prioritārais pasākums 2023.-2025.gadam "Ārpusģimenes aprūpes atbalsta paklapojumu pilnveide", LM pamatbudžeta apakšprogrammas 22.03.00 “Valsts atbalsts ārpusģimenes aprūpei” ietvaros </t>
  </si>
  <si>
    <t>Informatīvie semināri atbalsta centriem par pakalpojumu kvalitāti, atbalsta plānu izstrādi, saskarsmes kārtību, kā arī esošo vadlīniju aktualizēšana un  papildus vadlīniju izstrāde*</t>
  </si>
  <si>
    <t>Vadlīniju izstrāde atbalsta centriem, bāriņtiesām un krīzes audžuģimenēm par bērna ievietošanu krīzes audžuģimenē*</t>
  </si>
  <si>
    <t>Centralizētas Web lietojumprogrammas jeb “pārlūka”, kurā tiks uzkrāta informācija par audžuģimenēm, izstrāde**</t>
  </si>
  <si>
    <t>Pilnveidot SPOLIS sistēmu, izveidojot e-lietu***</t>
  </si>
  <si>
    <t>Pasākums 5.1.2. Ieviest sociālās garantijas aizbildņiem un pārskatīt atlīdzību par aizbildņa pienākumu pildīšanu</t>
  </si>
  <si>
    <t xml:space="preserve">DETALIZĒTS APRĒĶINS PAR PAPILDUS NEPIECIEŠAMO FINANSĒJUMU UN IETEKMI UZ VALSTS BUDŽETU </t>
  </si>
  <si>
    <t>Pasākums 5.1.3. Pārskatīt adopcijas atlīdzības pabalstu un atlīdzības par adoptējamā bērna aprūpi apmērus</t>
  </si>
  <si>
    <t>Adopcijas atlīdzības pabalstu un atlīdzības par adoptējamā bērna aprūpi apmēru pārskatīšana</t>
  </si>
  <si>
    <t xml:space="preserve">Prioritārais pasākums 2023. - 2025.gadam "Atbalsta pilnveide adoptētājiem", LM pamatbudžeta apakšprogrammas 20.01.00 “Valsts sociālie pabalsti”, 04.05.00 "Valsts sociālās apdrošināšanas aģentūras speciālais budžets" </t>
  </si>
  <si>
    <t xml:space="preserve">Prioritārais pasākums 2023. - 2025.gadam"Atbalsta pilnveidošana aizbildņiem",  LM pamatbudžeta apakšprogrammas 20.01.00 “Valsts sociālie pabalsti”; 04.05.00 "Valsts sociālās apdrošināšanas aģentūras speciālais budžets" </t>
  </si>
  <si>
    <t>Prioritārais pasākums 2023. - 2025.gadam"Atbalsta pilnveidošana aizbildņiem", LM pamatbudžeta apakšprogrammas 04.00.00 “Valsts atbalsts sociālajai apdrošināšanai”</t>
  </si>
  <si>
    <t>7. pielikums</t>
  </si>
  <si>
    <t>8. pielikums</t>
  </si>
  <si>
    <t>9. pielikums</t>
  </si>
  <si>
    <t>10. pielikums</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</si>
</sst>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_-* #,##0.00_-;\-* #,##0.00_-;_-* &quot;-&quot;??_-;_-@_-"/>
    <numFmt numFmtId="165" formatCode="_-* #,##0_-;\-* #,##0_-;_-* &quot;-&quot;??_-;_-@_-"/>
    <numFmt numFmtId="166" formatCode="_-* #,##0.00\ [$€-426]_-;\-* #,##0.00\ [$€-426]_-;_-* &quot;-&quot;??\ [$€-426]_-;_-@_-"/>
    <numFmt numFmtId="167" formatCode="#,##0.0"/>
    <numFmt numFmtId="168" formatCode="_-* #,##0\ [$€-426]_-;\-* #,##0\ [$€-426]_-;_-* &quot;-&quot;??\ [$€-426]_-;_-@_-"/>
  </numFmts>
  <fonts count="37" x14ac:knownFonts="1">
    <font>
      <sz val="11"/>
      <color theme="1"/>
      <name val="Calibri"/>
      <family val="2"/>
      <charset val="186"/>
      <scheme val="minor"/>
    </font>
    <font>
      <sz val="10"/>
      <name val="Arial"/>
      <family val="2"/>
      <charset val="186"/>
    </font>
    <font>
      <sz val="10"/>
      <name val="Times New Roman"/>
      <family val="1"/>
      <charset val="186"/>
    </font>
    <font>
      <sz val="11"/>
      <color theme="1"/>
      <name val="Calibri"/>
      <family val="2"/>
      <charset val="186"/>
      <scheme val="minor"/>
    </font>
    <font>
      <sz val="12"/>
      <color theme="1"/>
      <name val="Times New Roman"/>
      <family val="1"/>
      <charset val="186"/>
    </font>
    <font>
      <sz val="11"/>
      <color theme="1"/>
      <name val="Times New Roman"/>
      <family val="1"/>
      <charset val="186"/>
    </font>
    <font>
      <sz val="10"/>
      <color theme="1"/>
      <name val="Times New Roman"/>
      <family val="1"/>
      <charset val="186"/>
    </font>
    <font>
      <b/>
      <sz val="11"/>
      <color theme="1"/>
      <name val="Times New Roman"/>
      <family val="1"/>
      <charset val="186"/>
    </font>
    <font>
      <sz val="11"/>
      <name val="Times New Roman"/>
      <family val="1"/>
      <charset val="186"/>
    </font>
    <font>
      <b/>
      <sz val="11"/>
      <name val="Times New Roman"/>
      <family val="1"/>
      <charset val="186"/>
    </font>
    <font>
      <sz val="14"/>
      <name val="Times New Roman"/>
      <family val="1"/>
      <charset val="186"/>
    </font>
    <font>
      <i/>
      <sz val="11"/>
      <color theme="1"/>
      <name val="Times New Roman"/>
      <family val="1"/>
      <charset val="186"/>
    </font>
    <font>
      <sz val="8"/>
      <color theme="1"/>
      <name val="Times New Roman"/>
      <family val="1"/>
      <charset val="186"/>
    </font>
    <font>
      <sz val="12"/>
      <name val="Times New Roman"/>
      <family val="1"/>
      <charset val="186"/>
    </font>
    <font>
      <i/>
      <sz val="12"/>
      <name val="Times New Roman"/>
      <family val="1"/>
      <charset val="186"/>
    </font>
    <font>
      <u/>
      <sz val="12"/>
      <name val="Times New Roman"/>
      <family val="1"/>
      <charset val="186"/>
    </font>
    <font>
      <i/>
      <sz val="10"/>
      <color theme="1"/>
      <name val="Times New Roman"/>
      <family val="1"/>
      <charset val="186"/>
    </font>
    <font>
      <i/>
      <sz val="11"/>
      <name val="Times New Roman"/>
      <family val="1"/>
      <charset val="186"/>
    </font>
    <font>
      <sz val="11"/>
      <color rgb="FFFF0000"/>
      <name val="Calibri"/>
      <family val="2"/>
      <charset val="186"/>
      <scheme val="minor"/>
    </font>
    <font>
      <sz val="7.5"/>
      <color theme="1"/>
      <name val="Times New Roman"/>
      <family val="1"/>
      <charset val="186"/>
    </font>
    <font>
      <b/>
      <sz val="7.5"/>
      <color theme="1"/>
      <name val="Times New Roman"/>
      <family val="1"/>
      <charset val="186"/>
    </font>
    <font>
      <i/>
      <sz val="9"/>
      <color theme="1"/>
      <name val="Times New Roman"/>
      <family val="1"/>
      <charset val="186"/>
    </font>
    <font>
      <i/>
      <sz val="10"/>
      <name val="Times New Roman"/>
      <family val="1"/>
      <charset val="186"/>
    </font>
    <font>
      <sz val="11"/>
      <name val="Calibri"/>
      <family val="2"/>
      <charset val="186"/>
      <scheme val="minor"/>
    </font>
    <font>
      <i/>
      <sz val="11"/>
      <color theme="1"/>
      <name val="Calibri"/>
      <family val="2"/>
      <charset val="186"/>
      <scheme val="minor"/>
    </font>
    <font>
      <i/>
      <u/>
      <sz val="12"/>
      <name val="Times New Roman"/>
      <family val="1"/>
      <charset val="186"/>
    </font>
    <font>
      <i/>
      <sz val="12"/>
      <color theme="1"/>
      <name val="Times New Roman"/>
      <family val="1"/>
      <charset val="186"/>
    </font>
    <font>
      <i/>
      <sz val="10"/>
      <name val="Arial"/>
      <family val="2"/>
      <charset val="186"/>
    </font>
    <font>
      <b/>
      <i/>
      <sz val="10"/>
      <name val="Arial"/>
      <family val="2"/>
      <charset val="186"/>
    </font>
    <font>
      <b/>
      <sz val="11"/>
      <color theme="1"/>
      <name val="Calibri"/>
      <family val="2"/>
      <charset val="186"/>
      <scheme val="minor"/>
    </font>
    <font>
      <b/>
      <i/>
      <sz val="11"/>
      <name val="Times New Roman"/>
      <family val="1"/>
      <charset val="186"/>
    </font>
    <font>
      <b/>
      <i/>
      <sz val="10"/>
      <name val="Times New Roman"/>
      <family val="1"/>
      <charset val="186"/>
    </font>
    <font>
      <sz val="10"/>
      <name val="Calibri"/>
      <family val="2"/>
      <charset val="186"/>
      <scheme val="minor"/>
    </font>
    <font>
      <b/>
      <sz val="12"/>
      <color theme="1"/>
      <name val="Times New Roman"/>
      <family val="1"/>
      <charset val="186"/>
    </font>
    <font>
      <b/>
      <i/>
      <sz val="11"/>
      <color theme="1"/>
      <name val="Times New Roman"/>
      <family val="1"/>
      <charset val="186"/>
    </font>
    <font>
      <b/>
      <sz val="10"/>
      <color theme="1"/>
      <name val="Times New Roman"/>
      <family val="1"/>
      <charset val="186"/>
    </font>
    <font>
      <b/>
      <sz val="12"/>
      <name val="Times New Roman"/>
      <family val="1"/>
      <charset val="186"/>
    </font>
  </fonts>
  <fills count="4">
    <fill>
      <patternFill patternType="none"/>
    </fill>
    <fill>
      <patternFill patternType="gray125"/>
    </fill>
    <fill>
      <patternFill patternType="solid">
        <fgColor theme="6" tint="0.79998168889431442"/>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medium">
        <color indexed="64"/>
      </left>
      <right/>
      <top/>
      <bottom/>
      <diagonal/>
    </border>
  </borders>
  <cellStyleXfs count="4">
    <xf numFmtId="0" fontId="0" fillId="0" borderId="0"/>
    <xf numFmtId="0" fontId="1" fillId="0" borderId="0"/>
    <xf numFmtId="164" fontId="3" fillId="0" borderId="0" applyFont="0" applyFill="0" applyBorder="0" applyAlignment="0" applyProtection="0"/>
    <xf numFmtId="164" fontId="3" fillId="0" borderId="0" applyFont="0" applyFill="0" applyBorder="0" applyAlignment="0" applyProtection="0"/>
  </cellStyleXfs>
  <cellXfs count="209">
    <xf numFmtId="0" fontId="0" fillId="0" borderId="0" xfId="0"/>
    <xf numFmtId="0" fontId="5" fillId="0" borderId="0" xfId="0" applyFont="1"/>
    <xf numFmtId="0" fontId="5" fillId="0" borderId="1" xfId="0" applyFont="1" applyBorder="1" applyAlignment="1">
      <alignment horizontal="center"/>
    </xf>
    <xf numFmtId="0" fontId="5" fillId="0" borderId="1" xfId="0" applyFont="1" applyBorder="1" applyAlignment="1">
      <alignment horizontal="center" wrapText="1"/>
    </xf>
    <xf numFmtId="0" fontId="6" fillId="0" borderId="1" xfId="0" applyFont="1" applyBorder="1" applyAlignment="1">
      <alignment horizontal="center" wrapText="1"/>
    </xf>
    <xf numFmtId="0" fontId="7" fillId="0" borderId="1" xfId="0" applyFont="1" applyBorder="1"/>
    <xf numFmtId="9" fontId="5" fillId="0" borderId="1" xfId="0" applyNumberFormat="1" applyFont="1" applyBorder="1" applyAlignment="1">
      <alignment horizontal="center" wrapText="1"/>
    </xf>
    <xf numFmtId="0" fontId="5" fillId="0" borderId="1" xfId="0" applyFont="1" applyBorder="1"/>
    <xf numFmtId="3" fontId="5" fillId="0" borderId="1" xfId="0" applyNumberFormat="1" applyFont="1" applyBorder="1"/>
    <xf numFmtId="0" fontId="5" fillId="0" borderId="1" xfId="0" applyFont="1" applyBorder="1" applyAlignment="1">
      <alignment wrapText="1"/>
    </xf>
    <xf numFmtId="2" fontId="5" fillId="0" borderId="1" xfId="0" applyNumberFormat="1" applyFont="1" applyBorder="1"/>
    <xf numFmtId="0" fontId="5" fillId="2" borderId="1" xfId="0" applyFont="1" applyFill="1" applyBorder="1" applyAlignment="1">
      <alignment horizontal="right"/>
    </xf>
    <xf numFmtId="0" fontId="5" fillId="2" borderId="1" xfId="0" applyFont="1" applyFill="1" applyBorder="1"/>
    <xf numFmtId="0" fontId="5" fillId="0" borderId="2" xfId="0" applyFont="1" applyBorder="1" applyAlignment="1">
      <alignment wrapText="1"/>
    </xf>
    <xf numFmtId="0" fontId="5" fillId="0" borderId="2" xfId="0" applyFont="1" applyBorder="1"/>
    <xf numFmtId="0" fontId="11" fillId="2" borderId="6" xfId="0" applyFont="1" applyFill="1" applyBorder="1" applyAlignment="1">
      <alignment wrapText="1"/>
    </xf>
    <xf numFmtId="2" fontId="11" fillId="2" borderId="7" xfId="0" applyNumberFormat="1" applyFont="1" applyFill="1" applyBorder="1"/>
    <xf numFmtId="0" fontId="12" fillId="0" borderId="1" xfId="0" applyFont="1" applyBorder="1" applyAlignment="1">
      <alignment horizontal="center" wrapText="1"/>
    </xf>
    <xf numFmtId="3" fontId="5" fillId="0" borderId="0" xfId="0" applyNumberFormat="1" applyFont="1"/>
    <xf numFmtId="4" fontId="5" fillId="0" borderId="1" xfId="0" applyNumberFormat="1" applyFont="1" applyBorder="1"/>
    <xf numFmtId="0" fontId="5" fillId="3" borderId="1" xfId="0" applyFont="1" applyFill="1" applyBorder="1" applyAlignment="1">
      <alignment horizontal="left" wrapText="1"/>
    </xf>
    <xf numFmtId="0" fontId="5" fillId="3" borderId="1" xfId="0" applyFont="1" applyFill="1" applyBorder="1" applyAlignment="1">
      <alignment horizontal="center" wrapText="1"/>
    </xf>
    <xf numFmtId="0" fontId="5" fillId="0" borderId="1" xfId="0" applyFont="1" applyBorder="1" applyAlignment="1">
      <alignment horizontal="left"/>
    </xf>
    <xf numFmtId="0" fontId="0" fillId="3" borderId="0" xfId="0" applyFill="1"/>
    <xf numFmtId="0" fontId="6" fillId="0" borderId="0" xfId="0" applyFont="1" applyAlignment="1">
      <alignment horizontal="center" wrapText="1"/>
    </xf>
    <xf numFmtId="165" fontId="8" fillId="3" borderId="1" xfId="2" applyNumberFormat="1" applyFont="1" applyFill="1" applyBorder="1" applyAlignment="1">
      <alignment horizontal="right" wrapText="1"/>
    </xf>
    <xf numFmtId="165" fontId="9" fillId="3" borderId="1" xfId="0" applyNumberFormat="1" applyFont="1" applyFill="1" applyBorder="1"/>
    <xf numFmtId="9" fontId="5" fillId="0" borderId="1" xfId="0" applyNumberFormat="1" applyFont="1" applyBorder="1"/>
    <xf numFmtId="10" fontId="5" fillId="0" borderId="1" xfId="0" applyNumberFormat="1" applyFont="1" applyBorder="1"/>
    <xf numFmtId="0" fontId="7" fillId="0" borderId="0" xfId="0" applyFont="1" applyAlignment="1">
      <alignment horizontal="right"/>
    </xf>
    <xf numFmtId="3" fontId="7" fillId="0" borderId="0" xfId="0" applyNumberFormat="1" applyFont="1"/>
    <xf numFmtId="167" fontId="8" fillId="0" borderId="1" xfId="0" applyNumberFormat="1" applyFont="1" applyBorder="1"/>
    <xf numFmtId="1" fontId="5" fillId="0" borderId="1" xfId="0" applyNumberFormat="1" applyFont="1" applyBorder="1"/>
    <xf numFmtId="0" fontId="24" fillId="3" borderId="0" xfId="0" applyFont="1" applyFill="1"/>
    <xf numFmtId="0" fontId="24" fillId="3" borderId="0" xfId="0" applyFont="1" applyFill="1" applyAlignment="1">
      <alignment horizontal="right"/>
    </xf>
    <xf numFmtId="0" fontId="2" fillId="0" borderId="1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0" xfId="0" applyFont="1"/>
    <xf numFmtId="165" fontId="5" fillId="0" borderId="1" xfId="2" applyNumberFormat="1" applyFont="1" applyBorder="1"/>
    <xf numFmtId="0" fontId="2" fillId="3" borderId="1" xfId="0" applyFont="1" applyFill="1" applyBorder="1" applyAlignment="1">
      <alignment horizontal="center" vertical="center" wrapText="1"/>
    </xf>
    <xf numFmtId="4" fontId="2" fillId="3" borderId="1" xfId="0" applyNumberFormat="1" applyFont="1" applyFill="1" applyBorder="1" applyAlignment="1">
      <alignment horizontal="center" vertical="center" wrapText="1"/>
    </xf>
    <xf numFmtId="3" fontId="2" fillId="3" borderId="1" xfId="0" applyNumberFormat="1" applyFont="1" applyFill="1" applyBorder="1" applyAlignment="1">
      <alignment vertical="center" wrapText="1"/>
    </xf>
    <xf numFmtId="0" fontId="2" fillId="3" borderId="1" xfId="0" applyFont="1" applyFill="1" applyBorder="1" applyAlignment="1">
      <alignment vertical="center" wrapText="1"/>
    </xf>
    <xf numFmtId="4" fontId="2" fillId="3" borderId="1" xfId="0" applyNumberFormat="1" applyFont="1" applyFill="1" applyBorder="1" applyAlignment="1">
      <alignment vertical="center" wrapText="1"/>
    </xf>
    <xf numFmtId="0" fontId="23" fillId="3" borderId="0" xfId="0" applyFont="1" applyFill="1"/>
    <xf numFmtId="4" fontId="23" fillId="3" borderId="0" xfId="0" applyNumberFormat="1" applyFont="1" applyFill="1"/>
    <xf numFmtId="4" fontId="0" fillId="3" borderId="0" xfId="0" applyNumberFormat="1" applyFill="1"/>
    <xf numFmtId="4" fontId="31" fillId="3" borderId="1" xfId="0" applyNumberFormat="1" applyFont="1" applyFill="1" applyBorder="1" applyAlignment="1">
      <alignment horizontal="right" vertical="center" wrapText="1"/>
    </xf>
    <xf numFmtId="0" fontId="32" fillId="3" borderId="0" xfId="0" applyFont="1" applyFill="1"/>
    <xf numFmtId="3" fontId="2" fillId="3" borderId="1" xfId="0" applyNumberFormat="1" applyFont="1" applyFill="1" applyBorder="1" applyAlignment="1">
      <alignment horizontal="center" vertical="center" wrapText="1"/>
    </xf>
    <xf numFmtId="3" fontId="2" fillId="3" borderId="1" xfId="0" applyNumberFormat="1" applyFont="1" applyFill="1" applyBorder="1" applyAlignment="1">
      <alignment horizontal="right" vertical="center" wrapText="1"/>
    </xf>
    <xf numFmtId="0" fontId="14" fillId="3" borderId="0" xfId="0" applyFont="1" applyFill="1"/>
    <xf numFmtId="0" fontId="11" fillId="3" borderId="1" xfId="0" applyFont="1" applyFill="1" applyBorder="1"/>
    <xf numFmtId="0" fontId="11" fillId="3" borderId="1" xfId="0" applyFont="1" applyFill="1" applyBorder="1" applyAlignment="1">
      <alignment horizontal="center" wrapText="1"/>
    </xf>
    <xf numFmtId="0" fontId="16" fillId="3" borderId="1" xfId="0" applyFont="1" applyFill="1" applyBorder="1"/>
    <xf numFmtId="0" fontId="16" fillId="3" borderId="1" xfId="0" applyFont="1" applyFill="1" applyBorder="1" applyAlignment="1">
      <alignment horizontal="center" wrapText="1"/>
    </xf>
    <xf numFmtId="0" fontId="11" fillId="3" borderId="1" xfId="0" applyFont="1" applyFill="1" applyBorder="1" applyAlignment="1">
      <alignment horizontal="left" wrapText="1"/>
    </xf>
    <xf numFmtId="4" fontId="11" fillId="3" borderId="1" xfId="0" applyNumberFormat="1" applyFont="1" applyFill="1" applyBorder="1"/>
    <xf numFmtId="0" fontId="17" fillId="3" borderId="1" xfId="0" applyFont="1" applyFill="1" applyBorder="1"/>
    <xf numFmtId="0" fontId="14" fillId="3" borderId="1" xfId="0" applyFont="1" applyFill="1" applyBorder="1" applyAlignment="1">
      <alignment horizontal="center" wrapText="1"/>
    </xf>
    <xf numFmtId="4" fontId="14" fillId="3" borderId="1" xfId="0" applyNumberFormat="1" applyFont="1" applyFill="1" applyBorder="1" applyAlignment="1">
      <alignment horizontal="center" wrapText="1"/>
    </xf>
    <xf numFmtId="0" fontId="11" fillId="3" borderId="1" xfId="0" applyFont="1" applyFill="1" applyBorder="1" applyAlignment="1">
      <alignment horizontal="center"/>
    </xf>
    <xf numFmtId="0" fontId="6" fillId="3" borderId="0" xfId="0" applyFont="1" applyFill="1" applyAlignment="1">
      <alignment horizontal="center" wrapText="1"/>
    </xf>
    <xf numFmtId="164" fontId="5" fillId="3" borderId="1" xfId="0" applyNumberFormat="1" applyFont="1" applyFill="1" applyBorder="1"/>
    <xf numFmtId="164" fontId="8" fillId="3" borderId="1" xfId="1" applyNumberFormat="1" applyFont="1" applyFill="1" applyBorder="1"/>
    <xf numFmtId="0" fontId="11" fillId="3" borderId="0" xfId="1" applyFont="1" applyFill="1"/>
    <xf numFmtId="0" fontId="11" fillId="3" borderId="1" xfId="1" applyFont="1" applyFill="1" applyBorder="1"/>
    <xf numFmtId="0" fontId="11" fillId="3" borderId="1" xfId="1" applyFont="1" applyFill="1" applyBorder="1" applyAlignment="1">
      <alignment horizontal="center" wrapText="1"/>
    </xf>
    <xf numFmtId="0" fontId="16" fillId="3" borderId="1" xfId="1" applyFont="1" applyFill="1" applyBorder="1" applyAlignment="1">
      <alignment horizontal="center" wrapText="1"/>
    </xf>
    <xf numFmtId="0" fontId="11" fillId="3" borderId="1" xfId="1" applyFont="1" applyFill="1" applyBorder="1" applyAlignment="1">
      <alignment horizontal="left" wrapText="1"/>
    </xf>
    <xf numFmtId="164" fontId="17" fillId="3" borderId="1" xfId="3" applyNumberFormat="1" applyFont="1" applyFill="1" applyBorder="1" applyAlignment="1">
      <alignment horizontal="right" wrapText="1"/>
    </xf>
    <xf numFmtId="0" fontId="27" fillId="3" borderId="0" xfId="1" applyFont="1" applyFill="1"/>
    <xf numFmtId="0" fontId="26" fillId="3" borderId="0" xfId="1" applyFont="1" applyFill="1"/>
    <xf numFmtId="0" fontId="28" fillId="3" borderId="0" xfId="1" applyFont="1" applyFill="1" applyAlignment="1">
      <alignment horizontal="right" wrapText="1"/>
    </xf>
    <xf numFmtId="0" fontId="1" fillId="3" borderId="0" xfId="1" applyFill="1"/>
    <xf numFmtId="164" fontId="30" fillId="3" borderId="1" xfId="1" applyNumberFormat="1" applyFont="1" applyFill="1" applyBorder="1"/>
    <xf numFmtId="0" fontId="8" fillId="3" borderId="0" xfId="0" applyFont="1" applyFill="1"/>
    <xf numFmtId="0" fontId="2" fillId="3" borderId="11"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18" fillId="3" borderId="0" xfId="0" applyFont="1" applyFill="1"/>
    <xf numFmtId="0" fontId="5" fillId="3" borderId="0" xfId="0" applyFont="1" applyFill="1"/>
    <xf numFmtId="0" fontId="5" fillId="3" borderId="1" xfId="0" applyFont="1" applyFill="1" applyBorder="1"/>
    <xf numFmtId="0" fontId="6" fillId="3" borderId="1" xfId="0" applyFont="1" applyFill="1" applyBorder="1"/>
    <xf numFmtId="0" fontId="6" fillId="3" borderId="1" xfId="0" applyFont="1" applyFill="1" applyBorder="1" applyAlignment="1">
      <alignment horizontal="center" wrapText="1"/>
    </xf>
    <xf numFmtId="0" fontId="8" fillId="3" borderId="1" xfId="0" applyFont="1" applyFill="1" applyBorder="1"/>
    <xf numFmtId="0" fontId="5" fillId="3" borderId="0" xfId="0" applyFont="1" applyFill="1" applyAlignment="1">
      <alignment horizontal="right"/>
    </xf>
    <xf numFmtId="165" fontId="7" fillId="3" borderId="0" xfId="0" applyNumberFormat="1" applyFont="1" applyFill="1"/>
    <xf numFmtId="164" fontId="5" fillId="3" borderId="0" xfId="0" applyNumberFormat="1" applyFont="1" applyFill="1"/>
    <xf numFmtId="0" fontId="13" fillId="3" borderId="1" xfId="0" applyFont="1" applyFill="1" applyBorder="1" applyAlignment="1">
      <alignment horizontal="center" wrapText="1"/>
    </xf>
    <xf numFmtId="4" fontId="13" fillId="3" borderId="1" xfId="0" applyNumberFormat="1" applyFont="1" applyFill="1" applyBorder="1" applyAlignment="1">
      <alignment horizontal="center" wrapText="1"/>
    </xf>
    <xf numFmtId="164" fontId="8" fillId="3" borderId="1" xfId="0" applyNumberFormat="1" applyFont="1" applyFill="1" applyBorder="1"/>
    <xf numFmtId="0" fontId="5" fillId="3" borderId="1" xfId="0" applyFont="1" applyFill="1" applyBorder="1" applyAlignment="1">
      <alignment horizontal="center"/>
    </xf>
    <xf numFmtId="0" fontId="8" fillId="3" borderId="1" xfId="0" applyFont="1" applyFill="1" applyBorder="1" applyAlignment="1">
      <alignment horizontal="center" wrapText="1"/>
    </xf>
    <xf numFmtId="0" fontId="2" fillId="3" borderId="1" xfId="0" applyFont="1" applyFill="1" applyBorder="1" applyAlignment="1">
      <alignment horizontal="center" wrapText="1"/>
    </xf>
    <xf numFmtId="164" fontId="8" fillId="3" borderId="1" xfId="2" applyNumberFormat="1" applyFont="1" applyFill="1" applyBorder="1" applyAlignment="1">
      <alignment horizontal="right" wrapText="1"/>
    </xf>
    <xf numFmtId="164" fontId="7" fillId="3" borderId="0" xfId="0" applyNumberFormat="1" applyFont="1" applyFill="1" applyAlignment="1">
      <alignment horizontal="right"/>
    </xf>
    <xf numFmtId="164" fontId="7" fillId="3" borderId="0" xfId="0" applyNumberFormat="1" applyFont="1" applyFill="1"/>
    <xf numFmtId="164" fontId="0" fillId="3" borderId="0" xfId="0" applyNumberFormat="1" applyFill="1"/>
    <xf numFmtId="0" fontId="4" fillId="3" borderId="0" xfId="0" applyFont="1" applyFill="1"/>
    <xf numFmtId="164" fontId="9" fillId="3" borderId="1" xfId="0" applyNumberFormat="1" applyFont="1" applyFill="1" applyBorder="1"/>
    <xf numFmtId="0" fontId="5" fillId="3" borderId="1" xfId="0" applyFont="1" applyFill="1" applyBorder="1" applyAlignment="1">
      <alignment horizontal="right"/>
    </xf>
    <xf numFmtId="0" fontId="5" fillId="3" borderId="0" xfId="1" applyFont="1" applyFill="1"/>
    <xf numFmtId="0" fontId="5" fillId="3" borderId="0" xfId="1" applyFont="1" applyFill="1" applyAlignment="1">
      <alignment horizontal="right"/>
    </xf>
    <xf numFmtId="164" fontId="7" fillId="3" borderId="0" xfId="1" applyNumberFormat="1" applyFont="1" applyFill="1"/>
    <xf numFmtId="0" fontId="6" fillId="3" borderId="2" xfId="0" applyFont="1" applyFill="1" applyBorder="1" applyAlignment="1">
      <alignment horizontal="center"/>
    </xf>
    <xf numFmtId="0" fontId="6" fillId="3" borderId="2" xfId="0" applyFont="1" applyFill="1" applyBorder="1" applyAlignment="1">
      <alignment horizontal="center" wrapText="1"/>
    </xf>
    <xf numFmtId="165" fontId="7" fillId="3" borderId="2" xfId="2" applyNumberFormat="1" applyFont="1" applyFill="1" applyBorder="1" applyAlignment="1"/>
    <xf numFmtId="164" fontId="7" fillId="3" borderId="3" xfId="2" applyFont="1" applyFill="1" applyBorder="1" applyAlignment="1"/>
    <xf numFmtId="164" fontId="8" fillId="3" borderId="1" xfId="2" applyNumberFormat="1" applyFont="1" applyFill="1" applyBorder="1" applyAlignment="1">
      <alignment horizontal="center" vertical="center" wrapText="1"/>
    </xf>
    <xf numFmtId="164" fontId="7" fillId="3" borderId="1" xfId="0" applyNumberFormat="1" applyFont="1" applyFill="1" applyBorder="1"/>
    <xf numFmtId="0" fontId="4" fillId="3" borderId="4" xfId="0" applyFont="1" applyFill="1" applyBorder="1" applyAlignment="1">
      <alignment horizontal="left" wrapText="1"/>
    </xf>
    <xf numFmtId="164" fontId="9" fillId="3" borderId="2" xfId="2" applyNumberFormat="1" applyFont="1" applyFill="1" applyBorder="1" applyAlignment="1">
      <alignment vertical="center" wrapText="1"/>
    </xf>
    <xf numFmtId="165" fontId="8" fillId="3" borderId="1" xfId="2" applyNumberFormat="1" applyFont="1" applyFill="1" applyBorder="1" applyAlignment="1">
      <alignment vertical="center" wrapText="1"/>
    </xf>
    <xf numFmtId="164" fontId="9" fillId="3" borderId="3" xfId="2" applyNumberFormat="1" applyFont="1" applyFill="1" applyBorder="1" applyAlignment="1">
      <alignment vertical="center" wrapText="1"/>
    </xf>
    <xf numFmtId="164" fontId="9" fillId="3" borderId="0" xfId="2" applyNumberFormat="1" applyFont="1" applyFill="1" applyAlignment="1">
      <alignment wrapText="1"/>
    </xf>
    <xf numFmtId="0" fontId="10" fillId="3" borderId="0" xfId="0" applyFont="1" applyFill="1" applyAlignment="1">
      <alignment wrapText="1"/>
    </xf>
    <xf numFmtId="164" fontId="8" fillId="3" borderId="0" xfId="2" applyNumberFormat="1" applyFont="1" applyFill="1" applyAlignment="1">
      <alignment wrapText="1"/>
    </xf>
    <xf numFmtId="164" fontId="8" fillId="3" borderId="1" xfId="2" applyNumberFormat="1" applyFont="1" applyFill="1" applyBorder="1" applyAlignment="1">
      <alignment wrapText="1"/>
    </xf>
    <xf numFmtId="0" fontId="5" fillId="3" borderId="1" xfId="0" applyFont="1" applyFill="1" applyBorder="1" applyAlignment="1">
      <alignment horizontal="center" vertical="center" wrapText="1"/>
    </xf>
    <xf numFmtId="0" fontId="12" fillId="3" borderId="1" xfId="0" applyFont="1" applyFill="1" applyBorder="1" applyAlignment="1">
      <alignment horizontal="center"/>
    </xf>
    <xf numFmtId="0" fontId="12" fillId="3" borderId="1" xfId="0" applyFont="1" applyFill="1" applyBorder="1" applyAlignment="1">
      <alignment horizontal="center" vertical="center" wrapText="1"/>
    </xf>
    <xf numFmtId="0" fontId="12" fillId="3" borderId="1" xfId="0" applyFont="1" applyFill="1" applyBorder="1" applyAlignment="1">
      <alignment horizontal="center" wrapText="1"/>
    </xf>
    <xf numFmtId="2" fontId="5" fillId="3" borderId="1" xfId="0" applyNumberFormat="1" applyFont="1" applyFill="1" applyBorder="1" applyAlignment="1">
      <alignment horizontal="center"/>
    </xf>
    <xf numFmtId="3" fontId="5" fillId="3" borderId="1" xfId="0" applyNumberFormat="1" applyFont="1" applyFill="1" applyBorder="1"/>
    <xf numFmtId="3" fontId="7" fillId="3" borderId="1" xfId="0" applyNumberFormat="1" applyFont="1" applyFill="1" applyBorder="1"/>
    <xf numFmtId="0" fontId="5" fillId="3" borderId="1" xfId="0" applyFont="1" applyFill="1" applyBorder="1" applyAlignment="1">
      <alignment wrapText="1"/>
    </xf>
    <xf numFmtId="9" fontId="5" fillId="3" borderId="1" xfId="0" applyNumberFormat="1" applyFont="1" applyFill="1" applyBorder="1"/>
    <xf numFmtId="10" fontId="5" fillId="3" borderId="1" xfId="0" applyNumberFormat="1" applyFont="1" applyFill="1" applyBorder="1"/>
    <xf numFmtId="3" fontId="5" fillId="3" borderId="0" xfId="0" applyNumberFormat="1" applyFont="1" applyFill="1"/>
    <xf numFmtId="3" fontId="0" fillId="3" borderId="1" xfId="0" applyNumberFormat="1" applyFill="1" applyBorder="1"/>
    <xf numFmtId="3" fontId="29" fillId="3" borderId="1" xfId="0" applyNumberFormat="1" applyFont="1" applyFill="1" applyBorder="1"/>
    <xf numFmtId="0" fontId="4" fillId="3" borderId="0" xfId="0" applyFont="1" applyFill="1" applyAlignment="1">
      <alignment vertical="center"/>
    </xf>
    <xf numFmtId="0" fontId="8" fillId="3" borderId="1" xfId="0" applyFont="1" applyFill="1" applyBorder="1" applyAlignment="1">
      <alignment wrapText="1"/>
    </xf>
    <xf numFmtId="168" fontId="7" fillId="3" borderId="1" xfId="0" applyNumberFormat="1" applyFont="1" applyFill="1" applyBorder="1"/>
    <xf numFmtId="166" fontId="5" fillId="3" borderId="0" xfId="0" applyNumberFormat="1" applyFont="1" applyFill="1"/>
    <xf numFmtId="0" fontId="19" fillId="3" borderId="1" xfId="0" applyFont="1" applyFill="1" applyBorder="1" applyAlignment="1">
      <alignment vertical="center"/>
    </xf>
    <xf numFmtId="0" fontId="19" fillId="3" borderId="1" xfId="0" applyFont="1" applyFill="1" applyBorder="1" applyAlignment="1">
      <alignment horizontal="center" vertical="center" wrapText="1"/>
    </xf>
    <xf numFmtId="0" fontId="19" fillId="3" borderId="1" xfId="0" applyFont="1" applyFill="1" applyBorder="1" applyAlignment="1">
      <alignment vertical="center" wrapText="1"/>
    </xf>
    <xf numFmtId="0" fontId="19" fillId="3" borderId="1" xfId="0" applyFont="1" applyFill="1" applyBorder="1" applyAlignment="1">
      <alignment horizontal="right" vertical="center"/>
    </xf>
    <xf numFmtId="3" fontId="19" fillId="3" borderId="1" xfId="0" applyNumberFormat="1" applyFont="1" applyFill="1" applyBorder="1" applyAlignment="1">
      <alignment vertical="center"/>
    </xf>
    <xf numFmtId="3" fontId="20" fillId="3" borderId="1" xfId="0" applyNumberFormat="1" applyFont="1" applyFill="1" applyBorder="1" applyAlignment="1">
      <alignment vertical="center"/>
    </xf>
    <xf numFmtId="0" fontId="0" fillId="3" borderId="1" xfId="0" applyFill="1" applyBorder="1"/>
    <xf numFmtId="0" fontId="5" fillId="3" borderId="0" xfId="0" applyFont="1" applyFill="1" applyAlignment="1">
      <alignment horizontal="right" wrapText="1"/>
    </xf>
    <xf numFmtId="3" fontId="0" fillId="3" borderId="0" xfId="0" applyNumberFormat="1" applyFill="1"/>
    <xf numFmtId="1" fontId="5" fillId="3" borderId="0" xfId="0" applyNumberFormat="1" applyFont="1" applyFill="1"/>
    <xf numFmtId="0" fontId="5" fillId="3" borderId="1" xfId="0" applyFont="1" applyFill="1" applyBorder="1" applyAlignment="1">
      <alignment horizontal="center" vertical="center"/>
    </xf>
    <xf numFmtId="166" fontId="5" fillId="3" borderId="1" xfId="0" applyNumberFormat="1" applyFont="1" applyFill="1" applyBorder="1"/>
    <xf numFmtId="166" fontId="7" fillId="3" borderId="1" xfId="0" applyNumberFormat="1" applyFont="1" applyFill="1" applyBorder="1"/>
    <xf numFmtId="0" fontId="11" fillId="3" borderId="0" xfId="0" applyFont="1" applyFill="1"/>
    <xf numFmtId="4" fontId="31" fillId="3" borderId="0" xfId="0" applyNumberFormat="1" applyFont="1" applyFill="1" applyBorder="1" applyAlignment="1">
      <alignment horizontal="right" vertical="center" wrapText="1"/>
    </xf>
    <xf numFmtId="0" fontId="2" fillId="3" borderId="1" xfId="0" applyFont="1" applyFill="1" applyBorder="1" applyAlignment="1">
      <alignment horizontal="center" vertical="center" wrapText="1"/>
    </xf>
    <xf numFmtId="0" fontId="33" fillId="3" borderId="0" xfId="0" applyFont="1" applyFill="1" applyBorder="1" applyAlignment="1">
      <alignment horizontal="justify" vertical="center" wrapText="1"/>
    </xf>
    <xf numFmtId="0" fontId="5" fillId="3" borderId="0" xfId="0" applyFont="1" applyFill="1" applyBorder="1"/>
    <xf numFmtId="0" fontId="33" fillId="3" borderId="0" xfId="0" applyFont="1" applyFill="1" applyBorder="1" applyAlignment="1">
      <alignment vertical="center"/>
    </xf>
    <xf numFmtId="0" fontId="11" fillId="0" borderId="0" xfId="0" applyFont="1"/>
    <xf numFmtId="0" fontId="34" fillId="0" borderId="0" xfId="0" applyFont="1"/>
    <xf numFmtId="0" fontId="2" fillId="3" borderId="1" xfId="0" applyFont="1" applyFill="1" applyBorder="1" applyAlignment="1">
      <alignment vertical="center"/>
    </xf>
    <xf numFmtId="0" fontId="35" fillId="0" borderId="12" xfId="0" applyFont="1" applyBorder="1" applyAlignment="1">
      <alignment vertical="center"/>
    </xf>
    <xf numFmtId="0" fontId="35" fillId="0" borderId="0" xfId="0" applyFont="1" applyBorder="1" applyAlignment="1">
      <alignment vertical="center"/>
    </xf>
    <xf numFmtId="0" fontId="36" fillId="3" borderId="0" xfId="0" applyFont="1" applyFill="1"/>
    <xf numFmtId="0" fontId="33" fillId="3" borderId="0" xfId="0" applyFont="1" applyFill="1"/>
    <xf numFmtId="0" fontId="33" fillId="3" borderId="0" xfId="0" applyFont="1" applyFill="1" applyAlignment="1">
      <alignment vertical="center"/>
    </xf>
    <xf numFmtId="0" fontId="6" fillId="0" borderId="1" xfId="0" applyFont="1" applyBorder="1" applyAlignment="1">
      <alignment wrapText="1"/>
    </xf>
    <xf numFmtId="0" fontId="5" fillId="0" borderId="0" xfId="0" applyFont="1" applyAlignment="1">
      <alignment horizontal="right"/>
    </xf>
    <xf numFmtId="0" fontId="6" fillId="0" borderId="1" xfId="0" applyFont="1" applyBorder="1" applyAlignment="1">
      <alignment horizontal="center" wrapText="1"/>
    </xf>
    <xf numFmtId="0" fontId="11" fillId="0" borderId="5" xfId="0" applyFont="1" applyBorder="1" applyAlignment="1">
      <alignment horizontal="left" vertical="top" wrapText="1"/>
    </xf>
    <xf numFmtId="0" fontId="11" fillId="0" borderId="0" xfId="0" applyFont="1" applyBorder="1" applyAlignment="1">
      <alignment horizontal="left" vertical="top" wrapText="1"/>
    </xf>
    <xf numFmtId="0" fontId="2" fillId="0" borderId="1"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3" fillId="0" borderId="2" xfId="0" applyFont="1" applyFill="1" applyBorder="1" applyAlignment="1">
      <alignment horizontal="center"/>
    </xf>
    <xf numFmtId="0" fontId="23" fillId="0" borderId="3" xfId="0" applyFont="1" applyFill="1" applyBorder="1" applyAlignment="1">
      <alignment horizontal="center"/>
    </xf>
    <xf numFmtId="0" fontId="21" fillId="0" borderId="0" xfId="0" applyFont="1" applyAlignment="1">
      <alignment horizontal="left" wrapText="1"/>
    </xf>
    <xf numFmtId="0" fontId="17" fillId="3" borderId="0" xfId="0" applyFont="1" applyFill="1" applyAlignment="1">
      <alignment horizontal="left" wrapText="1"/>
    </xf>
    <xf numFmtId="0" fontId="33" fillId="3" borderId="4" xfId="0" applyFont="1" applyFill="1" applyBorder="1" applyAlignment="1">
      <alignment horizontal="center" wrapText="1"/>
    </xf>
    <xf numFmtId="0" fontId="4" fillId="3" borderId="4" xfId="0" applyFont="1" applyFill="1" applyBorder="1" applyAlignment="1">
      <alignment horizontal="center" wrapText="1"/>
    </xf>
    <xf numFmtId="0" fontId="21" fillId="3" borderId="0" xfId="0" applyFont="1" applyFill="1" applyAlignment="1">
      <alignment horizontal="left" wrapText="1"/>
    </xf>
    <xf numFmtId="0" fontId="20" fillId="3" borderId="8" xfId="0" applyFont="1" applyFill="1" applyBorder="1" applyAlignment="1">
      <alignment horizontal="right" vertical="center"/>
    </xf>
    <xf numFmtId="0" fontId="20" fillId="3" borderId="9" xfId="0" applyFont="1" applyFill="1" applyBorder="1" applyAlignment="1">
      <alignment horizontal="right" vertical="center"/>
    </xf>
    <xf numFmtId="0" fontId="33" fillId="3" borderId="0" xfId="0" applyFont="1" applyFill="1" applyAlignment="1">
      <alignment horizontal="left" wrapText="1"/>
    </xf>
    <xf numFmtId="0" fontId="5" fillId="3" borderId="0" xfId="0" applyFont="1" applyFill="1" applyAlignment="1">
      <alignment horizontal="left"/>
    </xf>
    <xf numFmtId="0" fontId="19" fillId="3" borderId="1" xfId="0" applyFont="1" applyFill="1" applyBorder="1" applyAlignment="1">
      <alignment horizontal="center" vertical="center"/>
    </xf>
    <xf numFmtId="0" fontId="19" fillId="3" borderId="1" xfId="0" applyFont="1" applyFill="1" applyBorder="1" applyAlignment="1">
      <alignment horizontal="center" vertical="center" wrapText="1"/>
    </xf>
    <xf numFmtId="0" fontId="11" fillId="3" borderId="0" xfId="0" applyFont="1" applyFill="1" applyAlignment="1">
      <alignment horizontal="left" wrapText="1"/>
    </xf>
    <xf numFmtId="0" fontId="33" fillId="3" borderId="0" xfId="0" applyFont="1" applyFill="1" applyAlignment="1">
      <alignment horizontal="center"/>
    </xf>
    <xf numFmtId="0" fontId="29" fillId="3" borderId="0" xfId="0" applyFont="1" applyFill="1" applyAlignment="1">
      <alignment horizontal="center"/>
    </xf>
    <xf numFmtId="0" fontId="7" fillId="3" borderId="0" xfId="0" applyFont="1" applyFill="1" applyAlignment="1">
      <alignment horizontal="center" vertical="center" wrapText="1"/>
    </xf>
    <xf numFmtId="0" fontId="7" fillId="3" borderId="4" xfId="0" applyFont="1" applyFill="1" applyBorder="1" applyAlignment="1">
      <alignment horizontal="center"/>
    </xf>
    <xf numFmtId="0" fontId="5" fillId="3" borderId="0" xfId="0" applyFont="1" applyFill="1" applyAlignment="1">
      <alignment horizontal="left" vertical="top" wrapText="1"/>
    </xf>
    <xf numFmtId="0" fontId="33" fillId="3" borderId="4" xfId="0" applyFont="1" applyFill="1" applyBorder="1" applyAlignment="1">
      <alignment horizontal="left" wrapText="1"/>
    </xf>
    <xf numFmtId="0" fontId="4" fillId="3" borderId="4" xfId="0" applyFont="1" applyFill="1" applyBorder="1" applyAlignment="1">
      <alignment horizontal="left" wrapText="1"/>
    </xf>
    <xf numFmtId="0" fontId="5" fillId="3" borderId="2" xfId="0" applyFont="1" applyFill="1" applyBorder="1" applyAlignment="1">
      <alignment horizontal="left" wrapText="1"/>
    </xf>
    <xf numFmtId="0" fontId="5" fillId="3" borderId="3" xfId="0" applyFont="1" applyFill="1" applyBorder="1" applyAlignment="1">
      <alignment horizontal="left" wrapText="1"/>
    </xf>
    <xf numFmtId="0" fontId="5" fillId="3" borderId="2" xfId="0" applyFont="1" applyFill="1" applyBorder="1" applyAlignment="1">
      <alignment horizontal="center" wrapText="1"/>
    </xf>
    <xf numFmtId="0" fontId="5" fillId="3" borderId="3" xfId="0" applyFont="1" applyFill="1" applyBorder="1" applyAlignment="1">
      <alignment horizontal="center" wrapText="1"/>
    </xf>
    <xf numFmtId="165" fontId="5" fillId="3" borderId="2" xfId="2" applyNumberFormat="1" applyFont="1" applyFill="1" applyBorder="1" applyAlignment="1">
      <alignment horizontal="center"/>
    </xf>
    <xf numFmtId="165" fontId="5" fillId="3" borderId="3" xfId="2" applyNumberFormat="1" applyFont="1" applyFill="1" applyBorder="1" applyAlignment="1">
      <alignment horizontal="center"/>
    </xf>
    <xf numFmtId="0" fontId="5" fillId="3" borderId="2" xfId="0" applyFont="1" applyFill="1" applyBorder="1" applyAlignment="1">
      <alignment horizontal="center"/>
    </xf>
    <xf numFmtId="0" fontId="5" fillId="3" borderId="3" xfId="0" applyFont="1" applyFill="1" applyBorder="1" applyAlignment="1">
      <alignment horizontal="center"/>
    </xf>
    <xf numFmtId="164" fontId="5" fillId="3" borderId="2" xfId="2" applyFont="1" applyFill="1" applyBorder="1" applyAlignment="1">
      <alignment horizontal="center"/>
    </xf>
    <xf numFmtId="164" fontId="5" fillId="3" borderId="3" xfId="2" applyFont="1" applyFill="1" applyBorder="1" applyAlignment="1">
      <alignment horizontal="center"/>
    </xf>
    <xf numFmtId="4" fontId="22" fillId="3" borderId="0" xfId="0" applyNumberFormat="1" applyFont="1" applyFill="1" applyBorder="1" applyAlignment="1">
      <alignment horizontal="left" vertical="center" wrapText="1"/>
    </xf>
    <xf numFmtId="0" fontId="2" fillId="3" borderId="8"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9" xfId="0" applyFont="1" applyFill="1" applyBorder="1" applyAlignment="1">
      <alignment horizontal="center" vertical="center" wrapText="1"/>
    </xf>
    <xf numFmtId="0" fontId="2" fillId="3" borderId="1" xfId="0" applyFont="1" applyFill="1" applyBorder="1" applyAlignment="1">
      <alignment horizontal="center" vertical="center" wrapText="1"/>
    </xf>
    <xf numFmtId="4" fontId="22" fillId="3" borderId="5" xfId="0" applyNumberFormat="1" applyFont="1" applyFill="1" applyBorder="1" applyAlignment="1">
      <alignment horizontal="left" vertical="center" wrapText="1"/>
    </xf>
  </cellXfs>
  <cellStyles count="4">
    <cellStyle name="Comma" xfId="2" builtinId="3"/>
    <cellStyle name="Comma 2" xfId="3"/>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topLeftCell="A28" workbookViewId="0">
      <selection activeCell="H1" sqref="H1"/>
    </sheetView>
  </sheetViews>
  <sheetFormatPr defaultColWidth="9.140625" defaultRowHeight="15" x14ac:dyDescent="0.25"/>
  <cols>
    <col min="1" max="1" width="26.85546875" style="1" customWidth="1"/>
    <col min="2" max="2" width="20" style="1" customWidth="1"/>
    <col min="3" max="3" width="19.85546875" style="1" customWidth="1"/>
    <col min="4" max="4" width="18.140625" style="1" customWidth="1"/>
    <col min="5" max="5" width="17.5703125" style="1" customWidth="1"/>
    <col min="6" max="6" width="20" style="1" customWidth="1"/>
    <col min="7" max="7" width="15.85546875" style="1" customWidth="1"/>
    <col min="8" max="8" width="14.28515625" style="1" customWidth="1"/>
    <col min="9" max="9" width="22.5703125" style="1" customWidth="1"/>
    <col min="10" max="16384" width="9.140625" style="1"/>
  </cols>
  <sheetData>
    <row r="1" spans="1:9" ht="14.1" x14ac:dyDescent="0.3">
      <c r="H1" s="81" t="s">
        <v>225</v>
      </c>
    </row>
    <row r="2" spans="1:9" ht="22.5" customHeight="1" x14ac:dyDescent="0.25">
      <c r="A2" s="38" t="s">
        <v>219</v>
      </c>
    </row>
    <row r="3" spans="1:9" s="153" customFormat="1" ht="15.75" x14ac:dyDescent="0.25">
      <c r="A3" s="154" t="s">
        <v>207</v>
      </c>
      <c r="B3" s="152"/>
    </row>
    <row r="4" spans="1:9" s="156" customFormat="1" x14ac:dyDescent="0.25">
      <c r="A4" s="156" t="s">
        <v>208</v>
      </c>
    </row>
    <row r="5" spans="1:9" x14ac:dyDescent="0.25">
      <c r="A5" s="155" t="s">
        <v>196</v>
      </c>
    </row>
    <row r="6" spans="1:9" ht="14.1" x14ac:dyDescent="0.3">
      <c r="A6" s="38"/>
    </row>
    <row r="7" spans="1:9" ht="37.35" customHeight="1" x14ac:dyDescent="0.25">
      <c r="A7" s="169" t="s">
        <v>171</v>
      </c>
      <c r="B7" s="170"/>
      <c r="C7" s="171"/>
      <c r="D7" s="168" t="s">
        <v>165</v>
      </c>
      <c r="E7" s="169" t="s">
        <v>172</v>
      </c>
      <c r="F7" s="170"/>
      <c r="G7" s="170"/>
      <c r="H7" s="171"/>
      <c r="I7" s="165" t="s">
        <v>213</v>
      </c>
    </row>
    <row r="8" spans="1:9" ht="55.7" customHeight="1" x14ac:dyDescent="0.25">
      <c r="A8" s="35">
        <v>2023</v>
      </c>
      <c r="B8" s="36">
        <v>2024</v>
      </c>
      <c r="C8" s="36">
        <v>2025</v>
      </c>
      <c r="D8" s="168"/>
      <c r="E8" s="37">
        <v>2023</v>
      </c>
      <c r="F8" s="37">
        <v>2024</v>
      </c>
      <c r="G8" s="37">
        <v>2025</v>
      </c>
      <c r="H8" s="37" t="s">
        <v>166</v>
      </c>
      <c r="I8" s="165"/>
    </row>
    <row r="9" spans="1:9" x14ac:dyDescent="0.25">
      <c r="A9" s="41" t="s">
        <v>170</v>
      </c>
      <c r="B9" s="41" t="s">
        <v>170</v>
      </c>
      <c r="C9" s="41" t="s">
        <v>170</v>
      </c>
      <c r="D9" s="41" t="s">
        <v>170</v>
      </c>
      <c r="E9" s="42">
        <v>388416</v>
      </c>
      <c r="F9" s="42">
        <v>322560</v>
      </c>
      <c r="G9" s="42">
        <v>268800</v>
      </c>
      <c r="H9" s="42">
        <v>268800</v>
      </c>
      <c r="I9" s="165"/>
    </row>
    <row r="10" spans="1:9" ht="14.1" x14ac:dyDescent="0.3">
      <c r="A10" s="38"/>
    </row>
    <row r="11" spans="1:9" ht="14.1" x14ac:dyDescent="0.3">
      <c r="A11" s="38"/>
    </row>
    <row r="13" spans="1:9" x14ac:dyDescent="0.25">
      <c r="A13" s="1" t="s">
        <v>106</v>
      </c>
    </row>
    <row r="15" spans="1:9" ht="45" x14ac:dyDescent="0.25">
      <c r="A15" s="5"/>
      <c r="B15" s="3" t="s">
        <v>32</v>
      </c>
      <c r="C15" s="3" t="s">
        <v>109</v>
      </c>
      <c r="D15" s="2" t="s">
        <v>33</v>
      </c>
      <c r="E15" s="6" t="s">
        <v>8</v>
      </c>
      <c r="F15" s="2" t="s">
        <v>34</v>
      </c>
    </row>
    <row r="16" spans="1:9" x14ac:dyDescent="0.25">
      <c r="A16" s="22" t="s">
        <v>35</v>
      </c>
      <c r="B16" s="7">
        <v>224</v>
      </c>
      <c r="C16" s="7">
        <v>1445</v>
      </c>
      <c r="D16" s="8">
        <f>C16*B16</f>
        <v>323680</v>
      </c>
      <c r="E16" s="8">
        <f>D16*0.2</f>
        <v>64736</v>
      </c>
      <c r="F16" s="31">
        <f>D16+E16</f>
        <v>388416</v>
      </c>
    </row>
    <row r="17" spans="1:6" ht="25.5" customHeight="1" x14ac:dyDescent="0.25">
      <c r="A17" s="7" t="s">
        <v>110</v>
      </c>
      <c r="B17" s="7">
        <v>224</v>
      </c>
      <c r="C17" s="7">
        <v>1200</v>
      </c>
      <c r="D17" s="8">
        <f t="shared" ref="D17:D18" si="0">C17*B17</f>
        <v>268800</v>
      </c>
      <c r="E17" s="8">
        <f t="shared" ref="E17:E18" si="1">D17*0.2</f>
        <v>53760</v>
      </c>
      <c r="F17" s="8">
        <f t="shared" ref="F17:F18" si="2">D17+E17</f>
        <v>322560</v>
      </c>
    </row>
    <row r="18" spans="1:6" ht="17.25" customHeight="1" x14ac:dyDescent="0.25">
      <c r="A18" s="7" t="s">
        <v>111</v>
      </c>
      <c r="B18" s="7">
        <v>224</v>
      </c>
      <c r="C18" s="7">
        <v>1000</v>
      </c>
      <c r="D18" s="8">
        <f t="shared" si="0"/>
        <v>224000</v>
      </c>
      <c r="E18" s="8">
        <f t="shared" si="1"/>
        <v>44800</v>
      </c>
      <c r="F18" s="8">
        <f t="shared" si="2"/>
        <v>268800</v>
      </c>
    </row>
    <row r="19" spans="1:6" ht="57" customHeight="1" x14ac:dyDescent="0.25">
      <c r="A19" s="166" t="s">
        <v>107</v>
      </c>
      <c r="B19" s="166"/>
      <c r="C19" s="166"/>
      <c r="D19" s="166"/>
      <c r="E19" s="166"/>
      <c r="F19" s="166"/>
    </row>
    <row r="20" spans="1:6" ht="67.5" customHeight="1" x14ac:dyDescent="0.25">
      <c r="A20" s="167" t="s">
        <v>112</v>
      </c>
      <c r="B20" s="167"/>
      <c r="C20" s="167"/>
      <c r="D20" s="167"/>
      <c r="E20" s="167"/>
      <c r="F20" s="167"/>
    </row>
    <row r="22" spans="1:6" ht="30" x14ac:dyDescent="0.25">
      <c r="A22" s="9" t="s">
        <v>36</v>
      </c>
      <c r="B22" s="10">
        <v>175</v>
      </c>
    </row>
    <row r="23" spans="1:6" ht="30" x14ac:dyDescent="0.25">
      <c r="A23" s="9" t="s">
        <v>37</v>
      </c>
      <c r="B23" s="7">
        <v>50</v>
      </c>
    </row>
    <row r="24" spans="1:6" x14ac:dyDescent="0.25">
      <c r="A24" s="11" t="s">
        <v>38</v>
      </c>
      <c r="B24" s="12">
        <f>B22/B23</f>
        <v>3.5</v>
      </c>
    </row>
    <row r="25" spans="1:6" ht="30.75" thickBot="1" x14ac:dyDescent="0.3">
      <c r="A25" s="13" t="s">
        <v>39</v>
      </c>
      <c r="B25" s="14">
        <v>64</v>
      </c>
    </row>
    <row r="26" spans="1:6" ht="45.75" thickBot="1" x14ac:dyDescent="0.3">
      <c r="A26" s="15" t="s">
        <v>108</v>
      </c>
      <c r="B26" s="16">
        <f>B24*B25</f>
        <v>224</v>
      </c>
    </row>
  </sheetData>
  <mergeCells count="6">
    <mergeCell ref="I7:I9"/>
    <mergeCell ref="A19:F19"/>
    <mergeCell ref="A20:F20"/>
    <mergeCell ref="D7:D8"/>
    <mergeCell ref="A7:C7"/>
    <mergeCell ref="E7:H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workbookViewId="0">
      <selection activeCell="H1" sqref="H1"/>
    </sheetView>
  </sheetViews>
  <sheetFormatPr defaultColWidth="9.140625" defaultRowHeight="15" x14ac:dyDescent="0.25"/>
  <cols>
    <col min="1" max="1" width="31.5703125" style="1" customWidth="1"/>
    <col min="2" max="2" width="13.140625" style="1" bestFit="1" customWidth="1"/>
    <col min="3" max="3" width="11.42578125" style="1" customWidth="1"/>
    <col min="4" max="4" width="12.5703125" style="1" customWidth="1"/>
    <col min="5" max="5" width="14.85546875" style="1" bestFit="1" customWidth="1"/>
    <col min="6" max="6" width="20" style="1" customWidth="1"/>
    <col min="7" max="9" width="13.140625" style="1" bestFit="1" customWidth="1"/>
    <col min="10" max="10" width="44.140625" style="1" customWidth="1"/>
    <col min="11" max="16384" width="9.140625" style="1"/>
  </cols>
  <sheetData>
    <row r="1" spans="1:10" ht="14.1" x14ac:dyDescent="0.3">
      <c r="H1" s="81" t="s">
        <v>226</v>
      </c>
    </row>
    <row r="2" spans="1:10" x14ac:dyDescent="0.25">
      <c r="A2" s="38" t="s">
        <v>219</v>
      </c>
    </row>
    <row r="3" spans="1:10" ht="15.75" x14ac:dyDescent="0.25">
      <c r="A3" s="154" t="s">
        <v>207</v>
      </c>
      <c r="B3" s="152"/>
      <c r="C3" s="153"/>
      <c r="D3" s="153"/>
      <c r="E3" s="153"/>
      <c r="F3" s="153"/>
      <c r="G3" s="153"/>
      <c r="H3" s="153"/>
    </row>
    <row r="4" spans="1:10" x14ac:dyDescent="0.25">
      <c r="A4" s="156" t="s">
        <v>208</v>
      </c>
      <c r="B4" s="156"/>
      <c r="C4" s="156"/>
      <c r="D4" s="156"/>
      <c r="E4" s="156"/>
      <c r="F4" s="156"/>
      <c r="G4" s="156"/>
      <c r="H4" s="156"/>
    </row>
    <row r="5" spans="1:10" x14ac:dyDescent="0.25">
      <c r="A5" s="155" t="s">
        <v>218</v>
      </c>
      <c r="B5" s="164"/>
    </row>
    <row r="6" spans="1:10" ht="14.1" x14ac:dyDescent="0.3">
      <c r="A6" s="38"/>
    </row>
    <row r="7" spans="1:10" ht="30" customHeight="1" x14ac:dyDescent="0.25">
      <c r="A7" s="168"/>
      <c r="B7" s="168" t="s">
        <v>171</v>
      </c>
      <c r="C7" s="168"/>
      <c r="D7" s="168"/>
      <c r="E7" s="168" t="s">
        <v>165</v>
      </c>
      <c r="F7" s="168" t="s">
        <v>172</v>
      </c>
      <c r="G7" s="168"/>
      <c r="H7" s="168"/>
      <c r="I7" s="168"/>
      <c r="J7" s="172"/>
    </row>
    <row r="8" spans="1:10" ht="25.5" x14ac:dyDescent="0.25">
      <c r="A8" s="168"/>
      <c r="B8" s="37">
        <v>2023</v>
      </c>
      <c r="C8" s="37">
        <v>2024</v>
      </c>
      <c r="D8" s="37">
        <v>2025</v>
      </c>
      <c r="E8" s="168"/>
      <c r="F8" s="37">
        <v>2023</v>
      </c>
      <c r="G8" s="37">
        <v>2024</v>
      </c>
      <c r="H8" s="37">
        <v>2025</v>
      </c>
      <c r="I8" s="37" t="s">
        <v>166</v>
      </c>
      <c r="J8" s="173"/>
    </row>
    <row r="9" spans="1:10" ht="90" x14ac:dyDescent="0.25">
      <c r="A9" s="7" t="s">
        <v>134</v>
      </c>
      <c r="B9" s="39">
        <v>1788985</v>
      </c>
      <c r="C9" s="39">
        <v>1779202</v>
      </c>
      <c r="D9" s="39">
        <v>1779202</v>
      </c>
      <c r="E9" s="39" t="s">
        <v>170</v>
      </c>
      <c r="F9" s="39">
        <v>2898743</v>
      </c>
      <c r="G9" s="39">
        <v>3818654</v>
      </c>
      <c r="H9" s="39">
        <v>3818654</v>
      </c>
      <c r="I9" s="39">
        <v>3818654</v>
      </c>
      <c r="J9" s="9" t="s">
        <v>223</v>
      </c>
    </row>
    <row r="10" spans="1:10" ht="60" x14ac:dyDescent="0.25">
      <c r="A10" s="7" t="s">
        <v>145</v>
      </c>
      <c r="B10" s="39" t="s">
        <v>170</v>
      </c>
      <c r="C10" s="39" t="s">
        <v>170</v>
      </c>
      <c r="D10" s="39" t="s">
        <v>170</v>
      </c>
      <c r="E10" s="39" t="s">
        <v>170</v>
      </c>
      <c r="F10" s="39">
        <v>406395</v>
      </c>
      <c r="G10" s="39">
        <v>406395</v>
      </c>
      <c r="H10" s="39">
        <v>406395</v>
      </c>
      <c r="I10" s="39">
        <v>406395</v>
      </c>
      <c r="J10" s="9" t="s">
        <v>224</v>
      </c>
    </row>
    <row r="12" spans="1:10" x14ac:dyDescent="0.25">
      <c r="A12" s="38" t="s">
        <v>134</v>
      </c>
    </row>
    <row r="13" spans="1:10" ht="58.5" customHeight="1" x14ac:dyDescent="0.25">
      <c r="A13" s="4" t="s">
        <v>140</v>
      </c>
      <c r="B13" s="4" t="s">
        <v>136</v>
      </c>
      <c r="C13" s="4" t="s">
        <v>135</v>
      </c>
      <c r="D13" s="4" t="s">
        <v>147</v>
      </c>
      <c r="E13" s="4" t="s">
        <v>138</v>
      </c>
      <c r="F13" s="4" t="s">
        <v>139</v>
      </c>
    </row>
    <row r="14" spans="1:10" ht="15" customHeight="1" x14ac:dyDescent="0.25">
      <c r="A14" s="17">
        <v>1</v>
      </c>
      <c r="B14" s="17">
        <v>2</v>
      </c>
      <c r="C14" s="17">
        <v>3</v>
      </c>
      <c r="D14" s="17">
        <v>4</v>
      </c>
      <c r="E14" s="17" t="s">
        <v>148</v>
      </c>
      <c r="F14" s="17" t="s">
        <v>149</v>
      </c>
    </row>
    <row r="15" spans="1:10" x14ac:dyDescent="0.25">
      <c r="A15" s="8">
        <v>2743</v>
      </c>
      <c r="B15" s="8">
        <v>1788985</v>
      </c>
      <c r="C15" s="8">
        <v>447246</v>
      </c>
      <c r="D15" s="8">
        <v>171</v>
      </c>
      <c r="E15" s="8">
        <f>A15*D15*9</f>
        <v>4221477</v>
      </c>
      <c r="F15" s="8">
        <f>E15-B15+C15</f>
        <v>2879738</v>
      </c>
      <c r="I15" s="18"/>
    </row>
    <row r="17" spans="1:6" ht="58.5" customHeight="1" x14ac:dyDescent="0.25">
      <c r="A17" s="4" t="s">
        <v>141</v>
      </c>
      <c r="B17" s="4" t="s">
        <v>142</v>
      </c>
      <c r="C17" s="4" t="s">
        <v>137</v>
      </c>
      <c r="D17" s="4" t="s">
        <v>143</v>
      </c>
      <c r="E17" s="4" t="s">
        <v>144</v>
      </c>
      <c r="F17" s="24"/>
    </row>
    <row r="18" spans="1:6" ht="15" customHeight="1" x14ac:dyDescent="0.25">
      <c r="A18" s="17">
        <v>1</v>
      </c>
      <c r="B18" s="17">
        <v>2</v>
      </c>
      <c r="C18" s="17">
        <v>3</v>
      </c>
      <c r="D18" s="17" t="s">
        <v>150</v>
      </c>
      <c r="E18" s="17" t="s">
        <v>151</v>
      </c>
      <c r="F18" s="24"/>
    </row>
    <row r="19" spans="1:6" x14ac:dyDescent="0.25">
      <c r="A19" s="8">
        <v>2728</v>
      </c>
      <c r="B19" s="8">
        <v>1779202</v>
      </c>
      <c r="C19" s="8">
        <v>171</v>
      </c>
      <c r="D19" s="8">
        <f>A19*C19*12</f>
        <v>5597856</v>
      </c>
      <c r="E19" s="8">
        <f>D19-B19</f>
        <v>3818654</v>
      </c>
      <c r="F19" s="18"/>
    </row>
    <row r="22" spans="1:6" x14ac:dyDescent="0.25">
      <c r="A22" s="7" t="s">
        <v>174</v>
      </c>
      <c r="B22" s="32">
        <v>19005</v>
      </c>
    </row>
    <row r="24" spans="1:6" x14ac:dyDescent="0.25">
      <c r="A24" s="38" t="s">
        <v>145</v>
      </c>
    </row>
    <row r="25" spans="1:6" ht="51.75" x14ac:dyDescent="0.25">
      <c r="A25" s="7"/>
      <c r="B25" s="4" t="s">
        <v>60</v>
      </c>
      <c r="C25" s="4" t="s">
        <v>47</v>
      </c>
      <c r="D25" s="4" t="s">
        <v>61</v>
      </c>
      <c r="E25" s="4" t="s">
        <v>146</v>
      </c>
    </row>
    <row r="26" spans="1:6" x14ac:dyDescent="0.25">
      <c r="A26" s="17">
        <v>1</v>
      </c>
      <c r="B26" s="17">
        <v>2</v>
      </c>
      <c r="C26" s="17">
        <v>3</v>
      </c>
      <c r="D26" s="17">
        <v>4</v>
      </c>
      <c r="E26" s="17" t="s">
        <v>155</v>
      </c>
    </row>
    <row r="27" spans="1:6" x14ac:dyDescent="0.25">
      <c r="A27" s="7" t="s">
        <v>62</v>
      </c>
      <c r="B27" s="27">
        <v>0.2</v>
      </c>
      <c r="C27" s="7">
        <v>829</v>
      </c>
      <c r="D27" s="7">
        <v>171</v>
      </c>
      <c r="E27" s="8">
        <f>ROUND(C27*D27*0.2*12,0)</f>
        <v>340222</v>
      </c>
    </row>
    <row r="28" spans="1:6" x14ac:dyDescent="0.25">
      <c r="A28" s="7" t="s">
        <v>63</v>
      </c>
      <c r="B28" s="28">
        <v>1.6E-2</v>
      </c>
      <c r="C28" s="7">
        <v>829</v>
      </c>
      <c r="D28" s="7">
        <v>171</v>
      </c>
      <c r="E28" s="8">
        <f>ROUND(C28*D28*0.016*12,0)</f>
        <v>27218</v>
      </c>
    </row>
    <row r="29" spans="1:6" x14ac:dyDescent="0.25">
      <c r="A29" s="7" t="s">
        <v>64</v>
      </c>
      <c r="B29" s="28">
        <v>2.29E-2</v>
      </c>
      <c r="C29" s="7">
        <v>829</v>
      </c>
      <c r="D29" s="7">
        <v>171</v>
      </c>
      <c r="E29" s="8">
        <f>ROUND(C29*D29*0.0229*12,0)</f>
        <v>38955</v>
      </c>
    </row>
    <row r="31" spans="1:6" x14ac:dyDescent="0.25">
      <c r="D31" s="29" t="s">
        <v>48</v>
      </c>
      <c r="E31" s="30">
        <f>SUM(E27:E30)</f>
        <v>406395</v>
      </c>
    </row>
  </sheetData>
  <mergeCells count="5">
    <mergeCell ref="A7:A8"/>
    <mergeCell ref="B7:D7"/>
    <mergeCell ref="E7:E8"/>
    <mergeCell ref="F7:I7"/>
    <mergeCell ref="J7:J8"/>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2"/>
  <sheetViews>
    <sheetView workbookViewId="0">
      <selection activeCell="H1" sqref="H1"/>
    </sheetView>
  </sheetViews>
  <sheetFormatPr defaultColWidth="9.140625" defaultRowHeight="15" x14ac:dyDescent="0.25"/>
  <cols>
    <col min="1" max="1" width="17" style="1" customWidth="1"/>
    <col min="2" max="2" width="11.42578125" style="1" bestFit="1" customWidth="1"/>
    <col min="3" max="3" width="13.140625" style="1" customWidth="1"/>
    <col min="4" max="4" width="11.42578125" style="1" bestFit="1" customWidth="1"/>
    <col min="5" max="5" width="11.42578125" style="1" customWidth="1"/>
    <col min="6" max="6" width="15.5703125" style="1" customWidth="1"/>
    <col min="7" max="9" width="11.42578125" style="1" bestFit="1" customWidth="1"/>
    <col min="10" max="10" width="38.85546875" style="1" customWidth="1"/>
    <col min="11" max="16384" width="9.140625" style="1"/>
  </cols>
  <sheetData>
    <row r="1" spans="1:10" ht="14.1" x14ac:dyDescent="0.3">
      <c r="H1" s="81" t="s">
        <v>227</v>
      </c>
    </row>
    <row r="2" spans="1:10" x14ac:dyDescent="0.25">
      <c r="A2" s="38" t="s">
        <v>219</v>
      </c>
    </row>
    <row r="3" spans="1:10" ht="15.75" x14ac:dyDescent="0.25">
      <c r="A3" s="154" t="s">
        <v>207</v>
      </c>
      <c r="B3" s="152"/>
      <c r="C3" s="153"/>
      <c r="D3" s="153"/>
      <c r="E3" s="153"/>
      <c r="F3" s="153"/>
      <c r="G3" s="153"/>
      <c r="H3" s="153"/>
    </row>
    <row r="4" spans="1:10" x14ac:dyDescent="0.25">
      <c r="A4" s="156" t="s">
        <v>208</v>
      </c>
      <c r="B4" s="156"/>
      <c r="C4" s="156"/>
      <c r="D4" s="156"/>
      <c r="E4" s="156"/>
      <c r="F4" s="156"/>
      <c r="G4" s="156"/>
      <c r="H4" s="156"/>
    </row>
    <row r="5" spans="1:10" x14ac:dyDescent="0.25">
      <c r="A5" s="155" t="s">
        <v>220</v>
      </c>
    </row>
    <row r="7" spans="1:10" ht="27" customHeight="1" x14ac:dyDescent="0.25">
      <c r="A7" s="168" t="s">
        <v>156</v>
      </c>
      <c r="B7" s="168" t="s">
        <v>171</v>
      </c>
      <c r="C7" s="168"/>
      <c r="D7" s="168"/>
      <c r="E7" s="168" t="s">
        <v>165</v>
      </c>
      <c r="F7" s="168" t="s">
        <v>172</v>
      </c>
      <c r="G7" s="168"/>
      <c r="H7" s="168"/>
      <c r="I7" s="168"/>
      <c r="J7" s="172"/>
    </row>
    <row r="8" spans="1:10" ht="59.45" customHeight="1" x14ac:dyDescent="0.25">
      <c r="A8" s="168"/>
      <c r="B8" s="37">
        <v>2023</v>
      </c>
      <c r="C8" s="37">
        <v>2024</v>
      </c>
      <c r="D8" s="37">
        <v>2025</v>
      </c>
      <c r="E8" s="168"/>
      <c r="F8" s="37">
        <v>2023</v>
      </c>
      <c r="G8" s="37">
        <v>2024</v>
      </c>
      <c r="H8" s="37">
        <v>2025</v>
      </c>
      <c r="I8" s="37" t="s">
        <v>166</v>
      </c>
      <c r="J8" s="173"/>
    </row>
    <row r="9" spans="1:10" ht="116.1" customHeight="1" x14ac:dyDescent="0.25">
      <c r="A9" s="163" t="s">
        <v>221</v>
      </c>
      <c r="B9" s="39">
        <v>479164</v>
      </c>
      <c r="C9" s="39">
        <v>501369</v>
      </c>
      <c r="D9" s="39">
        <v>501369</v>
      </c>
      <c r="E9" s="39" t="s">
        <v>170</v>
      </c>
      <c r="F9" s="39">
        <v>348315</v>
      </c>
      <c r="G9" s="39">
        <v>459147</v>
      </c>
      <c r="H9" s="39">
        <v>459147</v>
      </c>
      <c r="I9" s="39">
        <v>459147</v>
      </c>
      <c r="J9" s="9" t="s">
        <v>222</v>
      </c>
    </row>
    <row r="11" spans="1:10" x14ac:dyDescent="0.25">
      <c r="A11" s="1" t="s">
        <v>152</v>
      </c>
    </row>
    <row r="12" spans="1:10" ht="51.75" x14ac:dyDescent="0.25">
      <c r="A12" s="4" t="s">
        <v>140</v>
      </c>
      <c r="B12" s="4" t="s">
        <v>136</v>
      </c>
      <c r="C12" s="4" t="s">
        <v>135</v>
      </c>
      <c r="D12" s="4" t="s">
        <v>147</v>
      </c>
      <c r="E12" s="4" t="s">
        <v>138</v>
      </c>
      <c r="F12" s="4" t="s">
        <v>139</v>
      </c>
    </row>
    <row r="13" spans="1:10" x14ac:dyDescent="0.25">
      <c r="A13" s="17">
        <v>1</v>
      </c>
      <c r="B13" s="17">
        <v>2</v>
      </c>
      <c r="C13" s="17">
        <v>3</v>
      </c>
      <c r="D13" s="17">
        <v>4</v>
      </c>
      <c r="E13" s="17" t="s">
        <v>148</v>
      </c>
      <c r="F13" s="17" t="s">
        <v>149</v>
      </c>
    </row>
    <row r="14" spans="1:10" x14ac:dyDescent="0.25">
      <c r="A14" s="8">
        <v>38</v>
      </c>
      <c r="B14" s="8">
        <v>223047</v>
      </c>
      <c r="C14" s="8">
        <v>55762</v>
      </c>
      <c r="D14" s="8">
        <v>747.26</v>
      </c>
      <c r="E14" s="8">
        <f>A14*D14*9</f>
        <v>255562.92</v>
      </c>
      <c r="F14" s="8">
        <f>ROUND(E14-B14+C14,0)</f>
        <v>88278</v>
      </c>
    </row>
    <row r="16" spans="1:10" ht="51.75" x14ac:dyDescent="0.25">
      <c r="A16" s="4" t="s">
        <v>141</v>
      </c>
      <c r="B16" s="4" t="s">
        <v>142</v>
      </c>
      <c r="C16" s="4" t="s">
        <v>137</v>
      </c>
      <c r="D16" s="4" t="s">
        <v>143</v>
      </c>
      <c r="E16" s="4" t="s">
        <v>144</v>
      </c>
      <c r="J16" s="18"/>
    </row>
    <row r="17" spans="1:10" x14ac:dyDescent="0.25">
      <c r="A17" s="17">
        <v>1</v>
      </c>
      <c r="B17" s="17">
        <v>2</v>
      </c>
      <c r="C17" s="17">
        <v>3</v>
      </c>
      <c r="D17" s="17" t="s">
        <v>150</v>
      </c>
      <c r="E17" s="17" t="s">
        <v>151</v>
      </c>
      <c r="J17" s="18"/>
    </row>
    <row r="18" spans="1:10" x14ac:dyDescent="0.25">
      <c r="A18" s="8">
        <v>38</v>
      </c>
      <c r="B18" s="8">
        <v>228178</v>
      </c>
      <c r="C18" s="8">
        <v>806.34</v>
      </c>
      <c r="D18" s="8">
        <f>A18*C18*12</f>
        <v>367691.04000000004</v>
      </c>
      <c r="E18" s="8">
        <f>ROUND(D18-B18,0)</f>
        <v>139513</v>
      </c>
    </row>
    <row r="19" spans="1:10" ht="30.75" customHeight="1" x14ac:dyDescent="0.25">
      <c r="A19" s="174" t="s">
        <v>153</v>
      </c>
      <c r="B19" s="174"/>
      <c r="C19" s="174"/>
      <c r="D19" s="174"/>
      <c r="E19" s="174"/>
      <c r="F19" s="174"/>
      <c r="J19" s="18"/>
    </row>
    <row r="21" spans="1:10" x14ac:dyDescent="0.25">
      <c r="A21" s="1" t="s">
        <v>154</v>
      </c>
    </row>
    <row r="22" spans="1:10" ht="51.75" x14ac:dyDescent="0.25">
      <c r="A22" s="4" t="s">
        <v>140</v>
      </c>
      <c r="B22" s="4" t="s">
        <v>136</v>
      </c>
      <c r="C22" s="4" t="s">
        <v>135</v>
      </c>
      <c r="D22" s="4" t="s">
        <v>147</v>
      </c>
      <c r="E22" s="4" t="s">
        <v>138</v>
      </c>
      <c r="F22" s="4" t="s">
        <v>139</v>
      </c>
    </row>
    <row r="23" spans="1:10" x14ac:dyDescent="0.25">
      <c r="A23" s="17">
        <v>1</v>
      </c>
      <c r="B23" s="17">
        <v>2</v>
      </c>
      <c r="C23" s="17">
        <v>3</v>
      </c>
      <c r="D23" s="17">
        <v>4</v>
      </c>
      <c r="E23" s="17" t="s">
        <v>148</v>
      </c>
      <c r="F23" s="17" t="s">
        <v>149</v>
      </c>
    </row>
    <row r="24" spans="1:10" x14ac:dyDescent="0.25">
      <c r="A24" s="8">
        <v>15</v>
      </c>
      <c r="B24" s="8">
        <v>256117</v>
      </c>
      <c r="C24" s="8">
        <v>64029</v>
      </c>
      <c r="D24" s="19">
        <v>3087.63</v>
      </c>
      <c r="E24" s="8">
        <f>A24*D24*9</f>
        <v>416830.05000000005</v>
      </c>
      <c r="F24" s="8">
        <f>ROUND(E24-B24+C24,0)</f>
        <v>224742</v>
      </c>
      <c r="H24" s="18"/>
    </row>
    <row r="26" spans="1:10" ht="51.75" x14ac:dyDescent="0.25">
      <c r="A26" s="4" t="s">
        <v>141</v>
      </c>
      <c r="B26" s="4" t="s">
        <v>142</v>
      </c>
      <c r="C26" s="4" t="s">
        <v>137</v>
      </c>
      <c r="D26" s="4" t="s">
        <v>143</v>
      </c>
      <c r="E26" s="4" t="s">
        <v>144</v>
      </c>
    </row>
    <row r="27" spans="1:10" x14ac:dyDescent="0.25">
      <c r="A27" s="17">
        <v>1</v>
      </c>
      <c r="B27" s="17">
        <v>2</v>
      </c>
      <c r="C27" s="17">
        <v>3</v>
      </c>
      <c r="D27" s="17" t="s">
        <v>150</v>
      </c>
      <c r="E27" s="17" t="s">
        <v>151</v>
      </c>
    </row>
    <row r="28" spans="1:10" x14ac:dyDescent="0.25">
      <c r="A28" s="8">
        <v>16</v>
      </c>
      <c r="B28" s="8">
        <v>273191</v>
      </c>
      <c r="C28" s="19">
        <v>3087.63</v>
      </c>
      <c r="D28" s="8">
        <f>A28*C28*12</f>
        <v>592824.96</v>
      </c>
      <c r="E28" s="8">
        <f>ROUND(D28-B28,0)</f>
        <v>319634</v>
      </c>
    </row>
    <row r="30" spans="1:10" ht="45" x14ac:dyDescent="0.25">
      <c r="A30" s="9" t="s">
        <v>175</v>
      </c>
      <c r="B30" s="7">
        <v>35295</v>
      </c>
    </row>
    <row r="32" spans="1:10" x14ac:dyDescent="0.25">
      <c r="F32" s="18"/>
      <c r="I32" s="18"/>
    </row>
  </sheetData>
  <mergeCells count="6">
    <mergeCell ref="J7:J8"/>
    <mergeCell ref="A19:F19"/>
    <mergeCell ref="A7:A8"/>
    <mergeCell ref="B7:D7"/>
    <mergeCell ref="E7:E8"/>
    <mergeCell ref="F7:I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04"/>
  <sheetViews>
    <sheetView tabSelected="1" zoomScale="80" zoomScaleNormal="80" workbookViewId="0">
      <selection activeCell="I1" sqref="I1"/>
    </sheetView>
  </sheetViews>
  <sheetFormatPr defaultColWidth="8.85546875" defaultRowHeight="15" x14ac:dyDescent="0.25"/>
  <cols>
    <col min="1" max="1" width="33.140625" style="23" customWidth="1"/>
    <col min="2" max="4" width="17.85546875" style="23" customWidth="1"/>
    <col min="5" max="5" width="21.140625" style="23" customWidth="1"/>
    <col min="6" max="6" width="14.85546875" style="23" customWidth="1"/>
    <col min="7" max="7" width="14.140625" style="23" customWidth="1"/>
    <col min="8" max="8" width="13.85546875" style="23" customWidth="1"/>
    <col min="9" max="9" width="15.140625" style="23" customWidth="1"/>
    <col min="10" max="10" width="55.5703125" style="23" customWidth="1"/>
    <col min="11" max="11" width="13.85546875" style="23" customWidth="1"/>
    <col min="12" max="12" width="15.42578125" style="23" customWidth="1"/>
    <col min="13" max="13" width="17.140625" style="23" customWidth="1"/>
    <col min="14" max="14" width="12.5703125" style="23" customWidth="1"/>
    <col min="15" max="16384" width="8.85546875" style="23"/>
  </cols>
  <sheetData>
    <row r="1" spans="1:13" ht="14.45" x14ac:dyDescent="0.35">
      <c r="B1" s="1"/>
      <c r="C1" s="1"/>
      <c r="D1" s="1"/>
      <c r="E1" s="1"/>
      <c r="F1" s="1"/>
      <c r="G1" s="1"/>
      <c r="H1" s="1"/>
      <c r="I1" s="81" t="s">
        <v>228</v>
      </c>
    </row>
    <row r="2" spans="1:13" x14ac:dyDescent="0.25">
      <c r="A2" s="38" t="s">
        <v>219</v>
      </c>
      <c r="C2" s="1"/>
      <c r="D2" s="1"/>
      <c r="E2" s="1"/>
      <c r="F2" s="1"/>
      <c r="G2" s="1"/>
      <c r="H2" s="1"/>
      <c r="I2" s="1"/>
    </row>
    <row r="3" spans="1:13" ht="15.75" x14ac:dyDescent="0.25">
      <c r="A3" s="154" t="s">
        <v>207</v>
      </c>
      <c r="C3" s="152"/>
      <c r="D3" s="153"/>
      <c r="E3" s="153"/>
      <c r="F3" s="153"/>
      <c r="G3" s="153"/>
      <c r="H3" s="153"/>
      <c r="I3" s="153"/>
    </row>
    <row r="4" spans="1:13" x14ac:dyDescent="0.25">
      <c r="A4" s="158" t="s">
        <v>209</v>
      </c>
      <c r="C4" s="159"/>
      <c r="D4" s="159"/>
      <c r="E4" s="159"/>
      <c r="F4" s="159"/>
      <c r="G4" s="159"/>
      <c r="H4" s="159"/>
      <c r="I4" s="156"/>
    </row>
    <row r="5" spans="1:13" x14ac:dyDescent="0.25">
      <c r="A5" s="155" t="s">
        <v>210</v>
      </c>
      <c r="C5" s="1"/>
      <c r="D5" s="1"/>
      <c r="E5" s="1"/>
      <c r="F5" s="1"/>
      <c r="G5" s="1"/>
      <c r="H5" s="1"/>
      <c r="I5" s="1"/>
    </row>
    <row r="7" spans="1:13" x14ac:dyDescent="0.25">
      <c r="A7" s="77" t="s">
        <v>164</v>
      </c>
      <c r="B7" s="45"/>
      <c r="C7" s="45"/>
      <c r="D7" s="45"/>
      <c r="E7" s="45"/>
      <c r="F7" s="45"/>
      <c r="G7" s="45"/>
      <c r="H7" s="45"/>
      <c r="I7" s="45"/>
      <c r="J7" s="45"/>
      <c r="K7" s="45"/>
      <c r="L7" s="45"/>
    </row>
    <row r="8" spans="1:13" ht="15" customHeight="1" x14ac:dyDescent="0.25">
      <c r="A8" s="157"/>
      <c r="B8" s="204" t="s">
        <v>171</v>
      </c>
      <c r="C8" s="205"/>
      <c r="D8" s="206"/>
      <c r="E8" s="207" t="s">
        <v>165</v>
      </c>
      <c r="F8" s="204" t="s">
        <v>172</v>
      </c>
      <c r="G8" s="205"/>
      <c r="H8" s="205"/>
      <c r="I8" s="206"/>
      <c r="J8" s="45"/>
      <c r="K8" s="45"/>
      <c r="L8" s="45"/>
    </row>
    <row r="9" spans="1:13" ht="55.5" customHeight="1" x14ac:dyDescent="0.25">
      <c r="A9" s="157"/>
      <c r="B9" s="78">
        <v>2023</v>
      </c>
      <c r="C9" s="79">
        <v>2024</v>
      </c>
      <c r="D9" s="79">
        <v>2025</v>
      </c>
      <c r="E9" s="207"/>
      <c r="F9" s="40">
        <v>2023</v>
      </c>
      <c r="G9" s="40">
        <v>2024</v>
      </c>
      <c r="H9" s="40">
        <v>2025</v>
      </c>
      <c r="I9" s="40" t="s">
        <v>166</v>
      </c>
      <c r="J9" s="40" t="s">
        <v>212</v>
      </c>
      <c r="K9" s="45"/>
      <c r="L9" s="45"/>
    </row>
    <row r="10" spans="1:13" ht="45.6" customHeight="1" x14ac:dyDescent="0.25">
      <c r="A10" s="151" t="s">
        <v>117</v>
      </c>
      <c r="B10" s="42">
        <v>747088</v>
      </c>
      <c r="C10" s="42">
        <v>747088</v>
      </c>
      <c r="D10" s="42">
        <v>747088</v>
      </c>
      <c r="E10" s="50" t="s">
        <v>170</v>
      </c>
      <c r="F10" s="42">
        <v>370352</v>
      </c>
      <c r="G10" s="42">
        <v>370352</v>
      </c>
      <c r="H10" s="42">
        <v>370352</v>
      </c>
      <c r="I10" s="42">
        <v>370352</v>
      </c>
      <c r="J10" s="43" t="s">
        <v>201</v>
      </c>
      <c r="K10" s="45"/>
      <c r="L10" s="46"/>
      <c r="M10" s="47"/>
    </row>
    <row r="11" spans="1:13" ht="45" customHeight="1" x14ac:dyDescent="0.25">
      <c r="A11" s="151" t="s">
        <v>102</v>
      </c>
      <c r="B11" s="42">
        <v>132200</v>
      </c>
      <c r="C11" s="51">
        <v>132200</v>
      </c>
      <c r="D11" s="51">
        <v>132200</v>
      </c>
      <c r="E11" s="50" t="s">
        <v>170</v>
      </c>
      <c r="F11" s="42">
        <v>154854</v>
      </c>
      <c r="G11" s="42">
        <v>154854</v>
      </c>
      <c r="H11" s="42">
        <v>154854</v>
      </c>
      <c r="I11" s="42">
        <v>154854</v>
      </c>
      <c r="J11" s="43" t="s">
        <v>201</v>
      </c>
      <c r="K11" s="45"/>
      <c r="L11" s="46"/>
      <c r="M11" s="47"/>
    </row>
    <row r="12" spans="1:13" ht="42" customHeight="1" x14ac:dyDescent="0.25">
      <c r="A12" s="151" t="s">
        <v>168</v>
      </c>
      <c r="B12" s="50" t="s">
        <v>170</v>
      </c>
      <c r="C12" s="50" t="s">
        <v>170</v>
      </c>
      <c r="D12" s="50" t="s">
        <v>170</v>
      </c>
      <c r="E12" s="50" t="s">
        <v>170</v>
      </c>
      <c r="F12" s="42">
        <v>504000</v>
      </c>
      <c r="G12" s="42">
        <v>504000</v>
      </c>
      <c r="H12" s="42">
        <v>504000</v>
      </c>
      <c r="I12" s="42">
        <v>504000</v>
      </c>
      <c r="J12" s="43" t="s">
        <v>201</v>
      </c>
      <c r="K12" s="45"/>
      <c r="L12" s="45"/>
      <c r="M12" s="47"/>
    </row>
    <row r="13" spans="1:13" ht="40.5" customHeight="1" x14ac:dyDescent="0.25">
      <c r="A13" s="151" t="s">
        <v>173</v>
      </c>
      <c r="B13" s="50" t="s">
        <v>170</v>
      </c>
      <c r="C13" s="50" t="s">
        <v>170</v>
      </c>
      <c r="D13" s="50" t="s">
        <v>170</v>
      </c>
      <c r="E13" s="50" t="s">
        <v>170</v>
      </c>
      <c r="F13" s="42">
        <v>5460</v>
      </c>
      <c r="G13" s="42">
        <v>5460</v>
      </c>
      <c r="H13" s="42">
        <v>5460</v>
      </c>
      <c r="I13" s="42">
        <v>5460</v>
      </c>
      <c r="J13" s="43" t="s">
        <v>201</v>
      </c>
      <c r="K13" s="45"/>
      <c r="L13" s="45"/>
      <c r="M13" s="47"/>
    </row>
    <row r="14" spans="1:13" ht="98.45" customHeight="1" x14ac:dyDescent="0.25">
      <c r="A14" s="40" t="s">
        <v>169</v>
      </c>
      <c r="B14" s="50" t="s">
        <v>170</v>
      </c>
      <c r="C14" s="50" t="s">
        <v>170</v>
      </c>
      <c r="D14" s="50" t="s">
        <v>170</v>
      </c>
      <c r="E14" s="50" t="s">
        <v>170</v>
      </c>
      <c r="F14" s="42">
        <v>207098</v>
      </c>
      <c r="G14" s="42">
        <v>207098</v>
      </c>
      <c r="H14" s="42">
        <v>207098</v>
      </c>
      <c r="I14" s="42">
        <v>207098</v>
      </c>
      <c r="J14" s="43" t="s">
        <v>202</v>
      </c>
      <c r="K14" s="45"/>
      <c r="L14" s="45"/>
      <c r="M14" s="47"/>
    </row>
    <row r="15" spans="1:13" ht="60.95" customHeight="1" x14ac:dyDescent="0.25">
      <c r="A15" s="40" t="s">
        <v>214</v>
      </c>
      <c r="B15" s="42">
        <v>25000</v>
      </c>
      <c r="C15" s="50" t="s">
        <v>170</v>
      </c>
      <c r="D15" s="50" t="s">
        <v>170</v>
      </c>
      <c r="E15" s="50" t="s">
        <v>170</v>
      </c>
      <c r="F15" s="50" t="s">
        <v>170</v>
      </c>
      <c r="G15" s="50" t="s">
        <v>170</v>
      </c>
      <c r="H15" s="50" t="s">
        <v>170</v>
      </c>
      <c r="I15" s="50" t="s">
        <v>170</v>
      </c>
      <c r="J15" s="43" t="s">
        <v>167</v>
      </c>
      <c r="K15" s="45"/>
      <c r="L15" s="45"/>
      <c r="M15" s="47"/>
    </row>
    <row r="16" spans="1:13" ht="38.25" x14ac:dyDescent="0.25">
      <c r="A16" s="40" t="s">
        <v>215</v>
      </c>
      <c r="B16" s="42">
        <v>5000</v>
      </c>
      <c r="C16" s="50" t="s">
        <v>170</v>
      </c>
      <c r="D16" s="50" t="s">
        <v>170</v>
      </c>
      <c r="E16" s="50" t="s">
        <v>170</v>
      </c>
      <c r="F16" s="50" t="s">
        <v>170</v>
      </c>
      <c r="G16" s="50" t="s">
        <v>170</v>
      </c>
      <c r="H16" s="50" t="s">
        <v>170</v>
      </c>
      <c r="I16" s="50" t="s">
        <v>170</v>
      </c>
      <c r="J16" s="43" t="s">
        <v>167</v>
      </c>
      <c r="K16" s="45"/>
      <c r="L16" s="45"/>
      <c r="M16" s="47"/>
    </row>
    <row r="17" spans="1:13" ht="55.5" customHeight="1" x14ac:dyDescent="0.25">
      <c r="A17" s="151" t="s">
        <v>46</v>
      </c>
      <c r="B17" s="50" t="s">
        <v>170</v>
      </c>
      <c r="C17" s="50" t="s">
        <v>170</v>
      </c>
      <c r="D17" s="50" t="s">
        <v>170</v>
      </c>
      <c r="E17" s="50" t="s">
        <v>170</v>
      </c>
      <c r="F17" s="50" t="s">
        <v>170</v>
      </c>
      <c r="G17" s="42">
        <v>6048</v>
      </c>
      <c r="H17" s="42">
        <v>6048</v>
      </c>
      <c r="I17" s="42">
        <v>6048</v>
      </c>
      <c r="J17" s="43" t="s">
        <v>201</v>
      </c>
      <c r="K17" s="45"/>
      <c r="L17" s="45"/>
      <c r="M17" s="47"/>
    </row>
    <row r="18" spans="1:13" ht="53.45" customHeight="1" x14ac:dyDescent="0.25">
      <c r="A18" s="40" t="s">
        <v>161</v>
      </c>
      <c r="B18" s="50" t="s">
        <v>170</v>
      </c>
      <c r="C18" s="50" t="s">
        <v>170</v>
      </c>
      <c r="D18" s="50" t="s">
        <v>170</v>
      </c>
      <c r="E18" s="50" t="s">
        <v>170</v>
      </c>
      <c r="F18" s="50" t="s">
        <v>170</v>
      </c>
      <c r="G18" s="42">
        <v>416271</v>
      </c>
      <c r="H18" s="42">
        <v>416271</v>
      </c>
      <c r="I18" s="42">
        <v>416271</v>
      </c>
      <c r="J18" s="43" t="s">
        <v>203</v>
      </c>
      <c r="K18" s="45"/>
      <c r="L18" s="45"/>
      <c r="M18" s="47"/>
    </row>
    <row r="19" spans="1:13" ht="100.35" customHeight="1" x14ac:dyDescent="0.25">
      <c r="A19" s="151" t="s">
        <v>211</v>
      </c>
      <c r="B19" s="50" t="s">
        <v>170</v>
      </c>
      <c r="C19" s="50" t="s">
        <v>170</v>
      </c>
      <c r="D19" s="50" t="s">
        <v>170</v>
      </c>
      <c r="E19" s="50" t="s">
        <v>170</v>
      </c>
      <c r="F19" s="50">
        <v>24435</v>
      </c>
      <c r="G19" s="42">
        <v>6405840</v>
      </c>
      <c r="H19" s="42">
        <v>6405840</v>
      </c>
      <c r="I19" s="42">
        <v>6405840</v>
      </c>
      <c r="J19" s="43" t="s">
        <v>204</v>
      </c>
      <c r="K19" s="45"/>
      <c r="L19" s="45"/>
      <c r="M19" s="47"/>
    </row>
    <row r="20" spans="1:13" ht="43.35" customHeight="1" x14ac:dyDescent="0.25">
      <c r="A20" s="151" t="s">
        <v>162</v>
      </c>
      <c r="B20" s="42">
        <v>11104</v>
      </c>
      <c r="C20" s="42">
        <v>11104</v>
      </c>
      <c r="D20" s="42">
        <v>11104</v>
      </c>
      <c r="E20" s="42">
        <v>1484178</v>
      </c>
      <c r="F20" s="50" t="s">
        <v>170</v>
      </c>
      <c r="G20" s="50" t="s">
        <v>170</v>
      </c>
      <c r="H20" s="50" t="s">
        <v>170</v>
      </c>
      <c r="I20" s="50" t="s">
        <v>170</v>
      </c>
      <c r="J20" s="43" t="s">
        <v>205</v>
      </c>
      <c r="K20" s="45"/>
      <c r="L20" s="45"/>
      <c r="M20" s="47"/>
    </row>
    <row r="21" spans="1:13" ht="25.5" x14ac:dyDescent="0.25">
      <c r="A21" s="151" t="s">
        <v>98</v>
      </c>
      <c r="B21" s="41" t="s">
        <v>170</v>
      </c>
      <c r="C21" s="41" t="s">
        <v>170</v>
      </c>
      <c r="D21" s="41" t="s">
        <v>170</v>
      </c>
      <c r="E21" s="44" t="s">
        <v>170</v>
      </c>
      <c r="F21" s="44" t="s">
        <v>170</v>
      </c>
      <c r="G21" s="44">
        <v>370533</v>
      </c>
      <c r="H21" s="44">
        <v>370533</v>
      </c>
      <c r="I21" s="44">
        <v>370533</v>
      </c>
      <c r="J21" s="43" t="s">
        <v>206</v>
      </c>
      <c r="K21" s="45"/>
      <c r="L21" s="45"/>
    </row>
    <row r="22" spans="1:13" ht="37.35" customHeight="1" x14ac:dyDescent="0.25">
      <c r="A22" s="40" t="s">
        <v>216</v>
      </c>
      <c r="B22" s="42">
        <v>18000</v>
      </c>
      <c r="C22" s="42">
        <v>18000</v>
      </c>
      <c r="D22" s="42">
        <v>18000</v>
      </c>
      <c r="E22" s="50" t="s">
        <v>170</v>
      </c>
      <c r="F22" s="50" t="s">
        <v>170</v>
      </c>
      <c r="G22" s="50" t="s">
        <v>170</v>
      </c>
      <c r="H22" s="50" t="s">
        <v>170</v>
      </c>
      <c r="I22" s="50" t="s">
        <v>170</v>
      </c>
      <c r="J22" s="43" t="s">
        <v>195</v>
      </c>
      <c r="K22" s="45"/>
      <c r="L22" s="45"/>
    </row>
    <row r="23" spans="1:13" ht="38.25" x14ac:dyDescent="0.25">
      <c r="A23" s="40" t="s">
        <v>217</v>
      </c>
      <c r="B23" s="42">
        <v>60000</v>
      </c>
      <c r="C23" s="50" t="s">
        <v>170</v>
      </c>
      <c r="D23" s="50" t="s">
        <v>170</v>
      </c>
      <c r="E23" s="50" t="s">
        <v>170</v>
      </c>
      <c r="F23" s="50" t="s">
        <v>170</v>
      </c>
      <c r="G23" s="50" t="s">
        <v>170</v>
      </c>
      <c r="H23" s="50" t="s">
        <v>170</v>
      </c>
      <c r="I23" s="50" t="s">
        <v>170</v>
      </c>
      <c r="J23" s="43" t="s">
        <v>200</v>
      </c>
      <c r="K23" s="45"/>
      <c r="L23" s="45"/>
    </row>
    <row r="24" spans="1:13" x14ac:dyDescent="0.25">
      <c r="A24" s="48" t="s">
        <v>48</v>
      </c>
      <c r="B24" s="48">
        <v>998392</v>
      </c>
      <c r="C24" s="48">
        <v>908392</v>
      </c>
      <c r="D24" s="48">
        <v>908392</v>
      </c>
      <c r="E24" s="48">
        <v>1484178</v>
      </c>
      <c r="F24" s="48">
        <v>1266199</v>
      </c>
      <c r="G24" s="48">
        <v>8440456</v>
      </c>
      <c r="H24" s="48">
        <v>8440456</v>
      </c>
      <c r="I24" s="48">
        <v>8440456</v>
      </c>
      <c r="J24" s="49"/>
    </row>
    <row r="25" spans="1:13" ht="29.45" customHeight="1" x14ac:dyDescent="0.25">
      <c r="A25" s="208" t="s">
        <v>197</v>
      </c>
      <c r="B25" s="208"/>
      <c r="C25" s="208"/>
      <c r="D25" s="208"/>
      <c r="E25" s="208"/>
      <c r="F25" s="208"/>
      <c r="G25" s="208"/>
      <c r="H25" s="208"/>
      <c r="I25" s="208"/>
      <c r="J25" s="49"/>
    </row>
    <row r="26" spans="1:13" ht="20.45" customHeight="1" x14ac:dyDescent="0.25">
      <c r="A26" s="203" t="s">
        <v>198</v>
      </c>
      <c r="B26" s="203"/>
      <c r="C26" s="203"/>
      <c r="D26" s="203"/>
      <c r="E26" s="203"/>
      <c r="F26" s="203"/>
      <c r="G26" s="203"/>
      <c r="H26" s="203"/>
      <c r="I26" s="203"/>
      <c r="J26" s="49"/>
    </row>
    <row r="27" spans="1:13" ht="64.7" customHeight="1" x14ac:dyDescent="0.25">
      <c r="A27" s="203" t="s">
        <v>199</v>
      </c>
      <c r="B27" s="203"/>
      <c r="C27" s="203"/>
      <c r="D27" s="203"/>
      <c r="E27" s="203"/>
      <c r="F27" s="203"/>
      <c r="G27" s="203"/>
      <c r="H27" s="203"/>
      <c r="I27" s="203"/>
      <c r="J27" s="49"/>
    </row>
    <row r="28" spans="1:13" x14ac:dyDescent="0.25">
      <c r="A28" s="150"/>
      <c r="B28" s="150"/>
      <c r="C28" s="150"/>
      <c r="D28" s="150"/>
      <c r="E28" s="150"/>
      <c r="F28" s="150"/>
      <c r="G28" s="150"/>
      <c r="H28" s="150"/>
      <c r="I28" s="150"/>
      <c r="J28" s="49"/>
    </row>
    <row r="30" spans="1:13" x14ac:dyDescent="0.25">
      <c r="B30" s="80"/>
    </row>
    <row r="31" spans="1:13" ht="15.75" x14ac:dyDescent="0.25">
      <c r="B31" s="160" t="s">
        <v>117</v>
      </c>
      <c r="C31" s="81"/>
      <c r="D31" s="81"/>
      <c r="E31" s="81"/>
      <c r="F31" s="81"/>
      <c r="G31" s="81"/>
      <c r="H31" s="81"/>
      <c r="I31" s="81"/>
    </row>
    <row r="32" spans="1:13" ht="90" x14ac:dyDescent="0.25">
      <c r="B32" s="82"/>
      <c r="C32" s="21" t="s">
        <v>71</v>
      </c>
      <c r="D32" s="21" t="s">
        <v>72</v>
      </c>
      <c r="E32" s="21" t="s">
        <v>73</v>
      </c>
      <c r="F32" s="21" t="s">
        <v>74</v>
      </c>
      <c r="G32" s="21" t="s">
        <v>67</v>
      </c>
    </row>
    <row r="33" spans="2:9" x14ac:dyDescent="0.25">
      <c r="B33" s="83"/>
      <c r="C33" s="84">
        <v>1</v>
      </c>
      <c r="D33" s="84">
        <v>2</v>
      </c>
      <c r="E33" s="84">
        <v>3</v>
      </c>
      <c r="F33" s="84">
        <v>4</v>
      </c>
      <c r="G33" s="84" t="s">
        <v>75</v>
      </c>
    </row>
    <row r="34" spans="2:9" ht="75" x14ac:dyDescent="0.25">
      <c r="B34" s="20" t="s">
        <v>77</v>
      </c>
      <c r="C34" s="82">
        <v>919</v>
      </c>
      <c r="D34" s="82">
        <v>23.4</v>
      </c>
      <c r="E34" s="82">
        <v>35</v>
      </c>
      <c r="F34" s="82">
        <v>11.600000000000001</v>
      </c>
      <c r="G34" s="25">
        <v>127925</v>
      </c>
    </row>
    <row r="35" spans="2:9" ht="90" x14ac:dyDescent="0.25">
      <c r="B35" s="20" t="s">
        <v>78</v>
      </c>
      <c r="C35" s="82">
        <v>28</v>
      </c>
      <c r="D35" s="85">
        <v>23.4</v>
      </c>
      <c r="E35" s="82">
        <v>35</v>
      </c>
      <c r="F35" s="82">
        <v>11.600000000000001</v>
      </c>
      <c r="G35" s="25">
        <v>3898</v>
      </c>
    </row>
    <row r="36" spans="2:9" x14ac:dyDescent="0.25">
      <c r="B36" s="81"/>
      <c r="C36" s="81"/>
      <c r="D36" s="81"/>
      <c r="E36" s="81"/>
      <c r="F36" s="86" t="s">
        <v>48</v>
      </c>
      <c r="G36" s="87">
        <v>131823</v>
      </c>
      <c r="H36" s="86"/>
      <c r="I36" s="88"/>
    </row>
    <row r="38" spans="2:9" ht="78.75" x14ac:dyDescent="0.25">
      <c r="B38" s="20"/>
      <c r="C38" s="89" t="s">
        <v>105</v>
      </c>
      <c r="D38" s="89" t="s">
        <v>92</v>
      </c>
      <c r="E38" s="90" t="s">
        <v>93</v>
      </c>
      <c r="F38" s="89" t="s">
        <v>94</v>
      </c>
      <c r="G38" s="90" t="s">
        <v>95</v>
      </c>
      <c r="H38" s="90" t="s">
        <v>96</v>
      </c>
      <c r="I38" s="21" t="s">
        <v>67</v>
      </c>
    </row>
    <row r="39" spans="2:9" ht="45" x14ac:dyDescent="0.25">
      <c r="B39" s="20" t="s">
        <v>97</v>
      </c>
      <c r="C39" s="82">
        <v>23.4</v>
      </c>
      <c r="D39" s="82">
        <v>38.15</v>
      </c>
      <c r="E39" s="82">
        <v>892.70999999999992</v>
      </c>
      <c r="F39" s="82">
        <v>35</v>
      </c>
      <c r="G39" s="91">
        <v>1335.25</v>
      </c>
      <c r="H39" s="92">
        <v>539</v>
      </c>
      <c r="I39" s="26">
        <v>238529</v>
      </c>
    </row>
    <row r="41" spans="2:9" ht="45" x14ac:dyDescent="0.25">
      <c r="H41" s="20" t="s">
        <v>118</v>
      </c>
      <c r="I41" s="26">
        <v>370352</v>
      </c>
    </row>
    <row r="43" spans="2:9" ht="15.75" x14ac:dyDescent="0.25">
      <c r="B43" s="52" t="s">
        <v>190</v>
      </c>
      <c r="C43" s="33"/>
      <c r="D43" s="33"/>
      <c r="E43" s="33"/>
      <c r="F43" s="33"/>
      <c r="G43" s="33"/>
    </row>
    <row r="44" spans="2:9" ht="105" x14ac:dyDescent="0.25">
      <c r="B44" s="53"/>
      <c r="C44" s="54" t="s">
        <v>71</v>
      </c>
      <c r="D44" s="54" t="s">
        <v>72</v>
      </c>
      <c r="E44" s="33"/>
      <c r="F44" s="33"/>
      <c r="G44" s="33"/>
    </row>
    <row r="45" spans="2:9" x14ac:dyDescent="0.25">
      <c r="B45" s="55"/>
      <c r="C45" s="56">
        <v>1</v>
      </c>
      <c r="D45" s="56">
        <v>2</v>
      </c>
      <c r="E45" s="33"/>
      <c r="F45" s="33"/>
      <c r="G45" s="33"/>
    </row>
    <row r="46" spans="2:9" ht="75" x14ac:dyDescent="0.25">
      <c r="B46" s="57" t="s">
        <v>77</v>
      </c>
      <c r="C46" s="53">
        <v>919</v>
      </c>
      <c r="D46" s="53">
        <v>23.4</v>
      </c>
      <c r="E46" s="58">
        <v>258055.19999999998</v>
      </c>
      <c r="F46" s="33"/>
      <c r="G46" s="33"/>
    </row>
    <row r="47" spans="2:9" ht="105" x14ac:dyDescent="0.25">
      <c r="B47" s="57" t="s">
        <v>78</v>
      </c>
      <c r="C47" s="53">
        <v>28</v>
      </c>
      <c r="D47" s="59">
        <v>23.4</v>
      </c>
      <c r="E47" s="58">
        <v>7862.4</v>
      </c>
      <c r="F47" s="33"/>
      <c r="G47" s="33"/>
    </row>
    <row r="48" spans="2:9" x14ac:dyDescent="0.25">
      <c r="B48" s="33"/>
      <c r="C48" s="33"/>
      <c r="D48" s="33"/>
      <c r="E48" s="33"/>
      <c r="F48" s="33"/>
      <c r="G48" s="33"/>
    </row>
    <row r="49" spans="2:11" ht="47.25" x14ac:dyDescent="0.25">
      <c r="B49" s="57"/>
      <c r="C49" s="60" t="s">
        <v>105</v>
      </c>
      <c r="D49" s="60" t="s">
        <v>180</v>
      </c>
      <c r="E49" s="61" t="s">
        <v>181</v>
      </c>
      <c r="F49" s="61" t="s">
        <v>96</v>
      </c>
      <c r="G49" s="61" t="s">
        <v>191</v>
      </c>
    </row>
    <row r="50" spans="2:11" ht="60" x14ac:dyDescent="0.25">
      <c r="B50" s="57" t="s">
        <v>97</v>
      </c>
      <c r="C50" s="53">
        <v>23.4</v>
      </c>
      <c r="D50" s="53">
        <v>38.15</v>
      </c>
      <c r="E50" s="53">
        <v>892.70999999999992</v>
      </c>
      <c r="F50" s="62">
        <v>539</v>
      </c>
      <c r="G50" s="58">
        <v>481170.68999999994</v>
      </c>
    </row>
    <row r="51" spans="2:11" x14ac:dyDescent="0.25">
      <c r="B51" s="33"/>
      <c r="C51" s="33"/>
      <c r="D51" s="33"/>
      <c r="E51" s="33"/>
      <c r="F51" s="33"/>
      <c r="G51" s="33"/>
    </row>
    <row r="52" spans="2:11" x14ac:dyDescent="0.25">
      <c r="B52" s="33"/>
      <c r="C52" s="33"/>
      <c r="D52" s="33"/>
      <c r="E52" s="33"/>
      <c r="F52" s="33"/>
      <c r="G52" s="33"/>
    </row>
    <row r="53" spans="2:11" x14ac:dyDescent="0.25">
      <c r="B53" s="33"/>
      <c r="C53" s="33"/>
      <c r="D53" s="33"/>
      <c r="E53" s="33"/>
      <c r="F53" s="34" t="s">
        <v>48</v>
      </c>
      <c r="G53" s="65">
        <v>747088.28999999992</v>
      </c>
      <c r="H53" s="47"/>
    </row>
    <row r="55" spans="2:11" x14ac:dyDescent="0.25">
      <c r="F55" s="34" t="s">
        <v>193</v>
      </c>
      <c r="G55" s="76">
        <v>747088</v>
      </c>
    </row>
    <row r="58" spans="2:11" x14ac:dyDescent="0.25">
      <c r="B58" s="80"/>
      <c r="K58" s="81"/>
    </row>
    <row r="59" spans="2:11" ht="15.75" x14ac:dyDescent="0.25">
      <c r="B59" s="160" t="s">
        <v>102</v>
      </c>
      <c r="C59" s="81"/>
      <c r="D59" s="81"/>
      <c r="E59" s="81"/>
      <c r="F59" s="81"/>
      <c r="G59" s="81"/>
      <c r="H59" s="81"/>
      <c r="I59" s="81"/>
      <c r="J59" s="81"/>
    </row>
    <row r="60" spans="2:11" ht="90" x14ac:dyDescent="0.25">
      <c r="B60" s="82"/>
      <c r="C60" s="21" t="s">
        <v>71</v>
      </c>
      <c r="D60" s="21" t="s">
        <v>72</v>
      </c>
      <c r="E60" s="21" t="s">
        <v>73</v>
      </c>
      <c r="F60" s="21" t="s">
        <v>74</v>
      </c>
      <c r="G60" s="21" t="s">
        <v>67</v>
      </c>
      <c r="H60" s="93" t="s">
        <v>8</v>
      </c>
      <c r="I60" s="21" t="s">
        <v>9</v>
      </c>
      <c r="J60" s="21" t="s">
        <v>187</v>
      </c>
    </row>
    <row r="61" spans="2:11" x14ac:dyDescent="0.25">
      <c r="B61" s="83"/>
      <c r="C61" s="84">
        <v>1</v>
      </c>
      <c r="D61" s="84">
        <v>2</v>
      </c>
      <c r="E61" s="84">
        <v>3</v>
      </c>
      <c r="F61" s="84">
        <v>4</v>
      </c>
      <c r="G61" s="84" t="s">
        <v>75</v>
      </c>
      <c r="H61" s="94" t="s">
        <v>76</v>
      </c>
      <c r="I61" s="84" t="s">
        <v>56</v>
      </c>
      <c r="J61" s="63" t="s">
        <v>182</v>
      </c>
    </row>
    <row r="62" spans="2:11" ht="75" x14ac:dyDescent="0.25">
      <c r="B62" s="20" t="s">
        <v>77</v>
      </c>
      <c r="C62" s="82">
        <v>919</v>
      </c>
      <c r="D62" s="82">
        <v>23.4</v>
      </c>
      <c r="E62" s="82">
        <v>35</v>
      </c>
      <c r="F62" s="82">
        <v>11.600000000000001</v>
      </c>
      <c r="G62" s="95">
        <v>127924.80000000002</v>
      </c>
      <c r="H62" s="91">
        <v>25584.960000000006</v>
      </c>
      <c r="I62" s="64">
        <v>153509.76000000001</v>
      </c>
      <c r="J62" s="64">
        <v>25805.52</v>
      </c>
    </row>
    <row r="63" spans="2:11" ht="90" x14ac:dyDescent="0.25">
      <c r="B63" s="20" t="s">
        <v>78</v>
      </c>
      <c r="C63" s="82">
        <v>28</v>
      </c>
      <c r="D63" s="85">
        <v>23.4</v>
      </c>
      <c r="E63" s="82">
        <v>35</v>
      </c>
      <c r="F63" s="82">
        <v>11.600000000000001</v>
      </c>
      <c r="G63" s="95">
        <v>3897.6000000000008</v>
      </c>
      <c r="H63" s="91">
        <v>779.52000000000021</v>
      </c>
      <c r="I63" s="64">
        <v>4677.1200000000008</v>
      </c>
      <c r="J63" s="64">
        <v>786.24</v>
      </c>
    </row>
    <row r="64" spans="2:11" x14ac:dyDescent="0.25">
      <c r="B64" s="81"/>
      <c r="C64" s="81"/>
      <c r="D64" s="81"/>
      <c r="E64" s="81"/>
      <c r="F64" s="81"/>
      <c r="G64" s="86" t="s">
        <v>48</v>
      </c>
      <c r="H64" s="96">
        <v>26364.480000000007</v>
      </c>
      <c r="I64" s="88">
        <v>158186.88</v>
      </c>
      <c r="J64" s="65">
        <v>26591.760000000002</v>
      </c>
    </row>
    <row r="65" spans="2:11" x14ac:dyDescent="0.25">
      <c r="K65" s="81"/>
    </row>
    <row r="66" spans="2:11" ht="15.75" x14ac:dyDescent="0.25">
      <c r="B66" s="52" t="s">
        <v>186</v>
      </c>
      <c r="C66" s="81"/>
      <c r="D66" s="81"/>
      <c r="E66" s="81"/>
      <c r="F66" s="81"/>
      <c r="G66" s="81"/>
      <c r="H66" s="81"/>
      <c r="I66" s="81"/>
      <c r="J66" s="81"/>
      <c r="K66" s="88"/>
    </row>
    <row r="67" spans="2:11" ht="75" x14ac:dyDescent="0.25">
      <c r="B67" s="82"/>
      <c r="C67" s="21" t="s">
        <v>79</v>
      </c>
      <c r="D67" s="21" t="s">
        <v>80</v>
      </c>
      <c r="E67" s="21" t="s">
        <v>81</v>
      </c>
      <c r="F67" s="93" t="s">
        <v>67</v>
      </c>
      <c r="G67" s="81"/>
      <c r="H67" s="81"/>
      <c r="I67" s="81"/>
      <c r="J67" s="88"/>
      <c r="K67" s="81"/>
    </row>
    <row r="68" spans="2:11" x14ac:dyDescent="0.25">
      <c r="B68" s="82"/>
      <c r="C68" s="84">
        <v>1</v>
      </c>
      <c r="D68" s="84" t="s">
        <v>82</v>
      </c>
      <c r="E68" s="84" t="s">
        <v>83</v>
      </c>
      <c r="F68" s="94" t="s">
        <v>84</v>
      </c>
      <c r="G68" s="81"/>
      <c r="H68" s="81"/>
      <c r="I68" s="81"/>
      <c r="J68" s="88"/>
      <c r="K68" s="81"/>
    </row>
    <row r="69" spans="2:11" ht="60" x14ac:dyDescent="0.25">
      <c r="B69" s="20" t="s">
        <v>85</v>
      </c>
      <c r="C69" s="95">
        <v>21788</v>
      </c>
      <c r="D69" s="91">
        <v>653.64</v>
      </c>
      <c r="E69" s="91">
        <v>2178.8000000000002</v>
      </c>
      <c r="F69" s="91">
        <v>18301.920000000006</v>
      </c>
      <c r="G69" s="81"/>
      <c r="H69" s="81"/>
      <c r="I69" s="81"/>
      <c r="J69" s="81"/>
      <c r="K69" s="81"/>
    </row>
    <row r="70" spans="2:11" ht="105" x14ac:dyDescent="0.25">
      <c r="B70" s="20" t="s">
        <v>86</v>
      </c>
      <c r="C70" s="95">
        <v>25881</v>
      </c>
      <c r="D70" s="91">
        <v>776.43</v>
      </c>
      <c r="E70" s="91">
        <v>2588.1000000000004</v>
      </c>
      <c r="F70" s="91">
        <v>21740.040000000008</v>
      </c>
      <c r="G70" s="81"/>
      <c r="H70" s="81"/>
      <c r="I70" s="81"/>
      <c r="J70" s="81"/>
      <c r="K70" s="81"/>
    </row>
    <row r="71" spans="2:11" x14ac:dyDescent="0.25">
      <c r="B71" s="81"/>
      <c r="C71" s="81"/>
      <c r="D71" s="81"/>
      <c r="E71" s="86" t="s">
        <v>48</v>
      </c>
      <c r="F71" s="97">
        <v>40041.960000000014</v>
      </c>
      <c r="G71" s="81"/>
      <c r="H71" s="81"/>
      <c r="I71" s="81"/>
      <c r="J71" s="81"/>
    </row>
    <row r="72" spans="2:11" x14ac:dyDescent="0.25">
      <c r="D72" s="98">
        <v>1430.07</v>
      </c>
      <c r="E72" s="98">
        <v>17160.84</v>
      </c>
      <c r="K72" s="81"/>
    </row>
    <row r="73" spans="2:11" ht="15.75" x14ac:dyDescent="0.25">
      <c r="B73" s="99" t="s">
        <v>2</v>
      </c>
      <c r="C73" s="81"/>
      <c r="D73" s="81"/>
      <c r="E73" s="81"/>
      <c r="F73" s="81"/>
      <c r="G73" s="81"/>
      <c r="H73" s="81"/>
      <c r="I73" s="81"/>
      <c r="J73" s="81"/>
      <c r="K73" s="81"/>
    </row>
    <row r="74" spans="2:11" ht="75" x14ac:dyDescent="0.25">
      <c r="B74" s="21" t="s">
        <v>87</v>
      </c>
      <c r="C74" s="21" t="s">
        <v>91</v>
      </c>
      <c r="D74" s="21" t="s">
        <v>88</v>
      </c>
      <c r="E74" s="93" t="s">
        <v>67</v>
      </c>
      <c r="F74" s="81"/>
      <c r="G74" s="81"/>
      <c r="H74" s="81"/>
      <c r="I74" s="81"/>
      <c r="J74" s="81"/>
      <c r="K74" s="81"/>
    </row>
    <row r="75" spans="2:11" x14ac:dyDescent="0.25">
      <c r="B75" s="84">
        <v>1</v>
      </c>
      <c r="C75" s="84" t="s">
        <v>89</v>
      </c>
      <c r="D75" s="84" t="s">
        <v>90</v>
      </c>
      <c r="E75" s="94" t="s">
        <v>84</v>
      </c>
      <c r="F75" s="81"/>
      <c r="G75" s="81"/>
      <c r="H75" s="81"/>
      <c r="I75" s="81"/>
      <c r="J75" s="81"/>
      <c r="K75" s="81"/>
    </row>
    <row r="76" spans="2:11" x14ac:dyDescent="0.25">
      <c r="B76" s="95">
        <v>73706.310000000012</v>
      </c>
      <c r="C76" s="91">
        <v>7370.6310000000012</v>
      </c>
      <c r="D76" s="91">
        <v>14741.262000000002</v>
      </c>
      <c r="E76" s="100">
        <v>88447.572000000015</v>
      </c>
      <c r="F76" s="81"/>
      <c r="G76" s="81"/>
      <c r="H76" s="81"/>
      <c r="I76" s="81"/>
      <c r="J76" s="81"/>
    </row>
    <row r="77" spans="2:11" x14ac:dyDescent="0.25">
      <c r="D77" s="98"/>
    </row>
    <row r="78" spans="2:11" x14ac:dyDescent="0.25">
      <c r="C78" s="98"/>
    </row>
    <row r="79" spans="2:11" x14ac:dyDescent="0.25">
      <c r="D79" s="101" t="s">
        <v>48</v>
      </c>
      <c r="E79" s="100">
        <v>154854</v>
      </c>
    </row>
    <row r="83" spans="2:6" ht="15.75" x14ac:dyDescent="0.25">
      <c r="B83" s="52" t="s">
        <v>192</v>
      </c>
      <c r="C83" s="66"/>
      <c r="D83" s="66"/>
      <c r="E83" s="102"/>
      <c r="F83" s="102"/>
    </row>
    <row r="84" spans="2:6" ht="75" x14ac:dyDescent="0.25">
      <c r="B84" s="67"/>
      <c r="C84" s="68" t="s">
        <v>79</v>
      </c>
      <c r="D84" s="68" t="s">
        <v>183</v>
      </c>
    </row>
    <row r="85" spans="2:6" ht="26.25" x14ac:dyDescent="0.25">
      <c r="B85" s="67"/>
      <c r="C85" s="69">
        <v>1</v>
      </c>
      <c r="D85" s="69" t="s">
        <v>184</v>
      </c>
    </row>
    <row r="86" spans="2:6" ht="60" x14ac:dyDescent="0.25">
      <c r="B86" s="70" t="s">
        <v>85</v>
      </c>
      <c r="C86" s="71">
        <v>21788</v>
      </c>
      <c r="D86" s="65">
        <v>7843.68</v>
      </c>
    </row>
    <row r="87" spans="2:6" ht="120" x14ac:dyDescent="0.25">
      <c r="B87" s="70" t="s">
        <v>86</v>
      </c>
      <c r="C87" s="71">
        <v>25881</v>
      </c>
      <c r="D87" s="65">
        <v>9317.16</v>
      </c>
    </row>
    <row r="88" spans="2:6" x14ac:dyDescent="0.25">
      <c r="B88" s="66"/>
      <c r="C88" s="66"/>
      <c r="D88" s="66"/>
      <c r="E88" s="103"/>
      <c r="F88" s="104"/>
    </row>
    <row r="89" spans="2:6" x14ac:dyDescent="0.25">
      <c r="B89" s="72"/>
      <c r="C89" s="72"/>
      <c r="D89" s="72"/>
      <c r="E89" s="75"/>
      <c r="F89" s="75"/>
    </row>
    <row r="90" spans="2:6" ht="15.75" x14ac:dyDescent="0.25">
      <c r="B90" s="73" t="s">
        <v>189</v>
      </c>
      <c r="C90" s="66"/>
      <c r="D90" s="66"/>
      <c r="E90" s="102"/>
      <c r="F90" s="102"/>
    </row>
    <row r="91" spans="2:6" ht="75" x14ac:dyDescent="0.25">
      <c r="B91" s="68" t="s">
        <v>87</v>
      </c>
      <c r="C91" s="68" t="s">
        <v>91</v>
      </c>
      <c r="D91" s="33"/>
      <c r="F91" s="102"/>
    </row>
    <row r="92" spans="2:6" x14ac:dyDescent="0.25">
      <c r="B92" s="69">
        <v>1</v>
      </c>
      <c r="C92" s="69" t="s">
        <v>185</v>
      </c>
      <c r="D92" s="33"/>
      <c r="F92" s="102"/>
    </row>
    <row r="93" spans="2:6" x14ac:dyDescent="0.25">
      <c r="B93" s="71">
        <v>73706.310000000012</v>
      </c>
      <c r="C93" s="65">
        <v>88447.572000000015</v>
      </c>
      <c r="D93" s="33"/>
      <c r="F93" s="102"/>
    </row>
    <row r="94" spans="2:6" x14ac:dyDescent="0.25">
      <c r="B94" s="72"/>
      <c r="C94" s="72"/>
      <c r="D94" s="33"/>
      <c r="F94" s="75"/>
    </row>
    <row r="95" spans="2:6" ht="90" x14ac:dyDescent="0.25">
      <c r="B95" s="74" t="s">
        <v>188</v>
      </c>
      <c r="C95" s="65">
        <v>105608.41200000001</v>
      </c>
      <c r="D95" s="33"/>
      <c r="F95" s="75"/>
    </row>
    <row r="96" spans="2:6" x14ac:dyDescent="0.25">
      <c r="B96" s="75"/>
      <c r="C96" s="75"/>
      <c r="F96" s="75"/>
    </row>
    <row r="97" spans="2:9" x14ac:dyDescent="0.25">
      <c r="B97" s="34" t="s">
        <v>193</v>
      </c>
      <c r="C97" s="76">
        <v>132200</v>
      </c>
    </row>
    <row r="99" spans="2:9" x14ac:dyDescent="0.25">
      <c r="B99" s="80"/>
    </row>
    <row r="101" spans="2:9" ht="15.75" x14ac:dyDescent="0.25">
      <c r="B101" s="191" t="s">
        <v>168</v>
      </c>
      <c r="C101" s="192"/>
      <c r="D101" s="192"/>
      <c r="E101" s="192"/>
      <c r="F101" s="192"/>
      <c r="G101" s="192"/>
      <c r="H101" s="192"/>
      <c r="I101" s="192"/>
    </row>
    <row r="102" spans="2:9" ht="45" x14ac:dyDescent="0.25">
      <c r="B102" s="92"/>
      <c r="C102" s="21" t="s">
        <v>3</v>
      </c>
      <c r="D102" s="21" t="s">
        <v>4</v>
      </c>
      <c r="E102" s="21" t="s">
        <v>5</v>
      </c>
      <c r="F102" s="21" t="s">
        <v>6</v>
      </c>
      <c r="G102" s="21" t="s">
        <v>7</v>
      </c>
      <c r="H102" s="21" t="s">
        <v>8</v>
      </c>
      <c r="I102" s="21" t="s">
        <v>9</v>
      </c>
    </row>
    <row r="103" spans="2:9" x14ac:dyDescent="0.25">
      <c r="B103" s="105"/>
      <c r="C103" s="106">
        <v>1</v>
      </c>
      <c r="D103" s="84">
        <v>2</v>
      </c>
      <c r="E103" s="106">
        <v>3</v>
      </c>
      <c r="F103" s="106">
        <v>4</v>
      </c>
      <c r="G103" s="106" t="s">
        <v>10</v>
      </c>
      <c r="H103" s="106">
        <v>6</v>
      </c>
      <c r="I103" s="106">
        <v>7</v>
      </c>
    </row>
    <row r="104" spans="2:9" x14ac:dyDescent="0.25">
      <c r="B104" s="193" t="s">
        <v>11</v>
      </c>
      <c r="C104" s="195">
        <v>10</v>
      </c>
      <c r="D104" s="92" t="s">
        <v>12</v>
      </c>
      <c r="E104" s="197">
        <v>1200</v>
      </c>
      <c r="F104" s="199">
        <v>35</v>
      </c>
      <c r="G104" s="201">
        <v>420000</v>
      </c>
      <c r="H104" s="201">
        <v>84000</v>
      </c>
      <c r="I104" s="107">
        <v>504000</v>
      </c>
    </row>
    <row r="105" spans="2:9" x14ac:dyDescent="0.25">
      <c r="B105" s="194"/>
      <c r="C105" s="196"/>
      <c r="D105" s="92" t="s">
        <v>13</v>
      </c>
      <c r="E105" s="198"/>
      <c r="F105" s="200"/>
      <c r="G105" s="202"/>
      <c r="H105" s="202"/>
      <c r="I105" s="108"/>
    </row>
    <row r="109" spans="2:9" x14ac:dyDescent="0.25">
      <c r="B109" s="80"/>
    </row>
    <row r="110" spans="2:9" ht="15.75" x14ac:dyDescent="0.25">
      <c r="B110" s="161" t="s">
        <v>173</v>
      </c>
      <c r="C110" s="99"/>
      <c r="D110" s="99"/>
      <c r="E110" s="99"/>
      <c r="F110" s="99"/>
    </row>
    <row r="111" spans="2:9" ht="45" x14ac:dyDescent="0.25">
      <c r="B111" s="21" t="s">
        <v>65</v>
      </c>
      <c r="C111" s="21" t="s">
        <v>66</v>
      </c>
      <c r="D111" s="21" t="s">
        <v>67</v>
      </c>
      <c r="E111" s="21" t="s">
        <v>8</v>
      </c>
      <c r="F111" s="21" t="s">
        <v>9</v>
      </c>
    </row>
    <row r="112" spans="2:9" x14ac:dyDescent="0.25">
      <c r="B112" s="84">
        <v>1</v>
      </c>
      <c r="C112" s="84">
        <v>2</v>
      </c>
      <c r="D112" s="84" t="s">
        <v>68</v>
      </c>
      <c r="E112" s="84" t="s">
        <v>69</v>
      </c>
      <c r="F112" s="84" t="s">
        <v>70</v>
      </c>
    </row>
    <row r="113" spans="2:11" x14ac:dyDescent="0.25">
      <c r="B113" s="82">
        <v>130</v>
      </c>
      <c r="C113" s="82">
        <v>35</v>
      </c>
      <c r="D113" s="109">
        <v>4550</v>
      </c>
      <c r="E113" s="64">
        <v>910</v>
      </c>
      <c r="F113" s="110">
        <v>5460</v>
      </c>
    </row>
    <row r="116" spans="2:11" ht="15.6" customHeight="1" x14ac:dyDescent="0.25">
      <c r="B116" s="80"/>
      <c r="K116" s="111"/>
    </row>
    <row r="117" spans="2:11" ht="43.7" customHeight="1" x14ac:dyDescent="0.25">
      <c r="B117" s="176" t="s">
        <v>169</v>
      </c>
      <c r="C117" s="177"/>
      <c r="D117" s="177"/>
      <c r="E117" s="177"/>
      <c r="F117" s="177"/>
      <c r="G117" s="177"/>
      <c r="H117" s="177"/>
      <c r="I117" s="177"/>
      <c r="J117" s="111"/>
      <c r="K117" s="21" t="s">
        <v>22</v>
      </c>
    </row>
    <row r="118" spans="2:11" ht="45" x14ac:dyDescent="0.25">
      <c r="B118" s="21" t="s">
        <v>14</v>
      </c>
      <c r="C118" s="21" t="s">
        <v>15</v>
      </c>
      <c r="D118" s="21" t="s">
        <v>16</v>
      </c>
      <c r="E118" s="21" t="s">
        <v>17</v>
      </c>
      <c r="F118" s="21" t="s">
        <v>18</v>
      </c>
      <c r="G118" s="21" t="s">
        <v>19</v>
      </c>
      <c r="H118" s="21" t="s">
        <v>28</v>
      </c>
      <c r="I118" s="21" t="s">
        <v>20</v>
      </c>
      <c r="J118" s="21" t="s">
        <v>21</v>
      </c>
      <c r="K118" s="106" t="s">
        <v>31</v>
      </c>
    </row>
    <row r="119" spans="2:11" x14ac:dyDescent="0.25">
      <c r="B119" s="84"/>
      <c r="C119" s="84">
        <v>1</v>
      </c>
      <c r="D119" s="84">
        <v>2</v>
      </c>
      <c r="E119" s="84" t="s">
        <v>23</v>
      </c>
      <c r="F119" s="84">
        <v>4</v>
      </c>
      <c r="G119" s="84" t="s">
        <v>26</v>
      </c>
      <c r="H119" s="84" t="s">
        <v>27</v>
      </c>
      <c r="I119" s="84" t="s">
        <v>29</v>
      </c>
      <c r="J119" s="84" t="s">
        <v>30</v>
      </c>
      <c r="K119" s="112">
        <v>207098</v>
      </c>
    </row>
    <row r="120" spans="2:11" x14ac:dyDescent="0.25">
      <c r="B120" s="20" t="s">
        <v>24</v>
      </c>
      <c r="C120" s="109">
        <v>105.21</v>
      </c>
      <c r="D120" s="113">
        <v>479</v>
      </c>
      <c r="E120" s="109">
        <v>604747.07999999996</v>
      </c>
      <c r="F120" s="109">
        <v>1.25</v>
      </c>
      <c r="G120" s="109">
        <v>131.51249999999999</v>
      </c>
      <c r="H120" s="109">
        <v>755933.85</v>
      </c>
      <c r="I120" s="109">
        <v>151186.77000000002</v>
      </c>
      <c r="J120" s="109">
        <v>30237.354000000007</v>
      </c>
      <c r="K120" s="114"/>
    </row>
    <row r="121" spans="2:11" ht="30" x14ac:dyDescent="0.25">
      <c r="B121" s="20" t="s">
        <v>25</v>
      </c>
      <c r="C121" s="109">
        <v>118.86</v>
      </c>
      <c r="D121" s="113">
        <v>60</v>
      </c>
      <c r="E121" s="109">
        <v>85579.200000000012</v>
      </c>
      <c r="F121" s="109">
        <v>1.25</v>
      </c>
      <c r="G121" s="109">
        <v>148.57499999999999</v>
      </c>
      <c r="H121" s="109">
        <v>106974</v>
      </c>
      <c r="I121" s="109">
        <v>21394.799999999988</v>
      </c>
      <c r="J121" s="109">
        <v>4278.9599999999982</v>
      </c>
      <c r="K121" s="115"/>
    </row>
    <row r="122" spans="2:11" ht="18.75" x14ac:dyDescent="0.3">
      <c r="B122" s="116"/>
      <c r="C122" s="117"/>
      <c r="D122" s="117"/>
      <c r="E122" s="118">
        <v>690326.28</v>
      </c>
      <c r="F122" s="117"/>
      <c r="G122" s="117"/>
      <c r="H122" s="118">
        <v>862907.85</v>
      </c>
      <c r="I122" s="118">
        <v>172581.57</v>
      </c>
      <c r="J122" s="118">
        <v>34516.314000000006</v>
      </c>
    </row>
    <row r="124" spans="2:11" x14ac:dyDescent="0.25">
      <c r="B124" s="80"/>
    </row>
    <row r="126" spans="2:11" ht="15.75" x14ac:dyDescent="0.25">
      <c r="B126" s="181" t="s">
        <v>46</v>
      </c>
      <c r="C126" s="181"/>
      <c r="D126" s="181"/>
      <c r="E126" s="181"/>
      <c r="F126" s="181"/>
      <c r="G126" s="181"/>
    </row>
    <row r="127" spans="2:11" x14ac:dyDescent="0.25">
      <c r="B127" s="81"/>
      <c r="C127" s="81"/>
      <c r="D127" s="81"/>
      <c r="E127" s="81"/>
      <c r="F127" s="81"/>
      <c r="G127" s="81"/>
    </row>
    <row r="128" spans="2:11" ht="75" x14ac:dyDescent="0.25">
      <c r="B128" s="92"/>
      <c r="C128" s="119" t="s">
        <v>40</v>
      </c>
      <c r="D128" s="119" t="s">
        <v>41</v>
      </c>
      <c r="E128" s="119" t="s">
        <v>33</v>
      </c>
      <c r="F128" s="119" t="s">
        <v>21</v>
      </c>
      <c r="G128" s="119" t="s">
        <v>42</v>
      </c>
    </row>
    <row r="129" spans="2:7" x14ac:dyDescent="0.25">
      <c r="B129" s="120" t="s">
        <v>43</v>
      </c>
      <c r="C129" s="121">
        <v>1</v>
      </c>
      <c r="D129" s="122">
        <v>2</v>
      </c>
      <c r="E129" s="120" t="s">
        <v>44</v>
      </c>
      <c r="F129" s="120">
        <v>4</v>
      </c>
      <c r="G129" s="120">
        <v>5</v>
      </c>
    </row>
    <row r="130" spans="2:7" x14ac:dyDescent="0.25">
      <c r="B130" s="82" t="s">
        <v>45</v>
      </c>
      <c r="C130" s="123">
        <v>84</v>
      </c>
      <c r="D130" s="92">
        <v>60</v>
      </c>
      <c r="E130" s="124">
        <v>5040</v>
      </c>
      <c r="F130" s="124">
        <v>1008</v>
      </c>
      <c r="G130" s="125">
        <v>6048</v>
      </c>
    </row>
    <row r="133" spans="2:7" x14ac:dyDescent="0.25">
      <c r="B133" s="80"/>
    </row>
    <row r="135" spans="2:7" x14ac:dyDescent="0.25">
      <c r="B135" s="188" t="s">
        <v>161</v>
      </c>
      <c r="C135" s="188"/>
      <c r="D135" s="188"/>
      <c r="E135" s="188"/>
    </row>
    <row r="136" spans="2:7" x14ac:dyDescent="0.25">
      <c r="B136" s="81"/>
      <c r="C136" s="81"/>
      <c r="D136" s="81"/>
      <c r="E136" s="81"/>
    </row>
    <row r="137" spans="2:7" x14ac:dyDescent="0.25">
      <c r="B137" s="93" t="s">
        <v>157</v>
      </c>
      <c r="C137" s="21" t="s">
        <v>158</v>
      </c>
      <c r="D137" s="21" t="s">
        <v>159</v>
      </c>
      <c r="E137" s="21" t="s">
        <v>160</v>
      </c>
    </row>
    <row r="138" spans="2:7" x14ac:dyDescent="0.25">
      <c r="B138" s="85">
        <v>40</v>
      </c>
      <c r="C138" s="124">
        <v>700</v>
      </c>
      <c r="D138" s="124">
        <v>28000</v>
      </c>
      <c r="E138" s="124">
        <v>336000</v>
      </c>
    </row>
    <row r="139" spans="2:7" x14ac:dyDescent="0.25">
      <c r="B139" s="189" t="s">
        <v>176</v>
      </c>
      <c r="C139" s="189"/>
      <c r="D139" s="189"/>
      <c r="E139" s="189"/>
      <c r="F139" s="189"/>
      <c r="G139" s="189"/>
    </row>
    <row r="140" spans="2:7" ht="60" x14ac:dyDescent="0.25">
      <c r="B140" s="85"/>
      <c r="C140" s="93" t="s">
        <v>60</v>
      </c>
      <c r="D140" s="93" t="s">
        <v>61</v>
      </c>
      <c r="E140" s="93" t="s">
        <v>177</v>
      </c>
      <c r="F140" s="93" t="s">
        <v>178</v>
      </c>
      <c r="G140" s="81"/>
    </row>
    <row r="141" spans="2:7" ht="30" x14ac:dyDescent="0.25">
      <c r="B141" s="126" t="s">
        <v>62</v>
      </c>
      <c r="C141" s="127">
        <v>0.2</v>
      </c>
      <c r="D141" s="82">
        <v>700</v>
      </c>
      <c r="E141" s="124">
        <v>67200</v>
      </c>
      <c r="F141" s="124">
        <v>67200</v>
      </c>
      <c r="G141" s="81"/>
    </row>
    <row r="142" spans="2:7" ht="30" x14ac:dyDescent="0.25">
      <c r="B142" s="126" t="s">
        <v>63</v>
      </c>
      <c r="C142" s="128">
        <v>1.6E-2</v>
      </c>
      <c r="D142" s="82">
        <v>700</v>
      </c>
      <c r="E142" s="124">
        <v>5376.0000000000009</v>
      </c>
      <c r="F142" s="124">
        <v>5376.0000000000009</v>
      </c>
      <c r="G142" s="81"/>
    </row>
    <row r="143" spans="2:7" ht="30" x14ac:dyDescent="0.25">
      <c r="B143" s="126" t="s">
        <v>64</v>
      </c>
      <c r="C143" s="128">
        <v>2.29E-2</v>
      </c>
      <c r="D143" s="82">
        <v>700</v>
      </c>
      <c r="E143" s="124">
        <v>7694.4000000000005</v>
      </c>
      <c r="F143" s="124">
        <v>7694.4000000000005</v>
      </c>
      <c r="G143" s="81"/>
    </row>
    <row r="144" spans="2:7" x14ac:dyDescent="0.25">
      <c r="B144" s="81"/>
      <c r="C144" s="81"/>
      <c r="D144" s="81"/>
      <c r="E144" s="129">
        <v>80270.399999999994</v>
      </c>
      <c r="F144" s="129">
        <v>80270.399999999994</v>
      </c>
      <c r="G144" s="129"/>
    </row>
    <row r="146" spans="2:8" ht="45" x14ac:dyDescent="0.25">
      <c r="B146" s="126" t="s">
        <v>179</v>
      </c>
      <c r="C146" s="130">
        <v>416270.4</v>
      </c>
    </row>
    <row r="148" spans="2:8" x14ac:dyDescent="0.25">
      <c r="B148" s="126" t="s">
        <v>193</v>
      </c>
      <c r="C148" s="131">
        <v>416271</v>
      </c>
    </row>
    <row r="149" spans="2:8" ht="70.349999999999994" customHeight="1" x14ac:dyDescent="0.25"/>
    <row r="150" spans="2:8" x14ac:dyDescent="0.25">
      <c r="B150" s="190" t="s">
        <v>194</v>
      </c>
      <c r="C150" s="190"/>
      <c r="D150" s="190"/>
      <c r="E150" s="190"/>
      <c r="F150" s="190"/>
    </row>
    <row r="152" spans="2:8" x14ac:dyDescent="0.25">
      <c r="B152" s="80"/>
    </row>
    <row r="154" spans="2:8" ht="15.75" x14ac:dyDescent="0.25">
      <c r="B154" s="162" t="s">
        <v>211</v>
      </c>
      <c r="C154" s="81"/>
      <c r="D154" s="81"/>
      <c r="E154" s="81"/>
      <c r="F154" s="81"/>
      <c r="G154" s="81"/>
      <c r="H154" s="81"/>
    </row>
    <row r="155" spans="2:8" ht="15.75" x14ac:dyDescent="0.25">
      <c r="B155" s="132"/>
      <c r="C155" s="81"/>
      <c r="D155" s="81"/>
      <c r="E155" s="81"/>
      <c r="F155" s="81"/>
      <c r="G155" s="81"/>
      <c r="H155" s="81"/>
    </row>
    <row r="156" spans="2:8" x14ac:dyDescent="0.25">
      <c r="B156" s="81"/>
      <c r="C156" s="81"/>
      <c r="D156" s="81"/>
      <c r="E156" s="81"/>
      <c r="F156" s="81"/>
      <c r="G156" s="81"/>
      <c r="H156" s="81"/>
    </row>
    <row r="157" spans="2:8" x14ac:dyDescent="0.25">
      <c r="B157" s="81" t="s">
        <v>57</v>
      </c>
      <c r="C157" s="81"/>
      <c r="D157" s="81"/>
      <c r="E157" s="81"/>
      <c r="F157" s="81"/>
      <c r="G157" s="81"/>
      <c r="H157" s="81"/>
    </row>
    <row r="158" spans="2:8" ht="30" x14ac:dyDescent="0.25">
      <c r="B158" s="82"/>
      <c r="C158" s="21" t="s">
        <v>52</v>
      </c>
      <c r="D158" s="21" t="s">
        <v>49</v>
      </c>
      <c r="E158" s="21" t="s">
        <v>47</v>
      </c>
      <c r="F158" s="21" t="s">
        <v>50</v>
      </c>
      <c r="G158" s="84" t="s">
        <v>53</v>
      </c>
      <c r="H158" s="21" t="s">
        <v>51</v>
      </c>
    </row>
    <row r="159" spans="2:8" x14ac:dyDescent="0.25">
      <c r="B159" s="83"/>
      <c r="C159" s="84">
        <v>1</v>
      </c>
      <c r="D159" s="84">
        <v>2</v>
      </c>
      <c r="E159" s="84">
        <v>3</v>
      </c>
      <c r="F159" s="84" t="s">
        <v>54</v>
      </c>
      <c r="G159" s="84" t="s">
        <v>55</v>
      </c>
      <c r="H159" s="84" t="s">
        <v>56</v>
      </c>
    </row>
    <row r="160" spans="2:8" ht="45" x14ac:dyDescent="0.25">
      <c r="B160" s="126" t="s">
        <v>0</v>
      </c>
      <c r="C160" s="133">
        <v>251.42</v>
      </c>
      <c r="D160" s="126"/>
      <c r="E160" s="126">
        <v>1000</v>
      </c>
      <c r="F160" s="124">
        <v>0</v>
      </c>
      <c r="G160" s="124">
        <v>3017040</v>
      </c>
      <c r="H160" s="124">
        <v>3017040</v>
      </c>
    </row>
    <row r="161" spans="2:8" ht="60" x14ac:dyDescent="0.25">
      <c r="B161" s="126" t="s">
        <v>58</v>
      </c>
      <c r="C161" s="82"/>
      <c r="D161" s="82">
        <v>171</v>
      </c>
      <c r="E161" s="82">
        <v>1000</v>
      </c>
      <c r="F161" s="124">
        <v>2052000</v>
      </c>
      <c r="G161" s="124">
        <v>0</v>
      </c>
      <c r="H161" s="124">
        <v>2052000</v>
      </c>
    </row>
    <row r="162" spans="2:8" ht="60" x14ac:dyDescent="0.25">
      <c r="B162" s="126" t="s">
        <v>1</v>
      </c>
      <c r="C162" s="82"/>
      <c r="D162" s="82">
        <v>222.8</v>
      </c>
      <c r="E162" s="82">
        <v>500</v>
      </c>
      <c r="F162" s="124">
        <v>1336800</v>
      </c>
      <c r="G162" s="124">
        <v>0</v>
      </c>
      <c r="H162" s="124">
        <v>1336800</v>
      </c>
    </row>
    <row r="163" spans="2:8" x14ac:dyDescent="0.25">
      <c r="B163" s="82"/>
      <c r="C163" s="82"/>
      <c r="D163" s="82"/>
      <c r="E163" s="82"/>
      <c r="F163" s="82"/>
      <c r="G163" s="92" t="s">
        <v>48</v>
      </c>
      <c r="H163" s="134">
        <v>6405840</v>
      </c>
    </row>
    <row r="164" spans="2:8" x14ac:dyDescent="0.25">
      <c r="B164" s="81"/>
      <c r="C164" s="81"/>
      <c r="D164" s="81"/>
      <c r="E164" s="81"/>
      <c r="F164" s="81"/>
      <c r="G164" s="81"/>
      <c r="H164" s="81"/>
    </row>
    <row r="165" spans="2:8" x14ac:dyDescent="0.25">
      <c r="B165" s="185" t="s">
        <v>59</v>
      </c>
      <c r="C165" s="185"/>
      <c r="D165" s="185"/>
      <c r="E165" s="185"/>
      <c r="F165" s="185"/>
      <c r="G165" s="185"/>
      <c r="H165" s="185"/>
    </row>
    <row r="166" spans="2:8" x14ac:dyDescent="0.25">
      <c r="B166" s="81"/>
      <c r="C166" s="81"/>
      <c r="D166" s="81"/>
      <c r="E166" s="81"/>
      <c r="F166" s="81"/>
      <c r="G166" s="81"/>
      <c r="H166" s="81"/>
    </row>
    <row r="167" spans="2:8" x14ac:dyDescent="0.25">
      <c r="B167" s="81"/>
      <c r="C167" s="81"/>
      <c r="D167" s="81"/>
      <c r="E167" s="81"/>
      <c r="F167" s="81"/>
      <c r="G167" s="81"/>
      <c r="H167" s="81"/>
    </row>
    <row r="168" spans="2:8" ht="45" x14ac:dyDescent="0.25">
      <c r="B168" s="126" t="s">
        <v>175</v>
      </c>
      <c r="C168" s="124">
        <v>24435</v>
      </c>
      <c r="D168" s="81"/>
      <c r="E168" s="81"/>
      <c r="F168" s="81"/>
      <c r="G168" s="81"/>
      <c r="H168" s="135"/>
    </row>
    <row r="171" spans="2:8" x14ac:dyDescent="0.25">
      <c r="B171" s="80"/>
    </row>
    <row r="173" spans="2:8" ht="15.75" x14ac:dyDescent="0.25">
      <c r="B173" s="186" t="s">
        <v>162</v>
      </c>
      <c r="C173" s="187"/>
      <c r="D173" s="187"/>
      <c r="E173" s="187"/>
      <c r="F173" s="187"/>
      <c r="G173" s="187"/>
      <c r="H173" s="187"/>
    </row>
    <row r="175" spans="2:8" x14ac:dyDescent="0.25">
      <c r="B175" s="136"/>
      <c r="C175" s="183" t="s">
        <v>119</v>
      </c>
      <c r="D175" s="183"/>
      <c r="E175" s="183" t="s">
        <v>120</v>
      </c>
      <c r="F175" s="183"/>
      <c r="G175" s="184" t="s">
        <v>121</v>
      </c>
      <c r="H175" s="184"/>
    </row>
    <row r="176" spans="2:8" ht="29.25" x14ac:dyDescent="0.25">
      <c r="B176" s="136"/>
      <c r="C176" s="137" t="s">
        <v>122</v>
      </c>
      <c r="D176" s="137" t="s">
        <v>123</v>
      </c>
      <c r="E176" s="137" t="s">
        <v>124</v>
      </c>
      <c r="F176" s="137" t="s">
        <v>125</v>
      </c>
      <c r="G176" s="137" t="s">
        <v>126</v>
      </c>
      <c r="H176" s="137" t="s">
        <v>127</v>
      </c>
    </row>
    <row r="177" spans="2:8" ht="19.5" x14ac:dyDescent="0.25">
      <c r="B177" s="138" t="s">
        <v>128</v>
      </c>
      <c r="C177" s="139">
        <v>109</v>
      </c>
      <c r="D177" s="139">
        <v>163.5</v>
      </c>
      <c r="E177" s="139">
        <v>1393</v>
      </c>
      <c r="F177" s="139">
        <v>81</v>
      </c>
      <c r="G177" s="140">
        <v>151837</v>
      </c>
      <c r="H177" s="140">
        <v>13243.5</v>
      </c>
    </row>
    <row r="178" spans="2:8" x14ac:dyDescent="0.25">
      <c r="B178" s="138" t="s">
        <v>129</v>
      </c>
      <c r="C178" s="139">
        <v>163.5</v>
      </c>
      <c r="D178" s="139">
        <v>244.5</v>
      </c>
      <c r="E178" s="139">
        <v>1393</v>
      </c>
      <c r="F178" s="139">
        <v>81</v>
      </c>
      <c r="G178" s="140">
        <v>227755.5</v>
      </c>
      <c r="H178" s="140">
        <v>19804.5</v>
      </c>
    </row>
    <row r="179" spans="2:8" x14ac:dyDescent="0.25">
      <c r="B179" s="136"/>
      <c r="C179" s="136"/>
      <c r="D179" s="136"/>
      <c r="E179" s="136"/>
      <c r="F179" s="136" t="s">
        <v>130</v>
      </c>
      <c r="G179" s="136"/>
      <c r="H179" s="140">
        <v>165080.5</v>
      </c>
    </row>
    <row r="180" spans="2:8" x14ac:dyDescent="0.25">
      <c r="B180" s="136"/>
      <c r="C180" s="136"/>
      <c r="D180" s="136"/>
      <c r="E180" s="136"/>
      <c r="F180" s="179" t="s">
        <v>131</v>
      </c>
      <c r="G180" s="180"/>
      <c r="H180" s="141">
        <v>989754</v>
      </c>
    </row>
    <row r="181" spans="2:8" x14ac:dyDescent="0.25">
      <c r="B181" s="142"/>
      <c r="C181" s="142"/>
      <c r="D181" s="142"/>
      <c r="E181" s="142"/>
      <c r="F181" s="142"/>
      <c r="G181" s="142"/>
      <c r="H181" s="142"/>
    </row>
    <row r="182" spans="2:8" x14ac:dyDescent="0.25">
      <c r="B182" s="142"/>
      <c r="C182" s="142"/>
      <c r="D182" s="142"/>
      <c r="E182" s="142"/>
      <c r="F182" s="142"/>
      <c r="G182" s="142"/>
      <c r="H182" s="142"/>
    </row>
    <row r="183" spans="2:8" x14ac:dyDescent="0.25">
      <c r="B183" s="142"/>
      <c r="C183" s="142"/>
      <c r="D183" s="142"/>
      <c r="E183" s="142"/>
      <c r="F183" s="142"/>
      <c r="G183" s="142"/>
      <c r="H183" s="142"/>
    </row>
    <row r="184" spans="2:8" x14ac:dyDescent="0.25">
      <c r="B184" s="136"/>
      <c r="C184" s="183" t="s">
        <v>119</v>
      </c>
      <c r="D184" s="183"/>
      <c r="E184" s="183" t="s">
        <v>132</v>
      </c>
      <c r="F184" s="183"/>
      <c r="G184" s="184" t="s">
        <v>121</v>
      </c>
      <c r="H184" s="184"/>
    </row>
    <row r="185" spans="2:8" ht="29.25" x14ac:dyDescent="0.25">
      <c r="B185" s="136"/>
      <c r="C185" s="137" t="s">
        <v>122</v>
      </c>
      <c r="D185" s="137" t="s">
        <v>123</v>
      </c>
      <c r="E185" s="137" t="s">
        <v>124</v>
      </c>
      <c r="F185" s="137" t="s">
        <v>125</v>
      </c>
      <c r="G185" s="137" t="s">
        <v>126</v>
      </c>
      <c r="H185" s="137" t="s">
        <v>127</v>
      </c>
    </row>
    <row r="186" spans="2:8" ht="19.5" x14ac:dyDescent="0.25">
      <c r="B186" s="138" t="s">
        <v>128</v>
      </c>
      <c r="C186" s="139">
        <v>109</v>
      </c>
      <c r="D186" s="139">
        <v>163.5</v>
      </c>
      <c r="E186" s="139">
        <v>348</v>
      </c>
      <c r="F186" s="139">
        <v>20</v>
      </c>
      <c r="G186" s="140">
        <v>37932</v>
      </c>
      <c r="H186" s="140">
        <v>3270</v>
      </c>
    </row>
    <row r="187" spans="2:8" x14ac:dyDescent="0.25">
      <c r="B187" s="136"/>
      <c r="C187" s="136"/>
      <c r="D187" s="136"/>
      <c r="E187" s="136"/>
      <c r="F187" s="179" t="s">
        <v>131</v>
      </c>
      <c r="G187" s="180"/>
      <c r="H187" s="141">
        <v>494424</v>
      </c>
    </row>
    <row r="188" spans="2:8" x14ac:dyDescent="0.25">
      <c r="B188" s="178" t="s">
        <v>133</v>
      </c>
      <c r="C188" s="178"/>
      <c r="D188" s="178"/>
      <c r="E188" s="178"/>
      <c r="F188" s="178"/>
      <c r="G188" s="178"/>
      <c r="H188" s="178"/>
    </row>
    <row r="190" spans="2:8" x14ac:dyDescent="0.25">
      <c r="B190" s="179" t="s">
        <v>131</v>
      </c>
      <c r="C190" s="180"/>
      <c r="D190" s="141">
        <v>1484178</v>
      </c>
    </row>
    <row r="193" spans="2:7" x14ac:dyDescent="0.25">
      <c r="B193" s="80"/>
    </row>
    <row r="195" spans="2:7" ht="15.75" x14ac:dyDescent="0.25">
      <c r="B195" s="181" t="s">
        <v>98</v>
      </c>
      <c r="C195" s="181"/>
      <c r="D195" s="181"/>
      <c r="E195" s="181"/>
      <c r="F195" s="181"/>
      <c r="G195" s="81"/>
    </row>
    <row r="196" spans="2:7" ht="60" x14ac:dyDescent="0.25">
      <c r="B196" s="143" t="s">
        <v>103</v>
      </c>
      <c r="C196" s="81">
        <v>5300</v>
      </c>
      <c r="D196" s="81"/>
      <c r="E196" s="182" t="s">
        <v>113</v>
      </c>
      <c r="F196" s="182"/>
      <c r="G196" s="144">
        <v>2000</v>
      </c>
    </row>
    <row r="197" spans="2:7" ht="45" x14ac:dyDescent="0.25">
      <c r="B197" s="143" t="s">
        <v>104</v>
      </c>
      <c r="C197" s="145">
        <v>15.142857142857142</v>
      </c>
      <c r="D197" s="81"/>
      <c r="E197" s="182" t="s">
        <v>114</v>
      </c>
      <c r="F197" s="182"/>
      <c r="G197" s="23">
        <v>2995</v>
      </c>
    </row>
    <row r="198" spans="2:7" x14ac:dyDescent="0.25">
      <c r="B198" s="143"/>
      <c r="C198" s="145"/>
      <c r="D198" s="81"/>
      <c r="E198" s="81"/>
      <c r="F198" s="81"/>
    </row>
    <row r="199" spans="2:7" x14ac:dyDescent="0.25">
      <c r="B199" s="143"/>
      <c r="C199" s="145"/>
      <c r="D199" s="81"/>
      <c r="E199" s="81"/>
      <c r="F199" s="81"/>
    </row>
    <row r="200" spans="2:7" ht="30" x14ac:dyDescent="0.25">
      <c r="B200" s="146" t="s">
        <v>99</v>
      </c>
      <c r="C200" s="146" t="s">
        <v>100</v>
      </c>
      <c r="D200" s="146" t="s">
        <v>101</v>
      </c>
      <c r="E200" s="119" t="s">
        <v>8</v>
      </c>
      <c r="F200" s="119" t="s">
        <v>9</v>
      </c>
    </row>
    <row r="201" spans="2:7" x14ac:dyDescent="0.25">
      <c r="B201" s="82">
        <v>15</v>
      </c>
      <c r="C201" s="147">
        <v>1715.43</v>
      </c>
      <c r="D201" s="147">
        <v>308777.40000000002</v>
      </c>
      <c r="E201" s="147">
        <v>61755.48000000001</v>
      </c>
      <c r="F201" s="148">
        <v>370533</v>
      </c>
    </row>
    <row r="202" spans="2:7" x14ac:dyDescent="0.25">
      <c r="B202" s="175" t="s">
        <v>163</v>
      </c>
      <c r="C202" s="175"/>
      <c r="D202" s="175"/>
      <c r="E202" s="175"/>
      <c r="F202" s="175"/>
      <c r="G202" s="175"/>
    </row>
    <row r="203" spans="2:7" x14ac:dyDescent="0.25">
      <c r="B203" s="175" t="s">
        <v>115</v>
      </c>
      <c r="C203" s="175"/>
      <c r="D203" s="175"/>
      <c r="E203" s="175"/>
      <c r="F203" s="175"/>
      <c r="G203" s="175"/>
    </row>
    <row r="204" spans="2:7" x14ac:dyDescent="0.25">
      <c r="B204" s="149" t="s">
        <v>116</v>
      </c>
    </row>
  </sheetData>
  <mergeCells count="35">
    <mergeCell ref="A26:I26"/>
    <mergeCell ref="A27:I27"/>
    <mergeCell ref="F8:I8"/>
    <mergeCell ref="E8:E9"/>
    <mergeCell ref="B8:D8"/>
    <mergeCell ref="A25:I25"/>
    <mergeCell ref="B101:I101"/>
    <mergeCell ref="B104:B105"/>
    <mergeCell ref="C104:C105"/>
    <mergeCell ref="E104:E105"/>
    <mergeCell ref="F104:F105"/>
    <mergeCell ref="G104:G105"/>
    <mergeCell ref="H104:H105"/>
    <mergeCell ref="E175:F175"/>
    <mergeCell ref="G175:H175"/>
    <mergeCell ref="B126:G126"/>
    <mergeCell ref="B135:E135"/>
    <mergeCell ref="B139:G139"/>
    <mergeCell ref="B150:F150"/>
    <mergeCell ref="B202:G202"/>
    <mergeCell ref="B203:G203"/>
    <mergeCell ref="B117:I117"/>
    <mergeCell ref="B188:H188"/>
    <mergeCell ref="B190:C190"/>
    <mergeCell ref="B195:F195"/>
    <mergeCell ref="E196:F196"/>
    <mergeCell ref="E197:F197"/>
    <mergeCell ref="F180:G180"/>
    <mergeCell ref="C184:D184"/>
    <mergeCell ref="E184:F184"/>
    <mergeCell ref="G184:H184"/>
    <mergeCell ref="F187:G187"/>
    <mergeCell ref="B165:H165"/>
    <mergeCell ref="B173:H173"/>
    <mergeCell ref="C175:D17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5.1.1.</vt:lpstr>
      <vt:lpstr>5.1.2.</vt:lpstr>
      <vt:lpstr>5.1.3.</vt:lpstr>
      <vt:lpstr>5.3.1.</vt:lpstr>
    </vt:vector>
  </TitlesOfParts>
  <Company>LM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Kaija Berga</dc:creator>
  <cp:lastModifiedBy>Sandra Zērande</cp:lastModifiedBy>
  <dcterms:created xsi:type="dcterms:W3CDTF">2022-06-17T05:37:45Z</dcterms:created>
  <dcterms:modified xsi:type="dcterms:W3CDTF">2022-12-22T10:45:56Z</dcterms:modified>
</cp:coreProperties>
</file>