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05" yWindow="-105" windowWidth="19425" windowHeight="10425" activeTab="4"/>
  </bookViews>
  <sheets>
    <sheet name="saraksts" sheetId="1" r:id="rId1"/>
    <sheet name="22_01_P" sheetId="2" r:id="rId2"/>
    <sheet name="22_02_P" sheetId="3" r:id="rId3"/>
    <sheet name="22_03_P" sheetId="4" r:id="rId4"/>
    <sheet name="22_04_P" sheetId="5" r:id="rId5"/>
    <sheet name="22_05_P" sheetId="6" r:id="rId6"/>
    <sheet name="22_06_P" sheetId="7" r:id="rId7"/>
    <sheet name="22_07_P" sheetId="8" r:id="rId8"/>
    <sheet name="22_01_H" sheetId="9" r:id="rId9"/>
    <sheet name="22_02_H" sheetId="10" r:id="rId10"/>
    <sheet name="22_03_H" sheetId="11" r:id="rId11"/>
    <sheet name="22_04_H" sheetId="12" r:id="rId1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47" i="5" l="1"/>
  <c r="F47" i="5"/>
  <c r="G47" i="5"/>
  <c r="E47" i="5"/>
  <c r="I39" i="9" l="1"/>
  <c r="G39" i="9"/>
  <c r="F39" i="9"/>
  <c r="E39" i="9"/>
  <c r="I43" i="9"/>
  <c r="G43" i="9"/>
  <c r="F43" i="9"/>
  <c r="E43" i="9"/>
  <c r="E26" i="12"/>
  <c r="I51" i="12"/>
  <c r="G51" i="12"/>
  <c r="F51" i="12"/>
  <c r="E51" i="12"/>
  <c r="G69" i="6"/>
  <c r="F69" i="6"/>
  <c r="E69" i="6"/>
  <c r="E28" i="6" s="1"/>
  <c r="F70" i="1"/>
  <c r="I59" i="12"/>
  <c r="G59" i="12"/>
  <c r="F59" i="12"/>
  <c r="E59" i="12"/>
  <c r="I55" i="12" l="1"/>
  <c r="G55" i="12"/>
  <c r="E55" i="12"/>
  <c r="F55" i="12"/>
  <c r="I47" i="12"/>
  <c r="F47" i="12"/>
  <c r="I35" i="12"/>
  <c r="I31" i="12" s="1"/>
  <c r="G35" i="12"/>
  <c r="G31" i="12" s="1"/>
  <c r="F35" i="12"/>
  <c r="E35" i="12"/>
  <c r="F31" i="12"/>
  <c r="I26" i="12"/>
  <c r="I22" i="12" s="1"/>
  <c r="L14" i="12"/>
  <c r="L13" i="12"/>
  <c r="L10" i="12"/>
  <c r="L9" i="12"/>
  <c r="L14" i="11"/>
  <c r="L13" i="11"/>
  <c r="L10" i="11"/>
  <c r="L9" i="11"/>
  <c r="F26" i="12" l="1"/>
  <c r="F22" i="12" s="1"/>
  <c r="E47" i="12"/>
  <c r="E22" i="12"/>
  <c r="E31" i="12"/>
  <c r="L14" i="10"/>
  <c r="L13" i="10"/>
  <c r="L10" i="10"/>
  <c r="L9" i="10"/>
  <c r="G26" i="9"/>
  <c r="E22" i="9"/>
  <c r="I26" i="9"/>
  <c r="F26" i="9"/>
  <c r="E26" i="9"/>
  <c r="I23" i="9"/>
  <c r="G23" i="9"/>
  <c r="F23" i="9"/>
  <c r="E23" i="9"/>
  <c r="I22" i="9"/>
  <c r="G22" i="9"/>
  <c r="F22" i="9"/>
  <c r="L14" i="9"/>
  <c r="L13" i="9"/>
  <c r="L10" i="9"/>
  <c r="L9" i="9"/>
  <c r="G47" i="12" l="1"/>
  <c r="G26" i="12"/>
  <c r="G22" i="12" s="1"/>
  <c r="L14" i="8"/>
  <c r="L13" i="8"/>
  <c r="L10" i="8"/>
  <c r="L9" i="8"/>
  <c r="I46" i="7" l="1"/>
  <c r="G46" i="7"/>
  <c r="F46" i="7"/>
  <c r="E46" i="7"/>
  <c r="I42" i="7"/>
  <c r="G42" i="7"/>
  <c r="G25" i="7" s="1"/>
  <c r="F42" i="7"/>
  <c r="F25" i="7" s="1"/>
  <c r="E42" i="7"/>
  <c r="E25" i="7" s="1"/>
  <c r="I25" i="7"/>
  <c r="L14" i="7"/>
  <c r="L13" i="7"/>
  <c r="L10" i="7"/>
  <c r="L9" i="7"/>
  <c r="I73" i="6" l="1"/>
  <c r="I32" i="6" s="1"/>
  <c r="I69" i="6"/>
  <c r="I65" i="6"/>
  <c r="G65" i="6"/>
  <c r="F65" i="6"/>
  <c r="E65" i="6"/>
  <c r="G61" i="6"/>
  <c r="I61" i="6" s="1"/>
  <c r="F61" i="6"/>
  <c r="E61" i="6"/>
  <c r="I57" i="6"/>
  <c r="G57" i="6"/>
  <c r="F57" i="6"/>
  <c r="E57" i="6"/>
  <c r="G53" i="6"/>
  <c r="I53" i="6" s="1"/>
  <c r="F53" i="6"/>
  <c r="E53" i="6"/>
  <c r="I49" i="6"/>
  <c r="G49" i="6"/>
  <c r="F49" i="6"/>
  <c r="E49" i="6"/>
  <c r="I45" i="6"/>
  <c r="G45" i="6"/>
  <c r="F45" i="6"/>
  <c r="F28" i="6" s="1"/>
  <c r="E45" i="6"/>
  <c r="G32" i="6"/>
  <c r="F32" i="6"/>
  <c r="E32" i="6"/>
  <c r="I29" i="6"/>
  <c r="G29" i="6"/>
  <c r="F29" i="6"/>
  <c r="E29" i="6"/>
  <c r="G28" i="6"/>
  <c r="L14" i="6"/>
  <c r="L13" i="6"/>
  <c r="L10" i="6"/>
  <c r="L9" i="6"/>
  <c r="I28" i="6" l="1"/>
  <c r="I46" i="5" l="1"/>
  <c r="I29" i="5" s="1"/>
  <c r="G46" i="5"/>
  <c r="G29" i="5" s="1"/>
  <c r="F46" i="5"/>
  <c r="F29" i="5" s="1"/>
  <c r="E46" i="5"/>
  <c r="E29" i="5" s="1"/>
  <c r="I33" i="5"/>
  <c r="G33" i="5"/>
  <c r="F33" i="5"/>
  <c r="E33" i="5"/>
  <c r="I30" i="5"/>
  <c r="G30" i="5"/>
  <c r="F30" i="5"/>
  <c r="E30" i="5"/>
  <c r="L14" i="5"/>
  <c r="L13" i="5"/>
  <c r="L10" i="5"/>
  <c r="L9" i="5"/>
  <c r="I22" i="4" l="1"/>
  <c r="L14" i="4"/>
  <c r="L13" i="4"/>
  <c r="L10" i="4"/>
  <c r="L9" i="4"/>
  <c r="I55" i="3" l="1"/>
  <c r="G55" i="3"/>
  <c r="F55" i="3"/>
  <c r="E55" i="3"/>
  <c r="H51" i="3"/>
  <c r="G51" i="3"/>
  <c r="I47" i="3"/>
  <c r="H47" i="3"/>
  <c r="G47" i="3"/>
  <c r="F47" i="3"/>
  <c r="E47" i="3"/>
  <c r="I43" i="3"/>
  <c r="G43" i="3"/>
  <c r="G26" i="3" s="1"/>
  <c r="G22" i="3" s="1"/>
  <c r="F43" i="3"/>
  <c r="F26" i="3" s="1"/>
  <c r="F22" i="3" s="1"/>
  <c r="E43" i="3"/>
  <c r="I40" i="3"/>
  <c r="G40" i="3"/>
  <c r="G23" i="3" s="1"/>
  <c r="F40" i="3"/>
  <c r="F23" i="3" s="1"/>
  <c r="E40" i="3"/>
  <c r="I39" i="3"/>
  <c r="G39" i="3"/>
  <c r="F39" i="3"/>
  <c r="E39" i="3"/>
  <c r="I31" i="3"/>
  <c r="G31" i="3"/>
  <c r="F31" i="3"/>
  <c r="E31" i="3"/>
  <c r="J26" i="3"/>
  <c r="I26" i="3"/>
  <c r="I22" i="3" s="1"/>
  <c r="H26" i="3"/>
  <c r="H22" i="3" s="1"/>
  <c r="E26" i="3"/>
  <c r="E22" i="3" s="1"/>
  <c r="I23" i="3"/>
  <c r="E23" i="3"/>
  <c r="J22" i="3"/>
  <c r="L14" i="3"/>
  <c r="L13" i="3"/>
  <c r="L10" i="3"/>
  <c r="L9" i="3"/>
  <c r="F76" i="2" l="1"/>
  <c r="F72" i="2"/>
  <c r="F23" i="2" s="1"/>
  <c r="I60" i="2"/>
  <c r="G60" i="2"/>
  <c r="G27" i="2" s="1"/>
  <c r="F60" i="2"/>
  <c r="F27" i="2" s="1"/>
  <c r="E60" i="2"/>
  <c r="I56" i="2"/>
  <c r="G56" i="2"/>
  <c r="F56" i="2"/>
  <c r="E56" i="2"/>
  <c r="I27" i="2"/>
  <c r="E27" i="2"/>
  <c r="I23" i="2"/>
  <c r="G23" i="2"/>
  <c r="E23" i="2"/>
  <c r="L14" i="2"/>
  <c r="L13" i="2"/>
  <c r="L10" i="2"/>
  <c r="L9" i="2"/>
  <c r="J27" i="1" l="1"/>
  <c r="J20" i="1"/>
  <c r="J65" i="1" l="1"/>
  <c r="J67" i="1" l="1"/>
  <c r="I67" i="1"/>
  <c r="H67" i="1"/>
  <c r="G67" i="1"/>
  <c r="F67" i="1"/>
  <c r="J42" i="1"/>
  <c r="J41" i="1" s="1"/>
  <c r="I18" i="1" l="1"/>
  <c r="G18" i="1"/>
  <c r="H18" i="1"/>
  <c r="F18" i="1"/>
  <c r="J22" i="1"/>
  <c r="J19" i="1"/>
  <c r="J18" i="1" l="1"/>
  <c r="G30" i="1"/>
  <c r="H30" i="1"/>
  <c r="F30" i="1"/>
  <c r="J31" i="1"/>
  <c r="J35" i="1"/>
  <c r="J34" i="1"/>
  <c r="J33" i="1"/>
  <c r="J32" i="1"/>
  <c r="J30" i="1" l="1"/>
  <c r="J40" i="1"/>
  <c r="J38" i="1"/>
  <c r="J37" i="1"/>
  <c r="G50" i="1" l="1"/>
  <c r="H50" i="1"/>
  <c r="F50" i="1"/>
  <c r="J63" i="1"/>
  <c r="J62" i="1"/>
  <c r="J61" i="1"/>
  <c r="J60" i="1"/>
  <c r="J58" i="1" l="1"/>
  <c r="J55" i="1" l="1"/>
  <c r="J59" i="1" l="1"/>
  <c r="J57" i="1"/>
  <c r="J56" i="1"/>
  <c r="J54" i="1"/>
  <c r="J53" i="1"/>
  <c r="J52" i="1"/>
  <c r="J51" i="1"/>
  <c r="J50" i="1" l="1"/>
  <c r="J71" i="1" l="1"/>
  <c r="J70" i="1" l="1"/>
  <c r="H70" i="1"/>
  <c r="G70" i="1"/>
  <c r="F36" i="1" l="1"/>
  <c r="G36" i="1"/>
  <c r="H36" i="1"/>
  <c r="J36" i="1"/>
  <c r="H24" i="1" l="1"/>
  <c r="J24" i="1" s="1"/>
  <c r="J64" i="1" l="1"/>
  <c r="I64" i="1"/>
  <c r="H64" i="1"/>
  <c r="H74" i="1" s="1"/>
  <c r="G64" i="1"/>
  <c r="G74" i="1" s="1"/>
  <c r="F64" i="1"/>
  <c r="F74" i="1" s="1"/>
  <c r="H41" i="1"/>
  <c r="G41" i="1"/>
  <c r="F41" i="1"/>
  <c r="J26" i="1"/>
  <c r="H26" i="1"/>
  <c r="G26" i="1"/>
  <c r="F26" i="1"/>
  <c r="J23" i="1"/>
  <c r="H23" i="1"/>
  <c r="G23" i="1"/>
  <c r="F23" i="1"/>
  <c r="F44" i="1" s="1"/>
  <c r="J17" i="1"/>
  <c r="J16" i="1"/>
  <c r="J15" i="1"/>
  <c r="J14" i="1"/>
  <c r="J13" i="1"/>
  <c r="J12" i="1"/>
  <c r="H11" i="1"/>
  <c r="G11" i="1"/>
  <c r="F11" i="1"/>
  <c r="G44" i="1" l="1"/>
  <c r="H44" i="1"/>
  <c r="J11" i="1"/>
</calcChain>
</file>

<file path=xl/sharedStrings.xml><?xml version="1.0" encoding="utf-8"?>
<sst xmlns="http://schemas.openxmlformats.org/spreadsheetml/2006/main" count="1748" uniqueCount="559">
  <si>
    <t xml:space="preserve"> Prioritāro pasākumu (tai skaitā starpnozaru) saraksts nozīmīguma secībā</t>
  </si>
  <si>
    <t>Kultūras ministrija</t>
  </si>
  <si>
    <t>(ministrija vai cita centrālā valsts iestāde)</t>
  </si>
  <si>
    <t>I. Prioritārie pasākumi (izņemot starpnozaru prioritāros pasākumus)</t>
  </si>
  <si>
    <t>Nr.
p.k.</t>
  </si>
  <si>
    <t>Prioritāra pasākuma kods</t>
  </si>
  <si>
    <t>Prioritāra pasākuma nosaukums</t>
  </si>
  <si>
    <t xml:space="preserve">Budžeta programmas (apakšprogrammas)
kods un nosaukums 
</t>
  </si>
  <si>
    <r>
      <t xml:space="preserve">Papildus nepieciešamais valsts budžeta finansējums, </t>
    </r>
    <r>
      <rPr>
        <b/>
        <i/>
        <sz val="9"/>
        <rFont val="Times New Roman"/>
        <family val="1"/>
        <charset val="186"/>
      </rPr>
      <t>euro</t>
    </r>
    <r>
      <rPr>
        <b/>
        <sz val="9"/>
        <rFont val="Times New Roman"/>
        <family val="1"/>
        <charset val="186"/>
      </rPr>
      <t xml:space="preserve"> </t>
    </r>
  </si>
  <si>
    <r>
      <t>Pasākuma pabeigšanas gads
 (</t>
    </r>
    <r>
      <rPr>
        <b/>
        <i/>
        <sz val="9"/>
        <rFont val="Times New Roman"/>
        <family val="1"/>
        <charset val="186"/>
      </rPr>
      <t>ja tas ir terminēts</t>
    </r>
    <r>
      <rPr>
        <b/>
        <sz val="9"/>
        <rFont val="Times New Roman"/>
        <family val="1"/>
        <charset val="186"/>
      </rPr>
      <t>)</t>
    </r>
  </si>
  <si>
    <r>
      <t>turpmākā laikposmā līdz pasākuma pabeigšanai 
(</t>
    </r>
    <r>
      <rPr>
        <b/>
        <i/>
        <sz val="9"/>
        <rFont val="Times New Roman"/>
        <family val="1"/>
        <charset val="186"/>
      </rPr>
      <t>ja tas ir terminēts</t>
    </r>
    <r>
      <rPr>
        <b/>
        <sz val="9"/>
        <rFont val="Times New Roman"/>
        <family val="1"/>
        <charset val="186"/>
      </rPr>
      <t>)</t>
    </r>
  </si>
  <si>
    <r>
      <t>turpmāk katru gadu 
(</t>
    </r>
    <r>
      <rPr>
        <b/>
        <i/>
        <sz val="9"/>
        <rFont val="Times New Roman"/>
        <family val="1"/>
        <charset val="186"/>
      </rPr>
      <t>ja pasākums nav terminēts</t>
    </r>
    <r>
      <rPr>
        <b/>
        <sz val="9"/>
        <rFont val="Times New Roman"/>
        <family val="1"/>
        <charset val="186"/>
      </rPr>
      <t>)</t>
    </r>
  </si>
  <si>
    <t>1.</t>
  </si>
  <si>
    <t>22_01_P</t>
  </si>
  <si>
    <r>
      <t>Tai skaitā sadalījumā pa budžeta programmām/ apakšprogrammām</t>
    </r>
    <r>
      <rPr>
        <i/>
        <vertAlign val="superscript"/>
        <sz val="9"/>
        <rFont val="Times New Roman"/>
        <family val="1"/>
        <charset val="186"/>
      </rPr>
      <t>1</t>
    </r>
  </si>
  <si>
    <t>19.03.00 Filmu nozare</t>
  </si>
  <si>
    <t>19.07.00 Mākslas un literatūra</t>
  </si>
  <si>
    <t>20.00.00 Kultūrizglītība</t>
  </si>
  <si>
    <t>21.00.00 Kultūras mantojums</t>
  </si>
  <si>
    <t>25.01.00 Valsts kultūrkapitāla fonda darbības nodrošināšana</t>
  </si>
  <si>
    <t>97.00.00  Nozaru vadības un politikas plānošana</t>
  </si>
  <si>
    <t>2.</t>
  </si>
  <si>
    <t>22_02_P</t>
  </si>
  <si>
    <t>3.</t>
  </si>
  <si>
    <t>22_03_P</t>
  </si>
  <si>
    <t>4.</t>
  </si>
  <si>
    <t>22_04_P</t>
  </si>
  <si>
    <t>6.</t>
  </si>
  <si>
    <t>22_06_P</t>
  </si>
  <si>
    <t>7.</t>
  </si>
  <si>
    <t>22_07_P</t>
  </si>
  <si>
    <t>25.02.00 Valsts kultūrkapitāla fonda programmu un projektu konkursi</t>
  </si>
  <si>
    <t>22.02.00 Kultūras pasākumi, sadarbības līgumi un programmas</t>
  </si>
  <si>
    <r>
      <t xml:space="preserve">Kopā, </t>
    </r>
    <r>
      <rPr>
        <b/>
        <i/>
        <sz val="9"/>
        <rFont val="Times New Roman"/>
        <family val="1"/>
        <charset val="186"/>
      </rPr>
      <t>euro</t>
    </r>
  </si>
  <si>
    <t>x</t>
  </si>
  <si>
    <t>II Starpnozaru prioritārie pasākumi</t>
  </si>
  <si>
    <t>Budžeta resora numurs</t>
  </si>
  <si>
    <t>22_01_H</t>
  </si>
  <si>
    <t>22</t>
  </si>
  <si>
    <t>26.01.00 Sabiedrības integrācijas pasākumu īstenošana</t>
  </si>
  <si>
    <t>22_02_H</t>
  </si>
  <si>
    <t>22_03_H</t>
  </si>
  <si>
    <t xml:space="preserve">Sagatavoja: Budžeta nodaļas vadītāja </t>
  </si>
  <si>
    <t>(amats)</t>
  </si>
  <si>
    <t>Barba Krišjāne</t>
  </si>
  <si>
    <r>
      <t>(vārds, uzvārds)                           (paraksts</t>
    </r>
    <r>
      <rPr>
        <vertAlign val="superscript"/>
        <sz val="9"/>
        <rFont val="Times New Roman"/>
        <family val="1"/>
        <charset val="186"/>
      </rPr>
      <t>2</t>
    </r>
    <r>
      <rPr>
        <sz val="9"/>
        <rFont val="Times New Roman"/>
        <family val="1"/>
        <charset val="186"/>
      </rPr>
      <t>)</t>
    </r>
  </si>
  <si>
    <r>
      <t>(datums</t>
    </r>
    <r>
      <rPr>
        <vertAlign val="superscript"/>
        <sz val="9"/>
        <rFont val="Times New Roman"/>
        <family val="1"/>
        <charset val="186"/>
      </rPr>
      <t>2</t>
    </r>
    <r>
      <rPr>
        <sz val="9"/>
        <rFont val="Times New Roman"/>
        <family val="1"/>
        <charset val="186"/>
      </rPr>
      <t>)</t>
    </r>
  </si>
  <si>
    <t>67330224</t>
  </si>
  <si>
    <t>(tālrunis, elektroniskā pasta adrese)</t>
  </si>
  <si>
    <r>
      <t xml:space="preserve">Piezīmes. 
</t>
    </r>
    <r>
      <rPr>
        <i/>
        <vertAlign val="superscript"/>
        <sz val="8"/>
        <rFont val="Times New Roman"/>
        <family val="1"/>
        <charset val="186"/>
      </rPr>
      <t xml:space="preserve">1 </t>
    </r>
    <r>
      <rPr>
        <i/>
        <sz val="8"/>
        <rFont val="Times New Roman"/>
        <family val="1"/>
        <charset val="186"/>
      </rPr>
      <t xml:space="preserve">Rindas "Tai skaitā sadalījumā pa budžeta programmām/apakšprogrammām" aizpilda tad, ja finansējums konkrētam prioritāram pasākumam tiek paredzēts vairākās budžeta programmās/apakšprogrammās.
</t>
    </r>
    <r>
      <rPr>
        <i/>
        <vertAlign val="superscript"/>
        <sz val="8"/>
        <rFont val="Times New Roman"/>
        <family val="1"/>
        <charset val="186"/>
      </rPr>
      <t xml:space="preserve">2 </t>
    </r>
    <r>
      <rPr>
        <i/>
        <sz val="8"/>
        <rFont val="Times New Roman"/>
        <family val="1"/>
        <charset val="186"/>
      </rPr>
      <t xml:space="preserve">Dokumenta rekvizītus "paraksts" un "datums" neaizpilda, ja elektroniskais dokuments ir sagatavots atbilstoši normatīvajiem aktiem par elektronisko dokumentu noformēšanu. </t>
    </r>
  </si>
  <si>
    <t>2023. gadam</t>
  </si>
  <si>
    <t>2024. gadam</t>
  </si>
  <si>
    <t>5.</t>
  </si>
  <si>
    <t>22_05_P</t>
  </si>
  <si>
    <t>22.08.00 UNESCO Latvijas Nacionālā komisija</t>
  </si>
  <si>
    <t>24.00.00 Informācijas tehnoloģiju attīstība un uzturēšana kultūras nozarē</t>
  </si>
  <si>
    <t>22.03.00 Kultūras infrastruktūras attīstība</t>
  </si>
  <si>
    <t>27.00.00 Mediju politikas īstenošana</t>
  </si>
  <si>
    <t>Saliedētas un pilsoniski aktīvas sabiedrības attīstības pamatnostādņu īstenošana</t>
  </si>
  <si>
    <t>08</t>
  </si>
  <si>
    <t>02.00.00 Latvijas NVO fonda un latviešu valodas apguves programmas</t>
  </si>
  <si>
    <t>19</t>
  </si>
  <si>
    <t>09.07.00 Oficiālās publikācijas un tiesiskās informācijas nodrošināšana</t>
  </si>
  <si>
    <t>2023</t>
  </si>
  <si>
    <t>22.03.00 "Kultūras infrastruktūras attīstība"</t>
  </si>
  <si>
    <t>46</t>
  </si>
  <si>
    <t>Paaugstināt kultūras un radošajās nozarēs nodarbināto atalgojumu un ieņēmumus</t>
  </si>
  <si>
    <t>Informācijas telpas drošība</t>
  </si>
  <si>
    <t>27.06.2022.</t>
  </si>
  <si>
    <t>Elektroenerģijas sadārdzinājuma un inflācijas izdevumu segšana</t>
  </si>
  <si>
    <t>Kultūras piedāvājuma pieejamība sabiedrībai</t>
  </si>
  <si>
    <t>Sabiedrības līdzdalība kultūras procesos</t>
  </si>
  <si>
    <t>Kultūras mantojuma ilgtspēja</t>
  </si>
  <si>
    <t>Kultūras un radošo nozaru attīstība</t>
  </si>
  <si>
    <t>Kultūra un izglītība</t>
  </si>
  <si>
    <t>Mediju politika</t>
  </si>
  <si>
    <t>22.05.00 Valsts vienotā bibliotēku informācijas sistēma</t>
  </si>
  <si>
    <t xml:space="preserve">12.00.00 programma "Kara muzejs"  </t>
  </si>
  <si>
    <t>06.00.00 programma "Kultūra", 06.02.00 apakšprogramma "Medicīnas vēstures muzejs"</t>
  </si>
  <si>
    <t>09.00.00 programma "Sports", 09.12.00 apakšprogramma "Latvijas Sporta muzejs"</t>
  </si>
  <si>
    <t>24.00.00 programma "Dabas aizsardzība", 24.06.00 apakšprogramma "Latvijas dabas muzeja darbības nodrošināšana"</t>
  </si>
  <si>
    <t>22.07.00 "Nomas maksas VAS “VNĪ” programas “Mantojums-2018” ietvaros"</t>
  </si>
  <si>
    <t>2027</t>
  </si>
  <si>
    <t>22_04_H</t>
  </si>
  <si>
    <t>21</t>
  </si>
  <si>
    <t>29</t>
  </si>
  <si>
    <t>15</t>
  </si>
  <si>
    <t>10</t>
  </si>
  <si>
    <t>Latviešu vēsturisko zemju un kultūrtelpu attīstības plāns</t>
  </si>
  <si>
    <t>2025. gadam</t>
  </si>
  <si>
    <t>02.00.00 Sabiedriskā pasūtījuma īstenošana Latvijas Radio</t>
  </si>
  <si>
    <t>A</t>
  </si>
  <si>
    <t>B</t>
  </si>
  <si>
    <t>D</t>
  </si>
  <si>
    <t>E</t>
  </si>
  <si>
    <t>F</t>
  </si>
  <si>
    <t>G</t>
  </si>
  <si>
    <t>Prioritārā pasākuma pieteikums vidējam termiņam</t>
  </si>
  <si>
    <t>Ministrija vai cita centrālā valsts iestāde:</t>
  </si>
  <si>
    <t xml:space="preserve">Prioritārā pasākuma nosaukums: </t>
  </si>
  <si>
    <t xml:space="preserve">Elektroenerģijas sadārzinājumu un inflācijas izdevumu segšana </t>
  </si>
  <si>
    <t xml:space="preserve">Kods: </t>
  </si>
  <si>
    <t>Nr.</t>
  </si>
  <si>
    <t>Prioritārā pasākuma rādītāji un pamatojums</t>
  </si>
  <si>
    <t>Teksta garums</t>
  </si>
  <si>
    <t>Prioritārā pasākuma mērķis:</t>
  </si>
  <si>
    <t>Nodrošināt  kultūras iestāžu darbību, paredzot papildu finansējumu energoresurus sadārdzinājumam un  inflācijas radīto izdevumu segšanai.</t>
  </si>
  <si>
    <t>Zīmes</t>
  </si>
  <si>
    <t>Prioritārā pasākuma apraksts:</t>
  </si>
  <si>
    <t xml:space="preserve">Ņemot vērā pašreizējo ģeopolitisko un ekonomisko situāciju, ir būtiski sadārdzinājušās energoresursu izmaksas valstī. Cenu pieaugumu kāpums visiem energoresursiem pēdējā gada laikā ir bijis ārkārtējs un to nav bijis iespējams iepriekš paredzēt. Cita starpā ir vērojams būtisks elektroenerģijas, siltumenerģijas, dabas gāzes, degvielas un citu energoresurusu sadārdzinājums.    Minētie izdevumi veido būtisku kultūras un izglītības iestāžu izdevumu daļu, un to segšanai nepieciešamais finansēums iestādēm ir nepietiekošs. Lai nodrošinātu kārtejo izdevumu segšanu par energoresursiem, iestādēm būt jāsamazina citi ar pamatdarbību saistītie izdevumi,  kas var pasliktināt iestāžu darbības kvalitāti un kapacitāti. Ņemot vērā būtisko degvieas un citu resursu sadārdzinājumu ir pieaugušas arī citu pakalpojumu un preču cenas. kas arī rada izaicinājumus par to, kā optimizēt kārtējos izdevumus. periodā no 2020.gada līdz 2022.gadam  inflācijas rādītājs ir 16,5%, un attiecīgi, lai kompensētu šīs inflācijas ietekmi,   nepieciešams palielienāt kultūras iestāžu pārējos preču un pakalpojumu izdevumus par inflācijas pieaugumu. Ņemot vērā ģeopolitisko situāciju,  Covid-19 sekas, lielākajos muzejos jau ilgstoši veidojas situācija, ka apmeklētāju krituma dēļ netiek gūti ieņēmumi plānitajā apmērā. Taču muzejiem ir jānodrošina muzeja uzturēšana, līdz ar to nepeiciesams komepnsēt muzejiem negūtos pašu ieņēmumus. </t>
  </si>
  <si>
    <t>Vārdi</t>
  </si>
  <si>
    <t>Valdības rīcības plāns:</t>
  </si>
  <si>
    <t>Valdības rīcības plāna Deklarācijas par Artura Krišjāņa Kariņa vadītā Ministru kabineta iecerēto darbību īstenošanai (apstiprināts ar Ministru kabineta 2019.gada 7.maija rīkojumu Nr.210)154.5.punkts Nostiprināsim nacionālās kultūras institūcijas (…)</t>
  </si>
  <si>
    <t>Atbilstība vidēja termiņa budžeta ietvara likumā noteiktajiem budžeta mērķiem un prioritārajiem attīstības virzieniem:</t>
  </si>
  <si>
    <t>1.panta 5.punkts: pēcpandēmijas perioda ekonomiskās vides noturības veicināšana, atbalstot uzņēmumu atgūšanos un attīstību, stiprinot uzņēmumu kapitāla bāzi un investīciju piesaisti;</t>
  </si>
  <si>
    <t>5.1. Ietekme uz tautsaimniecību, tai skaitā nacionālo drošību, un ekonomiskās izaugsmes veicināšanu:</t>
  </si>
  <si>
    <t>Ietekme ir pastarpināta</t>
  </si>
  <si>
    <t>Ieguldījums saistāms ar kultūras patēriņa un tūrisma aktivitātes pieaugumu, kam ir pozitīva ietekme uz valsts tautsaimniecību un ekonomisko izaugsmi. Kultūra ir ilgtspējīgas attības resurss, kas piesaista gan vietējos, gan ārvalstu tūristus, savukārt tūrisma nozarei ir potenciāls nākotnē radīt jaunas darba vietas. Atbalsts kultūras institūcijām ir nodrošina kultūas mantojuma saglabāšanu un pieejamību sabiedrībai, tā veicinot vēstures un valstiskuma izpratni un stiprinot piederības izjūtu, kas ir viens no lojalitātes un nacionālās drošības pamatiem.</t>
  </si>
  <si>
    <t>5.2. Strukturālo reformu īstenošana:</t>
  </si>
  <si>
    <t>Reformas netiek īstenotas</t>
  </si>
  <si>
    <t>–</t>
  </si>
  <si>
    <t xml:space="preserve">Prioritārā pasākuma būtiskākie politikas rezultatīvie rādītāji (tai skaitā to mērvienība), uz kuru sasniegšanu ir vērsts prioritārais pasākums:
</t>
  </si>
  <si>
    <t xml:space="preserve">Attīstības plānošanas dokumenti un normatīvie akti, kuros ir minēti attiecīgie politikas rezultatīvie rādītāji:
</t>
  </si>
  <si>
    <t xml:space="preserve">R.R.1 Kultūras pasākumu apmeklējumu skaits gadā uz 100 iedzīvotājiem. </t>
  </si>
  <si>
    <t>Kultūrpolitikas pamatnostādes 2022.-2027. gadam "Kultūrvalsts"</t>
  </si>
  <si>
    <t>RR2. Mājsaimniecību izdevumi kultūrai un atpūtai no mājsaimniecību kopējiem patēriņa izdevumiem (%)</t>
  </si>
  <si>
    <t>RR5. Kultūras mantojuma institūciju – bibliotēku, muzeju, arhīvu – klātienes apmeklējumu skaits uz 100 iedzīvotājiem</t>
  </si>
  <si>
    <t xml:space="preserve">RR11 Ārvalstu vairākdienu ceļotāju Latvijā kopējie izdevumi (milj. euro) </t>
  </si>
  <si>
    <t>Finanšu rādītāji, informācija par amata vietām</t>
  </si>
  <si>
    <t>2023.gads</t>
  </si>
  <si>
    <t>2024.gads</t>
  </si>
  <si>
    <t>2025.gads</t>
  </si>
  <si>
    <t>Turpmākā laikposmā līdz pasākuma pabeigšanai (ja tas ir terminēts)</t>
  </si>
  <si>
    <t>Turpmāk katru gadu (ja pasākums nav terminēts)</t>
  </si>
  <si>
    <t>Pasākuma pabeigšanas gads (ja tas ir terminēts)</t>
  </si>
  <si>
    <r>
      <t>Ieņēmumi kopā, euro</t>
    </r>
    <r>
      <rPr>
        <b/>
        <vertAlign val="superscript"/>
        <sz val="8"/>
        <rFont val="Times New Roman"/>
        <family val="1"/>
        <charset val="186"/>
      </rPr>
      <t>1</t>
    </r>
  </si>
  <si>
    <t xml:space="preserve">Izdevumi kopā, euro </t>
  </si>
  <si>
    <t>tai skaitā atlīdzība</t>
  </si>
  <si>
    <t>Izdevumi kopā sadalījumā pa finansēšanas avotiem:</t>
  </si>
  <si>
    <t>finansējums tiks rasts ministrijas budžeta ietvaros</t>
  </si>
  <si>
    <t>papildus nepieciešamais valsts budžeta finansējums</t>
  </si>
  <si>
    <t>Ar prioritārā pasākuma ieviešanu saistītās amata vietu skaita izmaiņas (+/-) pret 2022.gadu</t>
  </si>
  <si>
    <t xml:space="preserve">Tajā skaitā: </t>
  </si>
  <si>
    <t>19.03.00 "Filmu nozare"</t>
  </si>
  <si>
    <t>19.07.00 "Mākslas un literatūra"</t>
  </si>
  <si>
    <t>20.00.00 "Kultūrizglītība"</t>
  </si>
  <si>
    <t>21.00.00 "Kultūras mantojums"</t>
  </si>
  <si>
    <t>25.01.00 "Valsts kultūrkapitāla fonda darbības nodrošināšana"</t>
  </si>
  <si>
    <t>97.00.00 "Nozaru vadība un politikas plānošana"</t>
  </si>
  <si>
    <t>8.</t>
  </si>
  <si>
    <t>Prioritārā pasākuma raksturojošākie darbības rezultāti un to rezultatīvie rādītāji</t>
  </si>
  <si>
    <t>Darbības rezultāts</t>
  </si>
  <si>
    <t>Darbības rezultatīvais rādītājs</t>
  </si>
  <si>
    <t>Nodrošināta plaša augstvērtīga kultūras piedāvājuma pieejamība sabiedrībai</t>
  </si>
  <si>
    <t xml:space="preserve">Kultūras institūciju skaits, kas saglabājušas, nodrošinājušas un attīstījušas augstvērtīgu kultūras piedāvājumu. </t>
  </si>
  <si>
    <t>9.</t>
  </si>
  <si>
    <t>Ja kapitālie izdevumi ir saistīti ar ēkas, būves, zemes, inženiertehniskās un tehnoloģiskās iekārtas, specializētās iekārtas vai operatīvā transporta iegādi, būvniecību vai atjaunošanu, norāda:</t>
  </si>
  <si>
    <t>objekta veids</t>
  </si>
  <si>
    <t xml:space="preserve">veicamā darbība </t>
  </si>
  <si>
    <t>ieguldījuma teritorija 
(vietējā pašvaldība)</t>
  </si>
  <si>
    <t>Vai pēdējo 3 gadu laikā ir bijis piešķirts finansējums šādam mērķim?</t>
  </si>
  <si>
    <t>10.</t>
  </si>
  <si>
    <r>
      <t xml:space="preserve">Cita būtiska informācija </t>
    </r>
    <r>
      <rPr>
        <sz val="9"/>
        <rFont val="Times New Roman"/>
        <family val="1"/>
        <charset val="186"/>
      </rPr>
      <t xml:space="preserve">(piemēram,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
1. Energoresursu sadārdzinājumam papildus nepieciešamais finansējums 2023.gadā un turpmākajos gados, noteikts, ņemot vērā jau esošo cenu sadārdzinājumu un iestāžu prognozes par paredzamo sadārdzinājumu. 2023.gadā un turpomākajos gados šim mērķim papiluds nepiceišamais finansējums ir 3 316 314 euro ik gadu.   2. Papildu nepieciešamais finansējums Inflācijas kompensēšanai citiem izdevumiem no 2020.gada ņemot vērā citu izdevumu izpildes datus ir 4 604 209 euro ik gadu. Savukārt mantojuma iestāžu negūto pašu ieņēmumu kompensēšanai nepieciešamais finansējums ir 1 487 811 euro ik gadu. 
</t>
    </r>
  </si>
  <si>
    <t>Sagatavoja: Budžeta nodaļas vadītāja</t>
  </si>
  <si>
    <r>
      <t>(vārds, uzvārds)                                                          (paraksts</t>
    </r>
    <r>
      <rPr>
        <vertAlign val="superscript"/>
        <sz val="8"/>
        <rFont val="Times New Roman"/>
        <family val="1"/>
        <charset val="186"/>
      </rPr>
      <t>2</t>
    </r>
    <r>
      <rPr>
        <sz val="9"/>
        <rFont val="Times New Roman"/>
        <family val="1"/>
        <charset val="186"/>
      </rPr>
      <t>)</t>
    </r>
  </si>
  <si>
    <t>67330224, Barba.Krisjane@km.gov.lv</t>
  </si>
  <si>
    <r>
      <t xml:space="preserve">Piezīmes.
</t>
    </r>
    <r>
      <rPr>
        <vertAlign val="superscript"/>
        <sz val="8"/>
        <rFont val="Times New Roman"/>
        <family val="1"/>
        <charset val="186"/>
      </rPr>
      <t>1</t>
    </r>
    <r>
      <rPr>
        <sz val="8"/>
        <rFont val="Times New Roman"/>
        <family val="1"/>
        <charset val="186"/>
      </rPr>
      <t xml:space="preserve"> Norāda prognozēto kopējo ieņēmumu izmaiņas prioritārajam pasākumam, kura īstenošana ir vērsta uz jauna veida nodokļu vai nenodokļu ieņēmumu veidu radīšanu vai ieņēmumu no esoša ieņēmumu veida apmēra izmaiņām. Pārējās ieņēmumu izmaiņas no prioritārā pasākuma īstenošanas nenosaka.  
</t>
    </r>
    <r>
      <rPr>
        <vertAlign val="superscript"/>
        <sz val="8"/>
        <rFont val="Times New Roman"/>
        <family val="1"/>
        <charset val="186"/>
      </rPr>
      <t>2</t>
    </r>
    <r>
      <rPr>
        <sz val="8"/>
        <rFont val="Times New Roman"/>
        <family val="1"/>
        <charset val="186"/>
      </rPr>
      <t xml:space="preserve"> Dokumenta rekvizītus "paraksts" un "datums" neaizpilda, ja elektroniskais dokuments ir sagatavots atbilstoši normatīvajiem aktiem par elektronisko dokumentu noformēšanu.”.</t>
    </r>
  </si>
  <si>
    <t>Nodrošināt kultūras piedāvājuma pieejamību reģionos, bērniem un jauniešiem, cilvēkiem ar funkcionāliem traucējumiem, digitālajā vidē un nodrošināt kultūras piedāvājuma popularizāciju.</t>
  </si>
  <si>
    <t xml:space="preserve">VSIA „Daugavpils teātris” latviešu valodas stiprināšanai, daudzveidīgas teātra mākslas pieejamības nodrošināšanai Latgales reģiona iedzīvotājiem un latgalisko kultūras vērtību popularizēšanai. Pašvadības SIA „Liepājas teātris”, lai nodrošinātu augstvērtīgu kultūras procesu pieejamību Kurzemes reģiona iedzīvotājiem, teātra darbībās stabilitāti un turpmāko māksliniecisko izaugsmi, ko pašvaldība ar saviem resursiem nevar nodrošināt. Sagatavot Eiropas Kultūras galvaspilsētas iniciatīvu. VSIA „Latvijas Koncerti” un VSIA „Latvijas Nacionālais simfoniskais orķestris” bērnu un jauniešu programmas attīstītīšanai, lai visām interesentu un mērķauditorijas grupām vairotu to pieejamību. Pielāgotās literatūras (audio grāmatas, grāmatas palielinātā drukā, Braila rakstā un tulkojumi vieglajā valodā) darbu izveide, lai nodrošinātu visas reģionu galvenās bibliotēkas ar pielāgotās literatūras krājumu Autortiesību likuma 22.1 panta kritērijiem atbilstošajai mērķauditorijai - personām ar redzes traucējumiem un neredzīgajiem, personām ar uztveres traucējumiem vai citādām lasīšanas grūtībām, personām, kuras fizisku traucējumu dēļ nespēj rīkoties ar grāmatu. E-grāmatu bibliotēkas "3td.lv" pieejamības paplašināšana. IT procesu pilnveide kultūras nozarē. Nacionālās enciklopēdijas satura papildināšanai ar aptuveni 450 jauniem šķirkļiem un ap 550 jaunām dažāda veida (fotoattēli, zīmējumi, tabula, grafiki, video, audio materiāli, kartes) ilustrācijām. Veidot daudzveidīgus, dažādām mērķauditorijām paredzētus ievērojamu Latvijas kultūras un mākslas darbinieku, kā arī nozīmīgu kultūras notikumu jubilejām veltītus pasākumus. </t>
  </si>
  <si>
    <t>151.4. Stiprināt pašvaldību kultūras darbinieku kapacitāti - nodrošināt pašvaldību kultūras darbinieku profesionālo izaugsmi un apzināt pašvaldību kultūras darbinieku atalgojuma situāciju un iespējas to salāgot ar atalgojuma pieaugumu valsts sektorā. 155.3. Nodrošināt, ka Latvijas valsts simtgadē uzsāktā iniciatīva - programma - “Latvijas skolas soma” kļūst par pastāvīgu izglītības procesa sastāvdaļu, kas visiem izglītojamajiem  klātienē dod iespēju pieredzēt, izzināt un iepazīt Latviju. 155.6. Nodrošināsim Latvijas valsts simtgades mērķu un nozīmīgāko iniciatīvu pēctecību - Turpināt Nacionālās enciklopēdijas veidošanu, lai digitālā formātā nodrošinātu visiem brīvi pieejamu, uzticamu un izsmeļošu informāciju par Latviju un pasauli latviešu valodā. 155.7. Nodrošināt Latvijas valsts simtgades programmas ietvaros stiprinātās Baltijas valstu sadarbības turpināšanu kopīgos kultūras un pilsonisko iniciatīvu projektos, tai skaitā lai veicinātu Baltijas valstu atpazīstamību pasaulē. Stiprināt sadarbību Baltijas Kultūras fonda ietvaros, izceļot kopīgās vērtības un mantojumu, un gatavoties Eiropas kultūras galvaspilsētas notikumam. 156.1. Veidosim ilgtspējīgu Latvijas digitālo kultūras mantojuma infrastruktūru un attīstīsim Latvijas Nacionālo digitālo bibliotēku. (1)Nodrošināt digitālā satura saglabāšanas pakalpojumus visām kultūras nozares institūcijām, attīstot loģiski vienotu IT infrastruktūru; (2) Pilnveidot kultūras nozares IT sistēmu funkcionalitāti, tai skaitā nodrošinot to sadarbspēju un atvērtu piekļuvi datiem; (4) Nodrošināt sabiedrībai plašu viegli lietojamu digitālā kultūras mantojuma pakalpojumu klāstu. 157.2. Nodrošināt Dziesmu un deju svētku tradīcijas nepārtrauktību, sekmējot tradīcijai kā Cilvēces mutvārdu un nemateriālā kultūras mantojuma meistardarbam būtisko izpausmju praktizēšanu un nostiprināšanu kopienā.</t>
  </si>
  <si>
    <t>1.panta 5.punkts: pēcpandēmijas perioda ekonomiskās vides noturības veicināšana, atbalstot uzņēmumu atgūšanos un attīstību, stiprinot uzņēmumu kapitāla bāzi un investīciju piesaisti.</t>
  </si>
  <si>
    <t>Reģionālo teātru lokācijas tuvums iedzīvotāju dzīvesvietai, samazina viņu kultūras patēriņam nepieciešamās izmaksas, tā palielinot pakalpojuma izmantošanas iespējas. Tas ir īpaši svarīgi Latgalē, jo pierobežas reģionā vērojama spēcīga Krievijas informatīvās telpas ietekme. Kvalitatīvas profesionālās mākslas pieejamība veicina Latvijas valsts piederības sajūtas veidošanos, kam ir svarīga loma vienotas, solidāras un pilsoniski aktīvas sabiedrības pastāvēšanā. Vienlaikus kultūras pakalpojumu pieejamība un kvalitāte, kā arī kultūras mantojuma resursi, ir svarīgs nosacījums reģionu konkurētspējas paaugstināšanai, uzlabojot vietējo iedzīvotāju dzīves kvalitāti un piesaistot tūrisma plūsmas. Tādējādi reģionālo teātru darbība uzskatāma par nozīmīgu faktoru reģiona attīstībā un valsts decentralizācijas procesā.   2016. gadā veikta pētījuma rezultāti apstiprina apgalvojumus, ka kultūras galvaspilsētas pasākuma rīkošana ir pilsētvides atjaunošanas un attīstības katalizators. Eksperti apgalvo, ka uzvarējušajās pilsētās ir pieaugums par 4,5 % no IKP uz vienu iedzīvotāju. Ietekme sākas divus gadus pirms pasākuma sākuma un izplatās piecus gadus pēc tā beigām. Apmēram 30 % no 5,2 miljoniem apmeklētāju bija no ārzemēm, kas iezīmē ievērojamu starptautisko tūristu uzturēšanās pieaugumu gada laikā. Īstenotā aktivitāte veicina sabiedrības lepnumu par piederību savai valstij. Ieguldījumi kultūras infrastruktūrā veicina pilsētas reģenerāciju un attīstību, tādējādi piesaistot jaunas investīcijas. Kulturāla un izglītota jaunā paaudze ir Latvijas sabiedrības turpmākas izaugsmes pamats. Bērni un jaunieši, kuru personīgās izaugsmes ceļā ir bijusi saskarsme ar kultūru, tai skaitā muzikālo pieredzi, veidojas radoši un garīgi bagātāki, kļūstot par potenciāliem radošu ideju īstenotājiem un pielietotājiem jau darbspējīgā vecumā, sniedzot ieguldījumu valsts ekonomiskās izaugsmes veicināšanā. Prioritārā pasākuma realizācija ļaus palielināt grāmatu palielinātajā drukā izdošanas apjomu, kas atrisinās pakalpojuma pieejamību pašvaldību publiskajās bibliotēkās iedzīvotājiem ar redzes traucējumiem un funkcionālo lasītnespēju. 3td e-grāmatu bibliotēka nodrošina e-grāmatu lasīšanas pieejamību uz ekrāna kā senioriem tā arī cilvēkiem ar redzes traucējumiem, piedāvājot dažādus tehnoloģiskus risinājumus, kā burtu palielināšanu un pielāgojamus displeja krāsu režīmus. NE satura izaugsmei ir tieša, pieaugoša un ilgtermiņa ietekme uz izglītības attīstību Latvijas sabiedrībā, ietekmējot izglītības procesu dažādās izpausmēs (izglītības iestāžu audzēkņu mācību process, mūžizglītība). NE satura palielināšana, atjaunināšana un izmantojamības pieaugums sekmē akadēmiskajā izziņas procesā balstītu sabiedrības izpratni par dažādiem (īpaši, sabiedrībā neviennozīmīgi vērtētiem) jautājumiem, līdz ar to tas ilgtermiņā ietekmē nacionālo drošību. Nacionālās drošības veicināšana balstās nacionālo vērtību apzināšanā un tradīciju saglabāšanas aizstāvībā. Aktualizējot Latvijas kultūras personību un institūciju sasniegumus Latvijas un starptautiskā mērogā, tiek pozitīvi ietekmēta un sekmēta Latvijas valsts iedzīvotāju piederības sajūta un celta pilsoniskā pašapziņa, kam svarīga loma vienotas, solidāras un pilsoniski aktīvas sabiedrības attīstībā. Profesionāli un radoši veidoti kultūras pasākumi, kas vērsti uz Latvijas kultūras personību spožu veikumu godāšanu, ceļ ne tikai sabiedrības dzīves kvalitāti un dod pozitīvus impulsus konkurētspējas veicināšanai, bet piesaista arī tūrisma plūsmu.</t>
  </si>
  <si>
    <t>R.R.1Kultūras pasākumu apmeklējumu skaits gadā uz 100 iedzīvotājiem R.R.2 Mājsaimniecību izdevumi kultūrai un atpūtai no mājsaimniecību kopējiem patēriņa izdevumiem (%) R.R.3 Iedzīvotāju līdzdalība kultūrā (%) R.R.5. Kultūras mantojuma institūciju – bibliotēku, muzeju, arhīvu – klātienes apmeklējumu skaits uz 100 iedzīvotājiem R.R.6 Kultūras mantojuma institūciju - bibliotēku, muzeju, arhīvu - virtuālo apmeklējumu skaits uz 100 iedzīvotājiem R.R.11 Ārvalstu vairākdienu ceļotāju Latvijā kopējie izdevumi (milj. euro); Kultūras un radošo nozaru īpatsvars IKP (%), Nemateriālā kultūras mantojuma sarakstā iekļauto vērtību skaits, Kultūras un radošajās nozarēs nodarbināto skaits no kopējā nodarbināto skaita (%)</t>
  </si>
  <si>
    <t>Kultūrpolitikas pamatnostādnes 2022.-2027.gadam "Kultūrvalsts" (atbalstītas ar Ministru kabineta 2022.gada 1.marta rīkojumu Nr.143 (prot. Nr. 12 26. §). 1.	Politikas rezultāts: Nodrošināta plaša augstvērtīga kultūras piedāvājuma pieejamība sabiedrībai (NAP2027 [364], [377] 2.	Politikas rezultāts: Nodrošinātas plašas sabiedrības līdzdalības iespējas kultūras procesos (NAP2027 [366] 3. Politikas rezultāts: Nodrošināta kultūras mantojuma ilgtspējīga saglabāšana un radoša izmantošana (NAP2027 [399] 4. Politikas rezultāts: Nodrošināti priekšnoteikumi kultūras un radošo nozaru ilgtspējai un attīstībai (NAP2027 [377], [378]</t>
  </si>
  <si>
    <t>1.4. Paplašināt latviešu valodas lietojuma vidi Braila rakstā, zīmju un vieglajā valodā</t>
  </si>
  <si>
    <t>Valsts valodas politikas pamatnostādnes 2027,  1.Rīcības virziens "Attīstība un drošumspēja"</t>
  </si>
  <si>
    <t xml:space="preserve">399] Lepnums par piederību Latvijai </t>
  </si>
  <si>
    <t xml:space="preserve"> Latvijas Nacionālais attīstības plāns 2021.-2027.gadam (2020.gada 2.jūlijs, LR Saeimas lēmums) prioritātes „Vienota, droša un atvērta sabiedrība” rīcības virziens “Saliedētība”</t>
  </si>
  <si>
    <t>2</t>
  </si>
  <si>
    <t>22.02.00 "Kultūras pasākumi, sadarbības līgumi un programmas"</t>
  </si>
  <si>
    <t>24.00.00 "Informācijas tehnoloģiju attīstība un uzturēšana kultūras nozarē"</t>
  </si>
  <si>
    <t>Daugavpils teāta jauniestudējumi latgaliešu valodā</t>
  </si>
  <si>
    <t>Skaits</t>
  </si>
  <si>
    <t>Liepājas teātra jauniestudējumi</t>
  </si>
  <si>
    <t>Nodrošināta EKG 2027 iniciatīvas uzsākšana</t>
  </si>
  <si>
    <t>Pozitīvs EK uzraudzības atzinums par īstenošanas uzsākšanu</t>
  </si>
  <si>
    <t xml:space="preserve">Īstenotas koncertprogrammas bērniem un jauniešiem </t>
  </si>
  <si>
    <t>Audzis koncertprogrammu apmeklētāju skaits vecumā līdz 17 gadiem</t>
  </si>
  <si>
    <t>29 reģionu galvenās bibliotēkas un 14 novadu bibliotēkas nodrošinātas ar pielāgotās literatūras krājumu</t>
  </si>
  <si>
    <t>Vienību skaits</t>
  </si>
  <si>
    <t>860 (20 nosaukumi)</t>
  </si>
  <si>
    <t>1075 (25 nosaukumi)</t>
  </si>
  <si>
    <t>1075  (25 nosaukumi)</t>
  </si>
  <si>
    <t>Nodrošināta daiļliteratūras un mācību literatūras piedāvājuma pieejamība un piekļūstamība digitālajā vidē</t>
  </si>
  <si>
    <t>Izsniegums</t>
  </si>
  <si>
    <t>Nodrošināta literatūras pieejamība personām ar uztveres traucējumiem</t>
  </si>
  <si>
    <t>Vieglajā valodā tulkotās literatūras vienību skaits</t>
  </si>
  <si>
    <t>80 (4 nosaukumi)</t>
  </si>
  <si>
    <t>Uzlabota 3td e-grāmatu bibliotēkas sistēmas funkcionalitāte un palielināta tās pieejamība visiem Latvijas iedzīvotājiem</t>
  </si>
  <si>
    <t>e-grāmatu izsniegumu skaits</t>
  </si>
  <si>
    <t>Papildināt un atjaunināt NE saturu</t>
  </si>
  <si>
    <t>Tekstu un ilustrāciju vienību skaits</t>
  </si>
  <si>
    <t>NE lietotājamība</t>
  </si>
  <si>
    <t>Lietotāju skaits (unique users)</t>
  </si>
  <si>
    <t>Nodrošināts kultūras personību, institūciju un notikumu atceres un godināšanas pasākumu skaits</t>
  </si>
  <si>
    <t>Tipogrāfijas drukas iekārta, laminators, multifunkciju iekārta, Braila drukas printeris</t>
  </si>
  <si>
    <t>Iegāde</t>
  </si>
  <si>
    <t>Rīga</t>
  </si>
  <si>
    <r>
      <t xml:space="preserve">Cita būtiska informācija </t>
    </r>
    <r>
      <rPr>
        <sz val="9"/>
        <rFont val="Times New Roman"/>
        <family val="1"/>
        <charset val="186"/>
      </rPr>
      <t>(piemēram,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
2023.g. un turpmāk ik gadu  Daugavpils teātrim latviešu valodas stiprināšanai 50 000 euro; Liepājas teātrim 2024.g. un turpmāk ik gadu 200 000 euro;</t>
    </r>
    <r>
      <rPr>
        <b/>
        <sz val="9"/>
        <rFont val="Times New Roman"/>
        <family val="1"/>
        <charset val="186"/>
      </rPr>
      <t xml:space="preserve"> </t>
    </r>
    <r>
      <rPr>
        <sz val="9"/>
        <rFont val="Times New Roman"/>
        <family val="1"/>
        <charset val="186"/>
      </rPr>
      <t>2025.g. 1 064 000 euro Eiropas Kultūras galvaspilsētas iniciatīvu sagatavošanai, līdz izstenošnai 2027.gadā 8 936 000 euro; 2023.g. un turpmāk ik gadu 200 000 euro Latvijas Koncertu, Latvijas Nacionālā simfoniskā orķestra programmai bērniem un jauniešiem;</t>
    </r>
    <r>
      <rPr>
        <b/>
        <sz val="9"/>
        <rFont val="Times New Roman"/>
        <family val="1"/>
        <charset val="186"/>
      </rPr>
      <t xml:space="preserve"> </t>
    </r>
    <r>
      <rPr>
        <sz val="9"/>
        <rFont val="Times New Roman"/>
        <family val="1"/>
        <charset val="186"/>
      </rPr>
      <t>2023.g. un turpmāk ik gadu 200 000 euro Braila un audio grāmatām, vieglajā valodā,</t>
    </r>
    <r>
      <rPr>
        <b/>
        <sz val="9"/>
        <rFont val="Times New Roman"/>
        <family val="1"/>
        <charset val="186"/>
      </rPr>
      <t xml:space="preserve"> </t>
    </r>
    <r>
      <rPr>
        <sz val="9"/>
        <rFont val="Times New Roman"/>
        <family val="1"/>
        <charset val="186"/>
      </rPr>
      <t>jaunu amata vietu izveide - 1 maketētāja amata vieta Braila raksta nodaļā un 1 diktora amata vieta jaunajā skaņu ierakstu studijā; 2023.g. un turpmāk ik gadu 3td pieejamības paplašināšanai 50 000 euro; 2023.g. un turpmāk ik gadu Nacionālajai enciklopēdijai  dažādiem pakalpojumiem un autoratlīdzībām 100 000 euro;</t>
    </r>
    <r>
      <rPr>
        <b/>
        <sz val="9"/>
        <rFont val="Times New Roman"/>
        <family val="1"/>
        <charset val="186"/>
      </rPr>
      <t xml:space="preserve"> </t>
    </r>
    <r>
      <rPr>
        <sz val="9"/>
        <rFont val="Times New Roman"/>
        <family val="1"/>
        <charset val="186"/>
      </rPr>
      <t>2023.g. 152 037 euro un  2024.g. turpmāk ik gadu 100 000 euro, lai veidotu daudzveidīgus, dažādām mērķauditorijām paredzētus ievērojamu Latvijas kultūras un mākslas darbinieku, kā arī nozīmīgu kultūras notikumu jubilejām veltītus pasākumus (piem. Rūdolfam Blaumanim 160, Jānim Endzelīnam 150 2023.gadā, Emilim Melngailim 150, Broņislavai Martuževai 100 - 2024.gadā, Emīlam Dārziņam 150, Rainim un Aspazijai 160 2025.gadā, u.c.) institūciju (Latvijas Leļļu teātrim 90 2024.gadā, 2023.gadā Rīgas Baleta skolai 90) un notikumi (Vispārējiem latviešu Dziesmu svētkiem 150 2023.gadā, Lūcijas Garūtas kantātei "Dievs, Tava zeme deg" 80 2023.gadā u.c.)). IT procesu pilnveide kultūras nozarē</t>
    </r>
    <r>
      <rPr>
        <b/>
        <sz val="9"/>
        <rFont val="Times New Roman"/>
        <family val="1"/>
        <charset val="186"/>
      </rPr>
      <t xml:space="preserve"> </t>
    </r>
    <r>
      <rPr>
        <sz val="9"/>
        <rFont val="Times New Roman"/>
        <family val="1"/>
        <charset val="186"/>
      </rPr>
      <t>2023.g. 502 000 euro un  2024.g. un turpmāk ik gadu 509 000 euro (LNA  Microsoft licenču noma 165 000 euro gadā un KM resora Microsoft nomas izmaksu palielinājums 92 000 euro gadā. VISMA Horizon abonēšana nevis noma 2023 - 50 000 euro; 2024 - 57 000 gadā, VISMA Personāls + moduļa ieviešana 75 000 euro, no 2022.gada datorparka atjaunošana - 100 datorkomplektu iegāde katru gadu 120 000 euro.).</t>
    </r>
  </si>
  <si>
    <t>Veicināt sabiedrības iesaisti materiālā un nemateriālā kultūras mantojuma saglabāšanā un ilgtspējā</t>
  </si>
  <si>
    <t>Turpināt paaugstināt atalgojumu kultūras nozarē strādājošajiem. Pilnveidot valsts mērķdotācijas māksliniecisko kolektīvu vadītājiem darba samaksai</t>
  </si>
  <si>
    <t xml:space="preserve">151.3 Pilnveidot valsts mērķdotācijas māksliniecisko kolektīvu vadītāju darba samaksai piešķiršanas kārtību un mērķdotācijas izlietojuma uzraudzības un kontroles mehānismus. </t>
  </si>
  <si>
    <t>Likuma "Par vidēja termiņa budžeta ietvaru 2022., 2023. un 2024. gadam" 1.panta 2.) prioritāte "cilvēkkapitāla kapacitātes saglabāšana un stiprināšana publiskajā sektorā, palielinot finansējumu ārstniecības personu, amatpersonu ar speciālajām dienesta pakāpēm, pedagogu, kultūras nozares un sociālās aprūpes un sociālās rehabilitācijas institūciju darbinieku atalgojumam"</t>
  </si>
  <si>
    <t>Pasākumam ir pozitīva ietekme uz tautsaimniecību, ekonomisko izaugsmi un nacionālo drošību. Tas veicina sabiedrības aktīvu iesaisti kultūras procesos, stiprinot vietējo kopienu kultūras identitāti, saglabājot un popularizējot latviskās tradīcijas un dzīvesziņu, kā arī sniedzot būtisku ieguldījumu pilsoniskas un iekļaujošas sabiedrības veidošanās procesos.</t>
  </si>
  <si>
    <t>RR9. Kultūras un radošajās nozarēs nodarbinātie no kopējā nodarbināto skaita (%)</t>
  </si>
  <si>
    <t>Kultūrpolitikas pamatnostādnes 2022.-2027.gadam "Kultūrvalsts"</t>
  </si>
  <si>
    <t>RR3. Iedzīvotāju līdzdalība kultūrā (%)</t>
  </si>
  <si>
    <t xml:space="preserve">RR4. Dalībnieku skaits mākslinieciskās pašdarbības kolektīvos kultūras centros (skaits tūkst.)	</t>
  </si>
  <si>
    <t>Ar prioritārā pasākuma ieviešanu saistītās amata vietu skaita izmaiņas (+/-) pret 2021.gadu</t>
  </si>
  <si>
    <t>Pilnveidots valsts mērķdotācijas māksliniecisko kolektīvu vadītāju darba samaksai normatīvais regulējums. Nodrošināta līdzvērtīga valsts un pašvaldību atlīdzība kolektīvu vadītājiem</t>
  </si>
  <si>
    <t>Mērķdotāciju saņēmušo tautas mākslas kolektīvu vadītāju skaits</t>
  </si>
  <si>
    <t>barba.krisjane@km.gov.lv</t>
  </si>
  <si>
    <t>Kultūras mantojuma ilgtapēja</t>
  </si>
  <si>
    <t>Nodrošināt materiālā un nemateriālā kultūras mantojuma saglabāšanu un tā potenciāla  ilgtspējīgu izmantošanu sabiedrības dzīves kvalitātes veicināšanai, kā arī stiprināt kultūras mantojuma institūciju darbu un to pakalpojumu attīstību.</t>
  </si>
  <si>
    <t>4.1. Latvijas Etnogrāfiskā brīvdabas muzeja infrastruktūras uzlabošana un attīstība, lai nodrošinātu kultūras mantojuma objektu saglabāšanu, avārijas stāvokļa novēršanu, ugundrošības prasību ievērošanu, ūdensapgādes, elektroapgādes un apsardzes sistēmas sakārtošanu. Muzeja topogrāfiskā plāna izstrāde ar pazemes komunikācijām un detāliem virszemes uzmērījumiem, lai izstrādātu investīciju projektus, tajā skaitā muzeja krājuma/administrācijas ēkas būvniecību, ūdensvada un elektrosistēmas pārbūvi, lai nodrošinātu ugunsdrošības prasības, apsardzes sistēmas ierīkošanu, kā arī muzeja eksponātēku restaurācijas programmas īstenošanu. Eksponātēkas Bonaventuras pārvaldnieka ēkas rekontrukcijas darbu uzsākšana, eksponātēku jumtu renovācijas programma, Sēļu sētas uzstādīšanas darbu veikšana, lai veicinātu latviešu vēsturisko zemju kultūrvēsturiskās vides iepazīšanu un popularizēšanu.  Mežaudzes kopšanas pasākumu īstenošana. Speciālistu piesaiste pilvērtīgai muzeja darbības nodrošināšanai. Rīgas Latviešu biedrības nama atjaunošanas, izpētes, konservācijas un restaurācijas programma 2023.-2028.gadam. Brīvības pieminekļa  un tā aizsardzības zonas uzturēšana un atjaunošanā paredzēts: 1. Koordinēt pasākumus pie pieminekļa.2. Organizēt un vadīt "Goda telpas" un "Goda grāmatas" parakstīšanu.3. Uzturēt kartībā augšējās un apakšējās terases virsma, 5 metrus rādiusā no pieminekļa, iekštelpas.4. Paredzētie remonta, renovācijas un restaurācijas darbi:- ikgadējā aprūpe-restaurācija;- apkope-restaurācija cokola līmenī;- pilna aprūpe-restaurācija (ieskaitot Brīvības tēlu un zvaigznes);- atsevišķu elementu nomaiņa;- ventilācijas sistēmas ierīkošana;- iekštelpu kosmētiskais remonts.Rīgas Brāļu kapu  teritorijas un aizsardzības zonas uzturēšana un atjaunošanā paredzēts: 1. Memoriāla ikdienas uzturēšanas darbi: zālāju, krūmaugu, kokaugu, apstādījumu, grantēto betonu un šūņakmeņu celiņu, akmens virsmu,  četru depozitāriju, publisko tualešu un citu objektu tīrīšana un uzturēšana kārtībā, apsardze.2. Labiekārtošanas un remonta darbi:
- atsevišķu elementu nomaiņu;- zaļās zonas atjaunošana un pārabedīšana;- video novērošanas sistēmas uzstādīšana;- ūdens apgādes sistēmas uzlabošana;- vēsturisko vārtu un žogu ar Meža kapiem rekonstrukcija;- Varoņu terases un centrālo kapu lauka perimetrālo ceļu rekonstrukcija;- Centrālo vārtu galu fasāžu un arkas rekonstrukcija;- depozitāriju kosmētiskais remonts un ventilācijas risinājumi;
- preventīvā restaurācija. Nolūkā nodrošināt Brīvības pieminekļa aizsardzības zonas pārdomātu, arhitektoniski un dizainiski kvalitatīvu attīstību, jāizstrādā  Brīvības alejas labiekārtojuma projekts, lai tiktu izstrādāts vienots risinājums celiņu segumam, labiekārtojuma elementiem, apgaismojumam. Nodrošināt kultūras pieminekļu - sakrālo būvju restaurāciju, atbilstoši Sakrālā mantojuma saglabāšanas finansēšanas likuma 2.pantam. Turpināt īstenot Kultūras pieminekļu konservācijas un restaurācijas programmu, atbalstot apdrudētā stāvoklī esošu kultūras pieminekļu neatliekamus glābšanas pasākumus, tai skaitā nodrošinot arī kultūras mantojuma izpēti un tehnisko projektu izstrādi. ALTUM aizdevumu programma kultūras pieminekļu privātīpašnieku atbalstam. Vērtību izzināšanā balstīta kultūras pieminekļa konservācija, labošana, restaurācija, rekonstrukcija vai pielāgošana, kas veikta izmantojot tradicionālas un laikmetam atbilstošas amata prasmes, oriģinālam atbilstošus un videi draudzīgus materiālus, kā arī enerģiju taupošas tehnoloģijas, kas paildzina objekta mūžu autentiskā stāvoklī un padara to vajadzīgāku cilvēka dzīves kvalitātes nodrošināšanai ilgtermiņā. Apgrūtināto teritoriju informācijas sistēmas uzturēšana. Nodrošināt aktuālas un kvalitatīvas ģeotelpiskās informācijas par kultūras pieminekļiem un aizsardzības zonām ap tiem sagatavošanu un pieejamību - precīzu kultūras pieminekļu teritoriju un to aizsargjoslu (aizsardzības zonu) datu iegūšana. Eiropas Parlamenta un Padomes direktīvas 2007/2/EK ar ko izveido telpiskās informācijas infrastruktūru Eiropas Kopienā (INSPIRE) īstenošana. 4.2.Nodrošināt atbalstu nemateriālā kultūras mantojuma sarakstā iekļauto vērtību pārmantojamībai, tai skaitā sniegt metodisko atbalstu pašvaldībām un kopienām jautājumos par nemateriālā kultūras mantojuma saglabāšanu un attīstību. Nodrošināts valsts informatīvais atbalsts pašvaldībām, kopienām, NVO pasākumiem, kas saistīti ar NKM saglabāšanu un ilgtspējīgu attīstību, sarakstā iekļauto un iekļaujamo vērtību apzināšanu un popularizēšanu. Semināri pašvaldību pārstāvjiem, kultūras iestāžu darbiniekiem un bibliotekāriem par nemateriālā kultūras mantojuma nozīmi ilgtspējīgā attīstībā, tostarp tūrismā, ekonomikā, sociālajā jomā un ekoloģijā; izveidots metodiskais materiāls  par NKM -  jēdzieni, piemēri, saites utml. Sniegts metodiskais atbalsts pašvaldībām un kopienām jautājumos par  NKM saglabāšanu un attīstību, jo īpaši nacionāla un starptautiska (UNESCO) līmeņa vērtību sarakstos iekļautajiem elementiem (katru gadu nacionālajā sarakstā papildus jāiekļauj 5 vērtības, starptautiskajā - 1) un pieteikumu sagatavošanu tiem. 4.3. Starpsvētku pasākumu nodrošināšanai Dziesmu svētku procesa nepārtrauktībā. Sadarbībā ar pašvaldībām un NVO  īstenoti starpsvētku pasākumi, ievērojot reģionālo līdzsvarotību un sekmējot tradīcijas dzīvotspēju un tālāk nodošanu, lai gatavotos XXVII Vispārējiem latviešu Dziesmu un XVIII Deju svētkiem visās Dziesmu un deju svētku nozarēs. Nodrošināta Dziesmu un deju svētku tradīcijas  dokumentēšana. 4.4. Grāmatu iepirkuma programma publiskajām bibliotēkām. Papildināt publisko bibliotēku krājumus ar augsvērtīgiem izdevumiem, veicinot sabiedrības lasīšanu, grāmatniecības un izdevējdarbības attīstību, sniedzot rosinošu atbalstu autoriem, tulkotājiem un citiem grāmatniecības nozarē iesaistītajiem radošo profesiju pārstāvjiem. Latvijas publisko bibliotēku krājumi, kas ir Nacionālā bibliotēku krājuma sastāvdaļa, tiks papildināti ar daudzveidīgu un kvalitatīvu Latvijas izdevēju produkciju, īpaši  latviešu oriģinālliteratūru un augstvērtīgu tulkoto literatūru, izlīdzinot informacionālā nodrošinājuma plaisu kultūras pieejamības ziņā atšķirīgos reģionos. Tiks uzlabota bibliotēku krājuma kvalitāte un pilveidota iedzīvotāju  izpratne par latviešu oriģinālliteratūru un tulkotajiem darbiem, kā arī tiks veicināti lasīšanas motivācija un prestižs sabiedrībā.Objektīvai un kvalitatīvai Grāmatu iepirkuma programmas īstenošanai Latvijas Nacionālā bibliotēka izveidojusi vairāku pakāpju atlasi. Vispirms grāmatu izdevēji tiek aicināti iesniegt izdevumu sarakstus. Pēc tam iepērkamo izdevumu izvērtēšanai, piedāvājumu saraksta papildināšanai un kritēriju precizēšanai tiek pieaicināti pieredzējuši eksperti  no bibliotēku un literatūras jomas, Latvijas Grāmatizdevēju asociācijas, kā arī neatkarīgais konsultants no Kultūras ministrijas. Publiskās bibliotēkas, ņemot vērā bibliotēkas krājuma komplektēšanas profilu, izvēlas grāmatas no ekspertu sagatavotā grāmatu saraksta. Valdības rīcības plāna Deklarācijas par Artura Krišjāņa Kariņa vadītā Ministru kabineta iecerēto darbību īstenošanai (apstiprināts ar Ministru kabineta 2019.gada 7.maija rīkojumu Nr.210). VNĪ nomas pārrēķins un nomas aprēķins. Latvijas valsti reprezentējošu ekspozīciju izveide Kultūras ministrijas muzejos. Latvijas kultūras mantojuma starptautiskās atpazīstamības veicināšana, veidojot valsti reprezentējošas izstādes, lai nodrošinātu efektīvu muzeju nozares stratēģisko mērķu īstenošanu Kultūras ministrijas pakļautībā esošajos muzejos. I.Ziedoņa muzeja darbības nodrošināšanai. I.Ziedoņa muzeja Murjāņos "Dzirnakmeņi" darbības nodrošināšana, muzeja krājuma glabāšana, digitalizēšana Murjāņos un Rīgā, Rīgas krātuves papildināšana. Muzeja krājuma un I.Ziedoņa biogrāfijas un atstātā kultūras mantojuma pētniecība. Ekspozīcijas un izstāžu veidošana Rīgā. Muzejpedagoģiskā programmu attīstīšana. Bērnu muzeja programmu veidošana pirmskolas vecuma bērniem. I.Ziedoņa 90.gades pasākumu programma. V.Purvīša muzeja darbības nodrošināšanai. Latvijas Fotogrāfijas muzeja pārvietošana uz pagaidu telpām.Rīgas vēstures un kuģniecības muzeja fliāles Latvijas Fotogrāfijas muzeja pārvietošana uz pagaidu telpām līdz Latvijas Fotogrāfijas muzeja pārcelšanai uz Tabakas kvartāla kompleksu. Veikts līdzšinējo telpu kapitālais remonts (saskaņā ar līguma nosacījumiem). Veikts pagaidu telpu kapitālais remonts. Nodrošināta muzeja krājuma un darbinieku pārcelšana uz pagaidu telpām.Latvijas Nacionālā vēstures muzeja ekspozīcijas izveide atjaunotajā Rīgas pilī. Saskaņā ar MK 12.06.2018. rīkojumu Nr. 267 tiek īstenots Rīgas pils konventa (kastelas) rekonstrukcijas projekts, lai Rīgas pilī darbību ar jaunām ekspozīcijām varētu atjaunot Latvijas Nacionālais vēstures muzejs (LNVM). Lai muzejs varētu uzsākt darbību Rīgas pilī pēc 1.-2. kārtas būvdarbu pabeigšanas, nepieciešams finansējums, lai projektētu un izbūvētu jaunas vietējai un starptautiskai auditorijai piemērotas un konkurētspējīgas ekspozīcijas "Livonijas pilis", "Rīgas pils vēsture", "Sakrālā māksla", kā arī Latvijas vēstures pārskata izstādi un izglītojošo nodarbību telpas. Sagatavot un īstenot Rīgas vēstures un kuģniecības muzeja 250 gadu jubilejas pasākumu programmu.Jubilejas pasākumu programmas īstenošana:  muzejpedagoģisko nodarbību telpas izveidošana, jubilejas izstādes sagatavošana  un publicitātes kampaņas īstenošana. Interaktīvo nodarbību telpa kļūs par vienu no muzeja modernizācijas simboliem, kas vērsts uz muzeja atvērtību sabiedrībai un orientēšanos uz apmeklētāju. Savukārt izstāde būs vecākā Latvijas un Baltijas publiskā muzeja 250 gadu jubilejas galvenais notikums. Tiks realizēta muzeja publicitātes programma, nodrošinot sabiedrības informēšanu par muzeja jubilejas gada notikumiem. Pasākumu programma tiks īstenota sadarbībā ar dizaina, tehnoloģiju, komunikācijas un mārketinga jomu speciālistiem.</t>
  </si>
  <si>
    <t>154. Nostiprināsim nacionālās kultūras institūcijas. Plānveidīgi atjaunosim nacionālo kultūras institūciju ēkas un nodrošināsim atbalstu mūsdienīga satura veidošanai. Uzsāksim nacionālās koncertzāles projekta īstenošanu. Vienosimies par Latvijas Laikmetīgās mākslas muzeja veidošanas modeli un nodrošināsim pastāvīgu Latvijas laikmetīgās mākslas kolekcijas veidošanu. 
154.1. Izstrādāt un īstenot kultūras infrastruktūras ēku atjaunošanas programmu "Mantojums 2030". LATVIJAS CILVĒKI.
Kultūras un nacionālā identitāte	154.5.punktu Nostiprināt nacionālās kultūras institūcijas. 155.Nodrošināsim Latvijas valsts simtgades mērķu un nozīmīgāko iniciatīvu pēctecību. 156. Turpināsim ieguldījumus kultūras mantojumā. Pilnveidosim atbalsta mehānismu Nemateriālā kultūras mantojuma sarakstā iekļauto vērtību pārmantojamībai, tostarp rūpējoties par vietējo kultūrtelpu savdabības saglabāšanu. Veidosim ilgstpējīgu Latvijas digitālo kultūras mantojuma infrastruktūru un attīstīsim Latvijas Nacionālo digitālo bibliotēku. Nodrošināsim atbalstu Sakrālā mantojuma saglabāšanas programmai. Pilnvidosim Latvijas kā nacionālas valsts pastāvēšanai nozīmīgākom kultūras vērtību, tai skaitā Brīvības pieminekļa un Rīgas Brāļu kapu apsaimniekošanu. 156.1. Pilnveidot kultūras nozares IT sistēmu funkcionalitāti, tai skaitā nodrošinot to sadarbspēju un atvērtu piekļuvi datiem,  turpināsim ieguldījumus kultūras mantojumā. 156.2. Pilnveidot atbalsta mehānismus Nemateriālā kultūras mantojuma sarakstā iekļauto vērtību pārmantojamībai. 156.3. punkts paredz nodrošināt pastāvīgu finansējumu Sakrālā mantojuma programmai. 156.4.Turpināsim ieguldījumus kultūras mantojumā. Pilnveidosim atbalsta mehānismu Nemateriālā kultūras mantojuma sarakstā iekļauto vērtību pārmantojamībai, tostarp rūpējoties par vietējo kultūrtelpu savdabības saglabāšanu. Veidosim ilgtspējīgu Latvijas digitālo kultūras mantojuma infrastruktūru un attīstīsim Latvijas Nacionālo digitālo bibliotēku. Nodrošināsim atbalstu Sakrālā mantojuma saglabāšanas programmai. Pilnveidosim Latvijas kā nacionālas valsts pastāvēšanai nozīmīgāko kultūras vērtību, tai skaitā Brīvības pieminekļa un Rīgas Brāļu kapu, apsaimniekošanu.	Pilnveidot un pārkārtot valsts īpašumā esošu kultūras pieminekļu valdījuma un apsaimniekošanas sistēmu, tai skaitā pilnveidojot likumprojektu "Brīvības pieminekļa un Rīgas Brāļu kapu likums"	Sagatavots un MK iesniegts tiesību akts, lai pilnveidotu, sabiedrībai pieejamu un ērti lietojamu valsts aizsargājamo kultūras pieminekļu sarakstu jaunā vērtību sistēmā	337	KM	NKMP	30.10.2022. 52.2. Nodrošināsim mājokļu kvalitātes celšanu, uzlabojot lēmumu pieņemšanu apsaimniekošanas jomā, stimulējot ēku atjaunošanu un veicinot finanšu resursu pieejamību. 157.2 Nodrošināt Dziesmu un deju svētku tradīcijas nepārtrauktību, sekmējot tradīcijai kā Cilvēces mutvārdu un nemateriālā kultūras mantojuma meistardarbam būtisko izpausmju praktizēšanu un nostiprināšanu kopienā. 190. Turpināsim ar PSRS Valsts drošības komiteju saistīto dokumentu izpēti. 156.1. turpināsim ieguldījumus kultūras mantojumā. Pilnveidosim atbalsta mehānismu Nemateriālā kultūras mantojuma sarakstā iekļauto vērtību pārmantojamībai, tostarp rūpējoties par vietējo kultūrtelpu savdabības saglabāšanu. Veidosim ilgtspējīgu Latvijas digitālo kultūras mantojuma infrastruktūru un attīstīsim Latvijas Nacionālo digitālo bibliotēku. Nodrošināsim atbalstu Sakrālā mantojuma saglabāšanas programmai. Pilnveidosim Latvijas kā nacionālas valsts pastāvēšanai nozīmīgāko kultūras vērtību, tai skaitā Brīvības pieminekļa un Rīgas Brāļu kapu, apsaimniekošanu.</t>
  </si>
  <si>
    <t xml:space="preserve"> Likuma "Par vidēja termiņa budžeta ietvaru 2022., 2023. un 2024.gadam 1.pantā noteiktā prioritāte: 5) pēcpandēmijas perioda ekonomiskās vides notuŗibas veicināšana, atbalstot uzņēmumu atgūšanos un attīstību, stiprinot uzņēmumu kapitāla bāzi un investīciju piesaisti. </t>
  </si>
  <si>
    <t xml:space="preserve">
Kultūras mantojuma piemīt būtisks potenciāls reģionālajai attīstībai un tūrismam, mūsu valsts starptautiskajai konkurētspējai, jaunu pakalpojumu un darba vietu radīšanai, klimata pārmaiņu novēršanai, kopienu dzīves kvalitātes uzlabošanai, pētniecībai un izglītībai, nacionālās, reģionālās un lokālās identitātes stiprināšanai. Kultūras atmiņas institūciju infrastruktūras sakārtošana nodrošina mantojuma saglabāšanu un pieejamību sabiedrībai, tā veicinot vēstures un valstiskuma izpratni un stiprinot piederības izjūtu, kas ir viens no lojalitātes un nacionālās drošības pamatiem. Kultūras pieminekļu atjaunošana nodrošina aprites ekonomikas principu ieviešanu tautsaimniecībā, kā arī veicina restaurācijas un būvniecības nozares kopumā attīstību. Īstenojot vēstures komunikācijas un pilsoniskās izglītības pasākumus, tiek stiprināta Latvijas un latviešu nācijas kultūras atmiņa, identitāte un piederība valstij.
Dziesmu un deju svētku tradīcija kalpo kā latviešu kultūrtelpas stūrakmens un latviskās identitātes viens no būtiskākajiem elementiem, tādējādi nodrošinot pastarpinātu ietekmi uz nacionālo drošību. Valsts atbalsts grāmatu iepirkumam sniegs iespēju izdevējiem attīstīt izdevējdarbību un  ieguldīt līdzekļus jaunu, kvalitatīvu grāmatu sagatavošanā un izdošanā, kā  rezultātā bibliotēku krājumos nonāks daudzveidīga un kvalitatīva literatūra, vairojot arī bibliotēku lomu sabiedrības dzīves kvalitātes uzlabošanā. Īstenojot prioritāro pasākumu, tiek veicināta grāmatniecības un izdevējdarbības attīstība, sniedzot būtisku atbalstu autoriem, tulkotājiem, ilustratoriem un citiem grāmatniecības nozarē iesaistītajiem radošo profesiju pārstāvjiem. Valsts atbalsts grāmatu iepirkumam sniedz iespēju izdevējiem attīstīt izdevējdarbību un  ieguldīt līdzekļus jaunu, kvalitatīvu grāmatu sagatavošanā un izdošanā, kā  rezultātā bibliotēku krājumos atkal nonāks daudzveidīga, vērtīga un kvalitatīva literatūra, un tiks attīstīta  iedzīvotāju izpratne par nacionālo kultūru. Nodrošinot ar PSRS Valsts drošības komiteju saistīto dokumentu izpēti un to pieejamību plašam interesentu lokam, tiek izgaismota bijušās PSRS drošības struktūru darba organizācija, metodika un iesaistītie. </t>
  </si>
  <si>
    <t>Latvijas Nacionālais attīstības plāna 2021.-2027.gadam prioritātes „Vienota, droša un atvērta sabiedrība” rīcības virziens “Saliedētība”</t>
  </si>
  <si>
    <t>[421] Politiskās uzticēšanās indekss; Digitālā transformācija</t>
  </si>
  <si>
    <t>Latvijas Nacionālais attīstības plāna 2021.-2027.gadam prioritātes; Prioritāte “Vienota, droša un atvērta sabiedrība”; Rīcības virziens “Tiesiskums un pārvaldība”</t>
  </si>
  <si>
    <t>(353)Mājokļu kvalitātes paaugstināšana, modernizējot un uzlabojot mājokļu energoefektivitāti un pieejamību, un nekustamā īpašuma pārvaldības kvalitātes uzlabošana, lai mazinātu ēku ilgtermiņa uzturēšanas riskus.</t>
  </si>
  <si>
    <t xml:space="preserve">Nacionālais attīstības plāns 2021.-2027.gadam </t>
  </si>
  <si>
    <t>Valsts pārvaldes darbības efektivitātes indekss.</t>
  </si>
  <si>
    <t xml:space="preserve">Latvijas ilgtspējīgas attīstības stratēģijas 2030 (apstiprināta ar Saeimas 2010.gada 10.jūnija paziņojumu "Paziņojums par Latvijas ilgtspējīgas attīstības stratēģijas līdz 2030.gadam apstiprināšanu") 7.prioritātes "Sociālā kapitāla vērtības pieaugums, E-pārvaldība un sabiedriskā inovācija". </t>
  </si>
  <si>
    <t>RR1. Kultūras pasākumu apmeklējumu skaits gadā uz 100 iedzīvotājiem</t>
  </si>
  <si>
    <t>Kultūrpolitikas pamatnostādnes 2022.–2027.gadam „Kultūrvalsts”</t>
  </si>
  <si>
    <t>RR5.Kultūras mantojuma institūciju - bibliotēku, muzeju, arhīvu - klātienes apmeklējumu skaits uz 100 iedzīvotājiem</t>
  </si>
  <si>
    <t>RR6  Kultūras mantojuma institūciju - bibliotēku, muzeju, arhīvu - virtuālo apmeklējumu skaits uz 100 iedzīvotājiem</t>
  </si>
  <si>
    <t>RR7 Nemateriālā kultūras mantojuma sarakstā iekļauto vērtību skaits</t>
  </si>
  <si>
    <t>RR11. Ārvalstu vairākdienu ceļotāju Latvijā kopējie izdevumi</t>
  </si>
  <si>
    <t>Tajā skaitā:</t>
  </si>
  <si>
    <t>Nodrošināta infrastruktūras objektu sakārtošana</t>
  </si>
  <si>
    <t>Objektu skaits</t>
  </si>
  <si>
    <t>Eksponātēku renovācijas programmas īstenošana</t>
  </si>
  <si>
    <t>Apmeklējumu skaits</t>
  </si>
  <si>
    <t>Pilnvērtīgas muzeja darbības nodrošināšana</t>
  </si>
  <si>
    <t>Amata vietu skaits</t>
  </si>
  <si>
    <t>Īstenota Apsaimniekošanas programma 2022.- 2024. gados</t>
  </si>
  <si>
    <t>Pārskats par padarītiem darbiem un budžeta izlietojumu</t>
  </si>
  <si>
    <t>X</t>
  </si>
  <si>
    <t>Nodrošināta valsts aizsargājamu kultūras pieminekļu - sakrālo būvju saglabāšana</t>
  </si>
  <si>
    <t>Restaurēto/atjaunoto kultūras pieminekļu skaits</t>
  </si>
  <si>
    <t>Nodrošināta kultūras pieminekļu konservācija un restaurācija.</t>
  </si>
  <si>
    <t>Objektu skaits, kuros īstenoti konservācijas un restaurācijas darbi</t>
  </si>
  <si>
    <t>Privātīpašumā esošu kultūras pieminekļu atjaunošana</t>
  </si>
  <si>
    <t>Atjaunoti/saglabāti kultūras pieminekļi</t>
  </si>
  <si>
    <t>Nodrošināta ģeotelpisko datu sagatavošana un ģeodēziska precizēšana valsts aizsargājamiem kultūras pieminekļiem un to aizsardzības zonām.</t>
  </si>
  <si>
    <t>Objektu skaits, kas nodots ATIS rīcībā</t>
  </si>
  <si>
    <t>Nodrošināti semināru norise 5 vēsturiskajos novados, organizējot atsevišķu semināru Rīgā; pašvaldībām, kopienām un NVO sniegta informācija par NKM saglabāšanu un ilgtspējīgu attīstību, sarakstā iekļauto un iekļaujamo vērtību apzināšanu un popularizēšanu; veicināta informācijas nodošana par pieteikumu iesniegšana NKM sarakstam; izstrādāts metodiskais materiāls par NKM, kurā skaidroti jēdzieni, ietverti piemēri par NKM, nodrošināts metodiskais atbalsts NKM saglabāšanā un kopšanā iesaistītajiem, lai gatavotu pieteikumus NKM sarakstam</t>
  </si>
  <si>
    <t>NKM vērtību sarakstā iesniegto pieteikumu skaits</t>
  </si>
  <si>
    <t>Īstenoti starpsvētku pasākumi Sēlijas Dziesmu un deju svētki un Vidzemes dziesmu un deju svētki</t>
  </si>
  <si>
    <t xml:space="preserve">Piedalījušos koprepertuāra nozares ( kori, pūtēju orķestri, deju kolektīvi) kolektīvu skaits. </t>
  </si>
  <si>
    <t>Īstenots Pūtēju orķestru salidojums</t>
  </si>
  <si>
    <t>Piedalījušos pūtēju orķestru dalībnieku skaits</t>
  </si>
  <si>
    <t>Īstenoti Tautas deju ansambļu svētki</t>
  </si>
  <si>
    <t>Piedalījušos Tautas deju ansambļu dalībnieku skaits</t>
  </si>
  <si>
    <t>īstenots amatierteātru festivāls</t>
  </si>
  <si>
    <t>Piedalījušos amatierteātru dalībnieku skaits</t>
  </si>
  <si>
    <t>Dokumentēta Dziesmu un deju svētku tradīcija turpināta "Laudamus stāstu" filmēšana</t>
  </si>
  <si>
    <t>Papildināt publisko bibliotēku krājumus  ar orģinālliteratūras izdevumiem</t>
  </si>
  <si>
    <t>%  aptvērums no iegādātā izdevuma skaita</t>
  </si>
  <si>
    <t>Papildināt publisko bibliotēku krājumus  ar  tulkojumiem</t>
  </si>
  <si>
    <t>Iesaistīto izdevniecību skaits</t>
  </si>
  <si>
    <t>Iegādāto izdevumu nosaukumu skaits</t>
  </si>
  <si>
    <t>Iegādāto izdevumu eksemplāru skaits</t>
  </si>
  <si>
    <t> 32 615</t>
  </si>
  <si>
    <t>Iekļauto publisko bibliotēku skaits</t>
  </si>
  <si>
    <t>762</t>
  </si>
  <si>
    <t>Valsti reprezentējošu ekspozīciju izveide</t>
  </si>
  <si>
    <t>Mājas lapa papildināta ar jauniem publicētiem dokumentiem</t>
  </si>
  <si>
    <t>Publicētie dokumenti, lapas</t>
  </si>
  <si>
    <t>10  000</t>
  </si>
  <si>
    <t>Digitalizēti dokumenti</t>
  </si>
  <si>
    <t>Digitalizēti dokumenti, lapas</t>
  </si>
  <si>
    <t>Mantojuma saglabāšana: krājuma darba nodrošināšana</t>
  </si>
  <si>
    <t>Mantojuma pētniecība: muzeja krājuma pētniecība un aprakstīšana.</t>
  </si>
  <si>
    <t>Mantojuma popularizēšana: ekspozīciju pieejamības nodrošināšana</t>
  </si>
  <si>
    <t>Mantojuma popularizēšana:  izglītojošās programmas</t>
  </si>
  <si>
    <t>Nodarbību skaits</t>
  </si>
  <si>
    <t>Muzeja piedāvājuma nodrošināšana sabiedrībai</t>
  </si>
  <si>
    <t>Izglītojošo programmu uzveide</t>
  </si>
  <si>
    <t>Nodrošināta muzeja krājuma pārvietošana</t>
  </si>
  <si>
    <t>Krājuma vienību skaits</t>
  </si>
  <si>
    <t>Veikts telpu kapitālais remonts</t>
  </si>
  <si>
    <t>Platība kvadrātmetros</t>
  </si>
  <si>
    <t>Nodrošināta muzeja darbības nepārtrauktība</t>
  </si>
  <si>
    <t>Ekspozīciju projektēšana, izbūve un darbības uzsākšana Rīgas pilī</t>
  </si>
  <si>
    <t>Nodarbību telpu un citu publisko norišu telpu iekārtošana un darbības uzsākšana Rīgas pilī</t>
  </si>
  <si>
    <t>Izglītojošo nodarbību, lekciju un muzejisko pasākumu skaits</t>
  </si>
  <si>
    <t>Izveidota muzejpedagoģisko nodarbību telpa</t>
  </si>
  <si>
    <t>Nodarbību, pasākumu skaits</t>
  </si>
  <si>
    <t>Izveidota jubilejas izstāde, nodrošināta jubilejas pasākumu publicitātes kampaņa</t>
  </si>
  <si>
    <t>Muzeja infrastruktūra, kultūras pieminekļi</t>
  </si>
  <si>
    <t>Atjaunošana</t>
  </si>
  <si>
    <t>Rīga valstspilsēta</t>
  </si>
  <si>
    <t>4.1.Ir  piešķirti līdzekļi ekponātēku daļējai atjaunošanai. Latvijas Etnogrāfiskā brīvdabas muzeja apsaimniekošanā ir vairāk kā 100 eksponātēkas, un līdzekļi ēku atjaunošanai ir nepieciešami katru gadu.</t>
  </si>
  <si>
    <r>
      <t xml:space="preserve">Cita būtiska informācija </t>
    </r>
    <r>
      <rPr>
        <sz val="9"/>
        <rFont val="Times New Roman"/>
        <family val="1"/>
        <charset val="186"/>
      </rPr>
      <t>(piemēram,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 4.1. Latvijas Etnogrāfiskajam brīvdabas muzejam 2023.gadā 1166036 euro, 2024.gadā 2570418 euro, 2025.gadā 3635379; Rīgas Latviešu biedrības nama atjaunošanai, izpētei, konservācijai un restaurācijai 2023.gadā 1000000 euro, 2024.gadā 1600000 euro, 2025.gadā 1520000euro; Brīvības pieminekļa un Rīgas Brāļu kapu apsaimniekošanai 2023.gadā 761985 euro, 2024.gadā 986333 euro, 2025.gadā 1147332 euro, turpmāk katru gadu 1053000 euro; Brīvības pieminekļa alejas labiekārtošanai 2023.gadā 98010 euro; Sakrālā mantojuma finansēšanas programmai 2023.gadā un turpmākajos gados 1500000 euro. Finansējums nepieciešams, lai nodrošinātu sakrālā mantojuma objektu - būvju saglabāšanu, atbilstoši Sakrālā mantojuma finansēšanas likuma 2.pantam.  Valdības rīcības plāna 153.6 punkts paredz nodrošināt pastāvīgu finansējumu Sakrālā mantojuma programmai, nosakot, ka katru gadu Sakrālā mantojuma programmas ietvaros finansējama vismaz 10 objektu atjaunošana/restaurācija.  Finansējums tiek piešķirts konkura kārtībā, pamatojoties uz konfesiju pieteikumiem; Likuma "Par kultūras pieminekļu aizsardzību" 24.pants noteic kultūras pieminekļu saglabāšanas finansēšanu no valsts budžeta līdzekļiem.  Pieminekļu konservācijas un restaurācijas programmai (kultūrvēsturiskā mantojuma (infrastruktūras) saglabāšanai un atjaunošanai, tai skaitā valsts īpašumā esošā) 2023. gadā  un turpmāk katru gadu 1 000 000 euro (vidēji 30 kultūras pieminekļi  x 35 000 euro vidēji katram), finansējuma sadale tiks veikta konkursa kārtībā vidējais finansējums vienam īpašumam. Finansējums tiks piešķits konkursa kārtībā, publiski pieejamiem objektiem.  ALTUM aizdevumu programma kultūras pieminekļu privātīpašnieku atbalstam 2023.gadā un turpmākajos gados paredzētais finansējums 1 000 000 euro nodrošinātu ap 20 objektu atjaunošanu katru gadu, paredzot vidēji 50 000 euro vidēji vienam objektam. Apgrūtināto teritoriju informācijas sistēmas uzturēšanai finansējums 2023.gadā un turpmākajos gados 233333 euro,  jo ģeotelpiskie dati pieejami visām informācijas sistēmām: TAPIS, BIS u.c., kam nepieciešama precīza informācija par kultūras pieminekļiem un to aizsardzības zonu. Informācija arī nepieciešama pašvaldībām, ņemot vērā likumā "Par kultūras pieminekļu aizsardzību" noteikto pienākumu pašvaldībām nodrošināt vietējas nozīmes kultūras pieminekļu uzraudzību. Nemateriālā kultūras mantojuma vērtībusaglabāšanai un popularizācijai 2023.gadā 20000 euro un 2024.gadā un turpmākajos gados 28526 euro. Finansējums Dziesmu un deju svētku tradīciju stiprināšanai 2024.gadā un 2025.gadā 200000 euro apmērā.  Grāmatu iepirkuma programmas nodrošināšanai  publiskajām bibliotēkām 2023.gadā un turpmāk katru gadu 300000 euro kā valsts ikgadējs atbalsts grāmatniecības nozarei. Latvijas valsti reprezentējošu ekspozīciju izveidei Kultūras ministrijas muzejos no 2023 gada un turpmākajos gados 200000 euro.190. VNĪ nomas pārrēķinam un nomas aprēķiniem finansējums 2023.gadā un turpmākajos gados 429362 euro, tajā skaitā par MMA muzeja telpām 9831,72 euro gadā, RVKM telpām nomas aprēķins 370455 euro gadā, E.Smiļģa muzejam 49075 euro gadā. VDK dokumentu digitalizācijas turpināšanai 2023.gadā un turpmākos gadus 79954 euro. I.Ziedoņa muzeja darbības nodrošināšanai finansējums 2023.gadā un turpmākajos gados 140000 euro. V.Purvīša muzeja darbības nodrošināšanai finansējums 2023.gadā un turpmākajos gados 100000 euro. Rīgas vēstures un kuģniecības muzeja fliāles Latvijas Fotogrāfijas muzeja pārvietošana uz pagaidu telpām līdz Latvijas Fotogrāfijas muzeja pārcelšanai uz Tabakas kvartāla kompleksu  2023.gadā 45000 euro. Latvijas Nacionālā vēstures muzeja jaunās ekspozīcijas izveidošanai atjaunotajā Rīgas pils kastelā 2023.gadā 512334 euro, 2024.gadā 3598955 euro, 2025.gadā 80000 euro. Rīgas vēstures un kuģniecības muzeja 250 gadu jubilejas pasākumu programmas sagatavošanai un īstenošanai 2013 gadā 100000 euro.</t>
    </r>
  </si>
  <si>
    <t>Barba Krišajāne</t>
  </si>
  <si>
    <t>Atbalsts dažādu kultūras jomu iniciatīvu īstenošanai nolūkā nodrošināt kvalitatīvu, konkurētspējīgu un ilgtspējīgu kultūras un radošo nozaru attīstību.</t>
  </si>
  <si>
    <t>Radīt priekšnosacījumus profesionālās mākslas attīstībai. Veikt ieguldījumus kultūras un radošo nozaru infrastruktūrā un materiāltehniskajā nodrošinājumā. Stiprināt kultūras un radošo nozaru eksportspēju un starptautisko atpazīstamību Latvijas tēla veidošanā. Veicināt radošo industriju attīstību. Kultūras informācijas aprite.</t>
  </si>
  <si>
    <t xml:space="preserve">151.2. Apzināt atalgojuma paaugstināšanas iespējas nevalstiskajā sektorā nodarbinātajiem un pašnodarbinātajiem kultūras darbiniekiem no valsts budžeta finansētajos projektos. 151.4. Stiprināt pašvaldību kultūras darbinieku kapacitāti - nodrošināt pašvaldību kultūras darbinieku profesionālo izaugsmi un apzināt pašvaldību kultūras darbinieku atalgojuma situāciju un iespējas to salāgot ar atalgojuma pieaugumu valsts sektorā. 152.3.Nodrošināta izglītības kvalitātes pārraudzība izcilību identificēšanai, regulāri organizējot valsts mēroga pasākumus, tai skaitā valsts konkursu profesionālās ievirzes, profesionālās vidējās izglītības pakāpē. 154. Nostiprināsim nacionālās kultūras institūcijas. Plānveidīgi atjaunosim nacionālo kultūras institūciju ēkas un nodrošināsim atbalstu mūsdienīga satura veidošanai. Uzsāksim nacionālās koncertzāles projekta īstenošanu. Vienosimies par Latvijas Laikmetīgās mākslas muzeja veidošanas modeli un nodrošināsim pastāvīgu Latvijas laikmetīgās mākslas kolekcijas veidošanu. 154.3. Veikt mērķtiecīgas investīcijas valsts dibināto teātru un koncertorganizāciju aprīkojuma atjaunošanā. 154.4. Sistemātiski attīstīt Latvijas laikmetīgās mākslas kolekciju. 155.1. Īstenot Latvijas simtgades Publiskās diplomātijas programmu. 155.4. Novērtējot lielo iedzīvotāju atzinību Latvijas simtgadei veltītajām filmām, turpināt atbalstu filmu projektiem, kas stiprina valstiskumu un piederību Latvijai, tai skaitā aktualizē un izglīto par Latvijas vēsturi un latviešu literāro mantojumu un jaunradi. 155.7. 2) Nodrošināta Baltijas Kultūras fonda darbība.  158.2. Veidosim labvēlīgus apstākļus kultūras kapitāla pārnesei uz citām valsts attīstības jomām jaunu uzņēmumu un produktu radīšanai un eksportam. 158. Veidosim labvēlīgus apstākļus kultūras kapitāla pārnesei uz citām valsts attīstības jomām jaunu uzņēmumu un produktu radīšanai un eksportam.  166. Stiprināsim nacionālo mediju telpu un nodrošināsim valsts atbalstu daudzveidīga, kvalitatīva mediju satura veidošanai latviešu valodā.																																												</t>
  </si>
  <si>
    <t xml:space="preserve">1.panta 5.punkts pēcpandēmijas perioda ekonomiskās vides noturības veicināšana, atbalstot uzņēmumu atgūšanos un attīstību, stiprinot uzņēmumu kapitāla bāzi un investīciju piesaisti.					</t>
  </si>
  <si>
    <t xml:space="preserve">Veidojot plašai sabiedrībai interesējošus un pieejamus profesionālās mākslas produktus, tiek veicināts iedzīvotāju kultūras patēriņš un kāpināta viņu garīgā izaugsme un dzīves kvalitāte. Kvalitatīvu filmu veidošana, to skaita palielināšana, ir būtiska vairākos aspektos. Kino ir būtiska nacionālās audiovizuālās kultūras daļa. Kvalitatīvas nacionālās filmas stiprina mediju un informatīvo telpu. Starptautiskā atpazīstamība un sakaru izveide nodrošina kultūras aktivitāšu daudzveidību un pieprasījuma pieaugumu. Kultūras eksporta, importa un kultūras diplomātijas veicināšana nodrošina gan Latvijas tēla atpazīstamību pasaulē, gan veicina inovācijas Latvijas kultūras telpā.  Ieguldījums nozares profesionāļu informēšanā un izaugsmē, kā arī nozaru vietēja un starptautiska mēroga atpazīstamības veicināšana rada labvēlīgus apstākļus kvalitatīva un daudzveidīga kultūras piedāvājuma radīšanai un kultūras produktu pieprasījuma pieaugumu.	</t>
  </si>
  <si>
    <t>Mājsaimniecību izdevumi kultūrai un atpūtai no mājsaimniecību kopējiem patēriņa izdevumiem (%)</t>
  </si>
  <si>
    <t xml:space="preserve">Kultūrpolitikas pamatnostādnes 2022.-2027. gadam "Kultūrvalsts"				</t>
  </si>
  <si>
    <t xml:space="preserve">Kultūras mantojuma institūciju - bibliotēku, muzeju, arhīvu - klātienes apmeklējumu skaits uz 100 iedzīvotājiem			</t>
  </si>
  <si>
    <t xml:space="preserve">	Kultūras un radošo nozaru īpatsvars IKP (%)		</t>
  </si>
  <si>
    <t>Kultūras un radošajās nozarēs nodarbinātie no kopējā nodarbināto skaita (%)</t>
  </si>
  <si>
    <t xml:space="preserve">Eksporta daļa valsts kopējā kultūras preču apjomā (%) 	</t>
  </si>
  <si>
    <t xml:space="preserve">Kultūras pasākumu apmeklējumu skaits gadā uz 100 iedzīvotājiem			</t>
  </si>
  <si>
    <t xml:space="preserve">Ārvalstu vairākdienu ceļotāju Latvijā kopējie izdevumi			</t>
  </si>
  <si>
    <t>Eksporta daļa valsts kopējā kultūras preču apjomā (%)</t>
  </si>
  <si>
    <t>Latvijas ekspozīcijā Venēcijas mākslas biennālē apmeklētāju skaits un Latvijas laikmetīgās mākslas starptautiskā atpazīstamība, veicinošas vides veidošana Latvijas mākslinieku mobilitātei un Latvijas mākslas eksportam.</t>
  </si>
  <si>
    <t>22.03.00  Kultūras infrastruktūras attīstība"</t>
  </si>
  <si>
    <t>Iztulkoti, izdoti un auditorijai pieejami Baltijas asamblejas apbalvotie literārie darbi</t>
  </si>
  <si>
    <t xml:space="preserve">Tulkoto/izdoto darbu skaits		</t>
  </si>
  <si>
    <t xml:space="preserve">Attīstīta starptautiskā sadarbība kultūras jomās		</t>
  </si>
  <si>
    <t>Nodrošināta dalība starptautiskos projektos un pasākumos (skaits)</t>
  </si>
  <si>
    <t>Nodrošinātas kultūras jomas pārstāvju izglītības un izaugsmes iespējas</t>
  </si>
  <si>
    <t>Īstenoto pasākumu (lekciju un semināru) skaits</t>
  </si>
  <si>
    <t>Īstenoti latviešu oriģinālmūzikas pirmatskaņojumi un to iekļaušana jaunās koncertprogrammās</t>
  </si>
  <si>
    <t>Latviešu oriģinālmūzikas pirmatskaņojumu un to atskaņojumu jaunās koncertprogrammās skaits</t>
  </si>
  <si>
    <t xml:space="preserve">Jaundarbu īstenošana		</t>
  </si>
  <si>
    <t>Jaundarbu  skaits</t>
  </si>
  <si>
    <t>Tiek izveidotas dažāda veida kvalitatīvas filmas</t>
  </si>
  <si>
    <t>Uzsākta jaunu, kvalitatīvu filmu veidošana</t>
  </si>
  <si>
    <t>Nodrošināta krājuma pieejamība sabiedrībai</t>
  </si>
  <si>
    <t>Muzeja krājums papildināts ar augstvērtīgiem laikmetīgās mākslas darbiem</t>
  </si>
  <si>
    <t>Mākslas darbu skaits</t>
  </si>
  <si>
    <t xml:space="preserve">Nodrošināti balvu pasniegšanas pasākumi </t>
  </si>
  <si>
    <t>Pasākumu skaits</t>
  </si>
  <si>
    <t xml:space="preserve">Nodrošināts kultūras nozaru profesionālā snieguma novērtēšanas process 		</t>
  </si>
  <si>
    <t xml:space="preserve">snieguma izvērtēšanas procesi		</t>
  </si>
  <si>
    <t>Nodrošinātas vietas komponistu rezidenču programmā</t>
  </si>
  <si>
    <t>Nodrošināto vietu skaits</t>
  </si>
  <si>
    <t xml:space="preserve">Nodrošināts kultūras daudzpusīgs atspoguļojums iknedēļas drukas/interneta kultūras medijos		</t>
  </si>
  <si>
    <t xml:space="preserve">Mediju skaits		</t>
  </si>
  <si>
    <t xml:space="preserve">Nodrošināta kvalitatīva informācija par kultūras procesiem un notikumiem 		</t>
  </si>
  <si>
    <t xml:space="preserve">Publicēto recenziju, interviju, diskusiju u.c. informācijas materiālu skaits gadā </t>
  </si>
  <si>
    <t xml:space="preserve">Veicināta Latvijas kultūras organizāciju starptautiskā atpazīstamība un sadarbība.		</t>
  </si>
  <si>
    <t xml:space="preserve">Baltijas kultūras fonda konkursā atblastīto projektu skaits		</t>
  </si>
  <si>
    <t>Latvijas literatūras u.c izdevumu tulkošana un izdošana ārvalstīs</t>
  </si>
  <si>
    <t>Grantu skaits darbu izdošanai</t>
  </si>
  <si>
    <t xml:space="preserve">Nodrošināta Grāmatai 500 programmas daudzveidība (izstādes, pasākumi bibliotēkās, sadarības projekti, konferences, izdevumi, digitālie risinājumi u.c.)		</t>
  </si>
  <si>
    <t>Aktivitāšu profilu skaits</t>
  </si>
  <si>
    <t>Kultūras programmas sagatavošanas un īstenošana</t>
  </si>
  <si>
    <t>Aktivitāšu/ iesaistīto autoru skaits</t>
  </si>
  <si>
    <t>15 un 30</t>
  </si>
  <si>
    <t>25 un 60</t>
  </si>
  <si>
    <t>50 un 80</t>
  </si>
  <si>
    <t>Profesionālās programmas sagatavošanas un īstenošana</t>
  </si>
  <si>
    <t>Aktivitāšu / iesaistīto profesionāļu skaits</t>
  </si>
  <si>
    <t>10 un 20</t>
  </si>
  <si>
    <t>20 un 35</t>
  </si>
  <si>
    <t>30 un 60</t>
  </si>
  <si>
    <t xml:space="preserve">Īstenota Latvijas ekspozīcija Prāgas kvadriennālē		</t>
  </si>
  <si>
    <t>Sagatavoto ekspozīciju skaits</t>
  </si>
  <si>
    <t xml:space="preserve">Īstenota Latvijas paviljona ekspozīcija Venēcijas biennāles 18.starptautiskajā arhitektūras izstādē  2023.gadā 		</t>
  </si>
  <si>
    <t xml:space="preserve"> Latvijas ekspozīcija </t>
  </si>
  <si>
    <t>_</t>
  </si>
  <si>
    <t xml:space="preserve">Apmeklētāju skaits - Latvijas ekspozīcijā Venēcijas  biennāles 18.starptautiskajā arhitektūras izstādē  		</t>
  </si>
  <si>
    <t>Latvijas ekspozīcijas apmeklētāju skaits</t>
  </si>
  <si>
    <t>~300 000</t>
  </si>
  <si>
    <t xml:space="preserve">_ </t>
  </si>
  <si>
    <t>~400 000</t>
  </si>
  <si>
    <t>2. 2023. g - īstenoti sagatavošanās darbi Latvijas dalības 60.Venēcijas mākslas biennālē .2024. g.Nodrošināta Latvijas dalība 60. Venēcijas mākslas biennālē - īstenots Latvijas nacionālais paviljons un uzsākti sagatavošanās datbi dalībai 61.mākslas biennālē. 2025.g Īstenoti sagatavošanās darbi Latvijas dalībai 61. Venēcijas mākslas biennālē, kas norisināsies 2026.g.</t>
  </si>
  <si>
    <t>Latvijas paviljona apmeklētāju skaits</t>
  </si>
  <si>
    <t>Latvijas mākslinieku un Latvijas publicitāte un starptautiskajos medijos</t>
  </si>
  <si>
    <t>Publicēto vienību skaits</t>
  </si>
  <si>
    <t>~100</t>
  </si>
  <si>
    <t>Jaunradīti mākslas darbi, kas pozitīva Starptautiskās Laikmetīgās mākslas kolekcijas komisijas lēmuma rezultātā iekļauti Latvijas Laikmetīgās mākslas kolekcijā</t>
  </si>
  <si>
    <t>Jaunradīto darbu skaits</t>
  </si>
  <si>
    <t xml:space="preserve">Sabiedrību  „Altum” izsniegti granti mākslas, izklaides un atpūtas nozaru komersantiem, kuri organizē pastāvīgu publisku mākslas, izklaides un atpūtas pasākumu norisi (atbalsta apmērs vienam atbalsta saņēmējam nepārsniedz 2 300 000 euro )		
		</t>
  </si>
  <si>
    <t>Kultūras komersantu skaits</t>
  </si>
  <si>
    <t xml:space="preserve">Sabiedrību  „Altum” izsniegti aizdevumi mākslas, izklaides un atpūtas nozaru komersantiem, kuri organizē pastāvīgu publisku mākslas, izklaides un atpūtas pasākumu norisi </t>
  </si>
  <si>
    <t xml:space="preserve">Jaunā Eiropas Bauhaus (JEB) Latvijas kontaktpunkta darbība un pārstāvniecība nacionālos un starptautiskos pasākumos, tostarp JEB nacionālo kontaktpunktu tīklā. </t>
  </si>
  <si>
    <t xml:space="preserve">Jaunā Eiropas Bauhaus Latvijas kontaktpunkta nacionālas nozīmes pasākumi  un dalība Jaunā Eiropas Bauhaus nacionālo kontaktpunktu sanāksmēs un pasākumos </t>
  </si>
  <si>
    <t>vismaz 15</t>
  </si>
  <si>
    <t>vismaz15</t>
  </si>
  <si>
    <t xml:space="preserve">Tematisks pārskati vai pētījumi par arhitektūras, ainavu arhitektūras un dizaina labās prakses piemēriem Latvijā </t>
  </si>
  <si>
    <t>Tematiskie pārskati (vai pētījumi)  arhitektūras jomā, aptaujas par dizaina jomu</t>
  </si>
  <si>
    <t xml:space="preserve">2 un 2   </t>
  </si>
  <si>
    <t xml:space="preserve">vismaz 2 un 2   </t>
  </si>
  <si>
    <t xml:space="preserve">Tālākizglītības pasākumi arhitektiem - izglītojoši semināri, lekcijas par arhitektūras prakses jautājumiem, autortiesībām, arh.eksportu u.c.;dizaineriem - par dažādām dizaina jomas aktualitātēm  </t>
  </si>
  <si>
    <t>īstenoto semināru skaits arhitektiem  un pasākumu skaits - dizaineriem, dizaina profesionāļiem un interesentiem</t>
  </si>
  <si>
    <t xml:space="preserve">25 un 12 </t>
  </si>
  <si>
    <t xml:space="preserve">vismaz 30 un 12 </t>
  </si>
  <si>
    <t xml:space="preserve">30 un 12 </t>
  </si>
  <si>
    <t xml:space="preserve">Mērķauditoriju izglītošana, informācija tīmekļvietnē un socialajos tīklos (arhitektūras , dizaina, radošo industriju jomā( Fold)) </t>
  </si>
  <si>
    <t xml:space="preserve">Informācijas vienības </t>
  </si>
  <si>
    <t>Iniciatīvas radi! akadēmijas norise</t>
  </si>
  <si>
    <t>Īstenoto pasākumu skaits</t>
  </si>
  <si>
    <t>Radīt analītiskus rakstus, kas apskata problēmjautājumus nozaru, reģionālās attīstības, ekonomikas, kultūras u.c. politikas kontekstā</t>
  </si>
  <si>
    <t>Rakstu skaists</t>
  </si>
  <si>
    <t>Uzturēt katalogu par Latvijas radošo industriju zīmoliem, uzņēmumiem, un personībām, kurā samērīgi pārstāvētas dažādas radošo industriju disciplīnas un ietverts pakalpojuma vai produkta apraksts, vizuālā informācija un kontaktinformācija</t>
  </si>
  <si>
    <t>Uzturēt kalendāru, kas ietver informāciju par konferencēm, semināriem, projektu konkursiem un to termiņiem, apmācībām, apbalvojumiem un pasākumiem radošo industriju jomā gan Latvijā, gan ārvalstī</t>
  </si>
  <si>
    <t>Pievienoto vienību skaits</t>
  </si>
  <si>
    <t>apkopot, uzkrāt un izplatīt informāciju vienotā informācijas vietnē latviešu un angļu valodā par mūsdienu ritmiskās, populārās mūzikas industriju – autoriem, izpildītājiem, producentiem, konkursiem, pakalpojumu sniedzējiem, organizācijām, koncertu norises vietām visā Latvijas teritorijā, liekot uzsvaru uz potenciālo eksporta objektu</t>
  </si>
  <si>
    <t>Organizēt seminārus un citas izglītojošas aktivitātes par aktuālajiem jautājumiem mūsdienu ritmiskās, populārās mūzikas eksporta jomā</t>
  </si>
  <si>
    <t>Pārstāvēt mūsdienu ritmiskās, populārās mūzikas industriju starptautiskos formātos un paplašināt mūsdienu ritmiskās, populārās mūzikas eksporta iespēja</t>
  </si>
  <si>
    <t>Organizēt radošo dziesmu rakstīšanas nometni "Riga.Live"</t>
  </si>
  <si>
    <t>Publiskoto vienību skaits</t>
  </si>
  <si>
    <t>Konferenču skaists, kurās ņemta dalība</t>
  </si>
  <si>
    <t xml:space="preserve">Organizēt radošo dziesmu rakstīšanas nometni </t>
  </si>
  <si>
    <t>ēkas, būves</t>
  </si>
  <si>
    <t>Būvniecība</t>
  </si>
  <si>
    <t>valsts īpašumā uz FM vārda vai valsts īpašums, kas ieguldīts VNĪ pamatkapitālā</t>
  </si>
  <si>
    <t>PPP ietvaros finansējums nav piešķirts. Objektu pārbūvei un atjaunošanai iepriekš piešķirts  ERAF finansējums SAM 5.6.1., SAM 5.5.1. un SAM 4.2.1.2. ietvaros vai COVID augstas gatavības un LNG budžeta programmu ietvaros.</t>
  </si>
  <si>
    <t xml:space="preserve">Stiprināt profesionālo vidējo izglītību, augstāko izglītību un pētniecību, kā arī nodrošināt profesionālās pilnveides, kvalifikācijas iegūšanas un tālākizglītības iespējas kultūras un radošajās nozarēs nodarbinātajiem un sniegt ieguldījumu vispārējās izglītības procesā kultūras izpratnes un pašizpausmes mākslā attīstīšanai. </t>
  </si>
  <si>
    <t>Lai stiprinātu profesionālo vidējo izglītību, plānota papildu audzēkņu uzņemšana profesonālās vidējās izglītības programmās, nodrošinot jaunu programmu īstenošanu un esošo programmu pilnveidi, nepeiciešams veicināt digitālo mācību līdzekļu pilnveidi,  nodrošināt skolu esošās infrastruktūras uzturēšanu, pārejot uz nomas attiecībām,  kaā arī nodrošināt PIKC realizēto ES fondu projektu ietvaros izveidoto objektu uzturēšanu, kā arī plānots KM profesionālajās vidusskolās nodrošināt stipendiju  IZM līmenī.
Lai stiprinātu augstāko izglītību un pētniecību, nepieciešams stiprināt mākslas un kultūras augstskolu kapacitāti, nodrošinot studiju bāzes finansējumu 100% apmērā no normatīvajos aktos noteiktā.  Papildus tam nepieciešams attīstīt un modernizēt augstskolu infrastruktūru, t.sk.,    veikt investīcijas Latvijas Mākslas akadēmijas ēkas Kronvalda bulvārī 4,Rīgā sakārtošanai - fasādes atjaunošanai un telpu remonam, kā arī Latvijas Kultūras koledžai pārejai uz nomas attiecībām. Papildus tam,  nepieciešams nodrošināt  pedagoģijas studiju programmu attīstību un akadēmiskās doktorantūras un profesionālās doktorantūras mākslās attīstību, t.sk., paredzot attīstīt kopīgas profesionālās doktorantūras studiju programmas mākslās, kā arī izveidot un uzsākt kopīgu akadēmisko doktorantūras studiju programmu  mākslās,  pilnveidot studiju programmas atbilstoši kultūras nozares un radošo industriju vajadzībām,  tostarp pedagoģijas studijas,  veicināt studiju internacionalizāciju, kā arī stiprināt kultūras pētniecības un mākslinieciskās jaunrades procesus.  Nozīmīgi ir arī veicināt augstskolu radošo darbību, īstenojot mākslinieciskās jaunrades nacionālā un starptautiskā mērogā projektus  studiju procesa ietvaros. 
Lai nodrošinātu profesionālās pilnveides, kvalifikācijas iegūšanas un tālākizglītības iespējas kultūras un radošajās nozarēs nodarbinātajiem, nepieciešams stimulēt kvalitatīvu un kvantitatīvu kultūrizglītības pedagogu ataudzi, īstenojot karjeras izglītību profesionālās vidējās izglītības līmenī, kā arī kultūras darbinieku profesionālo pilnveidi. 
Būtiski ir īstenot pasākumus un sniegt ieguldījumu vispārējās izglītības procesā kultūras izpratnes un pašizpausmes mākslā attīstīšanai. Šī mērķa sasniegšanai paredzētas lasīšanas veicināšanas programmas "Bērnu, jauniešu un vecāku žūrija" un "Grāmatu starts",  nodrošinot vērtīgu grāmatu pieejamību pašvaldību publiskajās bibliotēkās un skolu bibliotēkās un šo grāmatu apriti bērnu, jauniešu un vēcāku auditorijās ar mērķi lasītprasmes un rakstpratības  kāpināšanu.</t>
  </si>
  <si>
    <t>152. Attīstīsim kvalitatīvu, uz izcilību orientētu un mērķtiecīgā nacionālajā pasūtījumā balstītu kultūrizglītības sistēmu, kas tiek pilnveidota atbilstoši aktuālajām kultūras nozares prioritātēm un darba tirgus vajadzībām. Veidosim spēcīgus profesionālās izglītības kompetenču centrus, veltot īpašu uzmanību Nacionālās Mākslu vidusskolas infrastruktūras modernizācijai. Attīstīsim Latvijas kultūras augstskolas, nodrošinot nacionālās kultūrvides un cilvēkresursu attīstības ilgtspēju, nepārtrauktību, starptautisku izcilību nozares studijās, pētniecībā un radoši mākslinieciskajā darbībā.                                                                                                                                                  
156.2. Pilnveidot atbalsta mehānismus Nemateriālā kultūras mantojuma sarakstā iekļauto vērtību pārmantojamībai.</t>
  </si>
  <si>
    <t>2) valsts cilvēkkapitāla palielināšana, palielinot publisko finansējumu un veicot reformas veselības nozarē, izglītībā un zinātnē;</t>
  </si>
  <si>
    <t>Pastarpināta</t>
  </si>
  <si>
    <t>Prioritārā pasākuma īstenošana ietekmēs valsts ekonomiskās izaugsmes veicināšanu, jo sekmēs profesionālo vidējo un augstāko izglītības iestāžu studējošo un absolventu, tostarp pedagogu konkurētspēju un izglītības kvalitāti.Prodesionālo vidējo izgglītības iestāžu un augstskolu finanšu resursu palielināšana veicinās konkurētspējas uzlabošanu, kas nodrošinās gan kultūras un radošo industriju nozares, gan izglītības, gan valsts ekonomikas attīstību kopumā. Atalgojuma sistēmas pilnveide spēj nodrošināt konkurētspējas un labklājības līmeņa paaugstināšanos, kas ir viens no veiksmīgas ekonomiskās izaugsmes priekšnosacījumiem. 
Dalība nozīmīgos pētniecinas un mākslinieciskās jaunrades projektos veicinās iespējas dalīties ar pētījumiem un idejām, profesionāliem darba instrumentiem  veicinot studentu, jauno mākslinieku, daiļradi, nodrošinot  inovatīvus risinājumus radošo industriju pārstāvju izglītības ieguves procesā un saturā, kas savukārt veicinās nozares attīstību un starptautisku izcilību.  Studiju programmas attīstībā un pilnveide atbilstoši kultūras nozares un radošo industriju vajadzībām,  kā arī kultūras pētniecības un mākslinieciskās jaunrades procesu stiprināšana, veicina inovācijas, attīstot produktus un pakalpojumus ar augstu pievienoto vērtību. Tālākizglītība atbalstīšana veicinās speciālistu prsamju uzlabošanu atbilstoši nozares darba tirgus vajadzībām.</t>
  </si>
  <si>
    <t>Strukturālas reformas netiek īstenotas</t>
  </si>
  <si>
    <t>Augstāko izglītību ieguvušo īpatsvars vecuma grupā no 30 līdz 34 gadiem (%)</t>
  </si>
  <si>
    <t xml:space="preserve">Latvijas ilgtspējīgas attīstības stratēģija 2030 (apstiprināta ar Saeimas 2010.gada 10.jūnija paziņojumu „Paziņojums par Latvijas ilgtspējīgas attīstības stratēģijas līdz 2030.gadam apstiprināšanu”) </t>
  </si>
  <si>
    <t>Vidējās un augstākās izglītības iestāžu nesenu (pirms viena-trim gadiem) absolventu (20–34 gadu vecumā) nodarbinātības līmenis</t>
  </si>
  <si>
    <t>Latvijas Nacionālais attīstības plāns 2021.-2027.gadam (2020.gada 2.jūlijs, LR Saeimas lēmums)</t>
  </si>
  <si>
    <t>Piesaistīto pētniecības un radoši māksliniecisko projektu skaits (gadā) KM dibinātajās augstskolās</t>
  </si>
  <si>
    <t xml:space="preserve"> "Kultūrpolitikas pamatnostādnes 2021. – 2027.gadam "Kultūrvalsts""  (Ministru kabineta 2022. gada 1. martā rīkojums Nr. 143)</t>
  </si>
  <si>
    <t>Mūžizglītības, tostarp tālākizglītības un profesionālās pilnveides, programmu apguvušo skaits</t>
  </si>
  <si>
    <t>Profesionālās vidējās kultūrizglītības programmu absolventu skaits KM dibinātajās un pašvaldību profesionālajās vidējās izglītības iestādēs, kuras finansē KM</t>
  </si>
  <si>
    <t>Absolventu skaits KM dibinātajās augstskolās</t>
  </si>
  <si>
    <t xml:space="preserve"> "Kultūrpolitikas pamatnostādnes 2021. – 2027.gadam "Kultūrvalsts"" (Ministru kabineta 2022. gada 1. martā rīkojums Nr. 143)
</t>
  </si>
  <si>
    <t>.</t>
  </si>
  <si>
    <t xml:space="preserve">Sagatavoti speciālisti ar vidējo profesionālo izglītību kultūras nozarei </t>
  </si>
  <si>
    <t>Sagatavoti speciālisti ar vidējo profesionālo izglītību kultūras nozarei (skaits)</t>
  </si>
  <si>
    <t>Izveidota profesionālās pilnveides programma tautas lietišķās mākslas studiju vadītājiem un  profesionālās pilnveides programma  folkloras kopu vadītājiem, metodiķiem un folkloras skolotājiem</t>
  </si>
  <si>
    <t>Izveidotas profesionālās kompetences pilnveides programmas (skaits)</t>
  </si>
  <si>
    <t xml:space="preserve">Sagatavoti speciālisti ar augstāko izglītību kultūras nozarei </t>
  </si>
  <si>
    <t>Lasīšanas veicināšanā iesaistīti bērni, jaunieši un vecāki</t>
  </si>
  <si>
    <t>Programmās iesaistīti bērni, jaunieši un vecāki (skaits)</t>
  </si>
  <si>
    <t xml:space="preserve">Audzēkņi kultūrizglītības augstskolās un koledžās uz 1000 iedzīvotājiem </t>
  </si>
  <si>
    <t>Audzēkņi kultūrizglītības augstskolās un koledžās uz 1000 iedzīvotājiem (skaits)</t>
  </si>
  <si>
    <t>Augstskolu studiju vietas finansējuma pieaugums (%)</t>
  </si>
  <si>
    <t xml:space="preserve">Augstskolu studiju bāzes finansējuma pieaugums % </t>
  </si>
  <si>
    <t>Īstenoti starptautiski mākslas augstskolu attīstības projekti</t>
  </si>
  <si>
    <t>Īstenoto projektu skaits</t>
  </si>
  <si>
    <t xml:space="preserve">Latvijas Mākslas akadēmijas ēka Rīga, Kronvalda bulvāris 4. </t>
  </si>
  <si>
    <t>Rīga, Kronvalda bulvāris 4. 1.Ugunsdzesibas signalizācijas un apziņošanas izbūve 150000.00; 2.Ēkas arhitektoniski-mākslinieciskā inventarizācija un kultūrvēsturiskā izpēte, uzmērījumi, energo audits un projektēšana 175000.00 (ēka ir vietējas nozīmes Arhitektūras piemineklis.Valsts aizsargājamo nekustamo kultūras pieminekļu saraksta aizsardzības Nr.: 8159. Objekta kultūrvēsturiskā vērtība atbilst Noteikumu Nr. 474 "Noteikumi par kultūras pieminekļu uzskaiti, aizsardzību, izmantošanu, restaurāciju un vidi degradējoša objekta statusa piešķiršanu" 10. punktā noteiktajiem kritērijiem. Objektā saglabājušās bijušā Rīgas Politehnikuma Ķīmijas fakultātes laboratorijas telpas un to autentiskais aprīkojums, kas saistīts ar zinātnes un izglītības vēsturi Latvijā un Eiropā, kā arī ievērojamu ķīmijas zinātnes darbinieku darbību. Papildus kultūrvēsturisko vērtību veido Objektā izvietotais ar ķīmijas zinātnes attīstību Latvijā saistītais Latvijas ķīmijas vēstures muzeja krājums.Valsts nozīmes Vēsturiska notikuma vieta Nr.9182); 3. Novecojušo padomju laikā būvēto elektrības sadaļu nomaiņa 38000.00; 4.Kanalizacijas tikla atbrīvošana no bīstamajiem cauruļvadiem un rekonstrukcija 55000.00; 5.Ēkas bēniņu telpu sagatavošana atbilstoši ugunsdrošības prasībam (atbrīvošana no ugunsnedrošām iekārtam un izbūvēm, konstrukciju apstrāde ar ugunsaizsardzības lidzekliem) objektā ir trīm jumta bēniņu zonas katrai nepieciešams 50000.00. Kopā 50000 X 3 = 150000.00 šo darbu apjomu iespējams sadalīt 3 secīgos posmos; 6. Parseguma starp 0. un 1. stāvu rekonstrukcija un bojāto starpsienu renovācija 65000.00 (saskaņā ar BVKB atzinums par objekta defektiem); 7.Vēsturiskas sūkņu stacijas atbrīvošana no ķimiskā piesārņojuma un restaurācija pielagojot macibu procesa realizācijai 43000.00; 8.Objekta apsardzes signalizācijas izbūve 100000.00; 9.Ūdensvada ievada (ugunsdzēsibas) rekonstrukcija 72000.00; 10. Neatliekams kāpņu telpas remonts, jo ir konstatēts gan paaugstināts mitrums gan pazemināta temperatūra telpās, steidzami ir jalikvidē alerģiju izraisošs pēlējums 68000.00; 11.Konstruktīvo plaisu savilkšana austrumu fasāde 22000.00</t>
  </si>
  <si>
    <t>Rīga, Nekustamais īpašums, kas ierakstīts Rīgas pilsētas zemesgrāmatas nodalījumā Nr. 19178 uz
Latvijas Mākslas akadēmijas vārda.</t>
  </si>
  <si>
    <t>Nē</t>
  </si>
  <si>
    <r>
      <t xml:space="preserve">Cita būtiska informācija </t>
    </r>
    <r>
      <rPr>
        <sz val="9"/>
        <rFont val="Times New Roman"/>
        <family val="1"/>
        <charset val="186"/>
      </rPr>
      <t>(piemēram,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
1.Stiprināt profesionālo vidējo izglītību: 1) Jaunu audzēķņu uzņemšanai prof,vid.izglītības programmās - 2023.gadā 1 160 882 euro, 2024.gadā - 1 218 927 euro, 2025.gadā un turpmāk ik gadu - 1 279 873 euro; 2) Digitālo mācību līdzekļu pilnveide - 219 000 euro ik gadu; 3) KM padotībā esošo vidusskolu pārejai uz nomas attiecībām  PIKC Liepājas Mūzikas, mākslas un dizaina vidussika, Rēzeknes Mākslas un dizaina vidusskola, Jelgavas Mūzikas vidusskola)  ik gadu 849 729 euro; 4) PIKC realizēto ES fondu projektu ietvaros izveidoto objektu uzturēšana (PIKC Liepājas Mūzikas, mākslas un dizaina vidusskola, PIKC Nacionālā Māklsu vidusskola)  ik gadu 531 757 euro;  5 )KM profesionālajās vidusskolās nodrošināt stipendiju  IZM līmenī ik gadu 136 695 euro. 
2. Stiprināt augstāko izglītību un pētniecību: 1) Ministru kabineta 2006.gada 12.decembra noteikumu Nr.994 „Kārtība, kādā augstskolas un koledžas tiek finansētas no valsts budžeta līdzekļiem” (turpmāk – Noteikumi Nr.994) 9.punkts paredz, ka studiju bāzes finansējuma apmēru nosaka, pamatojoties uz attiecīgajai augstskolai vai koledžai valsts noteikto studiju vietu skaitu, studiju vietas bāzes izmaksām un izglītības tematisko jomu studiju izmaksu koeficientiem. Šobrīd plānotais augstskolu studiju vietas bāzes izdevumu apmērs 2021.gadam un turpmākajiem gadiem ir noteikts 1630,11 euro apmērā. Pašlaik Kultūras ministrijas augstskolām valsts budžeta bāzē plānotais studiju vietas bāzes finansējums ir 11 111 880 euro, tas ir, vidēji 90,6 % apmērā no nepieciešamā. Lai nodrošinātu studiju vietas bāzes finansējuma 100% apmērā, nepieciešamais papildu finansējums Kultūras ministrijai sastāda 1 151 292 euro ik gadu;  2) Latvijas Mākslas akadēmija ir uzsākusi darbību jaunās telpās Kronvalda bulvārī 4, Rīgā, taču lai minētās telpas varētu pilnvērtīgi izmantot studiju procesa nodrošināšanai, nepeiciešamas investīcijas ēkas sakārtošanai - fasādes atjaunošana un telpu remonts.Plānotās investīcijas ēkas sakārtošanai ir 2023.gadā 643 900 euro, 2024.gadā 1 987 800 euro, 2025.gadā 1 087 800 euro; 3) J.Vītola Latvijas Mūzikas akadēmijai  pedagoģijas studiju programmu attīstībai papildus nepieciešamais finansējums (ņemot vērā bāzes finansējumu  2022.gadā 1630,11 euro)  - 2023.gadā 436 286 euro, 2024.gadā - 615 433 euro, 2025.gadā un turpmākajos gados - 776 895 euro; 4)  Akadēmiskās doktorantūras un profesionālās doktorantūras mākslās attīstībai papildus nepiciešamais finansējums  - 2023.gadā- 724 861 euro, 2024.gadā - 701 949 euro, 2025.gadā un turpmākajos gados - 576 537 euro. Vienlaikus norādāms, ka papildus nepieciešamais finansējums ir lielāks, jo tass jau daļēji ir iekļauts  IZM plānošanas dokumentos par jauno doktorantūras attīstības modeli; 5) Īstenot mākslinieciskās jaunrades projektus nacionālā un starptautiskā mērogā studiju procesa ietvaros  - 250 000 euro ik gadu; 6) VNI nomas maksas aprēķins par pāreju uz nomas attiecībām Latvijas Kultūras koledžas telpām - 147 152 euro ik gadu. 
3. Nodrošināt profesionālās pilnveides, kvalifikācijas iegūšanas un tālākizglītības iespējas kultūras un radošajās nozarēs nodarbinātajiem: 1) Tālākizglītības iespējas mantojuma iestādēm un kolektīvu vadītājiem - ik gadu 101 937 euro; 2) Tālāk izglītības iespējas prof.vidējo skolu un prof.ievirzes pedagogiem  - ik gadu 50 000 euro. 
4. Sniegt ieguldījumu vispārējās izglītības procesā kultūras izpratnes un pašizpausmes mākslā attīstīšanai -  Bērnu, jauniešu un vecāku žūrija  ik gadu 300 000 euro  ; Grāmatu starts ik gadu 100 000 euro.</t>
    </r>
    <r>
      <rPr>
        <b/>
        <sz val="9"/>
        <rFont val="Times New Roman"/>
        <family val="1"/>
        <charset val="186"/>
      </rPr>
      <t xml:space="preserve">
</t>
    </r>
  </si>
  <si>
    <t>Budžeta nodaļas vadītāja</t>
  </si>
  <si>
    <t>27.06.2022</t>
  </si>
  <si>
    <t>Informatīvās telpas stiprināšana</t>
  </si>
  <si>
    <t>Pasākuma ietvaros paredzēts stiprināt Latvijas informatīvo telpu un sabiedrības noturību pret dezinformāciju un hibrīdiem apdraudējumiem, pilnveidojot sabiedrības medijpratības prasmes un stiprinot Latgales reģionālo un vietējo mediju ziņu veidošanas kapacitāti. Par vislabāko ieroci pret dezinformāciju ir uzskatāmi kvalitatīvi un neatkarīgi ziņu mediji, profesionāla žurnālistika un medijpratīga sabiedrība.</t>
  </si>
  <si>
    <t>166.2., 166.4,  Stiprināsim nacionālo mediju telpu un nodrošināsim valsts atbalstu daudzveidīga, kvalitatīva mediju satura veidošanai latviešu valodā.</t>
  </si>
  <si>
    <t>Sabiedrības medijpratības veicināšana, mediju plurālisma un daudzveidības nodrošināšana ir starp prioritātēm informatīvajai telpai radītā apdraudējuma novēršanai (Nacionālā drošības koncepcija 8.daļa)</t>
  </si>
  <si>
    <t>Medijpratības līmeņa pieaugums sabiedrībā (bērnu un jauniešu auditorijās – par 15%, pieaugušo auditorijā – par 7%).</t>
  </si>
  <si>
    <t>Latvijas mediju politikas pamatnostādnes 2016.-2020.gadam un Latvijas mediju politikas pamatnostādņu 2016.-2020.gadam īstenošanas plāns.</t>
  </si>
  <si>
    <t>(405)Medijpratības pieredze (pārbauda, ar ko dalās sociālajos medijos/pārliecinās par informācijas avotu uzticamību) %</t>
  </si>
  <si>
    <t>Latvijas Nacionālais attīstības plāns 2021-2027.gadam.</t>
  </si>
  <si>
    <t>Sniegt atbalstu sabiedrības medijpratības veicināšanas pasākumiem, stiprinot sabiedrības spēju reaģēt uz dezinformāciju un manipulatīvu informāciju, jo īpaši saistībā ar valsts drošības apdraudējumu un ārējo ietekmi uz valsts sabiedriski politiskajiem procesiem.</t>
  </si>
  <si>
    <t>Uzlabotas sabiedrības zināšanas medijpratībā (pasākumi).</t>
  </si>
  <si>
    <t>Sniegt atbalstu pedagogu, bibliotekāru un darbā ar jaunatni iesaistīto medijpratības zināšanu un prasmju pilnveidošanas pasākumiem, stiprinot prasmes izglītot skolēnus un jauniešus par aktuālajiem medijpratības jautājumiem</t>
  </si>
  <si>
    <t>Pilnvediotas pedagogu, bibliotekāru un darbā ar jaunatni iesasītīto medijpratības prasmes (personu skaits)</t>
  </si>
  <si>
    <t>Sniegt atbalstu nekomerciāla, sabiedriski nozīmīga satura radīšanai Latgales reģiona medijos. Provizoriski tie būtu 24 Latgales mediji (to starpā 8 abonētās preses izdevumi, 6 interneta portāli, 2 reģionālās televīzijas un 7 reģionālie radio)</t>
  </si>
  <si>
    <t>Radīts sabiedriski nozīmīgs saturs (atbalstāmo projektu skaits)</t>
  </si>
  <si>
    <t xml:space="preserve">Paaugstināt kultūras un radošajās nozarēs nodarbināto atalgojumu un ieņēmumus </t>
  </si>
  <si>
    <t>Turpināt  kultūras nozares cilvēkresursu kapacitātes stiprināšanu,  īstenot jaunrades  stipendiju programmu un radošo personu sociālo  atbalstu, veidot sabiedrības izpratni  par autortiesībām un blakustiesībām,  nodrošināt reprogrāfisko reproducēšanu.</t>
  </si>
  <si>
    <t xml:space="preserve">Kultūras nozarē vēl aizvien kā problēma saglabājas nekonkurētspējīgs atalgojums, kas rada augsti kvalificētu speciālistu aizplūšanu no kultūras jomas, tādēļ ir turpināma uzsāktā atalgojuma sistēmas sakārtošana un uzlabošana nozarē, mērķtiecīgi plānojot pakāpenisku un līdzsvarotu atalgojuma palielinājumu. Prioritārais pasākums paredz palielināt kultūras nozarē nodarbināto vidējo atalgojumu. Konkurētspējīgāka atalgojuma nodrošināšana kultūras mantojuma nozarē, Kultūras ministrijas kapitālsabiedrībās sekmēs Latvijas kultūras kapitāla saglabāšanas ilgtspēju un attīstību. Papildus, lai īstenotu virkni kultūrpolitiski prioritārus uzdevumus, nepieciešams stiprināt tādu iestāžu cilvēkresursu kapacitāti kā Valsts kultūrkapitāla fonds, Latvijas Nacionālais kultūras centrs, Nacionālais kino centrs un UNESCO Latvijas Nacionālā komisija. Pasākums ietver arī citu ministriju padotībā esošajos  muzejos nodarbināto vidējo atalgojumu.
Paplašināt iespējas saņemt atbalstu radošajai darbībai Valsts Kultūrkapitāla fonda jaunrades stipendiju mērķprogrammā.
Veidot sabiedrības izpratni par  autortiesībām un blakustiesībām, izstrādājot skaidrojušus materiālus un īstenojot lekcijas, nodoršināt vietnes autorskola.lv uzturēšanu. 
Atbilstoši Autortiesību likuma 35. panta otrajai daļai atlīdzību par reprogrāfisko reproducēšanu (kopēšanu uz papīra) maksā personas, kuru valdījumā vai lietošanā ir reprogrāfiskai reproducēšanai paredzētās iekārtas un kuras nodrošina šādas reproducēšanas pieejamību fiziskajām personām par maksu vai bez tās. Lai nodrošinātu Autortiesību likuma 35. pantā noteiktā regulējuma ievērošanu attiecībā uz valsts pārvaldi, Ministru kabineta izveidota Komisija ir vienojusies ar kolektīvā pārvaldījuma organizāciju LATREPRO par atlīdzības apmēru par veikto reprogrāfisko reproducēšanu valsts pārvaldē. </t>
  </si>
  <si>
    <t>151. Turpināsim paaugstināt atalgojumu kultūras nozarē, nodrošinot vidējo atalgojumu valsts kultūras iestādēs, ne mazāku par vidējo atalgojumu sabiedriskajā sektorā. Nostiprināsim metodiskā darba funkciju galvenajos valsts reģionālajos centros vietējo pašvaldību kultūras darbinieku profesionālās izaugsmes atbalstam.</t>
  </si>
  <si>
    <t>3) iedzīvotāju ienākumu nevienlīdzības mazināšana, palielinot minimālo mēneša darba algu, ieviešot iedzīvotāju ienākuma nodokļa gada diferencēto neapliekamo minimumu un diferencējot iedzīvotāju ienākuma nodokļa likmi. 2) cilvēkkapitāla kapacitātes saglabāšana un stiprināšana publiskajā sektorā, palielinot finansējumu ārstniecības personu, amatpersonu ar speciālajām dienesta pakāpēm, pedagogu, kultūras nozares un sociālās aprūpes un sociālās rehabilitācijas institūciju darbinieku atalgojumam;</t>
  </si>
  <si>
    <t xml:space="preserve">Prioritārā pasākuma īstenošana ietekmēs valsts ekonomiskās izaugsmes veicināšanu, jo sekmēs nozarē nodarbināto konkurētspēju. Darba apstākļu uzlabošana veicina gan nozares, gan valsts ekonomikas attīstību kopumā. Atalgojuma sistēmas sakārtošana spēj nodrošināt labklājības līmeņa paaugstināšanos, kas ir viens no veiksmīgas ekonomiskās izaugsmes priekšnosacījumiem. Tas veicina radošo personu nodarbinātību kultūras un radošajās nozarēs, sniedzot atbalstu  radošajām personām, kā arī stimulējot mākslinieciski augstvērtīgu jaundarbu radīšanu. </t>
  </si>
  <si>
    <t>Kultūras pasākumu apmeklējumu skaits gadā (uz 100 iedzīvotājiem)</t>
  </si>
  <si>
    <t xml:space="preserve">Latvijas ilgtspējīgas attīstības stratēģija 2030 (apstiprināta ar Saeimas 2010.gada 10.jūnija paziņojumu „Paziņojums par Latvijas ilgtspējīgas attīstības stratēģijas līdz 2030.gadam apstiprināšanu”) 1.prioritātes "Kultūrtelpas saglabāšana, mijiedarbība, bagātināšana". </t>
  </si>
  <si>
    <t>[377] Kultūras pasākumu apmeklējumu skaits gadā uz 100 iedzīvotājiem [382] Atbalstošas vides radīšana profesionālajai mākslinieciskajai jaunradei, izveidojot radošo personu atalgojuma sistēmu un pilnveidojot finanšu atbalsta instrumentus profesionālajai mākslinieciskajai jaunradei.</t>
  </si>
  <si>
    <t>RR2 Mājsaimniecību izdevumi kultūrai un atpūtai no mājsaimniecību kopējiem patēriņa izdevumiem (%) RR3 Iedzīvotāju līdzdalība kultūrā (%) RR8. Kultūras un radošo nozaru īpatsvars IKP (%); RR9. Kultūras un radošajās nozarēs nodarbinātie no kopējā nodarbināto skaita (%)</t>
  </si>
  <si>
    <t xml:space="preserve"> Kultūrpolitikas pamatnostādnes 2022.-2027.gadam "Kultūrvalsts" (atbalstītas ar Ministru kabineta 2022.gada 1.marta rīkojumu Nr.143 (prot. Nr. 12 26. §).</t>
  </si>
  <si>
    <t>22.05.00 "Valsts vienotā bibliotēku informācijas sistēma"</t>
  </si>
  <si>
    <t>22.08.00 "UNESCO Latvijas Nacionālā komisija"</t>
  </si>
  <si>
    <t>25.02.00 "Valsts kultūrkapitāla fonda programmu un projektu konkursi"</t>
  </si>
  <si>
    <t xml:space="preserve">Aizsardzības ministrija: 12.00.00 programma "Kara muzejs"  </t>
  </si>
  <si>
    <t>Veselības ministrija: 06.00.00 programma "Kultūra", 06.02.00 apakšprogramma "Medicīnas vēstures muzejs"</t>
  </si>
  <si>
    <t>Izglītības un zinātnes ministrija: 09.00.00 programma "Sports", 09.12.00 apakšprogramma "Latvijas Sporta muzejs"</t>
  </si>
  <si>
    <t>Vides aizsardzības un reģionālās attīstības ministrija: 24.00.00 programma "Dabas aizsardzība", 24.06.00 apakšprogramma "Latvijas dabas muzeja darbības nodrošināšana"</t>
  </si>
  <si>
    <t>Palielināts atalgojums nozarē</t>
  </si>
  <si>
    <t>Vidējais atlīdzības pieaugums gadā, %</t>
  </si>
  <si>
    <t>Nodrošināts atbalsts radošajām personām</t>
  </si>
  <si>
    <t>Atbalstu saņēmušo radošo personu skaits</t>
  </si>
  <si>
    <t>46. Sabiedriskie elektroniskie plašsaziņas līdzekļi</t>
  </si>
  <si>
    <t>VSIA "Latvijas Radio" (Latvijas Radio) mazākumtautību satura stiprināšana</t>
  </si>
  <si>
    <t xml:space="preserve"> Informatīvās telpas drošība. Mazākumtautību auditorijas sasniegšana, nodrošinot atbilstoša oriģinālsatura veidošanu un apraidi.</t>
  </si>
  <si>
    <t>Lai nodrošinātu sabiedriskā pasūtijuma satura daudzveidību un pielāgotu to patērētāju lietošanas paradumiem,  kā arī lai stiprinātu Latvijas informatīvo telpu, nodrošinot sabiedrību ar objektīvu un kvalitatīvu informāciju,  ir nepieciešams papildu finansējums mazākumtautību saturam LR4 ēterā.</t>
  </si>
  <si>
    <t>VRP 166.3. Stiprināsim nacionālo mediju telpu un nodrošināsim valsts atbalstu daudzveidīga, kvalitatīva mediju satura veidošanai latviešu valodā. Īstenosim sabiedrisko mediju pakāpenisku iziešanu no reklāmas tirgus.</t>
  </si>
  <si>
    <t>Realizējot prioritāro pasākumu, tiks veicināta 2) vidēja termiņa budžeta politikas prioritārā attīstības virziena īstenošana. Likuma "Par vidēja termiņa budžeta ietvaru 2022., 2023. un 2024.gadam" 1.panta 2.punkts.</t>
  </si>
  <si>
    <t xml:space="preserve">Pasākums sniedz pastarpinātu ietekumi uz nacinālo drošību, nodrošinot sabiedrību ar objektīvu un kvalitatīvu informāciju mazākumtautībām, tādejādi stiprinot integrāciju un lojalitāti Latvijas valstij. </t>
  </si>
  <si>
    <t xml:space="preserve">Sabiedrisko mediju patstāvības nodrošināšana, tehnoloģiju, infrastruktūras un satura modernizēšana; atbalsta pasākumi nacionālās informatīvās telpas daudzveidības (plurālisma) nodrošināšanai, kvalitatīva mediju satura ražošanai un satura pieejamības nodrošināšanai tā lietotājiem reģionos, pierobežā un cilvēkiem ar funkcionālajiem traucējumiem. </t>
  </si>
  <si>
    <t xml:space="preserve">Latvijas nacionālais attīstības plāns 2021.-2027.gadam (apstiprināts 2020.gada 2.jūlijā ar Latvijas Republikas Saeimas lēmumu  Nr. 418/Lm13 -  [367] [368][387] [389] [396] [406] [410].  </t>
  </si>
  <si>
    <t>8. Latvijas informatīvajai telpai radītā apdraudējuma novēršana. Sabiedrisko mediju attīstīšana. Latvijas sabiedriskie mediji ir daļa no nacionālās drošības sistēmas, jo tiem ir būtiska loma saliedētas sabiedrības veidošanā.
Sabiedrības līdzdalības sabiedriski politiskajos procesos veicināšana. Jāveic praktiski soļi diasporas politikas veidošanā, cenšoties panākt ārpus Latvijas dzīvojošo tautiešu interesi par Latviju un līdzdalību Latvijā notiekošajos sabiedriski politiskajos procesos, tādejādi sekmējot viņu saikni ar dzimteni un daļas tautiešu atgriešanos Latvijā. Vienlaikus ir jāveicina Latvijas diasporas aktīva iesaiste savās mītņu zemju medijos izplatīto pret Latviju vērstu nepatiesu ziņu un dezinformācijas atspēkošanā.</t>
  </si>
  <si>
    <t>Par Nacionālās drošības koncepcijas apstiprināšanu
Izdevējs: Saeima Veids: paziņojums Pieņemts: 26.09.2019.</t>
  </si>
  <si>
    <t>N/A</t>
  </si>
  <si>
    <t> </t>
  </si>
  <si>
    <t xml:space="preserve"> Mazākumtautību auditorijas sasniegšana</t>
  </si>
  <si>
    <t>Mazākumtautību saturs LR4 (raidījumu skaits)</t>
  </si>
  <si>
    <t>LR4 apraides nodrošināšana Alūksnē, Viesīte un Dagdā</t>
  </si>
  <si>
    <t>NĒ</t>
  </si>
  <si>
    <t>Lai nodrošinātu sabiedriskā pasūtījuma daudzveidību un pilnveidotu tā kvalitāti, ir nepieciešams papildus finansējums, kurš iepriekš ticis piešķirts NIPSIP programmas ietvaros. Finansējums nepieciešams Latvijas Radio kanāla LR4 personāla kapacitātes stiprināšanai un apraides nodrošināšanai Alūksnē, Viesītē un Dagdā (ieskaitot elektroenerģijas izmaksas LVRTC). Kopā nepieciešmi 163 000 euro gadā. No kopīgām izmaksām 8 150 euro ir autortiesību maksājumi, 53 626 euro apraides izmaksas un 101 224 euro atlīdzība.</t>
  </si>
  <si>
    <t>DOKUMENTS PARAKSTĪTS AR DROŠU ELEKTRONISKO PARAKSTU UN SATUR LAIKA ZĪMOGU</t>
  </si>
  <si>
    <t>Nodrošināt latviešu vēsturisko zemju identitātes, kultūrvēsturiskās vides un kultūrtelpu saglabāšanu un ilgtspējīgas attīstības veicināšanu.</t>
  </si>
  <si>
    <t xml:space="preserve">Atbilstoši "Latviešu vēsturisko zemju likumā" noteiktajam pasākuma ietvaros paredzēts īstenot Latviešu vēsturisko zemju un kultūrtelpu attīstības plānā iekļauto uzdevumu kopumu. </t>
  </si>
  <si>
    <t>Valdības rīcības plāna Deklarācijas par Artura Krišjāņa Kariņa vadītā Ministru kabineta iecerēto darbību īstenošanai (apstiprināts ar Ministru kabineta 2019.gada 7.maija rīkojumu Nr.210)155. punkts "Nodrošināsim Latvijas valsts simtgades mērķu un nozīmīgāko iniciatīvu pēctecību"; 156.punkts "Turpināsim ieguldījumus kultūras mantojumā. Pilnveidosim atbalsta mehānismu Nemateriālā kultūras mantojuma sarakstā iekļauto vērtību pārmantojamībai, tostarp rūpējoties par vietējo kultūrtelpu savdabības saglabāšanu. Veidosim ilgtspējīgu Latvijas digitālo kultūras mantojuma infrastruktūru un attīstīsim Latvijas Nacionālo digitālo bibliotēku. Nodrošināsim atbalstu Sakrālā mantojuma saglabāšanas programmai. Pilnveidosim Latvijas kā nacionālas valsts pastāvēšanai nozīmīgāko kultūras vērtību, tai skaitā Brīvības pieminekļa un Rīgas Brāļu kapu, apsaimniekošanu."</t>
  </si>
  <si>
    <t>4) publisko finanšu izlietojuma efektivitātes palielināšana, veicot administratīvi teritoriālo reformu; 1.panta 5.punkts: pēcpandēmijas perioda ekonomiskās vides noturības veicināšana, atbalstot uzņēmumu atgūšanos un attīstību, stiprinot uzņēmumu kapitāla bāzi un investīciju piesaisti;</t>
  </si>
  <si>
    <t xml:space="preserve">Latvijas iedzīvotāju kopīgās identitātes stiprināšana un latviešu vēsturisko zemju un kultūrvēsturiskās vides saglabāšana un ilgtspējīga attīstība sniedz tiešu un pastarpinātu ietekmi uz tautsaimniecību, ekonomisko izaugsmi un nacionālo drošību. Kultūrvēsturiskās vides saglabāšana un ilgtspējīga sniedz ieguldījumu reģionālajā attīstībā un tūrismā, mūsu valsts starptautiskajā konkurētspējā, jaunu pakalpojumu un darba vietu radīšanā, klimata pārmaiņu novēršanā, kopienu dzīves kvalitātes uzlabošanā, pētniecībā un izglītībā, nacionālās, reģionālās un lokālās identitātes stiprināšanā. 
Spēcīga iedzīvotāju kultūrvēsturiskā identitāte un piederības sajūta konkrētai latviešu vēsturiskajai zemei ir viens no veiksmīgas valsts pastāvēšanas pamatiem. </t>
  </si>
  <si>
    <t>"Latviešu vēsturisko zemju likums" un tajā noteiktie pasākumi - Latviešu vēsturisko zemju un kultūrtelpu attīstības plāna izstrāde - ir tiešā veidā saistīti ar Administratīvi teritoriālās reformas īstenošanu, izpildot "Administratīvo teritoriju un apdzīvoto vietu likumā noteikto, ka iedzīvotāju kopīgās identitātes stiprināšanai un kultūrvēsturiskās vides saglabāšanai un ilgtspējīgai attīstībai pilsētu un pagastu piederību latviešu vēsturiskajām zemēm — Vidzemei, Latgalei, Kurzemei, Zemgalei un Sēlijai — regulē atsevišķs likums.</t>
  </si>
  <si>
    <t>[406] Nacionālās identitātes apziņas stiprināšana dažādām iedzīvotāju grupām, atbalstot saliedējošu pasākumu īstenošanu kultūras, valodas, teritoriālās, vēsturiskās atmiņas, politiskās un kopīgās ekonomikas dimensijās.</t>
  </si>
  <si>
    <t>Latvijas nacionālais attīstības plāns 2022.-2027.gadam (apstiprināts ar 2020. gada 2. jūlija
Latvijas Republikas Saeimas lēmumu Nr. 418/Lm13).</t>
  </si>
  <si>
    <t>RR3 Iedzīvotāju līdzdalība kultūrā (%)</t>
  </si>
  <si>
    <t xml:space="preserve">RR 11 Ārvalstu vairākdienu ceļotāju Latvijā kopējie izdevumi (milj. euro) </t>
  </si>
  <si>
    <t>Latviešu vēsturisko zemju un kultūrtelpu attīstības plāns tiek īstenots atbilstoši plānotajam</t>
  </si>
  <si>
    <t>Sasniegti Latviešu vēsturisko zemju un kultūrtelpu attīstības plānā iekļauto uzdevumu un pasākumu rezultatīvie rādītāji</t>
  </si>
  <si>
    <r>
      <t xml:space="preserve">Cita būtiska informācija </t>
    </r>
    <r>
      <rPr>
        <sz val="9"/>
        <rFont val="Times New Roman"/>
        <family val="1"/>
        <charset val="186"/>
      </rPr>
      <t xml:space="preserve">(piemēram,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 "Latviešu vēsturisko zemju likuma" 5. panta pirmajā daļā noteikts, ka Ministru kabinets apstiprina Latviešu vēsturisko zemju un kultūrtelpu attīstības plānu, lai saskaņotu valsts un pašvaldību īstenotos pasākumus latviešu vēsturisko zemju identitātes, kultūrvēsturiskās vides un kultūrtelpu saglabāšanas un ilgtspējīgas attīstības veicināšanai, kā arī koordinēti un mērķtiecīgi izmantotu šim mērķim pieejamos valsts un pašvaldību resursus. Likuma 5. panta otrajā daļā noteikts, ka plāns ir nacionāla līmeņa vidēja termiņa attīstības plānošanas dokuments, kas uz septiņiem gadiem nosaka pasākumus likuma mērķa sasniegšanai un no Nacionālā attīstības plāna un politikas pamatnostādnēm izrietošus uzdevumus latviešu vēsturisko zemju identitātes, kultūrvēsturiskās vides un kultūrtelpu saglabāšanas un ilgtspējīgas attīstības veicināšanai, paredzot juridiskus, administratīvus, organizatoriskus pasākumus, kā arī to finansiālo nodrošinājumu. Likuma 5. panta trešajā daļā noteikts, ka plāna izstrādi nodrošina Kultūras ministrija sadarbībā ar citām valsts pārvaldes iestādēm, pašvaldībām un latviešu vēsturisko zemju kopienu pārstāvjiem. Likuma 5. panta ceturtajā daļā noteikts, ka finansējumu plāna īstenošanai paredz ikgadējā valsts budžeta likumā. Latviešu vēsturisko zemju un kultūrtelpu attīstības plāna īstenošanai 2023. gadā un turpmāk katru gadu nepieciešami 2 000 000 euro. Atbilstoši Latviešu vēsturisko zemju un kultūrtelpu attīstības plānam (projekts), pasākumi īstenojami četros rīcības virzienos: 1. Sabiedrības izpratnes par Likumu un tā mērķiem uzlabošana; 2. Nozaru politiku pilnveidošana un horizontālas sadarbības attīstīšana; 3. Latviešu vēsturisko zemju iedzīvotāju kopējās apziņas, identitātes un piederības Latvijai veicināšana; 4. Latviešu vēsturisko zemju kultūrvēsturiskās vides un kultūrtelpu saglabāšanas un ilgtspējīga attīstības veicināšana. </t>
    </r>
    <r>
      <rPr>
        <b/>
        <sz val="9"/>
        <rFont val="Times New Roman"/>
        <family val="1"/>
        <charset val="186"/>
      </rPr>
      <t xml:space="preserve"> </t>
    </r>
  </si>
  <si>
    <t>Nodrošināt Saliedētas un pilsoniski aktīvas sabiedrības attīstības pamatnostādnēs, Plānā romu stratēģiskā ietvara pasākumu īstenošanai 2022.-2023.gadā un Nacionālajā attīstības plānā noteikto uzdevumu un mērķu izpildi.</t>
  </si>
  <si>
    <t>Prioritārais pasākums tiks īstenots divos rīcības virzienos - Demokrātijas kultūra un iekļaujošs pilsoniskums un Integrācija. To ietvaros tiks veicināta iedzīvotāju demokrātijas prasmju un zināšanu apguve atbilstoši globālajiem un laikmeta izaicinājumiem, tai skaitā mūžizglītības ietvaros, stiprināta pilsoniskās sabiedrības attīstība un ilgtspēja, veidojot pilsonisku kultūru un attīstot pilsoniskumu, un veidota kvalitatīva un droša demokrātiskās līdzdalības un informācijas telpa. Kā arī, lai veicinātu Latvijā dzīvojošo ārvalstu pilsoņu integrāciju sabiedrībā un sekmētu iedzīvotāju izpratni par sabiedrības daudzveidību.</t>
  </si>
  <si>
    <t>159.5. Sekmēt sabiedrības iesaisti latviešu valodas lietojuma paplašināšanā un kvalitātes paaugstināšanā.
164.2. Nodrošināt pastāvīgu atbalstu pilsoniskās līdzdalības attīstībai, tai skaitā: programma "Latvijas NVO fonds", atbalsts NVO reģionos, atbalsts NVO projektu līdzfinansējumam, mazākumtautību līdzdalības atbalsts, atbalsts diasporas biedrībām.
164.3. Apzināt sabiedrības viedokļus par nepieciešamajām rīcībām sabiedrības saliedētības jautājumos, lai nodrošinātu jaunu sabiedrības līdzdalības un saliedētības pasākumu un formu attīstību.
166.2. Pilnveidot atbalstu sabiedrības medijpratības stiprināšanai.</t>
  </si>
  <si>
    <t xml:space="preserve">Saliedēta un iekļaujoša sabiedrība ir pats galvenais priekšnosacījums gan Latvijas turpmākai stabilai ekonomikas attīstībai, gan arī valsts nacionālajai drošībai. Saliedētības un pilsoniski aktīvas sabiedrības attīstības politikas sasniegtie rezultāti radīs būtisku pievienoto vērtību ne tikai atspoguļojoties labākos makroekonomikas rādītājos, bet arī būtiski palielinās Latvijas iedzīvotāju ārējo un iekšējo drošību, kas ir valsts aizsardzības pamats. </t>
  </si>
  <si>
    <t>Strukturālas reformas netiek veiktas</t>
  </si>
  <si>
    <t xml:space="preserve">Nacionālās identitātes apziņas stiprināšana dažādām iedzīvotāju grupām, atbalstot saliedējošu pasākumu īstenošanu kultūras, valodas, teritoriālās, vēsturiskās atmiņas, politiskās un kopīgās ekonomikas dimensijās. Lepnums par piederību Latvijai (%);
Iedzīvotāju savstarpējais atbalsts (skala 0-10);
Iesaistīšanās sabiedriskajās organizācijās (%);
Iedzīvotāju pilsoniskā uzticēšanās – nevalstiskajām organizācijām/arodbiedrībām (%);
Medijpratības pieredze (%).
</t>
  </si>
  <si>
    <t>Latvijas Nacionālais attīstības plāns 2021.–2027. gadam (apstiprināts Saeimā 02.07.2020.) 
[393] Pieaug piederības sajūta Latvijas sabiedrībai, latviskai un eiropeiskai kultūrtelpai. Saziņa un sadarbība starp dažādām iedzīvotāju grupām manāmi palielinājusies, mazinot spriedzi un nepamatotus aizspriedumus. Cilvēki gādā viens par otru, aktīvi veido un piedalās sabiedriskajās aktivitātēs, kā arī saredz sabiedrības daudzveidību kā vērtīgu resursu un spēju savstarpēji saprasties un cienīt vienam otru.
[394] Iedzīvotāji vairāk lieto latviešu valodu, gūst izpratni par sabiedrību demokrātiskā Latvijas informatīvajā telpā un vērtē informācijas kvalitāti. Tādējādi palielinās gatavība sniegt atbalstu līdzcilvēkiem un vairojas sabiedriskais labums;
Saliedētas un pilsoniski aktīvas sabiedrības attīstības pamatnostādnes 2021.–2027. gadam (apstiprinātas Ministru kabinetā 05.02.2021.)
Nacionālās drošības koncepcija (apstiprinājusi Saeima 26.09.2019.).</t>
  </si>
  <si>
    <t>Spēcīga un iekļaujoša nacionālā identitāte veicina Latvijas sabiedrības drošumspēju un var iedvesmot cilvēkus radošumam, sadarbībai un pašiniciatīvām (atbalstīti projekti)</t>
  </si>
  <si>
    <t>Saliedētas un pilsoniski aktīvas sabiedrības attīstības pamatnostādnes 2021.-2027.gadam (apstiprinātas Ministru kabinetā 05.02.2021.)
Saliedētas un pilsoniski aktīvas sabiedrības attīstības plāns 2022.-2023.gadam" (apstiprināts Ministru kabinetā 18.01.2022.)
Plāns romu stratēģiskā ietvara pasākumu īstenošanai 2022.–2023. gadam (apstiprināts Ministru kabinetā 03.05.2022.)</t>
  </si>
  <si>
    <t>08. Sabiedrības integrācijas fonds</t>
  </si>
  <si>
    <t>22.Kultūras ministrija</t>
  </si>
  <si>
    <t>19. Tieslietu ministrija</t>
  </si>
  <si>
    <t>Uzlabojušās iedzīvotāju demokrātijas un līdzdalības zināšanas, prasmes un attieksmes, un sekmēta dažādu sabiedrības grupu savstarpējā sadarbība un uzticēšanās</t>
  </si>
  <si>
    <t>Nodrošinātas domnīcas katrā reģionā</t>
  </si>
  <si>
    <t>Sniegts atbalsts starpskolu pilsoniskajām iniciatīvām</t>
  </si>
  <si>
    <t>Pētījumos balstītas saliedētas sabiedrības politikas attīstība</t>
  </si>
  <si>
    <t>Sagatavots pētījums/sabiedriskās domas aptauja</t>
  </si>
  <si>
    <t>Uzlabojusies starptautiskās aizsardzības saņēmēju piekļuve pakalpojumiem</t>
  </si>
  <si>
    <t>Patvēruma, migrācijas un integrācijas fonda 2014.-2020.gada plānošanas periodā finansējums projektu īstenošanai būs pieejams līdz 2022.gada nogalei, bet jaunā perioda finansējums projektu īstenošanai varētu būt pieejams tikai 2023.gada nogalē, ir jānodrošina Rīcības plānā personām, kurām nepieciešama starptautiskā aizsardzība, pārvietošanai un uzņemšanai Latvijā Kultūras ministrijas kompetencē esošo uzdevumu izpilde 2023.gadā</t>
  </si>
  <si>
    <t>Veicināta izpratnes veidošanās par starpultūru komunikāciju un koprades iespējām.</t>
  </si>
  <si>
    <t>Īstenoto sadarbības pasākumu skaits</t>
  </si>
  <si>
    <t xml:space="preserve">Uzlabojušās latviešu valodas zināšanas Ukrainas civiliedzīvotāju starpā </t>
  </si>
  <si>
    <t>Nodrošinātas latviešu valodas mācības Ukrainas civiliedzīvotājiem</t>
  </si>
  <si>
    <t>Veicināta sabiedrības izpratne par romu kultūras mantojumu un mazināta negatīvos stereotipos balstīta negatīva attieksme pret romu tautības pārstāvjiem.</t>
  </si>
  <si>
    <t>Katru gadu organizēts Starptautiskais Romu kultūras festivāls.</t>
  </si>
  <si>
    <t xml:space="preserve">67330224,  Barba.Krisjane@km.gov.lv </t>
  </si>
  <si>
    <r>
      <t xml:space="preserve">Cita būtiska informācija </t>
    </r>
    <r>
      <rPr>
        <sz val="9"/>
        <rFont val="Times New Roman"/>
        <family val="1"/>
        <charset val="186"/>
      </rPr>
      <t xml:space="preserve">(piemēram,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
2016.gada 8.novembrī ar MK rīkojumiem Nr.666 un Nr.667 tika apstiprinātas Latvijas mediju politikas pamatnostādnes 2016.-2020.gadam un to īstenošanas plāns. Kvalitatīvs nacionālais saturs ir sevišķi svarīgs, lai stiprinātu Latvijas mediju vidi, tai konkurējot ar trešajās valstīs veidotu informāciju, kas nereti satur propagandas vēstījumus un ir mērķēta šķelt Latvijas sabiedrību, jo īpaši pēc Krievijas iebrukuma Ukrainā. Neskatoties uz to, ka Latvijas informatīvās telpas noturībai svarīga loma ir visu reģionu medijiem, tomēr apstākļos, kad Latgale ir reģions, kurš robežojas ar agresorvalsti, kā arī to, ka Latgales reģionā ir ne tikai izteikts paradums salīdzinoši vairāk patērēt reģionālo un vietējo mediju saturu, bet arī Krievijā un Baltkrievijā radīto saturu, šobrīd prioritāri satura atbalsta pasākumi būtu novirzāmi tieši Latgales reģionam un tā medijiem, lai nodrošinātu, ka Latgalē dzīvojošie cilvēki pēc iespējas vairāk saņem objektīvu informāciju par Krievijas uzsākto karu pret Ukrainu un no tā izrietošajiem notikumiem iekšpolitikā un ārpolitikā.
Papildu ir būtiski celt arī medijpratības veicināšanas pasākumu kapacitāti. Kultūras ministrijas pasūtītā Latvijas sabiedrības medijpratības pētījuma rezultāti norāda uz salīdznoši zemu sabiedrības medijpratības līmeni. Līdztekus jau paredzētajām medijpratības sekmēšanas aktivitātēm (kuras nosaka mediju politikas pamatnostādņu un īstenošanas plāna 4.rīcības virzienā iekļautie pasākumi), ir ļoti būtiski nodrošināt papildu finansējumu, lai varētu reaģēt uz pētījuma rezultātu uzrādītajām tendencēm par Latvijas sabiedrības vājākajiem medijpratības aspektiem un veikt attiecīgus medijpratību stiprinošus pasākumus.
No pieprasītās summas 400 000 </t>
    </r>
    <r>
      <rPr>
        <i/>
        <sz val="9"/>
        <rFont val="Times New Roman"/>
        <family val="1"/>
        <charset val="186"/>
      </rPr>
      <t>euro</t>
    </r>
    <r>
      <rPr>
        <sz val="9"/>
        <rFont val="Times New Roman"/>
        <family val="1"/>
        <charset val="186"/>
      </rPr>
      <t xml:space="preserve"> tiks novirzīti  nekomerciāla, sabiedriski nozīmīga satura radīšanai Latgales reģiona medijos (24 atbalstīti projekti, bet ne mazāk kā 20), bet 50 000 </t>
    </r>
    <r>
      <rPr>
        <i/>
        <sz val="9"/>
        <rFont val="Times New Roman"/>
        <family val="1"/>
        <charset val="186"/>
      </rPr>
      <t>euro</t>
    </r>
    <r>
      <rPr>
        <sz val="9"/>
        <rFont val="Times New Roman"/>
        <family val="1"/>
        <charset val="186"/>
      </rPr>
      <t xml:space="preserve"> medijpratības pasākumiem (vismaz 2 medijpratības pasākumi un vismaz 75 pedagogi, bibliotekāri un darbā ar jaunatni iesaistītie, kuru medijpratības zināšanas tiks pilnveidotas).  </t>
    </r>
  </si>
  <si>
    <r>
      <t xml:space="preserve">Cita būtiska informācija </t>
    </r>
    <r>
      <rPr>
        <sz val="9"/>
        <rFont val="Times New Roman"/>
        <family val="1"/>
        <charset val="186"/>
      </rPr>
      <t xml:space="preserve">(piemēram,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 No 2024.gada un turpmāk katru gadu Kolektīvu vadītāju papildus atalgojumam (996 euro *25%*1826 kolektīvi*12 mēn.+DDVSAOI 23,59%) - 1091784 euro = 5651395 euro.
</t>
    </r>
  </si>
  <si>
    <r>
      <t xml:space="preserve">Cita būtiska informācija </t>
    </r>
    <r>
      <rPr>
        <sz val="9"/>
        <rFont val="Times New Roman"/>
        <family val="1"/>
        <charset val="186"/>
      </rPr>
      <t xml:space="preserve">(piemēram,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
</t>
    </r>
    <r>
      <rPr>
        <b/>
        <i/>
        <sz val="9"/>
        <rFont val="Times New Roman"/>
        <family val="1"/>
        <charset val="186"/>
      </rPr>
      <t>Demokrātijas kultūra un iekļaujošs pilsoniskums</t>
    </r>
    <r>
      <rPr>
        <i/>
        <sz val="9"/>
        <rFont val="Times New Roman"/>
        <family val="1"/>
        <charset val="186"/>
      </rPr>
      <t xml:space="preserve"> - Veicināta iedzīvotāju demokrātijas prasmju un zināšanu apguve atbilstoši globālajiem un laikmeta izaicinājumiem, tai skaitā mūžizglītības kontekstā.</t>
    </r>
    <r>
      <rPr>
        <sz val="9"/>
        <rFont val="Times New Roman"/>
        <family val="1"/>
        <charset val="186"/>
      </rPr>
      <t xml:space="preserve"> Uzdevumā kopā </t>
    </r>
    <r>
      <rPr>
        <b/>
        <sz val="9"/>
        <rFont val="Times New Roman"/>
        <family val="1"/>
        <charset val="186"/>
      </rPr>
      <t xml:space="preserve">186 516 </t>
    </r>
    <r>
      <rPr>
        <b/>
        <i/>
        <sz val="9"/>
        <rFont val="Times New Roman"/>
        <family val="1"/>
        <charset val="186"/>
      </rPr>
      <t>euro</t>
    </r>
    <r>
      <rPr>
        <sz val="9"/>
        <rFont val="Times New Roman"/>
        <family val="1"/>
        <charset val="186"/>
      </rPr>
      <t xml:space="preserve">. Demokrātijas un līdzdalības zināšanu un prasmju apguves domnīcas 2023.gadā un turpmāk ik gadu -  </t>
    </r>
    <r>
      <rPr>
        <i/>
        <sz val="9"/>
        <rFont val="Times New Roman"/>
        <family val="1"/>
        <charset val="186"/>
      </rPr>
      <t>30 000 euro</t>
    </r>
    <r>
      <rPr>
        <sz val="9"/>
        <rFont val="Times New Roman"/>
        <family val="1"/>
        <charset val="186"/>
      </rPr>
      <t xml:space="preserve">, vismaz 1 domnīca katrā reģionā; Atbalsts starpskolu pilsoniskajām iniciatīvām 2023.gadā un turpmāk ik gadu - </t>
    </r>
    <r>
      <rPr>
        <i/>
        <sz val="9"/>
        <rFont val="Times New Roman"/>
        <family val="1"/>
        <charset val="186"/>
      </rPr>
      <t>156 516 euro</t>
    </r>
    <r>
      <rPr>
        <sz val="9"/>
        <rFont val="Times New Roman"/>
        <family val="1"/>
        <charset val="186"/>
      </rPr>
      <t xml:space="preserve">,  atbalstīti vismaz 10 dažādu Latvijas NVO organizēti notikumi dažādās Latvijas vietās.
</t>
    </r>
    <r>
      <rPr>
        <i/>
        <sz val="9"/>
        <rFont val="Times New Roman"/>
        <family val="1"/>
        <charset val="186"/>
      </rPr>
      <t>Stiprināta pilsoniskās sabiedrības attīstība un ilgtspēja, veidojot pilsonisku kultūru un attīstot iekļaujošu pilsoniskumu</t>
    </r>
    <r>
      <rPr>
        <sz val="9"/>
        <rFont val="Times New Roman"/>
        <family val="1"/>
        <charset val="186"/>
      </rPr>
      <t xml:space="preserve">. Uzdevumā kopā </t>
    </r>
    <r>
      <rPr>
        <b/>
        <sz val="9"/>
        <rFont val="Times New Roman"/>
        <family val="1"/>
        <charset val="186"/>
      </rPr>
      <t>300 000</t>
    </r>
    <r>
      <rPr>
        <b/>
        <i/>
        <sz val="9"/>
        <rFont val="Times New Roman"/>
        <family val="1"/>
        <charset val="186"/>
      </rPr>
      <t xml:space="preserve"> euro</t>
    </r>
    <r>
      <rPr>
        <sz val="9"/>
        <rFont val="Times New Roman"/>
        <family val="1"/>
        <charset val="186"/>
      </rPr>
      <t xml:space="preserve">. Programmā “NVO fonds” kopējais plānotais finansējums 1 800 000 euro, papildu nepieciešams 2023.gadā un turpmāk ik gadu - </t>
    </r>
    <r>
      <rPr>
        <i/>
        <sz val="9"/>
        <rFont val="Times New Roman"/>
        <family val="1"/>
        <charset val="186"/>
      </rPr>
      <t>300 000 euro</t>
    </r>
    <r>
      <rPr>
        <sz val="9"/>
        <rFont val="Times New Roman"/>
        <family val="1"/>
        <charset val="186"/>
      </rPr>
      <t xml:space="preserve">. 70-75% mikro projektu īstenošanai 25-30% makro projektu īstenošanai. Sniegts atbalsts vismaz 75 NVO.
</t>
    </r>
    <r>
      <rPr>
        <i/>
        <sz val="9"/>
        <rFont val="Times New Roman"/>
        <family val="1"/>
        <charset val="186"/>
      </rPr>
      <t xml:space="preserve">Veidota kvalitatīva un droša demokrātiskās līdzdalības un informācijas telpa. </t>
    </r>
    <r>
      <rPr>
        <sz val="9"/>
        <rFont val="Times New Roman"/>
        <family val="1"/>
        <charset val="186"/>
      </rPr>
      <t xml:space="preserve">Uzdevumā kopā </t>
    </r>
    <r>
      <rPr>
        <b/>
        <sz val="9"/>
        <rFont val="Times New Roman"/>
        <family val="1"/>
        <charset val="186"/>
      </rPr>
      <t xml:space="preserve">30 000 </t>
    </r>
    <r>
      <rPr>
        <b/>
        <i/>
        <sz val="9"/>
        <rFont val="Times New Roman"/>
        <family val="1"/>
        <charset val="186"/>
      </rPr>
      <t>euro</t>
    </r>
    <r>
      <rPr>
        <sz val="9"/>
        <rFont val="Times New Roman"/>
        <family val="1"/>
        <charset val="186"/>
      </rPr>
      <t>. Pētījumos balstītas saliedētas sabiedrības politikas attīstība 2023.gadā un turpmāk ik gadu –</t>
    </r>
    <r>
      <rPr>
        <i/>
        <sz val="9"/>
        <rFont val="Times New Roman"/>
        <family val="1"/>
        <charset val="186"/>
      </rPr>
      <t xml:space="preserve"> 30 000 euro</t>
    </r>
    <r>
      <rPr>
        <sz val="9"/>
        <rFont val="Times New Roman"/>
        <family val="1"/>
        <charset val="186"/>
      </rPr>
      <t xml:space="preserve">, izdevumi 1 pētījuma vai sabiedriskās domas aptaujai, balstoties uz kvalitatīvās pētniecības metodēm izstrādei, atbilstoši 2020.gada decembra pētījumā „Priekšlikumi Saliedētas un pilsoniski aktīvas sabiedrības pamatnostādņu 2021.-2027. gadam rezultātu un ietekmes rādītāju modelim” noteiktajiem rezultatīvajiem rādītājiem;
</t>
    </r>
    <r>
      <rPr>
        <b/>
        <i/>
        <sz val="9"/>
        <rFont val="Times New Roman"/>
        <family val="1"/>
        <charset val="186"/>
      </rPr>
      <t>Integrācija</t>
    </r>
    <r>
      <rPr>
        <i/>
        <sz val="9"/>
        <rFont val="Times New Roman"/>
        <family val="1"/>
        <charset val="186"/>
      </rPr>
      <t xml:space="preserve"> - Veicināta Latvijā dzīvojošo ārvalstu pilsoņu integrāciju sabiedrībā.</t>
    </r>
    <r>
      <rPr>
        <sz val="9"/>
        <rFont val="Times New Roman"/>
        <family val="1"/>
        <charset val="186"/>
      </rPr>
      <t xml:space="preserve"> 2023.gadā </t>
    </r>
    <r>
      <rPr>
        <b/>
        <sz val="9"/>
        <rFont val="Times New Roman"/>
        <family val="1"/>
        <charset val="186"/>
      </rPr>
      <t xml:space="preserve">290 500 </t>
    </r>
    <r>
      <rPr>
        <b/>
        <i/>
        <sz val="9"/>
        <rFont val="Times New Roman"/>
        <family val="1"/>
        <charset val="186"/>
      </rPr>
      <t>euro</t>
    </r>
    <r>
      <rPr>
        <sz val="9"/>
        <rFont val="Times New Roman"/>
        <family val="1"/>
        <charset val="186"/>
      </rPr>
      <t xml:space="preserve">, gadījumā, ja Patvēruma, migrācijas un integrācijas fonda 2021.-2027.gada plānošanas perioda finanšu līdzekļi 2023.gadā vēl nebūs pieejami. Agrīnās integrācijas atbalsta pasākumi starptautiskās aizsardzības saņēmējiem (integrācijas kursi, latviešu valodas kursi, reto valodu tulku pakalpojuma nodrošināšana, konsultāciju nodrošināšana un starpkultūru komunikācijas mācības speciālistiem) saskaņā ar Rīcības plānā personām, kurām nepieciešama starptautiskā aizsardzība, pārvietošanai un uzņemšanai Latvijā Kultūras ministrijas kompetencē esošo uzdevumu izpildei.
Latviešu valodas mācības (vismaz 120h A1 līmenis) </t>
    </r>
    <r>
      <rPr>
        <b/>
        <sz val="9"/>
        <rFont val="Times New Roman"/>
        <family val="1"/>
        <charset val="186"/>
      </rPr>
      <t xml:space="preserve">2023.gadā un turpmāk ik gadu - 4 033 510 </t>
    </r>
    <r>
      <rPr>
        <b/>
        <i/>
        <sz val="9"/>
        <rFont val="Times New Roman"/>
        <family val="1"/>
        <charset val="186"/>
      </rPr>
      <t>euro</t>
    </r>
    <r>
      <rPr>
        <sz val="9"/>
        <rFont val="Times New Roman"/>
        <family val="1"/>
        <charset val="186"/>
      </rPr>
      <t xml:space="preserve">, nodrošinātas vismaz 120 stundu latviešu valodas mācības 12 175 Ukrainas civiliedzīvotājiem. Pilnvērtīgai pasākuma nodrošināšanai plānots finansējums arī no Patvēruma, migrācijas un integrācijas fonda 1 000 000 </t>
    </r>
    <r>
      <rPr>
        <i/>
        <sz val="9"/>
        <rFont val="Times New Roman"/>
        <family val="1"/>
        <charset val="186"/>
      </rPr>
      <t>euro</t>
    </r>
    <r>
      <rPr>
        <sz val="9"/>
        <rFont val="Times New Roman"/>
        <family val="1"/>
        <charset val="186"/>
      </rPr>
      <t xml:space="preserve"> apmērā, ņemot vērā, ka vidējās latviešu valodas mācību kursa izmaksas vienai personai ir 413,43 </t>
    </r>
    <r>
      <rPr>
        <i/>
        <sz val="9"/>
        <rFont val="Times New Roman"/>
        <family val="1"/>
        <charset val="186"/>
      </rPr>
      <t>euro</t>
    </r>
    <r>
      <rPr>
        <sz val="9"/>
        <rFont val="Times New Roman"/>
        <family val="1"/>
        <charset val="186"/>
      </rPr>
      <t xml:space="preserve">.
</t>
    </r>
    <r>
      <rPr>
        <i/>
        <sz val="9"/>
        <rFont val="Times New Roman"/>
        <family val="1"/>
        <charset val="186"/>
      </rPr>
      <t>Sekmēta iedzīvotāju izpratne par sabiedrības daudzveidību, mazinot negatīvos stereotipos balstītu attieksmi pret dažādām sabiedrības grupām.</t>
    </r>
    <r>
      <rPr>
        <sz val="9"/>
        <rFont val="Times New Roman"/>
        <family val="1"/>
        <charset val="186"/>
      </rPr>
      <t xml:space="preserve"> Uzdevumā kopā 2023.gadā </t>
    </r>
    <r>
      <rPr>
        <b/>
        <sz val="9"/>
        <rFont val="Times New Roman"/>
        <family val="1"/>
        <charset val="186"/>
      </rPr>
      <t xml:space="preserve">82 606 </t>
    </r>
    <r>
      <rPr>
        <b/>
        <i/>
        <sz val="9"/>
        <rFont val="Times New Roman"/>
        <family val="1"/>
        <charset val="186"/>
      </rPr>
      <t>euro</t>
    </r>
    <r>
      <rPr>
        <sz val="9"/>
        <rFont val="Times New Roman"/>
        <family val="1"/>
        <charset val="186"/>
      </rPr>
      <t>, 2024.gadā</t>
    </r>
    <r>
      <rPr>
        <b/>
        <sz val="9"/>
        <rFont val="Times New Roman"/>
        <family val="1"/>
        <charset val="186"/>
      </rPr>
      <t xml:space="preserve"> 122 606 </t>
    </r>
    <r>
      <rPr>
        <b/>
        <i/>
        <sz val="9"/>
        <rFont val="Times New Roman"/>
        <family val="1"/>
        <charset val="186"/>
      </rPr>
      <t>euro</t>
    </r>
    <r>
      <rPr>
        <sz val="9"/>
        <rFont val="Times New Roman"/>
        <family val="1"/>
        <charset val="186"/>
      </rPr>
      <t>,</t>
    </r>
    <r>
      <rPr>
        <b/>
        <sz val="9"/>
        <rFont val="Times New Roman"/>
        <family val="1"/>
        <charset val="186"/>
      </rPr>
      <t xml:space="preserve"> </t>
    </r>
    <r>
      <rPr>
        <sz val="9"/>
        <rFont val="Times New Roman"/>
        <family val="1"/>
        <charset val="186"/>
      </rPr>
      <t xml:space="preserve">2025.gadā </t>
    </r>
    <r>
      <rPr>
        <b/>
        <sz val="9"/>
        <rFont val="Times New Roman"/>
        <family val="1"/>
        <charset val="186"/>
      </rPr>
      <t xml:space="preserve">82 606 </t>
    </r>
    <r>
      <rPr>
        <b/>
        <i/>
        <sz val="9"/>
        <rFont val="Times New Roman"/>
        <family val="1"/>
        <charset val="186"/>
      </rPr>
      <t>euro</t>
    </r>
    <r>
      <rPr>
        <sz val="9"/>
        <rFont val="Times New Roman"/>
        <family val="1"/>
        <charset val="186"/>
      </rPr>
      <t xml:space="preserve">. Latvijas mazākumtautību festivāls - 2023.gadā un 2025.gadā </t>
    </r>
    <r>
      <rPr>
        <i/>
        <sz val="9"/>
        <rFont val="Times New Roman"/>
        <family val="1"/>
        <charset val="186"/>
      </rPr>
      <t>20 000 euro</t>
    </r>
    <r>
      <rPr>
        <sz val="9"/>
        <rFont val="Times New Roman"/>
        <family val="1"/>
        <charset val="186"/>
      </rPr>
      <t xml:space="preserve"> mazākumtautību kultūras festivāla sagatavošanas darbiem (metodiskie materiāli, koncepti u.c.), 2024.gadā - </t>
    </r>
    <r>
      <rPr>
        <i/>
        <sz val="9"/>
        <rFont val="Times New Roman"/>
        <family val="1"/>
        <charset val="186"/>
      </rPr>
      <t>60 000 euro</t>
    </r>
    <r>
      <rPr>
        <sz val="9"/>
        <rFont val="Times New Roman"/>
        <family val="1"/>
        <charset val="186"/>
      </rPr>
      <t xml:space="preserve"> mazākumtautību kultūras festivāla norisei ar vismaz 50 mazākumtautību biedrību un vismaz 500 dalībnieku piedalīšanos visās festivāla aktivitātēs (dienas koncertprogramma, meistarklases, noslēguma koncerts, dalībnieku ēdināšana, materiāltehniskie izdevumi u.c.); Ģimeņu sadarbības programma latviešu, mazākumtautību un ārvalstu pilsoņu bērniem un jauniešiem 2023.gadā un turpmāk ik gadu - </t>
    </r>
    <r>
      <rPr>
        <i/>
        <sz val="9"/>
        <rFont val="Times New Roman"/>
        <family val="1"/>
        <charset val="186"/>
      </rPr>
      <t>62 606 euro</t>
    </r>
    <r>
      <rPr>
        <sz val="9"/>
        <rFont val="Times New Roman"/>
        <family val="1"/>
        <charset val="186"/>
      </rPr>
      <t xml:space="preserve">, katrā reģionā vismaz 1 ģimeņu sadarbības pasākums. 
Atbilstoši Plānam romu stratēģiskā ietvara pasākumu īstenošanai 2022.–2023.gadam, nodrošināta Starptautiskā Romu kultūras festivāla organizēšana 2023.gadā un turpmāk ik gadu – </t>
    </r>
    <r>
      <rPr>
        <b/>
        <sz val="9"/>
        <rFont val="Times New Roman"/>
        <family val="1"/>
        <charset val="186"/>
      </rPr>
      <t xml:space="preserve">40 000 </t>
    </r>
    <r>
      <rPr>
        <b/>
        <i/>
        <sz val="9"/>
        <rFont val="Times New Roman"/>
        <family val="1"/>
        <charset val="186"/>
      </rPr>
      <t>euro</t>
    </r>
    <r>
      <rPr>
        <sz val="9"/>
        <rFont val="Times New Roman"/>
        <family val="1"/>
        <charset val="186"/>
      </rPr>
      <t>. Izdevumi ar festivāla norisi tiešā veidā saistīto izmaksu segšanai (tai skaitā, telpu, skaņas, gaismu u.c. materiāltehniskā nodrošinājuma noma, pasākuma vizuālais noformējums, pasākuma vadītāja atalgojums).
Finansējums, kas nepieciešams diasporas pasākumu īstenošanai, iekļauts Ārlietu ministrijas pārziņā esošajā Diasporas plānā un ar to saistītajā budžeta pieprasījumā un netiek atkārtoti iekļauts KM prioritāro pasākumu pieprasījumā.</t>
    </r>
    <r>
      <rPr>
        <b/>
        <sz val="9"/>
        <rFont val="Times New Roman"/>
        <family val="1"/>
        <charset val="186"/>
      </rPr>
      <t xml:space="preserve"> Tieslietu ministrija:</t>
    </r>
    <r>
      <rPr>
        <sz val="9"/>
        <rFont val="Times New Roman"/>
        <family val="1"/>
        <charset val="186"/>
      </rPr>
      <t xml:space="preserve">
2023.g. 10 060 euro, uz vienotas valsts, tiesiskās informācijas un pilsoniskās izglītības platformas bāzes tiek veidota žurnāla ,,Jurista Vārds” rakstu sērija ,,Juristu likteņi”, parādot, cik dažādi cilvēki devuši ieguldījumu Latvijas valsts un tās tiesiskās sistēmas izveidē. Grāmata plānota 1000 eks. tirāžā 280 lpp. apjomā. Izmaksas veido: mākslinieciskā un tehniskā maketa sagatavošana - 3500 euro; rediģēšana/korektūra 560 euro; tipogrāfijas izmaksas 5000 euro; loģistikas izmaksas (noliktava, transportēšana/piegāde) 1000 euro. </t>
    </r>
    <r>
      <rPr>
        <b/>
        <sz val="9"/>
        <rFont val="Times New Roman"/>
        <family val="1"/>
        <charset val="186"/>
      </rPr>
      <t xml:space="preserve">Sabiedrības integrācijas fonds: </t>
    </r>
    <r>
      <rPr>
        <sz val="9"/>
        <rFont val="Times New Roman"/>
        <family val="1"/>
        <charset val="186"/>
      </rPr>
      <t xml:space="preserve">
2023.gadā un turpmāk ik gadu 280 000 euro. Pilsoniskās sabiedrības attīstību, iekļaujošu līdzdalību un brīvprātīgo darbu veicinoši informatīvi un izglītojoši pasākumi, tai skaitā pastāvīgs atbalsts reģionu NVO 2023.gadā un turpmāk ik gadu – 165 000 euro. Katru gadu īstenoti vismaz 15 projekti. Katru gadu aktivitātes iesaistīti vismaz 1000 brīvprātīgie. Viena projekta maksimālās izmaksas 10 000 euro. Programmas īstenošanas izmaksas gadā 15 000 euro (personāls 0.5 slodze, administratīvās izmaksas (IT atbalsts, sakaru pakalpojumi, telpu noma u.tml.) un publicitātes pasākumi); Analītiskās domāšanas, medijpratības un digitālo prasmju attīstības pasākumi, tostarp veicinot jauniešu medijpratību 2023.gadā un turpmāk ik gadu – 115 000 euro. Katru gadu atbalstīti vismaz 10 projekti. Viena projekta maksimālās izmaksas 10 000 euro. Programmas īstenošanas izmaksas gadā 15 000 euro (personāls 0.5 slodze, administratīvās izmaksas (IT atbalsts, sakaru pakalpojumi, telpu noma u.tml.) un publicitātes pasākumi).</t>
    </r>
  </si>
  <si>
    <t xml:space="preserve">Cita būtiska informācija (piemēram,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
1.Konkurētspējīga atalgojuma nodrošināšana kultūras nozarē nodarbinātajiem.  Plānota vidējā atalgojuma pakāpeniska palielināšana Kultūras ministrijas kapitālsabiedrībās un padotības iestādēs, kā arī citu minsitriju padotībā esošajos muzejos,  ņemot vērā vidējo darba samaksu 2022.gadā sabiedriskajā sektorā - 1293 euro.Tām  iestādēm, kurām vidējā darba samaksa jau ir sasniegusi sabiedriskajā sektorā plānoto, paredzēts pieaugums vidēji 50 euro apmēra. Papildus nepeiciešmais finansējums Kultūras minsitrijas padotībā un pārraudzībā esošajām iestādēm ir 11 450 546 euro ik gadu, savukārt papildus nepieciešamais finansējums citu ministriju padotībā esošajiem muzejiem ir 1 073 080 euro ik gadu, tajā skaitā Aizsardzības ministrijai Kara muzejam 213 972 euro ik gadu;  Veselības ministrijai Medicīnas vēstures muzejam 490 818 euro ik gadu, Izglītības un zinātnes ministrijai Latvijas Sporta muzejam 34 780 euro ik gadu, Vides aizsardzības un reģionālās attīstības ministrijai Latvijas dabas muzejam 333 510 euro ik gadu. 
2. 2019.gadā Valsts kultūrkapitāla fonda padome pieņēma lēmumu uzsākt Jaunrades veicināšanas stipendiju mērķprogrammas īstenošanu, kuras mērķis ir veicināt līdzšinējā radošajā darbībā augstu māksliniecisko kvalitāti apliecinājušu radošo personu izaugsmi, žanriski daudzveidīgas izcilas kvalitātes jaunrades un nozarē aktuālu pētījumu tapšanu, šim mērķim konkursa kārtībā piešķirot radošajām personām 9 600 euro stipendiju radošā darba veikšana gada garumā. 2019.gadā mērķprogramma tika īstenota trīs nozarēs, saņemot 140 pieteikumus un piešķirot 21 radošās stipendijas (201 600 euro). 2020. gadā programma tika paplašināta visām kultūras nozarēm, saņemot 322 pieteikumus un piešķirot 42 radošās stipendijas (403 200 euro). Ņemot vērā augsto pieprasījumu mērķprogrammā un atzīstot tās efektivitāti jauna kultūras piedāvājumā radīšanā, Valsts kultūrkapitāla fondam mērķprogrammas paplašināšanai 2022. un turpmākajos gados ir nepieciešami papildus 201 600 euro, tādējādi dodot iespēju piešķirt papildus 21 stipendijas (kopumā 63).   
3. Sabiedrības izpratnes veidošana par autortiesībām un blakustiesībām - finansējums plānots 20 000 euro gadā.Paredzēta skaidrojošu videomateriālu un interaktīvu materiālu izveide dažādām mērķauditorijas grupām (pedagogiem, jauniešiem, tiesību īpašniekiem, izmatotājiem, tiesībsargājošo iestāžu darbiniekiem, ekonomiski aktīvajai sabiedrības grupai) par autortiesībām un blakustiesībām, to izplatīšana plašsaziņas līdzekļos, vietnes www.autorskola.lv aktualizēšana un popularizēšana, lekcijas mērķauditorijas grupām par autortiesībām un blakustiesībām, metodiskā materiāla pedagogiem par autortiesībām un blakustiesībām drukāšana. 
4.Lai nodrošinātu atbilstoši Autortiesību likuma 35. panta otrajai daļai atlīdzību par reprogrāfisko reproducēšanu (kopēšanu uz papīra) un normatīvā  regulējuma ievērošanu attiecībā uz valsts pārvaldi, Ministru kabineta izveidota Komisija ir vienojusies ar kolektīvā pārvaldījuma organizāciju LATREPRO par atlīdzības apmēru par veikto reprogrāfisko reproducēšanu valsts pārvaldē. Papildu nepeiciešamais  finansējums  plānots 15 071 euro ik gadu. </t>
  </si>
  <si>
    <r>
      <t>Cita būtiska informācija</t>
    </r>
    <r>
      <rPr>
        <sz val="7"/>
        <rFont val="Times New Roman"/>
        <family val="1"/>
        <charset val="186"/>
      </rPr>
      <t xml:space="preserve"> (piemēram,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t>
    </r>
    <r>
      <rPr>
        <b/>
        <sz val="7"/>
        <rFont val="Times New Roman"/>
        <family val="1"/>
        <charset val="186"/>
      </rPr>
      <t>5.1.Radīt priekšnosacījumus profesionālās mākslas attīstībai -</t>
    </r>
    <r>
      <rPr>
        <sz val="7"/>
        <rFont val="Times New Roman"/>
        <family val="1"/>
        <charset val="186"/>
      </rPr>
      <t xml:space="preserve"> Nacionālā kino stiprināšana 2023.gadā un 2024.gadā 1 050 000 euro, 2025.gadā un turpmāk ik gadu 3 000 000 euro; Jaundarbi teātros, LNOB un RC 2023.gadā un turpmāk ik gadu 1 560 000 euro; Kultūras ministrijas iestāžu telpu nomas palielinājums Rīgas Domes īpašuma departamentam - 2023.gadā un turpmāk ik gadu 231 963 euro; Baltijas Asamblejas darbu tulkošanai 2023.gadā un turpmāk ik gadu 25 000 euro; Jaundarbu tapšana mūzikā  2023.gadā un turpmāk ik gadu 450 000 euro; Nacionālā muzeja krājuma papaildināšanai un izpētei 2023.gadā un turpmāk ik gadu 100 000 euro; Rezidenču programma mūzikā 2023.gadā un turpmāk ik gadu 50 000 euro; Nozaru balvām - stiprinot radošā darba kvalitāti un novērtēšanas sistēmu 2023.gadā un turpmāk ik gadu 100 000 euro; Papildus finansējums deleģēšanas līgumiem 2023.gadā un turpmāk ik gadu 250 000 euro.</t>
    </r>
    <r>
      <rPr>
        <b/>
        <sz val="7"/>
        <rFont val="Times New Roman"/>
        <family val="1"/>
        <charset val="186"/>
      </rPr>
      <t xml:space="preserve"> 5.2.Veikt ieguldījumus kultūras un radošo nozaru infrastruktūrā</t>
    </r>
    <r>
      <rPr>
        <sz val="7"/>
        <rFont val="Times New Roman"/>
        <family val="1"/>
        <charset val="186"/>
      </rPr>
      <t xml:space="preserve"> 2023.gadā 34 848 612 euro, 2024.gadā 26 285 395 euro, 2025.gadā un turpmāk ik gadu 39 789 964 euro : Arhīvu koncepcijas īstenošana, ugunsdrošības pasākumi un citi infrastruktūras uzlabošanas darbi (2023.gadā - 471 449 euro, 2024.gadā- 885 037 euro, 2025.gadā un turpmāk ik gadu - 4 689 606 euro); VSIA "Latvijas leļļu teātris" aprīkojums (2023.gadā - 202 350 euro) - aprīkojuma un mēbeļu iegādei pēc energoefektivitātes projekta īstenošanas, lai teātris var uzsākt darbu pēc pārbūves; VNI papildus resursi Leļļu teātra audiovizuālās sistēmas būvniecībai (2023.gadā - 1 324 454 euro) -  Leļļu teātra, Krišjāņa Barona ielā 16/18, Rīgā AUDIOVIZUĀLĀS VADĪBAS SISTĒMAS (turpmāk- AVS) daļas sastāvu un izmaksas. AVS daļas sastāvā ietilpst: AUDIOVIZUĀLĀS VADĪBAS SISTĒMA (TĪKLS) - Vadības skapji, komutācijas piederumi, kabeļi un stiprinājumi, papildus darbi un materiāli (93 795 euro bez PVN); AUDIOVIZUĀLĀS VADĪBAS SISTĒMA (IEKĀRTAS) - Audiovizuālās daļas iekārtas, papildus darbi un materiāli (64 845 euro bez PVN); SKATUVES TEHNOLOĢISKĀS IEKĀRTAS - Apgaismojuma iekārtas – prožektori un apgaismojuma vadības sistēma Lielā zālē un Mazā zālē, Skaņas iekārtas Lielā zālē un Mazā zālē (859 043 euro bez PVN); SKATUVES APRĪKOJUMS - Manuāli paceļamās stangas uz skatuves, elektriski paceļamās stangas skatītāju zālē, statiski nostiprinātās stangas uz skatuves, priekškara mehānisms, atverams fons un audumi (76 907 euro bez PVN). Nozares iestāžu vajadzību apkopojums (2023.gadā – 32 850 359 euro, 2024.gadā – 25 400 358 euro, 2025.gadā un turpmāk ik gadu - 35 100 358 euro)  -  Operas un teātru dekorāciju noliktavu un darbnīcu telpu kompleksa izbūve Lubānas ielā 80 (2023.gadā -  2 400 000 euro sadārdzinājums projekta īstenošana; LNOB svarīga 3.k. īstenošana (dekorāciju angārs), lai nebūtu jānomā papildus angārs  300 m2 platībā par 8 000 euro/ mēnesī + papildus darbinieku algošana, jo dekorācijas ejošajām izrādēm atrodas dažādās vietās Rīgā.); LNOB (2023.gadā - 900 000 euro, 2024.gadā - 300 000 euro, 2025.gadā - 5 000 000 euro) energoefektivitāte vēsturiskajās ēkās; Valmieras drāmas teātris 2023.gadā 4 600 000 euro būvdarbu sadārdzinājuma izmaksas.  SIA Rīgas Cirks 2023.gadā – 1 500 000 euro nepieciešami, lai pēc energoefektivitātes projekta nodrošinātu  cirka funkciju ēkā - tribīnes u.c. iekārtas un aprīkojuma iegādi, kas nav attiecināms uz energoefektivitātes projektu; VSIA Dailes teātris 2023.gadā – 3 500 000 euro nepieciešami Mazās zāles pārbūvei; Turaidas muzejrezervāts un Turaidas pils (2023.gadā - 1 000 000 euro) stāvlaukuma izbūvei pie muzeja; Rīgas vēstures un kuģniecības muzejs  2023.gadā - 1 000 000 euro, jumta nomaiņai un ēkas tehniskā stāvokļa uzlabošanai; Latvijas Etnogrāfiskais brīvdabas muzejs (2023.gadā - 1 000 000 euro, 2024.gadā - 1 000 000 euro, 2025.gadā - 1 000 000 euro) attīstības projektiem un RRF projekta priekšfinansēšanai (dokumentācijas, būvprojekta izstrādei)  un PVN izmaksu segšanai; Rakstniecības un Mūzikas muzejs ( 2023.gadā - 500 000 euro) papildus izmaksas ekspozīcijas izgatavošanai un ar to saistītām izmaksām tai skaitā sadārdzinājuma segšanai. Latvijas Nacionālais mākslas muzejs izstāžu zāle "Arsenāls" (2023.gadā – 4 550 359 euro, 2024.gadā – 4 550 358 euro, 2025.gadā – 4 550 358 euro) būvniecībai.  Latvijas Nacionālajam Mākslas muzejam Pils laukumā 2 (2023.gadā – 1 000 000 euro, 2024.gadā – 2 500 000 euro, 2025.gadā – 4 500 000 euro). Jasmuiža  (MMA) 2023.gadā 250 000 euro. Latvijas Nacionālais simfoniskais orķestris (Lielā ģilde) (2023.gadā - 2 000 000 euro). Papildus finansējums vismaz 2 000 000 euro būs nepieciešams darbiem, kurus nebūs iespējams segt ES fondu projektu ietvaros, kā arī būvdarbu cenu kāpuma segšanai; Latvijas Nacionālā arhīva ēkas pārbūve un teritorijas labiekārtojums Skandu ielā 14 (Kurzemes prospektā 5) (2023.gadā - 1 400 000 euro, 2024.gadā - 5 000 000 euro, 2025. gadā - 5 000 000 euro) , lai pēc iespējas ātrāk izbūvētu un aprīkotu nepieciešamās telpas arhīva vajadzībām un varētu atbrīvot avārijas stāvoklī esošās telpas Šmerlī, Jelgavā, Siguldā u.c.); Daugavpils zonālais arhīvs - Latgales centrs (2023.gadā - 1 000 000 euro, 2024.gadā - 2 000 000 euro, 2025.gadā - 2 000 000 euro) siltināšanas projektā sakārtotās ēkas iekštelpu remontam un arhīva vajadzībām nepieciešamā aprīkojuma un mēbeļu iegādei, lai sasniegtu pilnu pabeigtību; jaunbūve, Latvijas Valsts vēstures arhīvu (2023.gadā – 500 000 euro, 2024.gadā - 2 000 000 euro, 2025.gadā - 2 000 000 euro) plānots virzīt RRF finansējuma piesaistei, sākotnēji būs nepieciešams finansējums, lai priekšfinansētu dažādas ēku izpētes un projektēšanas darbu izmaksas; Cēsu zonālais arhīvs - Vidzemes centrs (2023.gadā - 1 000 000 euro, 2024.gadā - 3 000 000 euro, 2025.gadā - 3 000 000 euro)  ; Kultūrizglītības iestādēm - Staņislava Broka Daugavpils Mūzikas vidusskolai (2023.gadā – 500 000 euro, 2024.gadā - 1 000 000 euro, 2025.gadā - 1 000 000 euro) iekštelpu remonta pabeigšanai, jo visus nepieciešamos darbus nebija iespējam sSAM 4.2.1.2. ERAF projekta ietvaros, Tab Fab - finansējums (2023.gadā – 1 000 000 euro, 2024.gadā - 2 000 000 euro, 2025.gadā - 5 000 000 euro) nepieciešams pilnai būvprojekta izstrādei un būvdarbiem, Ēkas pārbūve un tai pieguļošās teritorijas revitalizācija A.Briāna ielā 13 - aprīkojuma un iekārtu iegādei, lai sasniegtu ERAF projekta pilnu pabeigtību (2023.gadā - 2 000 000 euro), Rēzeknes mākslas un dizaina vidusskola (2023.gadā - 1 000 000 euro, 2024.gadā - 2 000 000 euro, 2025.gadā - 2 000 000 euro) 2023.gadā finansējums nepieciešams ēku izpētes veikšanai un būvprojektu izstrādei, kas nepieciešami, lai var pretendēt uz RRF u.c. ES fondu finansējumu; MK apstiprinātā arhīvu koncepcija un citi papildus darbi -  LNA ikgadējie ugunsdrošības uzlabošanas darbi (2023.gadā – 50 000 euro, 2024.gadā – 50 000 euro, 2025.gadā - 50 000 euro); LNVA logu restaurācija 2023.gadā – 200 000 euro .. </t>
    </r>
    <r>
      <rPr>
        <b/>
        <sz val="7"/>
        <rFont val="Times New Roman"/>
        <family val="1"/>
        <charset val="186"/>
      </rPr>
      <t>5.3.Veikt ieguldījumus kultūras un radošo nozaru nozares materiāltehniskajā nodrošinājumā</t>
    </r>
    <r>
      <rPr>
        <sz val="7"/>
        <rFont val="Times New Roman"/>
        <family val="1"/>
        <charset val="186"/>
      </rPr>
      <t xml:space="preserve">  - Teātru un koncertorganizāciju aprīkojuma uzlabošanas programma 2023.gadā un turpmāk ik gadu 1 000 000 euro.</t>
    </r>
    <r>
      <rPr>
        <b/>
        <sz val="7"/>
        <rFont val="Times New Roman"/>
        <family val="1"/>
        <charset val="186"/>
      </rPr>
      <t xml:space="preserve"> 5.4.Kultūras informācijas aprite -</t>
    </r>
    <r>
      <rPr>
        <sz val="7"/>
        <rFont val="Times New Roman"/>
        <family val="1"/>
        <charset val="186"/>
      </rPr>
      <t xml:space="preserve"> atbalsts kultūras medijiem 2023.gadā un turpmāk ik gadu 71 144 euro.</t>
    </r>
    <r>
      <rPr>
        <b/>
        <sz val="7"/>
        <rFont val="Times New Roman"/>
        <family val="1"/>
        <charset val="186"/>
      </rPr>
      <t xml:space="preserve"> 5.5.Stiprināt kultūras un radošo nozaru eksportspēju un starptautisko atpazīstamību Latvijas tēla veidošanā </t>
    </r>
    <r>
      <rPr>
        <sz val="7"/>
        <rFont val="Times New Roman"/>
        <family val="1"/>
        <charset val="186"/>
      </rPr>
      <t>-  Dalība Franfurtes grāmatu tirgū viesu valsts statusā un Grāmatai 500 2023.gadā 725 000 euro, 2024.gadā 1 050 000 euro, 2025.gadā un turpmāk ik gadu 1 914 000 euro;  Mākslas un arhitektūras bienāles 2023.gadā un turpmāk ik gadu 100 000 euro; Baltijas kultūras fonds 2023.gadā un turpmāk ik gadu 100 000 euro; Latvijas dalības nodrošināšana Londonas dizaina biennālē 2025.gadā 2024.gadā 60 000 euro, 2025.gadā un turpmāk ik gadu 65 000 euro; Prāgas Kvadrienāle 2023.gadā 40 000 euro.</t>
    </r>
    <r>
      <rPr>
        <b/>
        <sz val="7"/>
        <rFont val="Times New Roman"/>
        <family val="1"/>
        <charset val="186"/>
      </rPr>
      <t xml:space="preserve"> 5.6.Veicināt radošo industriju attīstību </t>
    </r>
    <r>
      <rPr>
        <sz val="7"/>
        <rFont val="Times New Roman"/>
        <family val="1"/>
        <charset val="186"/>
      </rPr>
      <t xml:space="preserve">- Papildus finansējums deleģēšanas līgumiem 2023.gadā un turpmāk ik gadu 40 000 euro; Altum aizdevumu  un grantu programma 2023.gadā un turpmāk ik gadu 3 000 000 euro; Radi - sekmējot radošo indutriju pārnesi utt. 2023.gadā un turpmāk ik gadu 20 000 euro; Jaunā Eiropas Bauhaus kontaktpunkta nodrošināšana Latvijā 2023.gadā un turpmāk ik gadu 30 000 euro. </t>
    </r>
  </si>
  <si>
    <t>27.07.2022.</t>
  </si>
  <si>
    <t>9</t>
  </si>
  <si>
    <t>3</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</si>
</sst>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 #,##0.00_-;_-* &quot;-&quot;??_-;_-@_-"/>
    <numFmt numFmtId="165" formatCode="_-* #,##0_-;\-* #,##0_-;_-* &quot;-&quot;??_-;_-@_-"/>
    <numFmt numFmtId="166" formatCode="#,##0_ ;\-#,##0\ "/>
    <numFmt numFmtId="167" formatCode="&quot;€&quot;\ #,##0.00"/>
  </numFmts>
  <fonts count="46" x14ac:knownFonts="1">
    <font>
      <sz val="11"/>
      <color theme="1"/>
      <name val="Calibri"/>
      <family val="2"/>
      <charset val="186"/>
      <scheme val="minor"/>
    </font>
    <font>
      <sz val="11"/>
      <color theme="1"/>
      <name val="Calibri"/>
      <family val="2"/>
      <charset val="186"/>
      <scheme val="minor"/>
    </font>
    <font>
      <sz val="10"/>
      <name val="Arial"/>
      <family val="2"/>
      <charset val="186"/>
    </font>
    <font>
      <sz val="5"/>
      <name val="Times New Roman"/>
      <family val="1"/>
      <charset val="186"/>
    </font>
    <font>
      <sz val="12"/>
      <color rgb="FFFF0000"/>
      <name val="Times New Roman"/>
      <family val="1"/>
      <charset val="186"/>
    </font>
    <font>
      <sz val="10"/>
      <name val="Times New Roman"/>
      <family val="1"/>
      <charset val="186"/>
    </font>
    <font>
      <b/>
      <sz val="12"/>
      <name val="Times New Roman"/>
      <family val="1"/>
      <charset val="186"/>
    </font>
    <font>
      <sz val="12"/>
      <name val="Times New Roman"/>
      <family val="1"/>
      <charset val="186"/>
    </font>
    <font>
      <b/>
      <sz val="10"/>
      <name val="Times New Roman"/>
      <family val="1"/>
      <charset val="186"/>
    </font>
    <font>
      <sz val="10"/>
      <color theme="1"/>
      <name val="Calibri"/>
      <family val="2"/>
      <charset val="186"/>
      <scheme val="minor"/>
    </font>
    <font>
      <i/>
      <sz val="9"/>
      <name val="Times New Roman"/>
      <family val="1"/>
      <charset val="186"/>
    </font>
    <font>
      <b/>
      <sz val="12"/>
      <color theme="1"/>
      <name val="Calibri"/>
      <family val="2"/>
      <charset val="186"/>
      <scheme val="minor"/>
    </font>
    <font>
      <b/>
      <sz val="9"/>
      <name val="Times New Roman"/>
      <family val="1"/>
      <charset val="186"/>
    </font>
    <font>
      <sz val="9"/>
      <color theme="1"/>
      <name val="Calibri"/>
      <family val="2"/>
      <charset val="186"/>
      <scheme val="minor"/>
    </font>
    <font>
      <b/>
      <i/>
      <sz val="9"/>
      <name val="Times New Roman"/>
      <family val="1"/>
      <charset val="186"/>
    </font>
    <font>
      <sz val="9"/>
      <name val="Times New Roman"/>
      <family val="1"/>
      <charset val="186"/>
    </font>
    <font>
      <sz val="9"/>
      <name val="Calibri"/>
      <family val="2"/>
      <charset val="186"/>
      <scheme val="minor"/>
    </font>
    <font>
      <i/>
      <vertAlign val="superscript"/>
      <sz val="9"/>
      <name val="Times New Roman"/>
      <family val="1"/>
      <charset val="186"/>
    </font>
    <font>
      <i/>
      <sz val="10"/>
      <name val="Times New Roman"/>
      <family val="1"/>
      <charset val="186"/>
    </font>
    <font>
      <sz val="11"/>
      <name val="Times New Roman"/>
      <family val="1"/>
      <charset val="186"/>
    </font>
    <font>
      <vertAlign val="superscript"/>
      <sz val="9"/>
      <name val="Times New Roman"/>
      <family val="1"/>
      <charset val="186"/>
    </font>
    <font>
      <i/>
      <sz val="8"/>
      <name val="Times New Roman"/>
      <family val="1"/>
      <charset val="186"/>
    </font>
    <font>
      <i/>
      <vertAlign val="superscript"/>
      <sz val="8"/>
      <name val="Times New Roman"/>
      <family val="1"/>
      <charset val="186"/>
    </font>
    <font>
      <i/>
      <sz val="10"/>
      <color theme="1"/>
      <name val="Times New Roman"/>
      <family val="1"/>
      <charset val="186"/>
    </font>
    <font>
      <sz val="5"/>
      <name val="Arial"/>
      <family val="2"/>
      <charset val="186"/>
    </font>
    <font>
      <sz val="9"/>
      <color rgb="FFFF0000"/>
      <name val="Times New Roman"/>
      <family val="1"/>
      <charset val="186"/>
    </font>
    <font>
      <b/>
      <sz val="8"/>
      <name val="Times New Roman"/>
      <family val="1"/>
      <charset val="186"/>
    </font>
    <font>
      <i/>
      <sz val="10"/>
      <name val="Arial"/>
      <family val="2"/>
      <charset val="186"/>
    </font>
    <font>
      <b/>
      <vertAlign val="superscript"/>
      <sz val="8"/>
      <name val="Times New Roman"/>
      <family val="1"/>
      <charset val="186"/>
    </font>
    <font>
      <sz val="10"/>
      <color rgb="FFFF0000"/>
      <name val="Times New Roman"/>
      <family val="1"/>
      <charset val="186"/>
    </font>
    <font>
      <vertAlign val="superscript"/>
      <sz val="8"/>
      <name val="Times New Roman"/>
      <family val="1"/>
      <charset val="186"/>
    </font>
    <font>
      <sz val="8"/>
      <name val="Times New Roman"/>
      <family val="1"/>
      <charset val="186"/>
    </font>
    <font>
      <u/>
      <sz val="11"/>
      <color theme="10"/>
      <name val="Calibri"/>
      <family val="2"/>
      <charset val="186"/>
      <scheme val="minor"/>
    </font>
    <font>
      <sz val="10"/>
      <color rgb="FF262F31"/>
      <name val="Times New Roman"/>
      <family val="1"/>
      <charset val="186"/>
    </font>
    <font>
      <sz val="10"/>
      <color rgb="FF222222"/>
      <name val="Times New Roman"/>
      <family val="1"/>
      <charset val="1"/>
    </font>
    <font>
      <sz val="10"/>
      <color rgb="FF000000"/>
      <name val="Times New Roman"/>
      <family val="1"/>
      <charset val="186"/>
    </font>
    <font>
      <b/>
      <sz val="7"/>
      <name val="Times New Roman"/>
      <family val="1"/>
      <charset val="186"/>
    </font>
    <font>
      <sz val="7"/>
      <name val="Times New Roman"/>
      <family val="1"/>
      <charset val="186"/>
    </font>
    <font>
      <sz val="10"/>
      <name val="Calibri"/>
      <family val="2"/>
      <charset val="186"/>
      <scheme val="minor"/>
    </font>
    <font>
      <sz val="11"/>
      <name val="Calibri"/>
      <family val="2"/>
      <charset val="186"/>
      <scheme val="minor"/>
    </font>
    <font>
      <b/>
      <sz val="9"/>
      <color rgb="FF000000"/>
      <name val="Times New Roman"/>
      <family val="1"/>
      <charset val="186"/>
    </font>
    <font>
      <b/>
      <sz val="10"/>
      <color rgb="FF000000"/>
      <name val="Times New Roman"/>
      <family val="1"/>
      <charset val="186"/>
    </font>
    <font>
      <sz val="10"/>
      <color rgb="FF000000"/>
      <name val="Arial"/>
      <family val="2"/>
      <charset val="186"/>
    </font>
    <font>
      <u/>
      <sz val="10"/>
      <color theme="10"/>
      <name val="Arial"/>
      <family val="1"/>
    </font>
    <font>
      <sz val="10"/>
      <name val="Times New Roman"/>
      <family val="1"/>
    </font>
    <font>
      <sz val="8"/>
      <name val="Arial"/>
      <family val="2"/>
      <charset val="186"/>
    </font>
  </fonts>
  <fills count="7">
    <fill>
      <patternFill patternType="none"/>
    </fill>
    <fill>
      <patternFill patternType="gray125"/>
    </fill>
    <fill>
      <patternFill patternType="solid">
        <fgColor theme="9" tint="0.79998168889431442"/>
        <bgColor indexed="64"/>
      </patternFill>
    </fill>
    <fill>
      <patternFill patternType="solid">
        <fgColor theme="0"/>
        <bgColor indexed="64"/>
      </patternFill>
    </fill>
    <fill>
      <patternFill patternType="solid">
        <fgColor theme="6" tint="0.79998168889431442"/>
        <bgColor indexed="64"/>
      </patternFill>
    </fill>
    <fill>
      <patternFill patternType="solid">
        <fgColor rgb="FFFFFFFF"/>
        <bgColor rgb="FF000000"/>
      </patternFill>
    </fill>
    <fill>
      <patternFill patternType="solid">
        <fgColor theme="6" tint="0.79998168889431442"/>
        <bgColor rgb="FF000000"/>
      </patternFill>
    </fill>
  </fills>
  <borders count="19">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hair">
        <color auto="1"/>
      </left>
      <right style="hair">
        <color auto="1"/>
      </right>
      <top style="hair">
        <color auto="1"/>
      </top>
      <bottom/>
      <diagonal/>
    </border>
    <border>
      <left style="hair">
        <color auto="1"/>
      </left>
      <right style="hair">
        <color auto="1"/>
      </right>
      <top style="hair">
        <color auto="1"/>
      </top>
      <bottom style="hair">
        <color auto="1"/>
      </bottom>
      <diagonal/>
    </border>
    <border>
      <left style="thin">
        <color indexed="64"/>
      </left>
      <right style="thin">
        <color indexed="64"/>
      </right>
      <top/>
      <bottom/>
      <diagonal/>
    </border>
    <border>
      <left style="thin">
        <color indexed="8"/>
      </left>
      <right style="thin">
        <color indexed="8"/>
      </right>
      <top style="thin">
        <color indexed="8"/>
      </top>
      <bottom style="thin">
        <color indexed="8"/>
      </bottom>
      <diagonal/>
    </border>
  </borders>
  <cellStyleXfs count="11">
    <xf numFmtId="0" fontId="0" fillId="0" borderId="0"/>
    <xf numFmtId="164" fontId="1" fillId="0" borderId="0" applyFont="0" applyFill="0" applyBorder="0" applyAlignment="0" applyProtection="0"/>
    <xf numFmtId="0" fontId="2" fillId="0" borderId="0"/>
    <xf numFmtId="0" fontId="2" fillId="0" borderId="0" applyBorder="0"/>
    <xf numFmtId="0" fontId="2" fillId="0" borderId="0"/>
    <xf numFmtId="0" fontId="2" fillId="0" borderId="0"/>
    <xf numFmtId="0" fontId="2" fillId="0" borderId="0"/>
    <xf numFmtId="164" fontId="2" fillId="0" borderId="0" applyFont="0" applyFill="0" applyBorder="0" applyAlignment="0" applyProtection="0"/>
    <xf numFmtId="0" fontId="2" fillId="0" borderId="0"/>
    <xf numFmtId="9" fontId="1" fillId="0" borderId="0" applyFont="0" applyFill="0" applyBorder="0" applyAlignment="0" applyProtection="0"/>
    <xf numFmtId="0" fontId="32" fillId="0" borderId="0" applyNumberFormat="0" applyFill="0" applyBorder="0" applyAlignment="0" applyProtection="0"/>
  </cellStyleXfs>
  <cellXfs count="442">
    <xf numFmtId="0" fontId="0" fillId="0" borderId="0" xfId="0"/>
    <xf numFmtId="0" fontId="3" fillId="0" borderId="0" xfId="2" applyFont="1" applyAlignment="1">
      <alignment horizontal="center"/>
    </xf>
    <xf numFmtId="0" fontId="4" fillId="0" borderId="0" xfId="2" applyFont="1" applyAlignment="1">
      <alignment horizontal="center"/>
    </xf>
    <xf numFmtId="0" fontId="5" fillId="0" borderId="0" xfId="2" applyFont="1"/>
    <xf numFmtId="0" fontId="6" fillId="0" borderId="0" xfId="2" applyFont="1" applyAlignment="1">
      <alignment horizontal="left"/>
    </xf>
    <xf numFmtId="0" fontId="7" fillId="0" borderId="0" xfId="2" applyFont="1" applyAlignment="1">
      <alignment horizontal="right"/>
    </xf>
    <xf numFmtId="0" fontId="6" fillId="0" borderId="0" xfId="2" applyFont="1" applyAlignment="1">
      <alignment horizontal="center" vertical="center"/>
    </xf>
    <xf numFmtId="0" fontId="2" fillId="0" borderId="0" xfId="2" applyAlignment="1">
      <alignment horizontal="center" vertical="center"/>
    </xf>
    <xf numFmtId="0" fontId="10" fillId="0" borderId="0" xfId="2" applyFont="1" applyAlignment="1">
      <alignment horizontal="center" vertical="center" wrapText="1"/>
    </xf>
    <xf numFmtId="0" fontId="5" fillId="0" borderId="0" xfId="3" applyFont="1" applyBorder="1" applyAlignment="1">
      <alignment horizontal="right" vertical="top" wrapText="1"/>
    </xf>
    <xf numFmtId="0" fontId="6" fillId="0" borderId="0" xfId="2" applyFont="1" applyAlignment="1">
      <alignment horizontal="center" vertical="top" wrapText="1"/>
    </xf>
    <xf numFmtId="0" fontId="5" fillId="0" borderId="0" xfId="2" applyFont="1" applyAlignment="1">
      <alignment vertical="top" wrapText="1"/>
    </xf>
    <xf numFmtId="0" fontId="12" fillId="2" borderId="12" xfId="2" applyFont="1" applyFill="1" applyBorder="1" applyAlignment="1">
      <alignment horizontal="center" vertical="center" wrapText="1"/>
    </xf>
    <xf numFmtId="0" fontId="12" fillId="2" borderId="9" xfId="2" applyFont="1" applyFill="1" applyBorder="1" applyAlignment="1">
      <alignment horizontal="center" vertical="center" wrapText="1"/>
    </xf>
    <xf numFmtId="49" fontId="15" fillId="0" borderId="12" xfId="3" applyNumberFormat="1" applyFont="1" applyBorder="1" applyAlignment="1">
      <alignment horizontal="justify" vertical="top" wrapText="1"/>
    </xf>
    <xf numFmtId="49" fontId="15" fillId="0" borderId="12" xfId="2" applyNumberFormat="1" applyFont="1" applyBorder="1" applyAlignment="1">
      <alignment horizontal="justify" vertical="top" wrapText="1"/>
    </xf>
    <xf numFmtId="3" fontId="5" fillId="0" borderId="12" xfId="2" applyNumberFormat="1" applyFont="1" applyBorder="1" applyAlignment="1">
      <alignment vertical="top" wrapText="1"/>
    </xf>
    <xf numFmtId="3" fontId="5" fillId="3" borderId="12" xfId="2" applyNumberFormat="1" applyFont="1" applyFill="1" applyBorder="1" applyAlignment="1">
      <alignment vertical="top" wrapText="1"/>
    </xf>
    <xf numFmtId="49" fontId="15" fillId="0" borderId="9" xfId="2" applyNumberFormat="1" applyFont="1" applyBorder="1" applyAlignment="1">
      <alignment horizontal="center" vertical="top" wrapText="1"/>
    </xf>
    <xf numFmtId="49" fontId="10" fillId="0" borderId="12" xfId="2" applyNumberFormat="1" applyFont="1" applyBorder="1" applyAlignment="1">
      <alignment horizontal="justify" vertical="top" wrapText="1"/>
    </xf>
    <xf numFmtId="3" fontId="18" fillId="0" borderId="12" xfId="2" applyNumberFormat="1" applyFont="1" applyBorder="1" applyAlignment="1">
      <alignment vertical="top" wrapText="1"/>
    </xf>
    <xf numFmtId="3" fontId="10" fillId="0" borderId="12" xfId="2" applyNumberFormat="1" applyFont="1" applyBorder="1" applyAlignment="1">
      <alignment horizontal="right" vertical="top" wrapText="1"/>
    </xf>
    <xf numFmtId="3" fontId="18" fillId="3" borderId="12" xfId="2" applyNumberFormat="1" applyFont="1" applyFill="1" applyBorder="1" applyAlignment="1">
      <alignment horizontal="right" vertical="top" wrapText="1"/>
    </xf>
    <xf numFmtId="49" fontId="10" fillId="0" borderId="9" xfId="2" applyNumberFormat="1" applyFont="1" applyBorder="1" applyAlignment="1">
      <alignment horizontal="center" vertical="top" wrapText="1"/>
    </xf>
    <xf numFmtId="49" fontId="10" fillId="0" borderId="12" xfId="3" applyNumberFormat="1" applyFont="1" applyBorder="1" applyAlignment="1">
      <alignment horizontal="justify" vertical="top" wrapText="1"/>
    </xf>
    <xf numFmtId="3" fontId="18" fillId="0" borderId="12" xfId="2" applyNumberFormat="1" applyFont="1" applyBorder="1" applyAlignment="1">
      <alignment horizontal="right" vertical="top" wrapText="1"/>
    </xf>
    <xf numFmtId="3" fontId="8" fillId="0" borderId="12" xfId="2" applyNumberFormat="1" applyFont="1" applyBorder="1" applyAlignment="1">
      <alignment horizontal="center" vertical="center" wrapText="1"/>
    </xf>
    <xf numFmtId="0" fontId="5" fillId="2" borderId="12" xfId="2" applyFont="1" applyFill="1" applyBorder="1" applyAlignment="1">
      <alignment horizontal="center" vertical="center" wrapText="1"/>
    </xf>
    <xf numFmtId="49" fontId="8" fillId="0" borderId="0" xfId="3" applyNumberFormat="1" applyFont="1" applyBorder="1" applyAlignment="1">
      <alignment horizontal="right" vertical="top" wrapText="1"/>
    </xf>
    <xf numFmtId="3" fontId="8" fillId="0" borderId="0" xfId="2" applyNumberFormat="1" applyFont="1" applyAlignment="1">
      <alignment vertical="center" wrapText="1"/>
    </xf>
    <xf numFmtId="0" fontId="5" fillId="0" borderId="0" xfId="2" applyFont="1" applyAlignment="1">
      <alignment horizontal="center" vertical="center" wrapText="1"/>
    </xf>
    <xf numFmtId="3" fontId="5" fillId="0" borderId="12" xfId="2" applyNumberFormat="1" applyFont="1" applyBorder="1" applyAlignment="1">
      <alignment horizontal="right" vertical="top" wrapText="1"/>
    </xf>
    <xf numFmtId="3" fontId="10" fillId="3" borderId="12" xfId="2" applyNumberFormat="1" applyFont="1" applyFill="1" applyBorder="1" applyAlignment="1">
      <alignment horizontal="right" vertical="top" wrapText="1"/>
    </xf>
    <xf numFmtId="3" fontId="5" fillId="3" borderId="12" xfId="2" applyNumberFormat="1" applyFont="1" applyFill="1" applyBorder="1" applyAlignment="1">
      <alignment horizontal="right" vertical="top" wrapText="1"/>
    </xf>
    <xf numFmtId="49" fontId="15" fillId="0" borderId="12" xfId="2" applyNumberFormat="1" applyFont="1" applyBorder="1" applyAlignment="1">
      <alignment horizontal="center" vertical="top" wrapText="1"/>
    </xf>
    <xf numFmtId="49" fontId="10" fillId="3" borderId="12" xfId="2" applyNumberFormat="1" applyFont="1" applyFill="1" applyBorder="1" applyAlignment="1">
      <alignment horizontal="justify" vertical="top" wrapText="1"/>
    </xf>
    <xf numFmtId="49" fontId="10" fillId="0" borderId="12" xfId="2" applyNumberFormat="1" applyFont="1" applyBorder="1" applyAlignment="1">
      <alignment horizontal="center" vertical="top" wrapText="1"/>
    </xf>
    <xf numFmtId="0" fontId="19" fillId="0" borderId="0" xfId="2" applyFont="1"/>
    <xf numFmtId="0" fontId="19" fillId="0" borderId="0" xfId="2" applyFont="1" applyAlignment="1">
      <alignment wrapText="1"/>
    </xf>
    <xf numFmtId="0" fontId="5" fillId="0" borderId="0" xfId="2" applyFont="1" applyAlignment="1">
      <alignment horizontal="center"/>
    </xf>
    <xf numFmtId="0" fontId="15" fillId="0" borderId="0" xfId="2" applyFont="1" applyAlignment="1">
      <alignment wrapText="1"/>
    </xf>
    <xf numFmtId="0" fontId="5" fillId="0" borderId="0" xfId="2" applyFont="1" applyAlignment="1">
      <alignment wrapText="1"/>
    </xf>
    <xf numFmtId="3" fontId="5" fillId="0" borderId="0" xfId="2" applyNumberFormat="1" applyFont="1"/>
    <xf numFmtId="165" fontId="23" fillId="0" borderId="15" xfId="1" applyNumberFormat="1" applyFont="1" applyFill="1" applyBorder="1"/>
    <xf numFmtId="165" fontId="23" fillId="0" borderId="12" xfId="1" applyNumberFormat="1" applyFont="1" applyFill="1" applyBorder="1"/>
    <xf numFmtId="49" fontId="10" fillId="0" borderId="12" xfId="2" applyNumberFormat="1" applyFont="1" applyFill="1" applyBorder="1" applyAlignment="1">
      <alignment horizontal="justify" vertical="top" wrapText="1"/>
    </xf>
    <xf numFmtId="165" fontId="23" fillId="0" borderId="16" xfId="1" applyNumberFormat="1" applyFont="1" applyFill="1" applyBorder="1"/>
    <xf numFmtId="3" fontId="5" fillId="0" borderId="12" xfId="2" applyNumberFormat="1" applyFont="1" applyFill="1" applyBorder="1" applyAlignment="1">
      <alignment vertical="top" wrapText="1"/>
    </xf>
    <xf numFmtId="165" fontId="23" fillId="0" borderId="12" xfId="1" applyNumberFormat="1" applyFont="1" applyBorder="1"/>
    <xf numFmtId="3" fontId="10" fillId="0" borderId="12" xfId="2" applyNumberFormat="1" applyFont="1" applyFill="1" applyBorder="1" applyAlignment="1">
      <alignment horizontal="right" vertical="top" wrapText="1"/>
    </xf>
    <xf numFmtId="3" fontId="18" fillId="0" borderId="12" xfId="2" applyNumberFormat="1" applyFont="1" applyFill="1" applyBorder="1" applyAlignment="1">
      <alignment horizontal="right" vertical="top" wrapText="1"/>
    </xf>
    <xf numFmtId="49" fontId="10" fillId="0" borderId="9" xfId="2" applyNumberFormat="1" applyFont="1" applyFill="1" applyBorder="1" applyAlignment="1">
      <alignment horizontal="center" vertical="top" wrapText="1"/>
    </xf>
    <xf numFmtId="3" fontId="18" fillId="0" borderId="12" xfId="2" applyNumberFormat="1" applyFont="1" applyFill="1" applyBorder="1" applyAlignment="1">
      <alignment horizontal="right" wrapText="1"/>
    </xf>
    <xf numFmtId="3" fontId="5" fillId="0" borderId="12" xfId="0" applyNumberFormat="1" applyFont="1" applyBorder="1" applyAlignment="1">
      <alignment horizontal="right" wrapText="1"/>
    </xf>
    <xf numFmtId="3" fontId="10" fillId="0" borderId="12" xfId="2" applyNumberFormat="1" applyFont="1" applyFill="1" applyBorder="1" applyAlignment="1">
      <alignment horizontal="right" wrapText="1"/>
    </xf>
    <xf numFmtId="3" fontId="18" fillId="0" borderId="12" xfId="0" applyNumberFormat="1" applyFont="1" applyBorder="1" applyAlignment="1">
      <alignment horizontal="right" wrapText="1"/>
    </xf>
    <xf numFmtId="3" fontId="18" fillId="0" borderId="12" xfId="0" applyNumberFormat="1" applyFont="1" applyFill="1" applyBorder="1" applyAlignment="1">
      <alignment horizontal="right" vertical="center" wrapText="1"/>
    </xf>
    <xf numFmtId="3" fontId="18" fillId="0" borderId="12" xfId="0" applyNumberFormat="1" applyFont="1" applyBorder="1" applyAlignment="1">
      <alignment horizontal="right" vertical="center" wrapText="1"/>
    </xf>
    <xf numFmtId="3" fontId="18" fillId="0" borderId="12" xfId="0" applyNumberFormat="1" applyFont="1" applyBorder="1" applyAlignment="1">
      <alignment horizontal="right" vertical="center"/>
    </xf>
    <xf numFmtId="166" fontId="23" fillId="0" borderId="12" xfId="1" applyNumberFormat="1" applyFont="1" applyFill="1" applyBorder="1"/>
    <xf numFmtId="3" fontId="18" fillId="3" borderId="12" xfId="2" applyNumberFormat="1" applyFont="1" applyFill="1" applyBorder="1" applyAlignment="1">
      <alignment horizontal="right" wrapText="1"/>
    </xf>
    <xf numFmtId="3" fontId="10" fillId="0" borderId="12" xfId="2" applyNumberFormat="1" applyFont="1" applyBorder="1" applyAlignment="1">
      <alignment horizontal="right" wrapText="1"/>
    </xf>
    <xf numFmtId="49" fontId="15" fillId="0" borderId="9" xfId="2" applyNumberFormat="1" applyFont="1" applyFill="1" applyBorder="1" applyAlignment="1">
      <alignment horizontal="center" vertical="top" wrapText="1"/>
    </xf>
    <xf numFmtId="3" fontId="18" fillId="0" borderId="12" xfId="2" applyNumberFormat="1" applyFont="1" applyFill="1" applyBorder="1" applyAlignment="1">
      <alignment vertical="top" wrapText="1"/>
    </xf>
    <xf numFmtId="49" fontId="10" fillId="2" borderId="10" xfId="3" applyNumberFormat="1" applyFont="1" applyFill="1" applyBorder="1" applyAlignment="1">
      <alignment horizontal="justify" vertical="top" wrapText="1"/>
    </xf>
    <xf numFmtId="49" fontId="10" fillId="2" borderId="1" xfId="3" applyNumberFormat="1" applyFont="1" applyFill="1" applyBorder="1" applyAlignment="1">
      <alignment horizontal="justify" vertical="top" wrapText="1"/>
    </xf>
    <xf numFmtId="3" fontId="18" fillId="0" borderId="12" xfId="2" applyNumberFormat="1" applyFont="1" applyFill="1" applyBorder="1" applyAlignment="1">
      <alignment horizontal="right" vertical="center" wrapText="1"/>
    </xf>
    <xf numFmtId="0" fontId="18" fillId="0" borderId="12" xfId="2" applyFont="1" applyBorder="1"/>
    <xf numFmtId="3" fontId="18" fillId="0" borderId="12" xfId="2" applyNumberFormat="1" applyFont="1" applyBorder="1"/>
    <xf numFmtId="3" fontId="18" fillId="3" borderId="12" xfId="2" applyNumberFormat="1" applyFont="1" applyFill="1" applyBorder="1" applyAlignment="1">
      <alignment horizontal="right" vertical="center" wrapText="1"/>
    </xf>
    <xf numFmtId="49" fontId="10" fillId="0" borderId="12" xfId="0" applyNumberFormat="1" applyFont="1" applyFill="1" applyBorder="1" applyAlignment="1">
      <alignment horizontal="justify" vertical="top" wrapText="1"/>
    </xf>
    <xf numFmtId="0" fontId="24" fillId="0" borderId="0" xfId="0" applyFont="1" applyAlignment="1">
      <alignment wrapText="1"/>
    </xf>
    <xf numFmtId="0" fontId="2" fillId="0" borderId="0" xfId="0" applyFont="1" applyAlignment="1">
      <alignment wrapText="1"/>
    </xf>
    <xf numFmtId="1" fontId="2" fillId="0" borderId="0" xfId="0" applyNumberFormat="1" applyFont="1" applyAlignment="1">
      <alignment wrapText="1"/>
    </xf>
    <xf numFmtId="0" fontId="5" fillId="0" borderId="0" xfId="0" applyFont="1" applyAlignment="1">
      <alignment wrapText="1"/>
    </xf>
    <xf numFmtId="0" fontId="2" fillId="0" borderId="0" xfId="3" applyAlignment="1">
      <alignment wrapText="1"/>
    </xf>
    <xf numFmtId="0" fontId="8" fillId="0" borderId="0" xfId="3" applyFont="1" applyBorder="1" applyAlignment="1">
      <alignment vertical="center" wrapText="1"/>
    </xf>
    <xf numFmtId="1" fontId="5" fillId="0" borderId="0" xfId="0" applyNumberFormat="1" applyFont="1" applyAlignment="1">
      <alignment wrapText="1"/>
    </xf>
    <xf numFmtId="0" fontId="8" fillId="4" borderId="0" xfId="0" applyFont="1" applyFill="1" applyAlignment="1">
      <alignment vertical="top" wrapText="1"/>
    </xf>
    <xf numFmtId="0" fontId="12" fillId="0" borderId="0" xfId="0" applyFont="1" applyAlignment="1">
      <alignment vertical="top" wrapText="1"/>
    </xf>
    <xf numFmtId="0" fontId="25" fillId="0" borderId="0" xfId="0" applyFont="1" applyAlignment="1">
      <alignment vertical="top" wrapText="1"/>
    </xf>
    <xf numFmtId="0" fontId="26" fillId="0" borderId="12" xfId="0" applyFont="1" applyBorder="1" applyAlignment="1">
      <alignment horizontal="center" wrapText="1"/>
    </xf>
    <xf numFmtId="49" fontId="12" fillId="0" borderId="12" xfId="0" applyNumberFormat="1" applyFont="1" applyBorder="1" applyAlignment="1">
      <alignment horizontal="left" vertical="top" wrapText="1"/>
    </xf>
    <xf numFmtId="0" fontId="8" fillId="4" borderId="12" xfId="0" applyFont="1" applyFill="1" applyBorder="1" applyAlignment="1">
      <alignment vertical="top" wrapText="1"/>
    </xf>
    <xf numFmtId="1" fontId="5" fillId="2" borderId="7" xfId="0" applyNumberFormat="1" applyFont="1" applyFill="1" applyBorder="1" applyAlignment="1">
      <alignment wrapText="1"/>
    </xf>
    <xf numFmtId="0" fontId="5" fillId="2" borderId="7" xfId="0" applyFont="1" applyFill="1" applyBorder="1" applyAlignment="1">
      <alignment wrapText="1"/>
    </xf>
    <xf numFmtId="49" fontId="12" fillId="0" borderId="9" xfId="0" applyNumberFormat="1" applyFont="1" applyBorder="1" applyAlignment="1">
      <alignment horizontal="left" vertical="top" wrapText="1"/>
    </xf>
    <xf numFmtId="1" fontId="5" fillId="2" borderId="2" xfId="0" applyNumberFormat="1" applyFont="1" applyFill="1" applyBorder="1" applyAlignment="1">
      <alignment wrapText="1"/>
    </xf>
    <xf numFmtId="0" fontId="5" fillId="2" borderId="2" xfId="0" applyFont="1" applyFill="1" applyBorder="1" applyAlignment="1">
      <alignment wrapText="1"/>
    </xf>
    <xf numFmtId="49" fontId="12" fillId="0" borderId="17" xfId="0" applyNumberFormat="1" applyFont="1" applyBorder="1" applyAlignment="1">
      <alignment horizontal="left" vertical="top" wrapText="1"/>
    </xf>
    <xf numFmtId="0" fontId="8" fillId="4" borderId="3" xfId="0" applyFont="1" applyFill="1" applyBorder="1" applyAlignment="1">
      <alignment vertical="top" wrapText="1"/>
    </xf>
    <xf numFmtId="0" fontId="2" fillId="0" borderId="13" xfId="0" applyFont="1" applyBorder="1" applyAlignment="1">
      <alignment wrapText="1"/>
    </xf>
    <xf numFmtId="1" fontId="5" fillId="2" borderId="0" xfId="0" applyNumberFormat="1" applyFont="1" applyFill="1" applyAlignment="1">
      <alignment wrapText="1"/>
    </xf>
    <xf numFmtId="0" fontId="5" fillId="2" borderId="0" xfId="0" applyFont="1" applyFill="1" applyAlignment="1">
      <alignment wrapText="1"/>
    </xf>
    <xf numFmtId="0" fontId="26" fillId="4" borderId="12" xfId="0" applyFont="1" applyFill="1" applyBorder="1" applyAlignment="1">
      <alignment horizontal="center" vertical="center" wrapText="1"/>
    </xf>
    <xf numFmtId="0" fontId="26" fillId="4" borderId="3" xfId="0" applyFont="1" applyFill="1" applyBorder="1" applyAlignment="1">
      <alignment horizontal="center" vertical="center" wrapText="1"/>
    </xf>
    <xf numFmtId="3" fontId="5" fillId="0" borderId="12" xfId="0" applyNumberFormat="1" applyFont="1" applyBorder="1" applyAlignment="1">
      <alignment horizontal="right" vertical="center" wrapText="1"/>
    </xf>
    <xf numFmtId="3" fontId="5" fillId="0" borderId="3" xfId="0" applyNumberFormat="1" applyFont="1" applyBorder="1" applyAlignment="1">
      <alignment horizontal="right" vertical="center" wrapText="1"/>
    </xf>
    <xf numFmtId="0" fontId="5" fillId="0" borderId="3" xfId="0" applyFont="1" applyBorder="1" applyAlignment="1">
      <alignment horizontal="center" vertical="center" wrapText="1"/>
    </xf>
    <xf numFmtId="0" fontId="5" fillId="0" borderId="12" xfId="0" applyFont="1" applyBorder="1" applyAlignment="1">
      <alignment horizontal="center" vertical="center" wrapText="1"/>
    </xf>
    <xf numFmtId="49" fontId="5" fillId="0" borderId="3" xfId="0" applyNumberFormat="1" applyFont="1" applyBorder="1" applyAlignment="1">
      <alignment horizontal="right" vertical="center" wrapText="1"/>
    </xf>
    <xf numFmtId="0" fontId="5" fillId="0" borderId="3" xfId="0" applyFont="1" applyBorder="1" applyAlignment="1">
      <alignment horizontal="right" vertical="center" wrapText="1"/>
    </xf>
    <xf numFmtId="49" fontId="12" fillId="0" borderId="13" xfId="0" applyNumberFormat="1" applyFont="1" applyBorder="1" applyAlignment="1">
      <alignment horizontal="left" vertical="top" wrapText="1"/>
    </xf>
    <xf numFmtId="49" fontId="5" fillId="0" borderId="7" xfId="0" applyNumberFormat="1" applyFont="1" applyBorder="1" applyAlignment="1">
      <alignment horizontal="right" vertical="center" wrapText="1"/>
    </xf>
    <xf numFmtId="0" fontId="5" fillId="0" borderId="8" xfId="0" applyFont="1" applyBorder="1" applyAlignment="1">
      <alignment horizontal="right" vertical="center" wrapText="1"/>
    </xf>
    <xf numFmtId="3" fontId="5" fillId="0" borderId="7" xfId="0" applyNumberFormat="1" applyFont="1" applyBorder="1" applyAlignment="1">
      <alignment horizontal="center" vertical="center"/>
    </xf>
    <xf numFmtId="49" fontId="5" fillId="0" borderId="7" xfId="0" applyNumberFormat="1" applyFont="1" applyBorder="1" applyAlignment="1">
      <alignment horizontal="center" vertical="center" wrapText="1"/>
    </xf>
    <xf numFmtId="0" fontId="5" fillId="0" borderId="8" xfId="0" applyFont="1" applyBorder="1" applyAlignment="1">
      <alignment horizontal="center" vertical="center" wrapText="1"/>
    </xf>
    <xf numFmtId="3" fontId="5" fillId="0" borderId="9" xfId="0" applyNumberFormat="1" applyFont="1" applyBorder="1" applyAlignment="1">
      <alignment horizontal="right" vertical="center" wrapText="1"/>
    </xf>
    <xf numFmtId="3" fontId="5" fillId="0" borderId="17" xfId="0" applyNumberFormat="1" applyFont="1" applyBorder="1" applyAlignment="1">
      <alignment horizontal="right" vertical="center" wrapText="1"/>
    </xf>
    <xf numFmtId="0" fontId="5" fillId="0" borderId="17" xfId="0" applyFont="1" applyBorder="1" applyAlignment="1">
      <alignment horizontal="center" vertical="center" wrapText="1"/>
    </xf>
    <xf numFmtId="3" fontId="5" fillId="0" borderId="12" xfId="0" applyNumberFormat="1" applyFont="1" applyBorder="1" applyAlignment="1">
      <alignment horizontal="right" vertical="center"/>
    </xf>
    <xf numFmtId="49" fontId="5" fillId="0" borderId="12" xfId="0" applyNumberFormat="1" applyFont="1" applyBorder="1" applyAlignment="1">
      <alignment horizontal="right" vertical="center" wrapText="1"/>
    </xf>
    <xf numFmtId="49" fontId="29" fillId="0" borderId="3" xfId="0" applyNumberFormat="1" applyFont="1" applyBorder="1" applyAlignment="1">
      <alignment horizontal="right" vertical="center" wrapText="1"/>
    </xf>
    <xf numFmtId="49" fontId="29" fillId="0" borderId="7" xfId="0" applyNumberFormat="1" applyFont="1" applyBorder="1" applyAlignment="1">
      <alignment horizontal="right" vertical="center" wrapText="1"/>
    </xf>
    <xf numFmtId="3" fontId="29" fillId="0" borderId="9" xfId="0" applyNumberFormat="1" applyFont="1" applyBorder="1" applyAlignment="1">
      <alignment horizontal="right" vertical="center" wrapText="1"/>
    </xf>
    <xf numFmtId="3" fontId="29" fillId="0" borderId="12" xfId="0" applyNumberFormat="1" applyFont="1" applyBorder="1" applyAlignment="1">
      <alignment horizontal="right" vertical="center" wrapText="1"/>
    </xf>
    <xf numFmtId="3" fontId="29" fillId="0" borderId="17" xfId="0" applyNumberFormat="1" applyFont="1" applyBorder="1" applyAlignment="1">
      <alignment horizontal="right" vertical="center" wrapText="1"/>
    </xf>
    <xf numFmtId="49" fontId="29" fillId="0" borderId="12" xfId="0" applyNumberFormat="1" applyFont="1" applyBorder="1" applyAlignment="1">
      <alignment horizontal="right" vertical="center" wrapText="1"/>
    </xf>
    <xf numFmtId="0" fontId="5" fillId="0" borderId="12" xfId="0" applyFont="1" applyBorder="1" applyAlignment="1">
      <alignment horizontal="right" vertical="center" wrapText="1"/>
    </xf>
    <xf numFmtId="3" fontId="29" fillId="0" borderId="3" xfId="0" applyNumberFormat="1" applyFont="1" applyBorder="1" applyAlignment="1">
      <alignment horizontal="right" vertical="center" wrapText="1"/>
    </xf>
    <xf numFmtId="0" fontId="12" fillId="4" borderId="12" xfId="0" applyFont="1" applyFill="1" applyBorder="1" applyAlignment="1">
      <alignment horizontal="center" vertical="center" wrapText="1"/>
    </xf>
    <xf numFmtId="3" fontId="5" fillId="3" borderId="12" xfId="0" applyNumberFormat="1" applyFont="1" applyFill="1" applyBorder="1" applyAlignment="1">
      <alignment horizontal="right" vertical="center" wrapText="1"/>
    </xf>
    <xf numFmtId="0" fontId="5" fillId="4" borderId="6" xfId="0" applyFont="1" applyFill="1" applyBorder="1" applyAlignment="1">
      <alignment horizontal="justify" vertical="top" wrapText="1"/>
    </xf>
    <xf numFmtId="1" fontId="5" fillId="0" borderId="12" xfId="0" applyNumberFormat="1" applyFont="1" applyBorder="1" applyAlignment="1">
      <alignment horizontal="center" vertical="center" wrapText="1"/>
    </xf>
    <xf numFmtId="3" fontId="5" fillId="0" borderId="12" xfId="0" applyNumberFormat="1" applyFont="1" applyBorder="1" applyAlignment="1">
      <alignment horizontal="center" vertical="center" wrapText="1"/>
    </xf>
    <xf numFmtId="0" fontId="8" fillId="4" borderId="7" xfId="0" applyFont="1" applyFill="1" applyBorder="1" applyAlignment="1">
      <alignment vertical="center" wrapText="1"/>
    </xf>
    <xf numFmtId="0" fontId="8" fillId="4" borderId="8" xfId="0" applyFont="1" applyFill="1" applyBorder="1" applyAlignment="1">
      <alignment vertical="center" wrapText="1"/>
    </xf>
    <xf numFmtId="9" fontId="33" fillId="0" borderId="12" xfId="0" applyNumberFormat="1" applyFont="1" applyBorder="1"/>
    <xf numFmtId="49" fontId="5" fillId="0" borderId="6" xfId="0" applyNumberFormat="1" applyFont="1" applyBorder="1" applyAlignment="1">
      <alignment horizontal="right" vertical="center" wrapText="1"/>
    </xf>
    <xf numFmtId="49" fontId="5" fillId="0" borderId="8" xfId="0" applyNumberFormat="1" applyFont="1" applyBorder="1" applyAlignment="1">
      <alignment horizontal="right" vertical="center" wrapText="1"/>
    </xf>
    <xf numFmtId="3" fontId="5" fillId="0" borderId="12" xfId="6" applyNumberFormat="1" applyFont="1" applyBorder="1" applyAlignment="1">
      <alignment horizontal="right" vertical="center" wrapText="1"/>
    </xf>
    <xf numFmtId="49" fontId="12" fillId="0" borderId="12" xfId="0" applyNumberFormat="1" applyFont="1" applyBorder="1" applyAlignment="1">
      <alignment vertical="top" wrapText="1"/>
    </xf>
    <xf numFmtId="0" fontId="31" fillId="0" borderId="0" xfId="2" applyFont="1" applyAlignment="1">
      <alignment horizontal="justify" wrapText="1"/>
    </xf>
    <xf numFmtId="0" fontId="8" fillId="3" borderId="3" xfId="0" applyFont="1" applyFill="1" applyBorder="1" applyAlignment="1">
      <alignment vertical="top" wrapText="1"/>
    </xf>
    <xf numFmtId="0" fontId="8" fillId="3" borderId="12" xfId="0" applyFont="1" applyFill="1" applyBorder="1" applyAlignment="1">
      <alignment vertical="top" wrapText="1"/>
    </xf>
    <xf numFmtId="3" fontId="2" fillId="0" borderId="12" xfId="0" applyNumberFormat="1" applyFont="1" applyBorder="1" applyAlignment="1">
      <alignment horizontal="right" vertical="center" wrapText="1"/>
    </xf>
    <xf numFmtId="0" fontId="15" fillId="3" borderId="12" xfId="0" applyFont="1" applyFill="1" applyBorder="1" applyAlignment="1">
      <alignment horizontal="center" vertical="center" wrapText="1"/>
    </xf>
    <xf numFmtId="0" fontId="15" fillId="0" borderId="12" xfId="0" applyFont="1" applyBorder="1" applyAlignment="1">
      <alignment horizontal="center" vertical="center" wrapText="1"/>
    </xf>
    <xf numFmtId="3" fontId="15" fillId="0" borderId="12" xfId="0" applyNumberFormat="1" applyFont="1" applyBorder="1" applyAlignment="1">
      <alignment horizontal="center" vertical="center" wrapText="1"/>
    </xf>
    <xf numFmtId="0" fontId="15" fillId="0" borderId="12" xfId="0" applyFont="1" applyBorder="1" applyAlignment="1">
      <alignment horizontal="right" vertical="center" wrapText="1"/>
    </xf>
    <xf numFmtId="3" fontId="5" fillId="0" borderId="12" xfId="0" applyNumberFormat="1" applyFont="1" applyBorder="1" applyAlignment="1">
      <alignment wrapText="1"/>
    </xf>
    <xf numFmtId="49" fontId="2" fillId="0" borderId="17" xfId="0" applyNumberFormat="1" applyFont="1" applyBorder="1" applyAlignment="1">
      <alignment horizontal="left" vertical="top" wrapText="1"/>
    </xf>
    <xf numFmtId="49" fontId="5" fillId="0" borderId="12" xfId="0" applyNumberFormat="1" applyFont="1" applyBorder="1" applyAlignment="1">
      <alignment horizontal="center" vertical="center" wrapText="1"/>
    </xf>
    <xf numFmtId="0" fontId="40" fillId="0" borderId="17" xfId="0" applyFont="1" applyBorder="1" applyAlignment="1">
      <alignment wrapText="1"/>
    </xf>
    <xf numFmtId="0" fontId="41" fillId="6" borderId="1" xfId="0" applyFont="1" applyFill="1" applyBorder="1" applyAlignment="1">
      <alignment wrapText="1"/>
    </xf>
    <xf numFmtId="0" fontId="42" fillId="0" borderId="0" xfId="0" applyFont="1" applyAlignment="1">
      <alignment wrapText="1"/>
    </xf>
    <xf numFmtId="0" fontId="15" fillId="0" borderId="0" xfId="2" applyFont="1" applyAlignment="1">
      <alignment horizontal="center" wrapText="1"/>
    </xf>
    <xf numFmtId="0" fontId="2" fillId="0" borderId="0" xfId="2" applyAlignment="1">
      <alignment horizontal="center" wrapText="1"/>
    </xf>
    <xf numFmtId="0" fontId="19" fillId="0" borderId="0" xfId="2" applyFont="1" applyAlignment="1">
      <alignment horizontal="center" wrapText="1"/>
    </xf>
    <xf numFmtId="49" fontId="12" fillId="0" borderId="3" xfId="0" applyNumberFormat="1" applyFont="1" applyBorder="1" applyAlignment="1">
      <alignment horizontal="left" vertical="top" wrapText="1"/>
    </xf>
    <xf numFmtId="9" fontId="5" fillId="0" borderId="12" xfId="9" applyFont="1" applyFill="1" applyBorder="1" applyAlignment="1">
      <alignment horizontal="right" vertical="center" wrapText="1"/>
    </xf>
    <xf numFmtId="0" fontId="45" fillId="0" borderId="13" xfId="0" applyFont="1" applyBorder="1" applyAlignment="1">
      <alignment vertical="top" wrapText="1"/>
    </xf>
    <xf numFmtId="0" fontId="45" fillId="0" borderId="0" xfId="0" applyFont="1" applyAlignment="1">
      <alignment vertical="top" wrapText="1"/>
    </xf>
    <xf numFmtId="0" fontId="12" fillId="2" borderId="3" xfId="2" applyFont="1" applyFill="1" applyBorder="1" applyAlignment="1">
      <alignment horizontal="center" vertical="center" wrapText="1"/>
    </xf>
    <xf numFmtId="0" fontId="12" fillId="2" borderId="9" xfId="2" applyFont="1" applyFill="1" applyBorder="1" applyAlignment="1">
      <alignment horizontal="center" vertical="center" wrapText="1"/>
    </xf>
    <xf numFmtId="49" fontId="10" fillId="2" borderId="4" xfId="3" applyNumberFormat="1" applyFont="1" applyFill="1" applyBorder="1" applyAlignment="1">
      <alignment horizontal="left" vertical="top" wrapText="1"/>
    </xf>
    <xf numFmtId="49" fontId="10" fillId="2" borderId="2" xfId="3" applyNumberFormat="1" applyFont="1" applyFill="1" applyBorder="1" applyAlignment="1">
      <alignment horizontal="left" vertical="top" wrapText="1"/>
    </xf>
    <xf numFmtId="49" fontId="10" fillId="2" borderId="5" xfId="3" applyNumberFormat="1" applyFont="1" applyFill="1" applyBorder="1" applyAlignment="1">
      <alignment horizontal="left" vertical="top" wrapText="1"/>
    </xf>
    <xf numFmtId="49" fontId="10" fillId="2" borderId="13" xfId="3" applyNumberFormat="1" applyFont="1" applyFill="1" applyBorder="1" applyAlignment="1">
      <alignment horizontal="left" vertical="top" wrapText="1"/>
    </xf>
    <xf numFmtId="49" fontId="10" fillId="2" borderId="0" xfId="3" applyNumberFormat="1" applyFont="1" applyFill="1" applyBorder="1" applyAlignment="1">
      <alignment horizontal="left" vertical="top" wrapText="1"/>
    </xf>
    <xf numFmtId="49" fontId="10" fillId="2" borderId="14" xfId="3" applyNumberFormat="1" applyFont="1" applyFill="1" applyBorder="1" applyAlignment="1">
      <alignment horizontal="left" vertical="top" wrapText="1"/>
    </xf>
    <xf numFmtId="49" fontId="12" fillId="2" borderId="12" xfId="3" applyNumberFormat="1" applyFont="1" applyFill="1" applyBorder="1" applyAlignment="1">
      <alignment horizontal="right" vertical="top" wrapText="1"/>
    </xf>
    <xf numFmtId="0" fontId="5" fillId="0" borderId="7" xfId="2" applyFont="1" applyBorder="1" applyAlignment="1">
      <alignment wrapText="1"/>
    </xf>
    <xf numFmtId="0" fontId="12" fillId="2" borderId="3" xfId="3" applyFont="1" applyFill="1" applyBorder="1" applyAlignment="1">
      <alignment horizontal="center" vertical="center" wrapText="1"/>
    </xf>
    <xf numFmtId="0" fontId="15" fillId="2" borderId="9" xfId="2" applyFont="1" applyFill="1" applyBorder="1" applyAlignment="1">
      <alignment horizontal="center" vertical="center" wrapText="1"/>
    </xf>
    <xf numFmtId="49" fontId="10" fillId="2" borderId="10" xfId="3" applyNumberFormat="1" applyFont="1" applyFill="1" applyBorder="1" applyAlignment="1">
      <alignment horizontal="left" vertical="top" wrapText="1"/>
    </xf>
    <xf numFmtId="49" fontId="10" fillId="2" borderId="1" xfId="3" applyNumberFormat="1" applyFont="1" applyFill="1" applyBorder="1" applyAlignment="1">
      <alignment horizontal="left" vertical="top" wrapText="1"/>
    </xf>
    <xf numFmtId="49" fontId="10" fillId="2" borderId="11" xfId="3" applyNumberFormat="1" applyFont="1" applyFill="1" applyBorder="1" applyAlignment="1">
      <alignment horizontal="left" vertical="top" wrapText="1"/>
    </xf>
    <xf numFmtId="49" fontId="15" fillId="0" borderId="6" xfId="2" applyNumberFormat="1" applyFont="1" applyBorder="1" applyAlignment="1">
      <alignment horizontal="justify" vertical="top" wrapText="1"/>
    </xf>
    <xf numFmtId="49" fontId="16" fillId="0" borderId="8" xfId="0" applyNumberFormat="1" applyFont="1" applyBorder="1" applyAlignment="1">
      <alignment horizontal="justify" vertical="top" wrapText="1"/>
    </xf>
    <xf numFmtId="49" fontId="10" fillId="2" borderId="4" xfId="3" applyNumberFormat="1" applyFont="1" applyFill="1" applyBorder="1" applyAlignment="1">
      <alignment horizontal="justify" vertical="top" wrapText="1"/>
    </xf>
    <xf numFmtId="49" fontId="10" fillId="2" borderId="2" xfId="3" applyNumberFormat="1" applyFont="1" applyFill="1" applyBorder="1" applyAlignment="1">
      <alignment horizontal="justify" vertical="top" wrapText="1"/>
    </xf>
    <xf numFmtId="49" fontId="16" fillId="2" borderId="5" xfId="0" applyNumberFormat="1" applyFont="1" applyFill="1" applyBorder="1" applyAlignment="1">
      <alignment horizontal="justify" vertical="top" wrapText="1"/>
    </xf>
    <xf numFmtId="49" fontId="10" fillId="2" borderId="13" xfId="3" applyNumberFormat="1" applyFont="1" applyFill="1" applyBorder="1" applyAlignment="1">
      <alignment horizontal="justify" vertical="top" wrapText="1"/>
    </xf>
    <xf numFmtId="49" fontId="10" fillId="2" borderId="0" xfId="3" applyNumberFormat="1" applyFont="1" applyFill="1" applyBorder="1" applyAlignment="1">
      <alignment horizontal="justify" vertical="top" wrapText="1"/>
    </xf>
    <xf numFmtId="49" fontId="16" fillId="2" borderId="14" xfId="0" applyNumberFormat="1" applyFont="1" applyFill="1" applyBorder="1" applyAlignment="1">
      <alignment horizontal="justify" vertical="top" wrapText="1"/>
    </xf>
    <xf numFmtId="49" fontId="10" fillId="2" borderId="10" xfId="3" applyNumberFormat="1" applyFont="1" applyFill="1" applyBorder="1" applyAlignment="1">
      <alignment horizontal="justify" vertical="top" wrapText="1"/>
    </xf>
    <xf numFmtId="49" fontId="10" fillId="2" borderId="1" xfId="3" applyNumberFormat="1" applyFont="1" applyFill="1" applyBorder="1" applyAlignment="1">
      <alignment horizontal="justify" vertical="top" wrapText="1"/>
    </xf>
    <xf numFmtId="49" fontId="16" fillId="2" borderId="11" xfId="0" applyNumberFormat="1" applyFont="1" applyFill="1" applyBorder="1" applyAlignment="1">
      <alignment horizontal="justify" vertical="top" wrapText="1"/>
    </xf>
    <xf numFmtId="0" fontId="15" fillId="0" borderId="2" xfId="2" applyFont="1" applyBorder="1" applyAlignment="1">
      <alignment horizontal="center" wrapText="1"/>
    </xf>
    <xf numFmtId="0" fontId="2" fillId="0" borderId="2" xfId="2" applyBorder="1" applyAlignment="1">
      <alignment horizontal="center" wrapText="1"/>
    </xf>
    <xf numFmtId="0" fontId="21" fillId="0" borderId="0" xfId="2" applyFont="1" applyAlignment="1">
      <alignment horizontal="justify" wrapText="1"/>
    </xf>
    <xf numFmtId="49" fontId="5" fillId="0" borderId="1" xfId="2" applyNumberFormat="1" applyFont="1" applyBorder="1" applyAlignment="1">
      <alignment horizontal="center" vertical="center" wrapText="1"/>
    </xf>
    <xf numFmtId="49" fontId="5" fillId="0" borderId="0" xfId="2" applyNumberFormat="1" applyFont="1" applyAlignment="1">
      <alignment horizontal="center" vertical="center" wrapText="1"/>
    </xf>
    <xf numFmtId="49" fontId="2" fillId="0" borderId="0" xfId="2" applyNumberFormat="1" applyAlignment="1">
      <alignment horizontal="center" vertical="center" wrapText="1"/>
    </xf>
    <xf numFmtId="49" fontId="6" fillId="0" borderId="0" xfId="3" applyNumberFormat="1" applyFont="1" applyBorder="1" applyAlignment="1">
      <alignment horizontal="center" vertical="top" wrapText="1"/>
    </xf>
    <xf numFmtId="0" fontId="12" fillId="2" borderId="12" xfId="2" applyFont="1" applyFill="1" applyBorder="1" applyAlignment="1">
      <alignment horizontal="center" vertical="center" wrapText="1"/>
    </xf>
    <xf numFmtId="0" fontId="15" fillId="2" borderId="12" xfId="2" applyFont="1" applyFill="1" applyBorder="1" applyAlignment="1">
      <alignment horizontal="center" vertical="center" wrapText="1"/>
    </xf>
    <xf numFmtId="0" fontId="12" fillId="2" borderId="6" xfId="2" applyFont="1" applyFill="1" applyBorder="1" applyAlignment="1">
      <alignment horizontal="center" vertical="center" wrapText="1"/>
    </xf>
    <xf numFmtId="0" fontId="15" fillId="2" borderId="7" xfId="2" applyFont="1" applyFill="1" applyBorder="1" applyAlignment="1">
      <alignment horizontal="center" vertical="center" wrapText="1"/>
    </xf>
    <xf numFmtId="0" fontId="15" fillId="2" borderId="8" xfId="2" applyFont="1" applyFill="1" applyBorder="1" applyAlignment="1">
      <alignment horizontal="center" vertical="center" wrapText="1"/>
    </xf>
    <xf numFmtId="49" fontId="10" fillId="2" borderId="5" xfId="3" applyNumberFormat="1" applyFont="1" applyFill="1" applyBorder="1" applyAlignment="1">
      <alignment horizontal="justify" vertical="top" wrapText="1"/>
    </xf>
    <xf numFmtId="49" fontId="10" fillId="2" borderId="14" xfId="3" applyNumberFormat="1" applyFont="1" applyFill="1" applyBorder="1" applyAlignment="1">
      <alignment horizontal="justify" vertical="top" wrapText="1"/>
    </xf>
    <xf numFmtId="49" fontId="10" fillId="2" borderId="11" xfId="3" applyNumberFormat="1" applyFont="1" applyFill="1" applyBorder="1" applyAlignment="1">
      <alignment horizontal="justify" vertical="top" wrapText="1"/>
    </xf>
    <xf numFmtId="49" fontId="15" fillId="0" borderId="8" xfId="2" applyNumberFormat="1" applyFont="1" applyBorder="1" applyAlignment="1">
      <alignment horizontal="justify" vertical="top" wrapText="1"/>
    </xf>
    <xf numFmtId="0" fontId="6" fillId="0" borderId="0" xfId="2" applyFont="1" applyAlignment="1">
      <alignment horizontal="center" vertical="center"/>
    </xf>
    <xf numFmtId="0" fontId="2" fillId="0" borderId="0" xfId="2" applyAlignment="1">
      <alignment horizontal="center" vertical="center"/>
    </xf>
    <xf numFmtId="0" fontId="8" fillId="0" borderId="1" xfId="2" applyFont="1" applyBorder="1" applyAlignment="1">
      <alignment horizontal="center" vertical="center"/>
    </xf>
    <xf numFmtId="0" fontId="9" fillId="0" borderId="1" xfId="0" applyFont="1" applyBorder="1" applyAlignment="1">
      <alignment horizontal="center" vertical="center"/>
    </xf>
    <xf numFmtId="0" fontId="10" fillId="0" borderId="2" xfId="2" applyFont="1" applyBorder="1" applyAlignment="1">
      <alignment horizontal="center" vertical="center" wrapText="1"/>
    </xf>
    <xf numFmtId="0" fontId="6" fillId="0" borderId="0" xfId="2" applyFont="1" applyAlignment="1">
      <alignment horizontal="center" vertical="center" wrapText="1"/>
    </xf>
    <xf numFmtId="0" fontId="11" fillId="0" borderId="0" xfId="0" applyFont="1" applyAlignment="1">
      <alignment horizontal="center" vertical="center" wrapText="1"/>
    </xf>
    <xf numFmtId="0" fontId="12" fillId="2" borderId="4" xfId="2" applyFont="1" applyFill="1" applyBorder="1" applyAlignment="1">
      <alignment horizontal="center" vertical="center" wrapText="1"/>
    </xf>
    <xf numFmtId="0" fontId="13" fillId="2" borderId="5" xfId="0" applyFont="1" applyFill="1" applyBorder="1" applyAlignment="1">
      <alignment horizontal="center" vertical="center" wrapText="1"/>
    </xf>
    <xf numFmtId="0" fontId="15" fillId="2" borderId="10" xfId="2" applyFont="1" applyFill="1" applyBorder="1" applyAlignment="1">
      <alignment horizontal="center" vertical="center" wrapText="1"/>
    </xf>
    <xf numFmtId="0" fontId="13" fillId="2" borderId="11" xfId="0" applyFont="1" applyFill="1" applyBorder="1" applyAlignment="1">
      <alignment horizontal="center" vertical="center" wrapText="1"/>
    </xf>
    <xf numFmtId="1" fontId="5" fillId="2" borderId="0" xfId="0" applyNumberFormat="1" applyFont="1" applyFill="1" applyAlignment="1">
      <alignment horizontal="center" wrapText="1"/>
    </xf>
    <xf numFmtId="0" fontId="2" fillId="0" borderId="0" xfId="0" applyFont="1" applyAlignment="1">
      <alignment horizontal="center" wrapText="1"/>
    </xf>
    <xf numFmtId="49" fontId="5" fillId="0" borderId="7" xfId="0" applyNumberFormat="1" applyFont="1" applyBorder="1" applyAlignment="1">
      <alignment horizontal="justify" vertical="top" wrapText="1"/>
    </xf>
    <xf numFmtId="49" fontId="5" fillId="0" borderId="8" xfId="0" applyNumberFormat="1" applyFont="1" applyBorder="1" applyAlignment="1">
      <alignment horizontal="justify" vertical="top" wrapText="1"/>
    </xf>
    <xf numFmtId="49" fontId="5" fillId="0" borderId="6" xfId="0" applyNumberFormat="1" applyFont="1" applyBorder="1" applyAlignment="1">
      <alignment horizontal="justify" vertical="top" wrapText="1"/>
    </xf>
    <xf numFmtId="0" fontId="2" fillId="0" borderId="7" xfId="0" applyFont="1" applyBorder="1" applyAlignment="1">
      <alignment horizontal="justify" vertical="top" wrapText="1"/>
    </xf>
    <xf numFmtId="0" fontId="2" fillId="0" borderId="8" xfId="0" applyFont="1" applyBorder="1" applyAlignment="1">
      <alignment horizontal="justify" vertical="top" wrapText="1"/>
    </xf>
    <xf numFmtId="49" fontId="5" fillId="0" borderId="2" xfId="0" applyNumberFormat="1" applyFont="1" applyBorder="1" applyAlignment="1">
      <alignment horizontal="justify" vertical="top" wrapText="1"/>
    </xf>
    <xf numFmtId="49" fontId="5" fillId="0" borderId="5" xfId="0" applyNumberFormat="1" applyFont="1" applyBorder="1" applyAlignment="1">
      <alignment horizontal="justify" vertical="top" wrapText="1"/>
    </xf>
    <xf numFmtId="0" fontId="8" fillId="4" borderId="12" xfId="0" applyFont="1" applyFill="1" applyBorder="1" applyAlignment="1">
      <alignment vertical="top" wrapText="1"/>
    </xf>
    <xf numFmtId="0" fontId="2" fillId="4" borderId="12" xfId="0" applyFont="1" applyFill="1" applyBorder="1" applyAlignment="1">
      <alignment vertical="top" wrapText="1"/>
    </xf>
    <xf numFmtId="49" fontId="5" fillId="0" borderId="12" xfId="0" applyNumberFormat="1" applyFont="1" applyBorder="1" applyAlignment="1">
      <alignment horizontal="justify" vertical="top" wrapText="1"/>
    </xf>
    <xf numFmtId="49" fontId="2" fillId="0" borderId="12" xfId="0" applyNumberFormat="1" applyFont="1" applyBorder="1" applyAlignment="1">
      <alignment horizontal="justify" vertical="top" wrapText="1"/>
    </xf>
    <xf numFmtId="0" fontId="6" fillId="0" borderId="0" xfId="3" applyFont="1" applyAlignment="1">
      <alignment horizontal="center" vertical="top" wrapText="1"/>
    </xf>
    <xf numFmtId="0" fontId="8" fillId="4" borderId="0" xfId="0" applyFont="1" applyFill="1" applyAlignment="1">
      <alignment horizontal="left" vertical="top" wrapText="1"/>
    </xf>
    <xf numFmtId="0" fontId="8" fillId="0" borderId="0" xfId="0" applyFont="1" applyAlignment="1">
      <alignment horizontal="left" wrapText="1"/>
    </xf>
    <xf numFmtId="0" fontId="8" fillId="4" borderId="0" xfId="3" applyFont="1" applyFill="1" applyBorder="1" applyAlignment="1">
      <alignment horizontal="left" vertical="top" wrapText="1"/>
    </xf>
    <xf numFmtId="0" fontId="8" fillId="0" borderId="0" xfId="3" applyFont="1" applyBorder="1" applyAlignment="1">
      <alignment horizontal="justify" vertical="top" wrapText="1"/>
    </xf>
    <xf numFmtId="0" fontId="2" fillId="0" borderId="0" xfId="0" applyFont="1" applyAlignment="1">
      <alignment horizontal="justify" vertical="top" wrapText="1"/>
    </xf>
    <xf numFmtId="0" fontId="8" fillId="0" borderId="12" xfId="0" applyFont="1" applyBorder="1" applyAlignment="1">
      <alignment horizontal="center" vertical="center" wrapText="1"/>
    </xf>
    <xf numFmtId="49" fontId="5" fillId="0" borderId="6" xfId="0" applyNumberFormat="1" applyFont="1" applyBorder="1" applyAlignment="1">
      <alignment horizontal="left" vertical="top" wrapText="1"/>
    </xf>
    <xf numFmtId="49" fontId="5" fillId="0" borderId="7" xfId="0" applyNumberFormat="1" applyFont="1" applyBorder="1" applyAlignment="1">
      <alignment horizontal="left" vertical="top" wrapText="1"/>
    </xf>
    <xf numFmtId="49" fontId="5" fillId="0" borderId="8" xfId="0" applyNumberFormat="1" applyFont="1" applyBorder="1" applyAlignment="1">
      <alignment horizontal="left" vertical="top" wrapText="1"/>
    </xf>
    <xf numFmtId="2" fontId="5" fillId="0" borderId="6" xfId="0" applyNumberFormat="1" applyFont="1" applyBorder="1" applyAlignment="1">
      <alignment horizontal="justify" vertical="top" wrapText="1"/>
    </xf>
    <xf numFmtId="2" fontId="5" fillId="0" borderId="7" xfId="0" applyNumberFormat="1" applyFont="1" applyBorder="1" applyAlignment="1">
      <alignment horizontal="justify" vertical="top" wrapText="1"/>
    </xf>
    <xf numFmtId="2" fontId="5" fillId="0" borderId="8" xfId="0" applyNumberFormat="1" applyFont="1" applyBorder="1" applyAlignment="1">
      <alignment horizontal="justify" vertical="top" wrapText="1"/>
    </xf>
    <xf numFmtId="49" fontId="12" fillId="0" borderId="3" xfId="0" applyNumberFormat="1" applyFont="1" applyBorder="1" applyAlignment="1">
      <alignment horizontal="left" vertical="top" wrapText="1"/>
    </xf>
    <xf numFmtId="49" fontId="2" fillId="0" borderId="9" xfId="0" applyNumberFormat="1" applyFont="1" applyBorder="1" applyAlignment="1">
      <alignment horizontal="left" vertical="top" wrapText="1"/>
    </xf>
    <xf numFmtId="0" fontId="18" fillId="0" borderId="12" xfId="0" applyFont="1" applyBorder="1" applyAlignment="1">
      <alignment vertical="top" wrapText="1"/>
    </xf>
    <xf numFmtId="0" fontId="27" fillId="0" borderId="12" xfId="0" applyFont="1" applyBorder="1" applyAlignment="1">
      <alignment vertical="top" wrapText="1"/>
    </xf>
    <xf numFmtId="49" fontId="2" fillId="0" borderId="7" xfId="0" applyNumberFormat="1" applyFont="1" applyBorder="1" applyAlignment="1">
      <alignment horizontal="justify" vertical="top" wrapText="1"/>
    </xf>
    <xf numFmtId="49" fontId="2" fillId="0" borderId="8" xfId="0" applyNumberFormat="1" applyFont="1" applyBorder="1" applyAlignment="1">
      <alignment horizontal="justify" vertical="top" wrapText="1"/>
    </xf>
    <xf numFmtId="49" fontId="2" fillId="0" borderId="17" xfId="0" applyNumberFormat="1" applyFont="1" applyBorder="1" applyAlignment="1">
      <alignment horizontal="left" vertical="top" wrapText="1"/>
    </xf>
    <xf numFmtId="0" fontId="8" fillId="4" borderId="12" xfId="0" applyFont="1" applyFill="1" applyBorder="1" applyAlignment="1">
      <alignment horizontal="justify" vertical="top" wrapText="1"/>
    </xf>
    <xf numFmtId="0" fontId="2" fillId="4" borderId="12" xfId="0" applyFont="1" applyFill="1" applyBorder="1" applyAlignment="1">
      <alignment horizontal="justify" vertical="top" wrapText="1"/>
    </xf>
    <xf numFmtId="0" fontId="8" fillId="4" borderId="6" xfId="0" applyFont="1" applyFill="1" applyBorder="1" applyAlignment="1">
      <alignment horizontal="justify" vertical="top" wrapText="1"/>
    </xf>
    <xf numFmtId="0" fontId="2" fillId="4" borderId="7" xfId="0" applyFont="1" applyFill="1" applyBorder="1" applyAlignment="1">
      <alignment horizontal="justify" vertical="top" wrapText="1"/>
    </xf>
    <xf numFmtId="0" fontId="2" fillId="4" borderId="8" xfId="0" applyFont="1" applyFill="1" applyBorder="1" applyAlignment="1">
      <alignment horizontal="justify" vertical="top" wrapText="1"/>
    </xf>
    <xf numFmtId="49" fontId="5" fillId="0" borderId="12" xfId="0" applyNumberFormat="1" applyFont="1" applyBorder="1" applyAlignment="1">
      <alignment horizontal="justify" vertical="top"/>
    </xf>
    <xf numFmtId="49" fontId="2" fillId="0" borderId="12" xfId="0" applyNumberFormat="1" applyFont="1" applyBorder="1" applyAlignment="1">
      <alignment horizontal="justify" vertical="top"/>
    </xf>
    <xf numFmtId="167" fontId="5" fillId="0" borderId="7" xfId="0" applyNumberFormat="1" applyFont="1" applyBorder="1" applyAlignment="1">
      <alignment horizontal="justify" vertical="top"/>
    </xf>
    <xf numFmtId="167" fontId="5" fillId="0" borderId="8" xfId="0" applyNumberFormat="1" applyFont="1" applyBorder="1" applyAlignment="1">
      <alignment horizontal="justify" vertical="top"/>
    </xf>
    <xf numFmtId="49" fontId="12" fillId="0" borderId="17" xfId="0" applyNumberFormat="1" applyFont="1" applyBorder="1" applyAlignment="1">
      <alignment horizontal="left" vertical="top" wrapText="1"/>
    </xf>
    <xf numFmtId="49" fontId="12" fillId="0" borderId="9" xfId="0" applyNumberFormat="1" applyFont="1" applyBorder="1" applyAlignment="1">
      <alignment horizontal="left" vertical="top" wrapText="1"/>
    </xf>
    <xf numFmtId="0" fontId="8" fillId="4" borderId="6" xfId="0" applyFont="1" applyFill="1" applyBorder="1" applyAlignment="1">
      <alignment horizontal="left" vertical="top" wrapText="1"/>
    </xf>
    <xf numFmtId="0" fontId="8" fillId="4" borderId="7" xfId="0" applyFont="1" applyFill="1" applyBorder="1" applyAlignment="1">
      <alignment horizontal="left" vertical="top" wrapText="1"/>
    </xf>
    <xf numFmtId="0" fontId="8" fillId="4" borderId="8" xfId="0" applyFont="1" applyFill="1" applyBorder="1" applyAlignment="1">
      <alignment horizontal="left" vertical="top" wrapText="1"/>
    </xf>
    <xf numFmtId="0" fontId="26" fillId="4" borderId="12" xfId="0" applyFont="1" applyFill="1" applyBorder="1" applyAlignment="1">
      <alignment horizontal="left" wrapText="1"/>
    </xf>
    <xf numFmtId="0" fontId="8" fillId="4" borderId="6" xfId="0" applyFont="1" applyFill="1" applyBorder="1" applyAlignment="1">
      <alignment horizontal="left" wrapText="1"/>
    </xf>
    <xf numFmtId="0" fontId="2" fillId="4" borderId="7" xfId="0" applyFont="1" applyFill="1" applyBorder="1" applyAlignment="1">
      <alignment horizontal="left" wrapText="1"/>
    </xf>
    <xf numFmtId="0" fontId="2" fillId="4" borderId="8" xfId="0" applyFont="1" applyFill="1" applyBorder="1" applyAlignment="1">
      <alignment horizontal="left" wrapText="1"/>
    </xf>
    <xf numFmtId="0" fontId="8" fillId="4" borderId="8" xfId="0" applyFont="1" applyFill="1" applyBorder="1" applyAlignment="1">
      <alignment vertical="center" wrapText="1"/>
    </xf>
    <xf numFmtId="0" fontId="8" fillId="4" borderId="12" xfId="0" applyFont="1" applyFill="1" applyBorder="1" applyAlignment="1">
      <alignment vertical="center" wrapText="1"/>
    </xf>
    <xf numFmtId="0" fontId="5" fillId="4" borderId="6" xfId="0" applyFont="1" applyFill="1" applyBorder="1" applyAlignment="1">
      <alignment horizontal="left" vertical="top" wrapText="1"/>
    </xf>
    <xf numFmtId="0" fontId="5" fillId="4" borderId="7" xfId="0" applyFont="1" applyFill="1" applyBorder="1" applyAlignment="1">
      <alignment horizontal="left" vertical="top" wrapText="1"/>
    </xf>
    <xf numFmtId="0" fontId="5" fillId="4" borderId="8" xfId="0" applyFont="1" applyFill="1" applyBorder="1" applyAlignment="1">
      <alignment horizontal="left" vertical="top" wrapText="1"/>
    </xf>
    <xf numFmtId="49" fontId="5" fillId="4" borderId="8" xfId="0" applyNumberFormat="1" applyFont="1" applyFill="1" applyBorder="1" applyAlignment="1">
      <alignment horizontal="left" vertical="top" wrapText="1"/>
    </xf>
    <xf numFmtId="49" fontId="5" fillId="4" borderId="12" xfId="0" applyNumberFormat="1" applyFont="1" applyFill="1" applyBorder="1" applyAlignment="1">
      <alignment horizontal="left" vertical="top" wrapText="1"/>
    </xf>
    <xf numFmtId="0" fontId="8" fillId="4" borderId="5" xfId="0" applyFont="1" applyFill="1" applyBorder="1" applyAlignment="1">
      <alignment vertical="center" wrapText="1"/>
    </xf>
    <xf numFmtId="0" fontId="8" fillId="4" borderId="3" xfId="0" applyFont="1" applyFill="1" applyBorder="1" applyAlignment="1">
      <alignment vertical="center" wrapText="1"/>
    </xf>
    <xf numFmtId="0" fontId="8" fillId="4" borderId="6" xfId="0" applyFont="1" applyFill="1" applyBorder="1" applyAlignment="1">
      <alignment vertical="center" wrapText="1"/>
    </xf>
    <xf numFmtId="0" fontId="0" fillId="0" borderId="7" xfId="0" applyBorder="1" applyAlignment="1">
      <alignment vertical="center" wrapText="1"/>
    </xf>
    <xf numFmtId="0" fontId="8" fillId="4" borderId="10" xfId="0" applyFont="1" applyFill="1" applyBorder="1" applyAlignment="1">
      <alignment horizontal="left" wrapText="1"/>
    </xf>
    <xf numFmtId="0" fontId="2" fillId="4" borderId="1" xfId="0" applyFont="1" applyFill="1" applyBorder="1" applyAlignment="1">
      <alignment horizontal="left" wrapText="1"/>
    </xf>
    <xf numFmtId="0" fontId="2" fillId="4" borderId="11" xfId="0" applyFont="1" applyFill="1" applyBorder="1" applyAlignment="1">
      <alignment horizontal="left" wrapText="1"/>
    </xf>
    <xf numFmtId="0" fontId="8" fillId="4" borderId="6" xfId="0" applyFont="1" applyFill="1" applyBorder="1" applyAlignment="1">
      <alignment horizontal="left" vertical="center" wrapText="1"/>
    </xf>
    <xf numFmtId="0" fontId="0" fillId="0" borderId="7" xfId="0" applyBorder="1" applyAlignment="1">
      <alignment horizontal="left" vertical="center" wrapText="1"/>
    </xf>
    <xf numFmtId="0" fontId="8" fillId="4" borderId="6" xfId="0" applyFont="1" applyFill="1" applyBorder="1" applyAlignment="1">
      <alignment horizontal="left" vertical="center"/>
    </xf>
    <xf numFmtId="0" fontId="0" fillId="4" borderId="7" xfId="0" applyFill="1" applyBorder="1" applyAlignment="1">
      <alignment horizontal="left" vertical="center"/>
    </xf>
    <xf numFmtId="0" fontId="0" fillId="0" borderId="12" xfId="0" applyBorder="1" applyAlignment="1">
      <alignment vertical="center" wrapText="1"/>
    </xf>
    <xf numFmtId="0" fontId="8" fillId="0" borderId="6" xfId="0" applyFont="1" applyBorder="1" applyAlignment="1">
      <alignment horizontal="center" vertical="top" wrapText="1"/>
    </xf>
    <xf numFmtId="0" fontId="8" fillId="0" borderId="8" xfId="0" applyFont="1" applyBorder="1" applyAlignment="1">
      <alignment horizontal="center" vertical="top" wrapText="1"/>
    </xf>
    <xf numFmtId="0" fontId="5" fillId="0" borderId="6" xfId="0" applyFont="1" applyBorder="1" applyAlignment="1">
      <alignment horizontal="justify" vertical="top" wrapText="1"/>
    </xf>
    <xf numFmtId="0" fontId="5" fillId="0" borderId="7" xfId="0" applyFont="1" applyBorder="1" applyAlignment="1">
      <alignment horizontal="justify" vertical="top" wrapText="1"/>
    </xf>
    <xf numFmtId="0" fontId="5" fillId="0" borderId="8" xfId="0" applyFont="1" applyBorder="1" applyAlignment="1">
      <alignment horizontal="justify" vertical="top" wrapText="1"/>
    </xf>
    <xf numFmtId="0" fontId="8" fillId="4" borderId="7" xfId="0" applyFont="1" applyFill="1" applyBorder="1" applyAlignment="1">
      <alignment horizontal="left" vertical="center" wrapText="1"/>
    </xf>
    <xf numFmtId="0" fontId="8" fillId="4" borderId="8" xfId="0" applyFont="1" applyFill="1" applyBorder="1" applyAlignment="1">
      <alignment horizontal="left" vertical="center" wrapText="1"/>
    </xf>
    <xf numFmtId="0" fontId="5" fillId="4" borderId="6" xfId="0" applyFont="1" applyFill="1" applyBorder="1" applyAlignment="1">
      <alignment horizontal="left" vertical="center" wrapText="1"/>
    </xf>
    <xf numFmtId="0" fontId="5" fillId="4" borderId="7" xfId="0" applyFont="1" applyFill="1" applyBorder="1" applyAlignment="1">
      <alignment horizontal="left" vertical="center" wrapText="1"/>
    </xf>
    <xf numFmtId="0" fontId="5" fillId="4" borderId="8" xfId="0" applyFont="1" applyFill="1" applyBorder="1" applyAlignment="1">
      <alignment horizontal="left" vertical="center" wrapText="1"/>
    </xf>
    <xf numFmtId="49" fontId="5" fillId="0" borderId="6" xfId="0" applyNumberFormat="1" applyFont="1" applyBorder="1" applyAlignment="1">
      <alignment horizontal="justify" vertical="center" wrapText="1"/>
    </xf>
    <xf numFmtId="49" fontId="5" fillId="0" borderId="7" xfId="0" applyNumberFormat="1" applyFont="1" applyBorder="1" applyAlignment="1">
      <alignment horizontal="justify" vertical="center" wrapText="1"/>
    </xf>
    <xf numFmtId="49" fontId="5" fillId="0" borderId="8" xfId="0" applyNumberFormat="1" applyFont="1" applyBorder="1" applyAlignment="1">
      <alignment horizontal="justify" vertical="center" wrapText="1"/>
    </xf>
    <xf numFmtId="0" fontId="31" fillId="0" borderId="0" xfId="2" applyFont="1" applyAlignment="1">
      <alignment horizontal="justify" wrapText="1"/>
    </xf>
    <xf numFmtId="49" fontId="12" fillId="0" borderId="6" xfId="0" applyNumberFormat="1" applyFont="1" applyBorder="1" applyAlignment="1">
      <alignment horizontal="justify" vertical="top" wrapText="1"/>
    </xf>
    <xf numFmtId="49" fontId="12" fillId="0" borderId="7" xfId="0" applyNumberFormat="1" applyFont="1" applyBorder="1" applyAlignment="1">
      <alignment horizontal="justify" vertical="top" wrapText="1"/>
    </xf>
    <xf numFmtId="49" fontId="12" fillId="0" borderId="8" xfId="0" applyNumberFormat="1" applyFont="1" applyBorder="1" applyAlignment="1">
      <alignment horizontal="justify" vertical="top" wrapText="1"/>
    </xf>
    <xf numFmtId="0" fontId="5" fillId="0" borderId="0" xfId="2" applyFont="1" applyAlignment="1">
      <alignment wrapText="1"/>
    </xf>
    <xf numFmtId="0" fontId="2" fillId="0" borderId="0" xfId="2" applyAlignment="1">
      <alignment wrapText="1"/>
    </xf>
    <xf numFmtId="49" fontId="2" fillId="0" borderId="0" xfId="2" applyNumberFormat="1" applyAlignment="1">
      <alignment wrapText="1"/>
    </xf>
    <xf numFmtId="49" fontId="29" fillId="0" borderId="2" xfId="0" applyNumberFormat="1" applyFont="1" applyBorder="1" applyAlignment="1">
      <alignment horizontal="justify" vertical="top" wrapText="1"/>
    </xf>
    <xf numFmtId="49" fontId="29" fillId="0" borderId="5" xfId="0" applyNumberFormat="1" applyFont="1" applyBorder="1" applyAlignment="1">
      <alignment horizontal="justify" vertical="top" wrapText="1"/>
    </xf>
    <xf numFmtId="0" fontId="5" fillId="0" borderId="6" xfId="0" applyFont="1" applyBorder="1" applyAlignment="1">
      <alignment horizontal="justify" vertical="center" wrapText="1"/>
    </xf>
    <xf numFmtId="0" fontId="5" fillId="0" borderId="7" xfId="0" applyFont="1" applyBorder="1" applyAlignment="1">
      <alignment horizontal="justify" vertical="center" wrapText="1"/>
    </xf>
    <xf numFmtId="0" fontId="5" fillId="0" borderId="8" xfId="0" applyFont="1" applyBorder="1" applyAlignment="1">
      <alignment horizontal="justify"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0" fillId="0" borderId="7" xfId="0" applyBorder="1" applyAlignment="1">
      <alignment horizontal="justify" vertical="center" wrapText="1"/>
    </xf>
    <xf numFmtId="0" fontId="0" fillId="0" borderId="8" xfId="0" applyBorder="1" applyAlignment="1">
      <alignment horizontal="justify" vertical="center" wrapText="1"/>
    </xf>
    <xf numFmtId="0" fontId="2" fillId="0" borderId="7" xfId="0" applyFont="1" applyBorder="1" applyAlignment="1">
      <alignment horizontal="justify" vertical="center" wrapText="1"/>
    </xf>
    <xf numFmtId="0" fontId="2" fillId="0" borderId="8" xfId="0" applyFont="1" applyBorder="1" applyAlignment="1">
      <alignment horizontal="justify" vertical="center" wrapText="1"/>
    </xf>
    <xf numFmtId="49" fontId="32" fillId="0" borderId="0" xfId="10" applyNumberFormat="1" applyFill="1" applyAlignment="1">
      <alignment horizontal="center" vertical="center" wrapText="1"/>
    </xf>
    <xf numFmtId="0" fontId="0" fillId="0" borderId="8" xfId="0" applyBorder="1" applyAlignment="1">
      <alignment vertical="center" wrapText="1"/>
    </xf>
    <xf numFmtId="49" fontId="5" fillId="0" borderId="6" xfId="0" applyNumberFormat="1" applyFont="1" applyBorder="1" applyAlignment="1">
      <alignment horizontal="left" vertical="center" wrapText="1"/>
    </xf>
    <xf numFmtId="49" fontId="5" fillId="0" borderId="7" xfId="0" applyNumberFormat="1" applyFont="1" applyBorder="1" applyAlignment="1">
      <alignment horizontal="left" vertical="center" wrapText="1"/>
    </xf>
    <xf numFmtId="49" fontId="5" fillId="0" borderId="8" xfId="0" applyNumberFormat="1" applyFont="1" applyBorder="1" applyAlignment="1">
      <alignment horizontal="left" vertical="center" wrapText="1"/>
    </xf>
    <xf numFmtId="49" fontId="5" fillId="0" borderId="6" xfId="0" applyNumberFormat="1" applyFont="1" applyBorder="1" applyAlignment="1">
      <alignment horizontal="justify" vertical="center"/>
    </xf>
    <xf numFmtId="0" fontId="2" fillId="0" borderId="7" xfId="0" applyFont="1" applyBorder="1" applyAlignment="1">
      <alignment horizontal="justify" vertical="center"/>
    </xf>
    <xf numFmtId="0" fontId="2" fillId="0" borderId="8" xfId="0" applyFont="1" applyBorder="1" applyAlignment="1">
      <alignment horizontal="justify" vertical="center"/>
    </xf>
    <xf numFmtId="49" fontId="5" fillId="0" borderId="7" xfId="0" applyNumberFormat="1" applyFont="1" applyBorder="1" applyAlignment="1">
      <alignment horizontal="justify" vertical="center"/>
    </xf>
    <xf numFmtId="49" fontId="5" fillId="0" borderId="8" xfId="0" applyNumberFormat="1" applyFont="1" applyBorder="1" applyAlignment="1">
      <alignment horizontal="justify" vertical="center"/>
    </xf>
    <xf numFmtId="49" fontId="5" fillId="0" borderId="6" xfId="6" applyNumberFormat="1" applyFont="1" applyBorder="1" applyAlignment="1">
      <alignment horizontal="justify" vertical="center" wrapText="1"/>
    </xf>
    <xf numFmtId="0" fontId="2" fillId="0" borderId="7" xfId="6" applyBorder="1" applyAlignment="1">
      <alignment horizontal="justify" vertical="center" wrapText="1"/>
    </xf>
    <xf numFmtId="0" fontId="2" fillId="0" borderId="8" xfId="6" applyBorder="1" applyAlignment="1">
      <alignment horizontal="justify" vertical="center" wrapText="1"/>
    </xf>
    <xf numFmtId="49" fontId="5" fillId="0" borderId="6" xfId="6" applyNumberFormat="1" applyFont="1" applyBorder="1" applyAlignment="1">
      <alignment horizontal="left" vertical="center" wrapText="1"/>
    </xf>
    <xf numFmtId="49" fontId="5" fillId="0" borderId="7" xfId="6" applyNumberFormat="1" applyFont="1" applyBorder="1" applyAlignment="1">
      <alignment horizontal="left" vertical="center" wrapText="1"/>
    </xf>
    <xf numFmtId="49" fontId="5" fillId="0" borderId="8" xfId="6" applyNumberFormat="1" applyFont="1" applyBorder="1" applyAlignment="1">
      <alignment horizontal="left" vertical="center" wrapText="1"/>
    </xf>
    <xf numFmtId="49" fontId="5" fillId="0" borderId="6" xfId="6" applyNumberFormat="1" applyFont="1" applyBorder="1" applyAlignment="1">
      <alignment horizontal="left" wrapText="1"/>
    </xf>
    <xf numFmtId="49" fontId="5" fillId="0" borderId="7" xfId="6" applyNumberFormat="1" applyFont="1" applyBorder="1" applyAlignment="1">
      <alignment horizontal="left" wrapText="1"/>
    </xf>
    <xf numFmtId="49" fontId="5" fillId="0" borderId="8" xfId="6" applyNumberFormat="1" applyFont="1" applyBorder="1" applyAlignment="1">
      <alignment horizontal="left" wrapText="1"/>
    </xf>
    <xf numFmtId="0" fontId="18" fillId="0" borderId="6" xfId="0" applyFont="1" applyBorder="1" applyAlignment="1">
      <alignment vertical="top" wrapText="1"/>
    </xf>
    <xf numFmtId="0" fontId="18" fillId="0" borderId="8" xfId="0" applyFont="1" applyBorder="1" applyAlignment="1">
      <alignment vertical="top" wrapText="1"/>
    </xf>
    <xf numFmtId="0" fontId="5" fillId="0" borderId="12" xfId="0" applyFont="1" applyBorder="1" applyAlignment="1">
      <alignment horizontal="left" wrapText="1"/>
    </xf>
    <xf numFmtId="167" fontId="5" fillId="0" borderId="12" xfId="0" applyNumberFormat="1" applyFont="1" applyBorder="1" applyAlignment="1">
      <alignment horizontal="justify" vertical="top"/>
    </xf>
    <xf numFmtId="49" fontId="5" fillId="0" borderId="12" xfId="0" applyNumberFormat="1" applyFont="1" applyBorder="1" applyAlignment="1">
      <alignment horizontal="left" vertical="top" wrapText="1"/>
    </xf>
    <xf numFmtId="0" fontId="5" fillId="0" borderId="6" xfId="0" applyFont="1" applyBorder="1" applyAlignment="1">
      <alignment horizontal="left" vertical="top" wrapText="1"/>
    </xf>
    <xf numFmtId="0" fontId="5" fillId="0" borderId="7" xfId="0" applyFont="1" applyBorder="1" applyAlignment="1">
      <alignment horizontal="left" vertical="top" wrapText="1"/>
    </xf>
    <xf numFmtId="0" fontId="5" fillId="0" borderId="8" xfId="0" applyFont="1" applyBorder="1" applyAlignment="1">
      <alignment horizontal="left" vertical="top" wrapText="1"/>
    </xf>
    <xf numFmtId="0" fontId="5" fillId="0" borderId="6" xfId="0" applyFont="1" applyBorder="1" applyAlignment="1">
      <alignment wrapText="1"/>
    </xf>
    <xf numFmtId="0" fontId="5" fillId="0" borderId="7" xfId="0" applyFont="1" applyBorder="1" applyAlignment="1">
      <alignment wrapText="1"/>
    </xf>
    <xf numFmtId="0" fontId="5" fillId="0" borderId="8" xfId="0" applyFont="1" applyBorder="1" applyAlignment="1">
      <alignment wrapText="1"/>
    </xf>
    <xf numFmtId="0" fontId="34" fillId="5" borderId="12" xfId="0" applyFont="1" applyFill="1" applyBorder="1" applyAlignment="1">
      <alignment horizontal="left"/>
    </xf>
    <xf numFmtId="0" fontId="5" fillId="0" borderId="6" xfId="0" applyFont="1" applyBorder="1" applyAlignment="1">
      <alignment vertical="center" wrapText="1"/>
    </xf>
    <xf numFmtId="0" fontId="5" fillId="0" borderId="7" xfId="0" applyFont="1" applyBorder="1" applyAlignment="1">
      <alignment vertical="center" wrapText="1"/>
    </xf>
    <xf numFmtId="0" fontId="5" fillId="0" borderId="8" xfId="0" applyFont="1" applyBorder="1" applyAlignment="1">
      <alignment vertical="center" wrapText="1"/>
    </xf>
    <xf numFmtId="49" fontId="5" fillId="0" borderId="10" xfId="0" applyNumberFormat="1" applyFont="1" applyBorder="1" applyAlignment="1">
      <alignment horizontal="justify" vertical="center" wrapText="1"/>
    </xf>
    <xf numFmtId="0" fontId="2" fillId="0" borderId="1" xfId="0" applyFont="1" applyBorder="1" applyAlignment="1">
      <alignment horizontal="justify" vertical="center" wrapText="1"/>
    </xf>
    <xf numFmtId="0" fontId="2" fillId="0" borderId="11" xfId="0" applyFont="1" applyBorder="1" applyAlignment="1">
      <alignment horizontal="justify" vertical="center" wrapText="1"/>
    </xf>
    <xf numFmtId="0" fontId="5" fillId="0" borderId="12" xfId="0" applyFont="1" applyBorder="1" applyAlignment="1">
      <alignment horizontal="left" vertical="top" wrapText="1"/>
    </xf>
    <xf numFmtId="0" fontId="35" fillId="0" borderId="12" xfId="0" applyFont="1" applyBorder="1" applyAlignment="1">
      <alignment horizontal="left" wrapText="1"/>
    </xf>
    <xf numFmtId="0" fontId="5" fillId="0" borderId="12" xfId="0" applyFont="1" applyBorder="1" applyAlignment="1">
      <alignment horizontal="left" vertical="center" wrapText="1"/>
    </xf>
    <xf numFmtId="0" fontId="5" fillId="0" borderId="12" xfId="0" applyFont="1" applyBorder="1" applyAlignment="1">
      <alignment horizontal="justify" vertical="center" wrapText="1"/>
    </xf>
    <xf numFmtId="0" fontId="5" fillId="0" borderId="12" xfId="0" applyFont="1" applyBorder="1" applyAlignment="1">
      <alignment horizontal="center" vertical="center" wrapText="1"/>
    </xf>
    <xf numFmtId="49" fontId="5" fillId="0" borderId="12" xfId="0" applyNumberFormat="1" applyFont="1" applyBorder="1" applyAlignment="1">
      <alignment horizontal="center" vertical="center" wrapText="1"/>
    </xf>
    <xf numFmtId="49" fontId="36" fillId="0" borderId="6" xfId="0" applyNumberFormat="1" applyFont="1" applyBorder="1" applyAlignment="1">
      <alignment horizontal="justify" vertical="top" wrapText="1"/>
    </xf>
    <xf numFmtId="49" fontId="36" fillId="0" borderId="7" xfId="0" applyNumberFormat="1" applyFont="1" applyBorder="1" applyAlignment="1">
      <alignment horizontal="justify" vertical="top" wrapText="1"/>
    </xf>
    <xf numFmtId="49" fontId="36" fillId="0" borderId="8" xfId="0" applyNumberFormat="1" applyFont="1" applyBorder="1" applyAlignment="1">
      <alignment horizontal="justify" vertical="top" wrapText="1"/>
    </xf>
    <xf numFmtId="11" fontId="5" fillId="0" borderId="6" xfId="0" applyNumberFormat="1" applyFont="1" applyBorder="1" applyAlignment="1">
      <alignment horizontal="justify" vertical="top" wrapText="1"/>
    </xf>
    <xf numFmtId="11" fontId="5" fillId="0" borderId="7" xfId="0" applyNumberFormat="1" applyFont="1" applyBorder="1" applyAlignment="1">
      <alignment horizontal="justify" vertical="top" wrapText="1"/>
    </xf>
    <xf numFmtId="11" fontId="5" fillId="0" borderId="8" xfId="0" applyNumberFormat="1" applyFont="1" applyBorder="1" applyAlignment="1">
      <alignment horizontal="justify" vertical="top" wrapText="1"/>
    </xf>
    <xf numFmtId="11" fontId="5" fillId="3" borderId="2" xfId="0" applyNumberFormat="1" applyFont="1" applyFill="1" applyBorder="1" applyAlignment="1">
      <alignment horizontal="justify" vertical="top" wrapText="1"/>
    </xf>
    <xf numFmtId="11" fontId="5" fillId="3" borderId="5" xfId="0" applyNumberFormat="1" applyFont="1" applyFill="1" applyBorder="1" applyAlignment="1">
      <alignment horizontal="justify" vertical="top" wrapText="1"/>
    </xf>
    <xf numFmtId="0" fontId="8" fillId="3" borderId="12" xfId="0" applyFont="1" applyFill="1" applyBorder="1" applyAlignment="1">
      <alignment vertical="top" wrapText="1"/>
    </xf>
    <xf numFmtId="0" fontId="2" fillId="3" borderId="12" xfId="0" applyFont="1" applyFill="1" applyBorder="1" applyAlignment="1">
      <alignment vertical="top" wrapText="1"/>
    </xf>
    <xf numFmtId="0" fontId="5" fillId="3" borderId="12" xfId="0" applyFont="1" applyFill="1" applyBorder="1" applyAlignment="1">
      <alignment horizontal="justify" vertical="top" wrapText="1"/>
    </xf>
    <xf numFmtId="0" fontId="2" fillId="3" borderId="12" xfId="0" applyFont="1" applyFill="1" applyBorder="1" applyAlignment="1">
      <alignment horizontal="justify" vertical="top" wrapText="1"/>
    </xf>
    <xf numFmtId="2" fontId="5" fillId="3" borderId="6" xfId="0" applyNumberFormat="1" applyFont="1" applyFill="1" applyBorder="1" applyAlignment="1">
      <alignment horizontal="left" vertical="top" wrapText="1"/>
    </xf>
    <xf numFmtId="2" fontId="5" fillId="3" borderId="7" xfId="0" applyNumberFormat="1" applyFont="1" applyFill="1" applyBorder="1" applyAlignment="1">
      <alignment horizontal="left" vertical="top" wrapText="1"/>
    </xf>
    <xf numFmtId="2" fontId="5" fillId="3" borderId="8" xfId="0" applyNumberFormat="1" applyFont="1" applyFill="1" applyBorder="1" applyAlignment="1">
      <alignment horizontal="left" vertical="top" wrapText="1"/>
    </xf>
    <xf numFmtId="0" fontId="38" fillId="0" borderId="7" xfId="0" applyFont="1" applyBorder="1" applyAlignment="1">
      <alignment wrapText="1"/>
    </xf>
    <xf numFmtId="0" fontId="38" fillId="0" borderId="8" xfId="0" applyFont="1" applyBorder="1" applyAlignment="1">
      <alignment wrapText="1"/>
    </xf>
    <xf numFmtId="0" fontId="39" fillId="0" borderId="7" xfId="0" applyFont="1" applyBorder="1" applyAlignment="1">
      <alignment horizontal="left" vertical="top" wrapText="1"/>
    </xf>
    <xf numFmtId="0" fontId="39" fillId="0" borderId="8" xfId="0" applyFont="1" applyBorder="1" applyAlignment="1">
      <alignment horizontal="left" vertical="top" wrapText="1"/>
    </xf>
    <xf numFmtId="0" fontId="18" fillId="3" borderId="12" xfId="0" applyFont="1" applyFill="1" applyBorder="1" applyAlignment="1">
      <alignment vertical="top" wrapText="1"/>
    </xf>
    <xf numFmtId="0" fontId="27" fillId="3" borderId="12" xfId="0" applyFont="1" applyFill="1" applyBorder="1" applyAlignment="1">
      <alignment vertical="top" wrapText="1"/>
    </xf>
    <xf numFmtId="11" fontId="5" fillId="3" borderId="6" xfId="0" applyNumberFormat="1" applyFont="1" applyFill="1" applyBorder="1" applyAlignment="1">
      <alignment horizontal="justify" vertical="top" wrapText="1"/>
    </xf>
    <xf numFmtId="11" fontId="2" fillId="3" borderId="7" xfId="0" applyNumberFormat="1" applyFont="1" applyFill="1" applyBorder="1" applyAlignment="1">
      <alignment horizontal="justify" vertical="top" wrapText="1"/>
    </xf>
    <xf numFmtId="11" fontId="2" fillId="3" borderId="8" xfId="0" applyNumberFormat="1" applyFont="1" applyFill="1" applyBorder="1" applyAlignment="1">
      <alignment horizontal="justify" vertical="top" wrapText="1"/>
    </xf>
    <xf numFmtId="2" fontId="5" fillId="3" borderId="12" xfId="0" applyNumberFormat="1" applyFont="1" applyFill="1" applyBorder="1" applyAlignment="1">
      <alignment horizontal="left" vertical="top" wrapText="1"/>
    </xf>
    <xf numFmtId="0" fontId="38" fillId="0" borderId="12" xfId="0" applyFont="1" applyBorder="1" applyAlignment="1">
      <alignment horizontal="left" vertical="top" wrapText="1"/>
    </xf>
    <xf numFmtId="2" fontId="5" fillId="3" borderId="6" xfId="0" applyNumberFormat="1" applyFont="1" applyFill="1" applyBorder="1" applyAlignment="1">
      <alignment horizontal="justify" vertical="top" wrapText="1"/>
    </xf>
    <xf numFmtId="2" fontId="5" fillId="3" borderId="7" xfId="0" applyNumberFormat="1" applyFont="1" applyFill="1" applyBorder="1" applyAlignment="1">
      <alignment horizontal="justify" vertical="top" wrapText="1"/>
    </xf>
    <xf numFmtId="2" fontId="5" fillId="3" borderId="8" xfId="0" applyNumberFormat="1" applyFont="1" applyFill="1" applyBorder="1" applyAlignment="1">
      <alignment horizontal="justify" vertical="top" wrapText="1"/>
    </xf>
    <xf numFmtId="0" fontId="8" fillId="4" borderId="7" xfId="0" applyFont="1" applyFill="1" applyBorder="1" applyAlignment="1">
      <alignment vertical="center" wrapText="1"/>
    </xf>
    <xf numFmtId="49" fontId="5" fillId="4" borderId="6" xfId="0" applyNumberFormat="1" applyFont="1" applyFill="1" applyBorder="1" applyAlignment="1">
      <alignment horizontal="left" vertical="top" wrapText="1"/>
    </xf>
    <xf numFmtId="49" fontId="5" fillId="4" borderId="7" xfId="0" applyNumberFormat="1" applyFont="1" applyFill="1" applyBorder="1" applyAlignment="1">
      <alignment horizontal="left" vertical="top" wrapText="1"/>
    </xf>
    <xf numFmtId="0" fontId="8" fillId="4" borderId="7" xfId="0" applyFont="1" applyFill="1" applyBorder="1" applyAlignment="1">
      <alignment horizontal="left" vertical="center"/>
    </xf>
    <xf numFmtId="0" fontId="8" fillId="4" borderId="7" xfId="0" applyFont="1" applyFill="1" applyBorder="1" applyAlignment="1">
      <alignment horizontal="left" wrapText="1"/>
    </xf>
    <xf numFmtId="0" fontId="8" fillId="4" borderId="8" xfId="0" applyFont="1" applyFill="1" applyBorder="1" applyAlignment="1">
      <alignment horizontal="left" wrapText="1"/>
    </xf>
    <xf numFmtId="0" fontId="5" fillId="3" borderId="6" xfId="0" applyFont="1" applyFill="1" applyBorder="1" applyAlignment="1">
      <alignment horizontal="left" vertical="center" wrapText="1"/>
    </xf>
    <xf numFmtId="0" fontId="5" fillId="3" borderId="7" xfId="0" applyFont="1" applyFill="1" applyBorder="1" applyAlignment="1">
      <alignment horizontal="left" vertical="center" wrapText="1"/>
    </xf>
    <xf numFmtId="0" fontId="5" fillId="3" borderId="8" xfId="0" applyFont="1" applyFill="1" applyBorder="1" applyAlignment="1">
      <alignment horizontal="left" vertical="center" wrapText="1"/>
    </xf>
    <xf numFmtId="49" fontId="5" fillId="3" borderId="6" xfId="0" applyNumberFormat="1" applyFont="1" applyFill="1" applyBorder="1" applyAlignment="1">
      <alignment horizontal="justify" vertical="center" wrapText="1"/>
    </xf>
    <xf numFmtId="49" fontId="5" fillId="3" borderId="7" xfId="0" applyNumberFormat="1" applyFont="1" applyFill="1" applyBorder="1" applyAlignment="1">
      <alignment horizontal="justify" vertical="center" wrapText="1"/>
    </xf>
    <xf numFmtId="49" fontId="5" fillId="3" borderId="8" xfId="0" applyNumberFormat="1" applyFont="1" applyFill="1" applyBorder="1" applyAlignment="1">
      <alignment horizontal="justify" vertical="center" wrapText="1"/>
    </xf>
    <xf numFmtId="11" fontId="12" fillId="0" borderId="6" xfId="0" applyNumberFormat="1" applyFont="1" applyBorder="1" applyAlignment="1">
      <alignment horizontal="justify" vertical="top" wrapText="1"/>
    </xf>
    <xf numFmtId="11" fontId="12" fillId="0" borderId="7" xfId="0" applyNumberFormat="1" applyFont="1" applyBorder="1" applyAlignment="1">
      <alignment horizontal="justify" vertical="top" wrapText="1"/>
    </xf>
    <xf numFmtId="11" fontId="12" fillId="0" borderId="8" xfId="0" applyNumberFormat="1" applyFont="1" applyBorder="1" applyAlignment="1">
      <alignment horizontal="justify" vertical="top" wrapText="1"/>
    </xf>
    <xf numFmtId="0" fontId="2" fillId="0" borderId="12" xfId="0" applyFont="1" applyBorder="1" applyAlignment="1">
      <alignment vertical="center" wrapText="1"/>
    </xf>
    <xf numFmtId="49" fontId="15" fillId="0" borderId="6" xfId="0" applyNumberFormat="1" applyFont="1" applyBorder="1" applyAlignment="1">
      <alignment horizontal="justify" vertical="top" wrapText="1"/>
    </xf>
    <xf numFmtId="0" fontId="25" fillId="0" borderId="0" xfId="0" applyFont="1" applyAlignment="1">
      <alignment vertical="top" wrapText="1"/>
    </xf>
    <xf numFmtId="0" fontId="0" fillId="0" borderId="0" xfId="0" applyAlignment="1">
      <alignment wrapText="1"/>
    </xf>
    <xf numFmtId="49" fontId="2" fillId="0" borderId="7" xfId="0" applyNumberFormat="1" applyFont="1" applyBorder="1" applyAlignment="1">
      <alignment horizontal="left" vertical="top" wrapText="1"/>
    </xf>
    <xf numFmtId="49" fontId="2" fillId="0" borderId="8" xfId="0" applyNumberFormat="1" applyFont="1" applyBorder="1" applyAlignment="1">
      <alignment horizontal="left" vertical="top" wrapText="1"/>
    </xf>
    <xf numFmtId="49" fontId="0" fillId="0" borderId="12" xfId="0" applyNumberFormat="1" applyBorder="1" applyAlignment="1">
      <alignment horizontal="justify" vertical="top" wrapText="1"/>
    </xf>
    <xf numFmtId="0" fontId="35" fillId="0" borderId="6" xfId="0" applyFont="1" applyBorder="1" applyAlignment="1">
      <alignment wrapText="1"/>
    </xf>
    <xf numFmtId="0" fontId="0" fillId="0" borderId="7" xfId="0" applyBorder="1" applyAlignment="1">
      <alignment wrapText="1"/>
    </xf>
    <xf numFmtId="0" fontId="0" fillId="0" borderId="8" xfId="0" applyBorder="1" applyAlignment="1">
      <alignment wrapText="1"/>
    </xf>
    <xf numFmtId="0" fontId="41" fillId="6" borderId="7" xfId="0" applyFont="1" applyFill="1" applyBorder="1" applyAlignment="1">
      <alignment wrapText="1"/>
    </xf>
    <xf numFmtId="49" fontId="5" fillId="0" borderId="4"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49" fontId="5" fillId="0" borderId="5" xfId="0" applyNumberFormat="1" applyFont="1" applyBorder="1" applyAlignment="1">
      <alignment horizontal="center" vertical="center" wrapText="1"/>
    </xf>
    <xf numFmtId="49" fontId="5" fillId="0" borderId="13" xfId="0" applyNumberFormat="1" applyFont="1" applyBorder="1" applyAlignment="1">
      <alignment horizontal="center" vertical="center" wrapText="1"/>
    </xf>
    <xf numFmtId="49" fontId="5" fillId="0" borderId="0" xfId="0" applyNumberFormat="1" applyFont="1" applyAlignment="1">
      <alignment horizontal="center" vertical="center" wrapText="1"/>
    </xf>
    <xf numFmtId="49" fontId="5" fillId="0" borderId="14" xfId="0" applyNumberFormat="1" applyFont="1" applyBorder="1" applyAlignment="1">
      <alignment horizontal="center" vertical="center" wrapText="1"/>
    </xf>
    <xf numFmtId="0" fontId="5" fillId="0" borderId="0" xfId="2" applyFont="1" applyAlignment="1">
      <alignment horizontal="center" wrapText="1"/>
    </xf>
    <xf numFmtId="1" fontId="5" fillId="2" borderId="1" xfId="0" applyNumberFormat="1" applyFont="1" applyFill="1" applyBorder="1" applyAlignment="1">
      <alignment horizontal="center" wrapText="1"/>
    </xf>
    <xf numFmtId="0" fontId="8" fillId="4" borderId="6" xfId="0" applyFont="1" applyFill="1" applyBorder="1" applyAlignment="1">
      <alignment vertical="top" wrapText="1"/>
    </xf>
    <xf numFmtId="0" fontId="8" fillId="4" borderId="7" xfId="0" applyFont="1" applyFill="1" applyBorder="1" applyAlignment="1">
      <alignment vertical="top" wrapText="1"/>
    </xf>
    <xf numFmtId="0" fontId="8" fillId="4" borderId="8" xfId="0" applyFont="1" applyFill="1" applyBorder="1" applyAlignment="1">
      <alignment vertical="top"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4" borderId="7" xfId="0" applyFont="1" applyFill="1" applyBorder="1" applyAlignment="1">
      <alignment horizontal="justify" vertical="top" wrapText="1"/>
    </xf>
    <xf numFmtId="0" fontId="8" fillId="4" borderId="8" xfId="0" applyFont="1" applyFill="1" applyBorder="1" applyAlignment="1">
      <alignment horizontal="justify" vertical="top" wrapText="1"/>
    </xf>
    <xf numFmtId="49" fontId="2" fillId="0" borderId="6" xfId="0" applyNumberFormat="1" applyFont="1" applyBorder="1" applyAlignment="1">
      <alignment horizontal="justify" vertical="top" wrapText="1"/>
    </xf>
    <xf numFmtId="0" fontId="26" fillId="4" borderId="6" xfId="0" applyFont="1" applyFill="1" applyBorder="1" applyAlignment="1">
      <alignment horizontal="left" wrapText="1"/>
    </xf>
    <xf numFmtId="0" fontId="26" fillId="4" borderId="7" xfId="0" applyFont="1" applyFill="1" applyBorder="1" applyAlignment="1">
      <alignment horizontal="left" wrapText="1"/>
    </xf>
    <xf numFmtId="0" fontId="26" fillId="4" borderId="8" xfId="0" applyFont="1" applyFill="1" applyBorder="1" applyAlignment="1">
      <alignment horizontal="left" wrapText="1"/>
    </xf>
    <xf numFmtId="0" fontId="43" fillId="0" borderId="12" xfId="10" applyFont="1" applyBorder="1" applyAlignment="1">
      <alignment horizontal="justify" vertical="top" wrapText="1"/>
    </xf>
    <xf numFmtId="0" fontId="2" fillId="0" borderId="12" xfId="0" applyFont="1" applyBorder="1" applyAlignment="1">
      <alignment horizontal="justify" vertical="top" wrapText="1"/>
    </xf>
    <xf numFmtId="0" fontId="5" fillId="0" borderId="18" xfId="0" applyFont="1" applyBorder="1" applyAlignment="1">
      <alignment horizontal="justify" vertical="top" wrapText="1"/>
    </xf>
    <xf numFmtId="0" fontId="18" fillId="0" borderId="18" xfId="0" applyFont="1" applyBorder="1" applyAlignment="1">
      <alignment vertical="top" wrapText="1"/>
    </xf>
    <xf numFmtId="49" fontId="44" fillId="0" borderId="6" xfId="0" applyNumberFormat="1" applyFont="1" applyBorder="1" applyAlignment="1">
      <alignment horizontal="justify" vertical="top" wrapText="1"/>
    </xf>
    <xf numFmtId="49" fontId="44" fillId="0" borderId="7" xfId="0" applyNumberFormat="1" applyFont="1" applyBorder="1" applyAlignment="1">
      <alignment horizontal="justify" vertical="top" wrapText="1"/>
    </xf>
    <xf numFmtId="49" fontId="44" fillId="0" borderId="8" xfId="0" applyNumberFormat="1" applyFont="1" applyBorder="1" applyAlignment="1">
      <alignment horizontal="justify" vertical="top" wrapText="1"/>
    </xf>
    <xf numFmtId="0" fontId="5" fillId="0" borderId="4" xfId="0" applyFont="1" applyBorder="1" applyAlignment="1">
      <alignment horizontal="justify" vertical="top" wrapText="1"/>
    </xf>
    <xf numFmtId="0" fontId="5" fillId="0" borderId="2" xfId="0" applyFont="1" applyBorder="1" applyAlignment="1">
      <alignment horizontal="justify" vertical="top" wrapText="1"/>
    </xf>
    <xf numFmtId="0" fontId="5" fillId="0" borderId="5" xfId="0" applyFont="1" applyBorder="1" applyAlignment="1">
      <alignment horizontal="justify" vertical="top" wrapText="1"/>
    </xf>
    <xf numFmtId="49" fontId="12" fillId="0" borderId="2" xfId="0" applyNumberFormat="1" applyFont="1" applyBorder="1" applyAlignment="1">
      <alignment horizontal="justify" vertical="top" wrapText="1"/>
    </xf>
    <xf numFmtId="49" fontId="12" fillId="0" borderId="5" xfId="0" applyNumberFormat="1" applyFont="1" applyBorder="1" applyAlignment="1">
      <alignment horizontal="justify" vertical="top" wrapText="1"/>
    </xf>
    <xf numFmtId="49" fontId="15" fillId="0" borderId="1" xfId="0" applyNumberFormat="1" applyFont="1" applyBorder="1" applyAlignment="1">
      <alignment horizontal="justify" vertical="top" wrapText="1"/>
    </xf>
    <xf numFmtId="0" fontId="0" fillId="0" borderId="1" xfId="0" applyBorder="1" applyAlignment="1">
      <alignment horizontal="justify" vertical="top" wrapText="1"/>
    </xf>
    <xf numFmtId="0" fontId="0" fillId="0" borderId="11" xfId="0" applyBorder="1" applyAlignment="1">
      <alignment horizontal="justify" vertical="top" wrapText="1"/>
    </xf>
  </cellXfs>
  <cellStyles count="11">
    <cellStyle name="Comma" xfId="1" builtinId="3"/>
    <cellStyle name="Comma 2" xfId="7"/>
    <cellStyle name="Hyperlink" xfId="10" builtinId="8"/>
    <cellStyle name="Normal" xfId="0" builtinId="0"/>
    <cellStyle name="Normal 2" xfId="2"/>
    <cellStyle name="Normal 2 2" xfId="8"/>
    <cellStyle name="Normal 3" xfId="6"/>
    <cellStyle name="Normal_Sheet1 2" xfId="3"/>
    <cellStyle name="Parastais 3" xfId="5"/>
    <cellStyle name="Parasts 3" xfId="4"/>
    <cellStyle name="Percent" xfId="9"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dizains">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hyperlink" Target="mailto:barba.krisjane@km.gov.lv"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3"/>
  <sheetViews>
    <sheetView zoomScale="98" zoomScaleNormal="98" workbookViewId="0">
      <selection activeCell="B80" sqref="B80:C80"/>
    </sheetView>
  </sheetViews>
  <sheetFormatPr defaultColWidth="8.85546875" defaultRowHeight="12.75" x14ac:dyDescent="0.2"/>
  <cols>
    <col min="1" max="1" width="3.85546875" style="3" customWidth="1"/>
    <col min="2" max="2" width="8.85546875" style="3"/>
    <col min="3" max="3" width="26.5703125" style="3" customWidth="1"/>
    <col min="4" max="4" width="6.85546875" style="3" customWidth="1"/>
    <col min="5" max="5" width="33.42578125" style="3" customWidth="1"/>
    <col min="6" max="6" width="11.42578125" style="3" customWidth="1"/>
    <col min="7" max="7" width="12" style="3" customWidth="1"/>
    <col min="8" max="8" width="11.5703125" style="3" customWidth="1"/>
    <col min="9" max="9" width="11.140625" style="3" customWidth="1"/>
    <col min="10" max="10" width="11.42578125" style="3" customWidth="1"/>
    <col min="11" max="11" width="9.42578125" style="3" customWidth="1"/>
    <col min="12" max="16384" width="8.85546875" style="3"/>
  </cols>
  <sheetData>
    <row r="1" spans="1:11" ht="15.6" x14ac:dyDescent="0.35">
      <c r="A1" s="1"/>
      <c r="B1" s="1"/>
      <c r="C1" s="1"/>
      <c r="D1" s="1"/>
      <c r="E1" s="1"/>
      <c r="F1" s="1"/>
      <c r="G1" s="1"/>
      <c r="H1" s="1"/>
      <c r="I1" s="1"/>
      <c r="J1" s="1"/>
      <c r="K1" s="2"/>
    </row>
    <row r="2" spans="1:11" ht="15.75" x14ac:dyDescent="0.25">
      <c r="C2" s="196" t="s">
        <v>0</v>
      </c>
      <c r="D2" s="197"/>
      <c r="E2" s="197"/>
      <c r="F2" s="197"/>
      <c r="G2" s="197"/>
      <c r="H2" s="197"/>
      <c r="I2" s="197"/>
      <c r="J2" s="4"/>
      <c r="K2" s="5"/>
    </row>
    <row r="3" spans="1:11" ht="15.6" x14ac:dyDescent="0.35">
      <c r="C3" s="6"/>
      <c r="D3" s="7"/>
      <c r="E3" s="7"/>
      <c r="F3" s="7"/>
      <c r="G3" s="7"/>
      <c r="H3" s="7"/>
      <c r="I3" s="7"/>
      <c r="J3" s="4"/>
      <c r="K3" s="5"/>
    </row>
    <row r="4" spans="1:11" ht="15.75" x14ac:dyDescent="0.25">
      <c r="C4" s="198" t="s">
        <v>1</v>
      </c>
      <c r="D4" s="199"/>
      <c r="E4" s="199"/>
      <c r="F4" s="199"/>
      <c r="G4" s="199"/>
      <c r="H4" s="199"/>
      <c r="I4" s="7"/>
      <c r="J4" s="4"/>
      <c r="K4" s="5"/>
    </row>
    <row r="5" spans="1:11" ht="15.75" customHeight="1" x14ac:dyDescent="0.25">
      <c r="C5" s="200" t="s">
        <v>2</v>
      </c>
      <c r="D5" s="200"/>
      <c r="E5" s="200"/>
      <c r="F5" s="200"/>
      <c r="G5" s="200"/>
      <c r="H5" s="200"/>
      <c r="I5" s="7"/>
      <c r="J5" s="4"/>
      <c r="K5" s="5"/>
    </row>
    <row r="6" spans="1:11" ht="9" customHeight="1" x14ac:dyDescent="0.35">
      <c r="C6" s="8"/>
      <c r="D6" s="8"/>
      <c r="E6" s="8"/>
      <c r="F6" s="8"/>
      <c r="G6" s="8"/>
      <c r="H6" s="8"/>
      <c r="I6" s="7"/>
      <c r="J6" s="4"/>
      <c r="K6" s="5"/>
    </row>
    <row r="7" spans="1:11" ht="15.75" customHeight="1" x14ac:dyDescent="0.25">
      <c r="C7" s="201" t="s">
        <v>3</v>
      </c>
      <c r="D7" s="202"/>
      <c r="E7" s="202"/>
      <c r="F7" s="202"/>
      <c r="G7" s="202"/>
      <c r="H7" s="202"/>
      <c r="I7" s="7"/>
      <c r="J7" s="4"/>
      <c r="K7" s="5"/>
    </row>
    <row r="8" spans="1:11" ht="14.25" customHeight="1" x14ac:dyDescent="0.3">
      <c r="A8" s="9"/>
      <c r="B8" s="9"/>
      <c r="C8" s="10"/>
      <c r="D8" s="10"/>
      <c r="E8" s="10"/>
      <c r="F8" s="10"/>
      <c r="G8" s="10"/>
      <c r="H8" s="10"/>
      <c r="I8" s="10"/>
      <c r="J8" s="11"/>
      <c r="K8" s="11"/>
    </row>
    <row r="9" spans="1:11" ht="12.75" customHeight="1" x14ac:dyDescent="0.2">
      <c r="A9" s="164" t="s">
        <v>4</v>
      </c>
      <c r="B9" s="154" t="s">
        <v>5</v>
      </c>
      <c r="C9" s="203" t="s">
        <v>6</v>
      </c>
      <c r="D9" s="204"/>
      <c r="E9" s="154" t="s">
        <v>7</v>
      </c>
      <c r="F9" s="189" t="s">
        <v>8</v>
      </c>
      <c r="G9" s="190"/>
      <c r="H9" s="190"/>
      <c r="I9" s="190"/>
      <c r="J9" s="191"/>
      <c r="K9" s="154" t="s">
        <v>9</v>
      </c>
    </row>
    <row r="10" spans="1:11" ht="93" customHeight="1" x14ac:dyDescent="0.2">
      <c r="A10" s="165"/>
      <c r="B10" s="165"/>
      <c r="C10" s="205"/>
      <c r="D10" s="206"/>
      <c r="E10" s="155"/>
      <c r="F10" s="12" t="s">
        <v>50</v>
      </c>
      <c r="G10" s="12" t="s">
        <v>51</v>
      </c>
      <c r="H10" s="12" t="s">
        <v>89</v>
      </c>
      <c r="I10" s="12" t="s">
        <v>10</v>
      </c>
      <c r="J10" s="13" t="s">
        <v>11</v>
      </c>
      <c r="K10" s="155"/>
    </row>
    <row r="11" spans="1:11" ht="25.5" customHeight="1" x14ac:dyDescent="0.2">
      <c r="A11" s="14" t="s">
        <v>12</v>
      </c>
      <c r="B11" s="15" t="s">
        <v>13</v>
      </c>
      <c r="C11" s="169" t="s">
        <v>69</v>
      </c>
      <c r="D11" s="170"/>
      <c r="E11" s="15"/>
      <c r="F11" s="16">
        <f>SUM(F12:F17)</f>
        <v>9408334</v>
      </c>
      <c r="G11" s="16">
        <f>SUM(G12:G17)</f>
        <v>9408334</v>
      </c>
      <c r="H11" s="16">
        <f>SUM(H12:H17)</f>
        <v>9408334</v>
      </c>
      <c r="I11" s="16"/>
      <c r="J11" s="17">
        <f>SUM(J12:J17)</f>
        <v>9408334</v>
      </c>
      <c r="K11" s="18"/>
    </row>
    <row r="12" spans="1:11" ht="15" customHeight="1" x14ac:dyDescent="0.2">
      <c r="A12" s="171" t="s">
        <v>14</v>
      </c>
      <c r="B12" s="172"/>
      <c r="C12" s="172"/>
      <c r="D12" s="173"/>
      <c r="E12" s="45" t="s">
        <v>15</v>
      </c>
      <c r="F12" s="58">
        <v>32554</v>
      </c>
      <c r="G12" s="58">
        <v>32554</v>
      </c>
      <c r="H12" s="58">
        <v>32554</v>
      </c>
      <c r="I12" s="49"/>
      <c r="J12" s="50">
        <f>H12</f>
        <v>32554</v>
      </c>
      <c r="K12" s="51"/>
    </row>
    <row r="13" spans="1:11" ht="15" customHeight="1" x14ac:dyDescent="0.2">
      <c r="A13" s="174"/>
      <c r="B13" s="175"/>
      <c r="C13" s="175"/>
      <c r="D13" s="176"/>
      <c r="E13" s="45" t="s">
        <v>16</v>
      </c>
      <c r="F13" s="57">
        <v>2540942</v>
      </c>
      <c r="G13" s="57">
        <v>2540942</v>
      </c>
      <c r="H13" s="57">
        <v>2540942</v>
      </c>
      <c r="I13" s="49"/>
      <c r="J13" s="50">
        <f t="shared" ref="J13:J17" si="0">H13</f>
        <v>2540942</v>
      </c>
      <c r="K13" s="51"/>
    </row>
    <row r="14" spans="1:11" ht="15" customHeight="1" x14ac:dyDescent="0.2">
      <c r="A14" s="174"/>
      <c r="B14" s="175"/>
      <c r="C14" s="175"/>
      <c r="D14" s="176"/>
      <c r="E14" s="45" t="s">
        <v>17</v>
      </c>
      <c r="F14" s="56">
        <v>1414772</v>
      </c>
      <c r="G14" s="56">
        <v>1414772</v>
      </c>
      <c r="H14" s="56">
        <v>1414772</v>
      </c>
      <c r="I14" s="49"/>
      <c r="J14" s="50">
        <f t="shared" si="0"/>
        <v>1414772</v>
      </c>
      <c r="K14" s="51"/>
    </row>
    <row r="15" spans="1:11" ht="15" customHeight="1" x14ac:dyDescent="0.2">
      <c r="A15" s="174"/>
      <c r="B15" s="175"/>
      <c r="C15" s="175"/>
      <c r="D15" s="176"/>
      <c r="E15" s="45" t="s">
        <v>18</v>
      </c>
      <c r="F15" s="56">
        <v>5310984</v>
      </c>
      <c r="G15" s="56">
        <v>5310984</v>
      </c>
      <c r="H15" s="56">
        <v>5310984</v>
      </c>
      <c r="I15" s="49"/>
      <c r="J15" s="50">
        <f t="shared" si="0"/>
        <v>5310984</v>
      </c>
      <c r="K15" s="51"/>
    </row>
    <row r="16" spans="1:11" ht="27" customHeight="1" x14ac:dyDescent="0.2">
      <c r="A16" s="174"/>
      <c r="B16" s="175"/>
      <c r="C16" s="175"/>
      <c r="D16" s="176"/>
      <c r="E16" s="45" t="s">
        <v>19</v>
      </c>
      <c r="F16" s="55">
        <v>14634</v>
      </c>
      <c r="G16" s="55">
        <v>14634</v>
      </c>
      <c r="H16" s="55">
        <v>14634</v>
      </c>
      <c r="I16" s="49"/>
      <c r="J16" s="52">
        <f t="shared" si="0"/>
        <v>14634</v>
      </c>
      <c r="K16" s="51"/>
    </row>
    <row r="17" spans="1:11" ht="23.25" customHeight="1" x14ac:dyDescent="0.2">
      <c r="A17" s="177"/>
      <c r="B17" s="178"/>
      <c r="C17" s="178"/>
      <c r="D17" s="179"/>
      <c r="E17" s="45" t="s">
        <v>20</v>
      </c>
      <c r="F17" s="53">
        <v>94448</v>
      </c>
      <c r="G17" s="53">
        <v>94448</v>
      </c>
      <c r="H17" s="53">
        <v>94448</v>
      </c>
      <c r="I17" s="54"/>
      <c r="J17" s="52">
        <f t="shared" si="0"/>
        <v>94448</v>
      </c>
      <c r="K17" s="51"/>
    </row>
    <row r="18" spans="1:11" ht="21" customHeight="1" x14ac:dyDescent="0.2">
      <c r="A18" s="14" t="s">
        <v>21</v>
      </c>
      <c r="B18" s="15" t="s">
        <v>22</v>
      </c>
      <c r="C18" s="169" t="s">
        <v>70</v>
      </c>
      <c r="D18" s="170"/>
      <c r="E18" s="19"/>
      <c r="F18" s="16">
        <f>SUM(F19:F22)</f>
        <v>1254037</v>
      </c>
      <c r="G18" s="16">
        <f t="shared" ref="G18:J18" si="1">SUM(G19:G22)</f>
        <v>1409000</v>
      </c>
      <c r="H18" s="16">
        <f t="shared" si="1"/>
        <v>2473000</v>
      </c>
      <c r="I18" s="16">
        <f t="shared" si="1"/>
        <v>8936000</v>
      </c>
      <c r="J18" s="16">
        <f t="shared" si="1"/>
        <v>1409000</v>
      </c>
      <c r="K18" s="18"/>
    </row>
    <row r="19" spans="1:11" ht="15" customHeight="1" x14ac:dyDescent="0.2">
      <c r="A19" s="171" t="s">
        <v>14</v>
      </c>
      <c r="B19" s="172"/>
      <c r="C19" s="172"/>
      <c r="D19" s="173"/>
      <c r="E19" s="45" t="s">
        <v>16</v>
      </c>
      <c r="F19" s="20">
        <v>250000</v>
      </c>
      <c r="G19" s="20">
        <v>450000</v>
      </c>
      <c r="H19" s="20">
        <v>450000</v>
      </c>
      <c r="I19" s="21"/>
      <c r="J19" s="22">
        <f>H19</f>
        <v>450000</v>
      </c>
      <c r="K19" s="23"/>
    </row>
    <row r="20" spans="1:11" ht="15" customHeight="1" x14ac:dyDescent="0.2">
      <c r="A20" s="174"/>
      <c r="B20" s="175"/>
      <c r="C20" s="175"/>
      <c r="D20" s="176"/>
      <c r="E20" s="19" t="s">
        <v>18</v>
      </c>
      <c r="F20" s="20">
        <v>350000</v>
      </c>
      <c r="G20" s="20">
        <v>350000</v>
      </c>
      <c r="H20" s="20">
        <v>350000</v>
      </c>
      <c r="I20" s="21"/>
      <c r="J20" s="22">
        <f>H20</f>
        <v>350000</v>
      </c>
      <c r="K20" s="23"/>
    </row>
    <row r="21" spans="1:11" ht="27.6" customHeight="1" x14ac:dyDescent="0.2">
      <c r="A21" s="174"/>
      <c r="B21" s="175"/>
      <c r="C21" s="175"/>
      <c r="D21" s="176"/>
      <c r="E21" s="19" t="s">
        <v>32</v>
      </c>
      <c r="F21" s="20">
        <v>152037</v>
      </c>
      <c r="G21" s="20">
        <v>100000</v>
      </c>
      <c r="H21" s="20">
        <v>1164000</v>
      </c>
      <c r="I21" s="21">
        <v>8936000</v>
      </c>
      <c r="J21" s="22">
        <v>100000</v>
      </c>
      <c r="K21" s="23" t="s">
        <v>82</v>
      </c>
    </row>
    <row r="22" spans="1:11" ht="27" customHeight="1" x14ac:dyDescent="0.2">
      <c r="A22" s="177"/>
      <c r="B22" s="178"/>
      <c r="C22" s="178"/>
      <c r="D22" s="179"/>
      <c r="E22" s="45" t="s">
        <v>55</v>
      </c>
      <c r="F22" s="20">
        <v>502000</v>
      </c>
      <c r="G22" s="20">
        <v>509000</v>
      </c>
      <c r="H22" s="20">
        <v>509000</v>
      </c>
      <c r="I22" s="21"/>
      <c r="J22" s="22">
        <f>H22</f>
        <v>509000</v>
      </c>
      <c r="K22" s="23"/>
    </row>
    <row r="23" spans="1:11" ht="18.600000000000001" customHeight="1" x14ac:dyDescent="0.2">
      <c r="A23" s="24" t="s">
        <v>23</v>
      </c>
      <c r="B23" s="15" t="s">
        <v>24</v>
      </c>
      <c r="C23" s="169" t="s">
        <v>71</v>
      </c>
      <c r="D23" s="170"/>
      <c r="E23" s="15"/>
      <c r="F23" s="16">
        <f>SUM(F24:F25)</f>
        <v>0</v>
      </c>
      <c r="G23" s="16">
        <f>SUM(G24:G25)</f>
        <v>5651395</v>
      </c>
      <c r="H23" s="16">
        <f>SUM(H24:H25)</f>
        <v>5651395</v>
      </c>
      <c r="I23" s="16"/>
      <c r="J23" s="16">
        <f>SUM(J24:J25)</f>
        <v>5651395</v>
      </c>
      <c r="K23" s="18"/>
    </row>
    <row r="24" spans="1:11" ht="15" customHeight="1" x14ac:dyDescent="0.2">
      <c r="A24" s="171" t="s">
        <v>14</v>
      </c>
      <c r="B24" s="172"/>
      <c r="C24" s="172"/>
      <c r="D24" s="173"/>
      <c r="E24" s="19" t="s">
        <v>18</v>
      </c>
      <c r="F24" s="43">
        <v>0</v>
      </c>
      <c r="G24" s="43">
        <v>5651395</v>
      </c>
      <c r="H24" s="43">
        <f>G24</f>
        <v>5651395</v>
      </c>
      <c r="I24" s="21"/>
      <c r="J24" s="43">
        <f>H24</f>
        <v>5651395</v>
      </c>
      <c r="K24" s="23"/>
    </row>
    <row r="25" spans="1:11" ht="14.45" customHeight="1" x14ac:dyDescent="0.2">
      <c r="A25" s="174"/>
      <c r="B25" s="175"/>
      <c r="C25" s="175"/>
      <c r="D25" s="176"/>
      <c r="E25" s="19"/>
      <c r="F25" s="44"/>
      <c r="G25" s="44"/>
      <c r="H25" s="44"/>
      <c r="I25" s="21"/>
      <c r="J25" s="44"/>
      <c r="K25" s="23"/>
    </row>
    <row r="26" spans="1:11" ht="25.5" customHeight="1" x14ac:dyDescent="0.2">
      <c r="A26" s="24" t="s">
        <v>25</v>
      </c>
      <c r="B26" s="15" t="s">
        <v>26</v>
      </c>
      <c r="C26" s="169" t="s">
        <v>72</v>
      </c>
      <c r="D26" s="170"/>
      <c r="E26" s="15"/>
      <c r="F26" s="16">
        <f>SUM(F27:F29)</f>
        <v>8686014</v>
      </c>
      <c r="G26" s="16">
        <f t="shared" ref="G26:J26" si="2">SUM(G27:G29)</f>
        <v>13966881</v>
      </c>
      <c r="H26" s="16">
        <f t="shared" si="2"/>
        <v>11593886</v>
      </c>
      <c r="I26" s="16"/>
      <c r="J26" s="16">
        <f t="shared" si="2"/>
        <v>6064175</v>
      </c>
      <c r="K26" s="18"/>
    </row>
    <row r="27" spans="1:11" ht="15" customHeight="1" x14ac:dyDescent="0.2">
      <c r="A27" s="171" t="s">
        <v>14</v>
      </c>
      <c r="B27" s="172"/>
      <c r="C27" s="172"/>
      <c r="D27" s="173"/>
      <c r="E27" s="45" t="s">
        <v>16</v>
      </c>
      <c r="F27" s="44">
        <v>1000000</v>
      </c>
      <c r="G27" s="44">
        <v>1000000</v>
      </c>
      <c r="H27" s="44">
        <v>1000000</v>
      </c>
      <c r="I27" s="21"/>
      <c r="J27" s="22">
        <f>H27</f>
        <v>1000000</v>
      </c>
      <c r="K27" s="23"/>
    </row>
    <row r="28" spans="1:11" ht="15" customHeight="1" x14ac:dyDescent="0.2">
      <c r="A28" s="174"/>
      <c r="B28" s="175"/>
      <c r="C28" s="175"/>
      <c r="D28" s="176"/>
      <c r="E28" s="19" t="s">
        <v>18</v>
      </c>
      <c r="F28" s="44">
        <v>6686014</v>
      </c>
      <c r="G28" s="44">
        <v>11366881</v>
      </c>
      <c r="H28" s="44">
        <v>9073886</v>
      </c>
      <c r="I28" s="21"/>
      <c r="J28" s="22">
        <v>5064175</v>
      </c>
      <c r="K28" s="23"/>
    </row>
    <row r="29" spans="1:11" ht="15" customHeight="1" x14ac:dyDescent="0.2">
      <c r="A29" s="177"/>
      <c r="B29" s="178"/>
      <c r="C29" s="178"/>
      <c r="D29" s="179"/>
      <c r="E29" s="19" t="s">
        <v>64</v>
      </c>
      <c r="F29" s="44">
        <v>1000000</v>
      </c>
      <c r="G29" s="44">
        <v>1600000</v>
      </c>
      <c r="H29" s="44">
        <v>1520000</v>
      </c>
      <c r="I29" s="21"/>
      <c r="J29" s="22">
        <v>0</v>
      </c>
      <c r="K29" s="23"/>
    </row>
    <row r="30" spans="1:11" ht="27.75" customHeight="1" x14ac:dyDescent="0.2">
      <c r="A30" s="24" t="s">
        <v>52</v>
      </c>
      <c r="B30" s="15" t="s">
        <v>53</v>
      </c>
      <c r="C30" s="169" t="s">
        <v>73</v>
      </c>
      <c r="D30" s="170"/>
      <c r="E30" s="15"/>
      <c r="F30" s="47">
        <f>SUM(F31:F35)</f>
        <v>43791719</v>
      </c>
      <c r="G30" s="47">
        <f t="shared" ref="G30:H30" si="3">SUM(G31:G35)</f>
        <v>35573502</v>
      </c>
      <c r="H30" s="47">
        <f t="shared" si="3"/>
        <v>51897071</v>
      </c>
      <c r="I30" s="47"/>
      <c r="J30" s="47">
        <f>SUM(J31:J35)</f>
        <v>51897071</v>
      </c>
      <c r="K30" s="18"/>
    </row>
    <row r="31" spans="1:11" ht="16.5" customHeight="1" x14ac:dyDescent="0.2">
      <c r="A31" s="156" t="s">
        <v>14</v>
      </c>
      <c r="B31" s="157"/>
      <c r="C31" s="157"/>
      <c r="D31" s="158"/>
      <c r="E31" s="45" t="s">
        <v>15</v>
      </c>
      <c r="F31" s="68">
        <v>1050000</v>
      </c>
      <c r="G31" s="68">
        <v>1050000</v>
      </c>
      <c r="H31" s="68">
        <v>3000000</v>
      </c>
      <c r="I31" s="67"/>
      <c r="J31" s="68">
        <f>H31</f>
        <v>3000000</v>
      </c>
      <c r="K31" s="36"/>
    </row>
    <row r="32" spans="1:11" ht="16.5" customHeight="1" x14ac:dyDescent="0.2">
      <c r="A32" s="159"/>
      <c r="B32" s="160"/>
      <c r="C32" s="160"/>
      <c r="D32" s="161"/>
      <c r="E32" s="45" t="s">
        <v>16</v>
      </c>
      <c r="F32" s="20">
        <v>6578107</v>
      </c>
      <c r="G32" s="20">
        <v>6578107</v>
      </c>
      <c r="H32" s="20">
        <v>6578107</v>
      </c>
      <c r="I32" s="21"/>
      <c r="J32" s="25">
        <f>H32</f>
        <v>6578107</v>
      </c>
      <c r="K32" s="23"/>
    </row>
    <row r="33" spans="1:11" ht="17.100000000000001" customHeight="1" x14ac:dyDescent="0.2">
      <c r="A33" s="159"/>
      <c r="B33" s="160"/>
      <c r="C33" s="160"/>
      <c r="D33" s="161"/>
      <c r="E33" s="19" t="s">
        <v>18</v>
      </c>
      <c r="F33" s="20">
        <v>230000</v>
      </c>
      <c r="G33" s="20">
        <v>230000</v>
      </c>
      <c r="H33" s="20">
        <v>230000</v>
      </c>
      <c r="I33" s="21"/>
      <c r="J33" s="25">
        <f>H33</f>
        <v>230000</v>
      </c>
      <c r="K33" s="23"/>
    </row>
    <row r="34" spans="1:11" ht="24" customHeight="1" x14ac:dyDescent="0.2">
      <c r="A34" s="159"/>
      <c r="B34" s="160"/>
      <c r="C34" s="160"/>
      <c r="D34" s="161"/>
      <c r="E34" s="19" t="s">
        <v>32</v>
      </c>
      <c r="F34" s="20">
        <v>1085000</v>
      </c>
      <c r="G34" s="20">
        <v>1430000</v>
      </c>
      <c r="H34" s="20">
        <v>2299000</v>
      </c>
      <c r="I34" s="21"/>
      <c r="J34" s="50">
        <f>H34</f>
        <v>2299000</v>
      </c>
      <c r="K34" s="23"/>
    </row>
    <row r="35" spans="1:11" ht="15.6" customHeight="1" x14ac:dyDescent="0.2">
      <c r="A35" s="166"/>
      <c r="B35" s="167"/>
      <c r="C35" s="167"/>
      <c r="D35" s="168"/>
      <c r="E35" s="45" t="s">
        <v>56</v>
      </c>
      <c r="F35" s="63">
        <v>34848612</v>
      </c>
      <c r="G35" s="46">
        <v>26285395</v>
      </c>
      <c r="H35" s="46">
        <v>39789964</v>
      </c>
      <c r="I35" s="21"/>
      <c r="J35" s="50">
        <f>H35</f>
        <v>39789964</v>
      </c>
      <c r="K35" s="23"/>
    </row>
    <row r="36" spans="1:11" ht="27.75" customHeight="1" x14ac:dyDescent="0.2">
      <c r="A36" s="24" t="s">
        <v>27</v>
      </c>
      <c r="B36" s="15" t="s">
        <v>28</v>
      </c>
      <c r="C36" s="169" t="s">
        <v>74</v>
      </c>
      <c r="D36" s="195"/>
      <c r="E36" s="15"/>
      <c r="F36" s="16">
        <f>SUM(F37:F40)</f>
        <v>6803491</v>
      </c>
      <c r="G36" s="16">
        <f>SUM(G37:G40)</f>
        <v>8361671</v>
      </c>
      <c r="H36" s="16">
        <f>SUM(H37:H40)</f>
        <v>7558667</v>
      </c>
      <c r="I36" s="16"/>
      <c r="J36" s="17">
        <f>SUM(J37:J40)</f>
        <v>6470867</v>
      </c>
      <c r="K36" s="18"/>
    </row>
    <row r="37" spans="1:11" ht="15" customHeight="1" x14ac:dyDescent="0.2">
      <c r="A37" s="171" t="s">
        <v>14</v>
      </c>
      <c r="B37" s="172"/>
      <c r="C37" s="172"/>
      <c r="D37" s="192"/>
      <c r="E37" s="19" t="s">
        <v>17</v>
      </c>
      <c r="F37" s="20">
        <v>4610773</v>
      </c>
      <c r="G37" s="20">
        <v>4825053</v>
      </c>
      <c r="H37" s="20">
        <v>4922049</v>
      </c>
      <c r="I37" s="21"/>
      <c r="J37" s="22">
        <f>H37</f>
        <v>4922049</v>
      </c>
      <c r="K37" s="23"/>
    </row>
    <row r="38" spans="1:11" ht="15" customHeight="1" x14ac:dyDescent="0.2">
      <c r="A38" s="174"/>
      <c r="B38" s="175"/>
      <c r="C38" s="175"/>
      <c r="D38" s="193"/>
      <c r="E38" s="19" t="s">
        <v>18</v>
      </c>
      <c r="F38" s="20">
        <v>551937</v>
      </c>
      <c r="G38" s="20">
        <v>551937</v>
      </c>
      <c r="H38" s="20">
        <v>551937</v>
      </c>
      <c r="I38" s="21"/>
      <c r="J38" s="22">
        <f>H38</f>
        <v>551937</v>
      </c>
      <c r="K38" s="23"/>
    </row>
    <row r="39" spans="1:11" ht="15" customHeight="1" x14ac:dyDescent="0.2">
      <c r="A39" s="174"/>
      <c r="B39" s="175"/>
      <c r="C39" s="175"/>
      <c r="D39" s="193"/>
      <c r="E39" s="19" t="s">
        <v>64</v>
      </c>
      <c r="F39" s="20">
        <v>643900</v>
      </c>
      <c r="G39" s="20">
        <v>1987800</v>
      </c>
      <c r="H39" s="20">
        <v>1087800</v>
      </c>
      <c r="I39" s="21"/>
      <c r="J39" s="22"/>
      <c r="K39" s="23"/>
    </row>
    <row r="40" spans="1:11" ht="26.45" customHeight="1" x14ac:dyDescent="0.2">
      <c r="A40" s="177"/>
      <c r="B40" s="178"/>
      <c r="C40" s="178"/>
      <c r="D40" s="194"/>
      <c r="E40" s="19" t="s">
        <v>81</v>
      </c>
      <c r="F40" s="20">
        <v>996881</v>
      </c>
      <c r="G40" s="20">
        <v>996881</v>
      </c>
      <c r="H40" s="20">
        <v>996881</v>
      </c>
      <c r="I40" s="21"/>
      <c r="J40" s="22">
        <f>H40</f>
        <v>996881</v>
      </c>
      <c r="K40" s="23"/>
    </row>
    <row r="41" spans="1:11" ht="22.7" customHeight="1" x14ac:dyDescent="0.2">
      <c r="A41" s="24" t="s">
        <v>29</v>
      </c>
      <c r="B41" s="15" t="s">
        <v>30</v>
      </c>
      <c r="C41" s="169" t="s">
        <v>75</v>
      </c>
      <c r="D41" s="170"/>
      <c r="E41" s="15"/>
      <c r="F41" s="16">
        <f>SUM(F42:F43)</f>
        <v>450000</v>
      </c>
      <c r="G41" s="16">
        <f t="shared" ref="G41:H41" si="4">SUM(G42:G43)</f>
        <v>450000</v>
      </c>
      <c r="H41" s="16">
        <f t="shared" si="4"/>
        <v>450000</v>
      </c>
      <c r="I41" s="16"/>
      <c r="J41" s="16">
        <f>J42</f>
        <v>450000</v>
      </c>
      <c r="K41" s="62"/>
    </row>
    <row r="42" spans="1:11" ht="26.25" customHeight="1" x14ac:dyDescent="0.2">
      <c r="A42" s="171" t="s">
        <v>14</v>
      </c>
      <c r="B42" s="172"/>
      <c r="C42" s="172"/>
      <c r="D42" s="173"/>
      <c r="E42" s="45" t="s">
        <v>57</v>
      </c>
      <c r="F42" s="44">
        <v>450000</v>
      </c>
      <c r="G42" s="44">
        <v>450000</v>
      </c>
      <c r="H42" s="44">
        <v>450000</v>
      </c>
      <c r="I42" s="61"/>
      <c r="J42" s="69">
        <f>H42</f>
        <v>450000</v>
      </c>
      <c r="K42" s="51"/>
    </row>
    <row r="43" spans="1:11" ht="15" customHeight="1" x14ac:dyDescent="0.2">
      <c r="A43" s="177"/>
      <c r="B43" s="178"/>
      <c r="C43" s="178"/>
      <c r="D43" s="179"/>
      <c r="E43" s="19"/>
      <c r="F43" s="20"/>
      <c r="G43" s="20"/>
      <c r="H43" s="20"/>
      <c r="I43" s="21"/>
      <c r="J43" s="22"/>
      <c r="K43" s="23"/>
    </row>
    <row r="44" spans="1:11" ht="15" customHeight="1" x14ac:dyDescent="0.2">
      <c r="A44" s="162" t="s">
        <v>33</v>
      </c>
      <c r="B44" s="162"/>
      <c r="C44" s="162"/>
      <c r="D44" s="162"/>
      <c r="E44" s="162"/>
      <c r="F44" s="26">
        <f>F11+F18+F23+F26+F30+F36+F41</f>
        <v>70393595</v>
      </c>
      <c r="G44" s="26">
        <f>G11+G18+G23+G26+G30+G36+G41</f>
        <v>74820783</v>
      </c>
      <c r="H44" s="26">
        <f>H11+H18+H23+H26+H30+H36+H41</f>
        <v>89032353</v>
      </c>
      <c r="I44" s="27" t="s">
        <v>34</v>
      </c>
      <c r="J44" s="27" t="s">
        <v>34</v>
      </c>
      <c r="K44" s="27" t="s">
        <v>34</v>
      </c>
    </row>
    <row r="45" spans="1:11" ht="15" customHeight="1" x14ac:dyDescent="0.2">
      <c r="A45" s="28"/>
      <c r="B45" s="28"/>
      <c r="C45" s="28"/>
      <c r="D45" s="28"/>
      <c r="E45" s="28"/>
      <c r="F45" s="29"/>
      <c r="G45" s="29"/>
      <c r="H45" s="29"/>
      <c r="I45" s="30"/>
      <c r="J45" s="30"/>
      <c r="K45" s="30"/>
    </row>
    <row r="46" spans="1:11" ht="15" customHeight="1" x14ac:dyDescent="0.2">
      <c r="A46" s="28"/>
      <c r="B46" s="28"/>
      <c r="C46" s="186" t="s">
        <v>35</v>
      </c>
      <c r="D46" s="186"/>
      <c r="E46" s="186"/>
      <c r="F46" s="186"/>
      <c r="G46" s="186"/>
      <c r="H46" s="186"/>
      <c r="I46" s="30"/>
      <c r="J46" s="30"/>
      <c r="K46" s="30"/>
    </row>
    <row r="47" spans="1:11" ht="15" customHeight="1" x14ac:dyDescent="0.2">
      <c r="A47" s="28"/>
      <c r="B47" s="28"/>
      <c r="C47" s="28"/>
      <c r="D47" s="28"/>
      <c r="E47" s="28"/>
      <c r="F47" s="29"/>
      <c r="G47" s="29"/>
      <c r="H47" s="29"/>
      <c r="I47" s="30"/>
      <c r="J47" s="30"/>
      <c r="K47" s="30"/>
    </row>
    <row r="48" spans="1:11" ht="15" customHeight="1" x14ac:dyDescent="0.2">
      <c r="A48" s="164" t="s">
        <v>4</v>
      </c>
      <c r="B48" s="154" t="s">
        <v>5</v>
      </c>
      <c r="C48" s="154" t="s">
        <v>6</v>
      </c>
      <c r="D48" s="187" t="s">
        <v>36</v>
      </c>
      <c r="E48" s="154" t="s">
        <v>7</v>
      </c>
      <c r="F48" s="189" t="s">
        <v>8</v>
      </c>
      <c r="G48" s="190"/>
      <c r="H48" s="190"/>
      <c r="I48" s="190"/>
      <c r="J48" s="191"/>
      <c r="K48" s="154" t="s">
        <v>9</v>
      </c>
    </row>
    <row r="49" spans="1:11" ht="82.5" customHeight="1" x14ac:dyDescent="0.2">
      <c r="A49" s="165"/>
      <c r="B49" s="165"/>
      <c r="C49" s="165"/>
      <c r="D49" s="188"/>
      <c r="E49" s="155"/>
      <c r="F49" s="12" t="s">
        <v>50</v>
      </c>
      <c r="G49" s="12" t="s">
        <v>51</v>
      </c>
      <c r="H49" s="12" t="s">
        <v>89</v>
      </c>
      <c r="I49" s="12" t="s">
        <v>10</v>
      </c>
      <c r="J49" s="13" t="s">
        <v>11</v>
      </c>
      <c r="K49" s="155"/>
    </row>
    <row r="50" spans="1:11" ht="27" customHeight="1" x14ac:dyDescent="0.2">
      <c r="A50" s="14" t="s">
        <v>12</v>
      </c>
      <c r="B50" s="15" t="s">
        <v>37</v>
      </c>
      <c r="C50" s="169" t="s">
        <v>66</v>
      </c>
      <c r="D50" s="170"/>
      <c r="E50" s="15"/>
      <c r="F50" s="16">
        <f>SUM(F51:F63)</f>
        <v>12764005</v>
      </c>
      <c r="G50" s="16">
        <f t="shared" ref="G50:H50" si="5">SUM(G51:G63)</f>
        <v>12764005</v>
      </c>
      <c r="H50" s="16">
        <f t="shared" si="5"/>
        <v>12764005</v>
      </c>
      <c r="I50" s="16"/>
      <c r="J50" s="17">
        <f>SUM(J51:J63)</f>
        <v>12764005</v>
      </c>
      <c r="K50" s="18"/>
    </row>
    <row r="51" spans="1:11" ht="17.45" customHeight="1" x14ac:dyDescent="0.2">
      <c r="A51" s="171" t="s">
        <v>14</v>
      </c>
      <c r="B51" s="172"/>
      <c r="C51" s="172"/>
      <c r="D51" s="173"/>
      <c r="E51" s="45" t="s">
        <v>15</v>
      </c>
      <c r="F51" s="58">
        <v>8157</v>
      </c>
      <c r="G51" s="58">
        <v>8157</v>
      </c>
      <c r="H51" s="58">
        <v>8157</v>
      </c>
      <c r="I51" s="49"/>
      <c r="J51" s="50">
        <f>H51</f>
        <v>8157</v>
      </c>
      <c r="K51" s="51"/>
    </row>
    <row r="52" spans="1:11" ht="18" customHeight="1" x14ac:dyDescent="0.2">
      <c r="A52" s="174"/>
      <c r="B52" s="175"/>
      <c r="C52" s="175"/>
      <c r="D52" s="176"/>
      <c r="E52" s="45" t="s">
        <v>16</v>
      </c>
      <c r="F52" s="57">
        <v>3749091</v>
      </c>
      <c r="G52" s="57">
        <v>3749091</v>
      </c>
      <c r="H52" s="57">
        <v>3749091</v>
      </c>
      <c r="I52" s="49"/>
      <c r="J52" s="50">
        <f t="shared" ref="J52:J63" si="6">H52</f>
        <v>3749091</v>
      </c>
      <c r="K52" s="51"/>
    </row>
    <row r="53" spans="1:11" ht="24.6" customHeight="1" x14ac:dyDescent="0.2">
      <c r="A53" s="174"/>
      <c r="B53" s="175"/>
      <c r="C53" s="175"/>
      <c r="D53" s="176"/>
      <c r="E53" s="45" t="s">
        <v>17</v>
      </c>
      <c r="F53" s="56">
        <v>2550336</v>
      </c>
      <c r="G53" s="56">
        <v>2550336</v>
      </c>
      <c r="H53" s="56">
        <v>2550336</v>
      </c>
      <c r="I53" s="49"/>
      <c r="J53" s="50">
        <f t="shared" si="6"/>
        <v>2550336</v>
      </c>
      <c r="K53" s="51"/>
    </row>
    <row r="54" spans="1:11" ht="18" customHeight="1" x14ac:dyDescent="0.2">
      <c r="A54" s="174"/>
      <c r="B54" s="175"/>
      <c r="C54" s="175"/>
      <c r="D54" s="176"/>
      <c r="E54" s="45" t="s">
        <v>18</v>
      </c>
      <c r="F54" s="56">
        <v>5078925</v>
      </c>
      <c r="G54" s="56">
        <v>5078925</v>
      </c>
      <c r="H54" s="56">
        <v>5078925</v>
      </c>
      <c r="I54" s="49"/>
      <c r="J54" s="50">
        <f t="shared" si="6"/>
        <v>5078925</v>
      </c>
      <c r="K54" s="51"/>
    </row>
    <row r="55" spans="1:11" ht="24.6" customHeight="1" x14ac:dyDescent="0.2">
      <c r="A55" s="174"/>
      <c r="B55" s="175"/>
      <c r="C55" s="175"/>
      <c r="D55" s="176"/>
      <c r="E55" s="45" t="s">
        <v>76</v>
      </c>
      <c r="F55" s="56">
        <v>9009</v>
      </c>
      <c r="G55" s="56">
        <v>9009</v>
      </c>
      <c r="H55" s="56">
        <v>9009</v>
      </c>
      <c r="I55" s="49"/>
      <c r="J55" s="66">
        <f>H55</f>
        <v>9009</v>
      </c>
      <c r="K55" s="51"/>
    </row>
    <row r="56" spans="1:11" ht="30" customHeight="1" x14ac:dyDescent="0.2">
      <c r="A56" s="174"/>
      <c r="B56" s="175"/>
      <c r="C56" s="175"/>
      <c r="D56" s="176"/>
      <c r="E56" s="19" t="s">
        <v>54</v>
      </c>
      <c r="F56" s="48">
        <v>3708</v>
      </c>
      <c r="G56" s="48">
        <v>3708</v>
      </c>
      <c r="H56" s="48">
        <v>3708</v>
      </c>
      <c r="I56" s="49"/>
      <c r="J56" s="52">
        <f t="shared" si="6"/>
        <v>3708</v>
      </c>
      <c r="K56" s="51"/>
    </row>
    <row r="57" spans="1:11" ht="25.35" customHeight="1" x14ac:dyDescent="0.2">
      <c r="A57" s="174"/>
      <c r="B57" s="175"/>
      <c r="C57" s="175"/>
      <c r="D57" s="176"/>
      <c r="E57" s="45" t="s">
        <v>19</v>
      </c>
      <c r="F57" s="55">
        <v>9641</v>
      </c>
      <c r="G57" s="55">
        <v>9641</v>
      </c>
      <c r="H57" s="55">
        <v>9641</v>
      </c>
      <c r="I57" s="49"/>
      <c r="J57" s="52">
        <f t="shared" si="6"/>
        <v>9641</v>
      </c>
      <c r="K57" s="51"/>
    </row>
    <row r="58" spans="1:11" ht="25.35" customHeight="1" x14ac:dyDescent="0.2">
      <c r="A58" s="174"/>
      <c r="B58" s="175"/>
      <c r="C58" s="175"/>
      <c r="D58" s="176"/>
      <c r="E58" s="45" t="s">
        <v>31</v>
      </c>
      <c r="F58" s="55">
        <v>201600</v>
      </c>
      <c r="G58" s="55">
        <v>201600</v>
      </c>
      <c r="H58" s="55">
        <v>201600</v>
      </c>
      <c r="I58" s="49"/>
      <c r="J58" s="52">
        <f>H58</f>
        <v>201600</v>
      </c>
      <c r="K58" s="51"/>
    </row>
    <row r="59" spans="1:11" ht="25.7" customHeight="1" x14ac:dyDescent="0.2">
      <c r="A59" s="177"/>
      <c r="B59" s="178"/>
      <c r="C59" s="178"/>
      <c r="D59" s="179"/>
      <c r="E59" s="45" t="s">
        <v>20</v>
      </c>
      <c r="F59" s="55">
        <v>80458</v>
      </c>
      <c r="G59" s="55">
        <v>80458</v>
      </c>
      <c r="H59" s="55">
        <v>80458</v>
      </c>
      <c r="I59" s="54"/>
      <c r="J59" s="52">
        <f t="shared" si="6"/>
        <v>80458</v>
      </c>
      <c r="K59" s="51"/>
    </row>
    <row r="60" spans="1:11" ht="25.7" customHeight="1" x14ac:dyDescent="0.2">
      <c r="A60" s="64"/>
      <c r="B60" s="65"/>
      <c r="C60" s="65"/>
      <c r="D60" s="70" t="s">
        <v>87</v>
      </c>
      <c r="E60" s="45" t="s">
        <v>77</v>
      </c>
      <c r="F60" s="55">
        <v>213972</v>
      </c>
      <c r="G60" s="55">
        <v>213972</v>
      </c>
      <c r="H60" s="55">
        <v>213972</v>
      </c>
      <c r="I60" s="54"/>
      <c r="J60" s="52">
        <f t="shared" si="6"/>
        <v>213972</v>
      </c>
      <c r="K60" s="51"/>
    </row>
    <row r="61" spans="1:11" ht="25.7" customHeight="1" x14ac:dyDescent="0.2">
      <c r="A61" s="64"/>
      <c r="B61" s="65"/>
      <c r="C61" s="65"/>
      <c r="D61" s="70" t="s">
        <v>85</v>
      </c>
      <c r="E61" s="45" t="s">
        <v>78</v>
      </c>
      <c r="F61" s="55">
        <v>490818</v>
      </c>
      <c r="G61" s="55">
        <v>490818</v>
      </c>
      <c r="H61" s="55">
        <v>490818</v>
      </c>
      <c r="I61" s="54"/>
      <c r="J61" s="52">
        <f t="shared" si="6"/>
        <v>490818</v>
      </c>
      <c r="K61" s="51"/>
    </row>
    <row r="62" spans="1:11" ht="25.7" customHeight="1" x14ac:dyDescent="0.2">
      <c r="A62" s="64"/>
      <c r="B62" s="65"/>
      <c r="C62" s="65"/>
      <c r="D62" s="70" t="s">
        <v>86</v>
      </c>
      <c r="E62" s="45" t="s">
        <v>79</v>
      </c>
      <c r="F62" s="55">
        <v>34780</v>
      </c>
      <c r="G62" s="55">
        <v>34780</v>
      </c>
      <c r="H62" s="55">
        <v>34780</v>
      </c>
      <c r="I62" s="54"/>
      <c r="J62" s="52">
        <f t="shared" si="6"/>
        <v>34780</v>
      </c>
      <c r="K62" s="51"/>
    </row>
    <row r="63" spans="1:11" ht="39.6" customHeight="1" x14ac:dyDescent="0.2">
      <c r="A63" s="64"/>
      <c r="B63" s="65"/>
      <c r="C63" s="65"/>
      <c r="D63" s="70" t="s">
        <v>84</v>
      </c>
      <c r="E63" s="45" t="s">
        <v>80</v>
      </c>
      <c r="F63" s="55">
        <v>333510</v>
      </c>
      <c r="G63" s="55">
        <v>333510</v>
      </c>
      <c r="H63" s="55">
        <v>333510</v>
      </c>
      <c r="I63" s="54"/>
      <c r="J63" s="52">
        <f t="shared" si="6"/>
        <v>333510</v>
      </c>
      <c r="K63" s="51"/>
    </row>
    <row r="64" spans="1:11" ht="19.5" customHeight="1" x14ac:dyDescent="0.2">
      <c r="A64" s="14" t="s">
        <v>21</v>
      </c>
      <c r="B64" s="15" t="s">
        <v>40</v>
      </c>
      <c r="C64" s="15" t="s">
        <v>67</v>
      </c>
      <c r="D64" s="15"/>
      <c r="E64" s="15"/>
      <c r="F64" s="31">
        <f>SUM(F65:F66)</f>
        <v>163000</v>
      </c>
      <c r="G64" s="31">
        <f>SUM(G65:G66)</f>
        <v>163000</v>
      </c>
      <c r="H64" s="31">
        <f>SUM(H65:H66)</f>
        <v>163000</v>
      </c>
      <c r="I64" s="31">
        <f>SUM(I65:I66)</f>
        <v>0</v>
      </c>
      <c r="J64" s="31">
        <f>SUM(J65:J66)</f>
        <v>163000</v>
      </c>
      <c r="K64" s="18"/>
    </row>
    <row r="65" spans="1:11" ht="31.35" customHeight="1" x14ac:dyDescent="0.2">
      <c r="A65" s="156" t="s">
        <v>14</v>
      </c>
      <c r="B65" s="157"/>
      <c r="C65" s="158"/>
      <c r="D65" s="19" t="s">
        <v>65</v>
      </c>
      <c r="E65" s="19" t="s">
        <v>90</v>
      </c>
      <c r="F65" s="25">
        <v>163000</v>
      </c>
      <c r="G65" s="25">
        <v>163000</v>
      </c>
      <c r="H65" s="25">
        <v>163000</v>
      </c>
      <c r="I65" s="21"/>
      <c r="J65" s="25">
        <f>H65</f>
        <v>163000</v>
      </c>
      <c r="K65" s="23"/>
    </row>
    <row r="66" spans="1:11" ht="15" customHeight="1" x14ac:dyDescent="0.2">
      <c r="A66" s="159"/>
      <c r="B66" s="160"/>
      <c r="C66" s="161"/>
      <c r="D66" s="19"/>
      <c r="E66" s="19"/>
      <c r="F66" s="25"/>
      <c r="G66" s="25"/>
      <c r="H66" s="25"/>
      <c r="I66" s="21"/>
      <c r="J66" s="25"/>
      <c r="K66" s="23"/>
    </row>
    <row r="67" spans="1:11" ht="27.6" customHeight="1" x14ac:dyDescent="0.2">
      <c r="A67" s="14" t="s">
        <v>23</v>
      </c>
      <c r="B67" s="15" t="s">
        <v>41</v>
      </c>
      <c r="C67" s="15" t="s">
        <v>88</v>
      </c>
      <c r="D67" s="19"/>
      <c r="E67" s="15"/>
      <c r="F67" s="31">
        <f>SUM(F68:F69)</f>
        <v>2000000</v>
      </c>
      <c r="G67" s="31">
        <f>SUM(G68:G69)</f>
        <v>2000000</v>
      </c>
      <c r="H67" s="31">
        <f>SUM(H68:H69)</f>
        <v>2000000</v>
      </c>
      <c r="I67" s="31">
        <f>SUM(I68:I69)</f>
        <v>0</v>
      </c>
      <c r="J67" s="31">
        <f>SUM(J68:J69)</f>
        <v>2000000</v>
      </c>
      <c r="K67" s="18"/>
    </row>
    <row r="68" spans="1:11" ht="15" customHeight="1" x14ac:dyDescent="0.2">
      <c r="A68" s="156" t="s">
        <v>14</v>
      </c>
      <c r="B68" s="157"/>
      <c r="C68" s="158"/>
      <c r="D68" s="19" t="s">
        <v>38</v>
      </c>
      <c r="E68" s="45" t="s">
        <v>18</v>
      </c>
      <c r="F68" s="25">
        <v>2000000</v>
      </c>
      <c r="G68" s="25">
        <v>2000000</v>
      </c>
      <c r="H68" s="25">
        <v>2000000</v>
      </c>
      <c r="I68" s="21"/>
      <c r="J68" s="25">
        <v>2000000</v>
      </c>
      <c r="K68" s="23"/>
    </row>
    <row r="69" spans="1:11" ht="15" customHeight="1" x14ac:dyDescent="0.2">
      <c r="A69" s="159"/>
      <c r="B69" s="160"/>
      <c r="C69" s="161"/>
      <c r="D69" s="19"/>
      <c r="E69" s="19"/>
      <c r="F69" s="25"/>
      <c r="G69" s="25"/>
      <c r="H69" s="25"/>
      <c r="I69" s="21"/>
      <c r="J69" s="25"/>
      <c r="K69" s="23"/>
    </row>
    <row r="70" spans="1:11" ht="36.950000000000003" customHeight="1" x14ac:dyDescent="0.2">
      <c r="A70" s="24" t="s">
        <v>25</v>
      </c>
      <c r="B70" s="15" t="s">
        <v>83</v>
      </c>
      <c r="C70" s="15" t="s">
        <v>58</v>
      </c>
      <c r="D70" s="15"/>
      <c r="E70" s="15"/>
      <c r="F70" s="33">
        <f>SUM(F71:F73)</f>
        <v>5253192</v>
      </c>
      <c r="G70" s="33">
        <f>SUM(G71:G73)</f>
        <v>4992632</v>
      </c>
      <c r="H70" s="33">
        <f>SUM(H71:H73)</f>
        <v>4952632</v>
      </c>
      <c r="I70" s="33"/>
      <c r="J70" s="33">
        <f>SUM(J71:J73)</f>
        <v>4992632</v>
      </c>
      <c r="K70" s="34"/>
    </row>
    <row r="71" spans="1:11" ht="30.6" customHeight="1" x14ac:dyDescent="0.2">
      <c r="A71" s="156" t="s">
        <v>14</v>
      </c>
      <c r="B71" s="157"/>
      <c r="C71" s="158"/>
      <c r="D71" s="19" t="s">
        <v>59</v>
      </c>
      <c r="E71" s="35" t="s">
        <v>60</v>
      </c>
      <c r="F71" s="44">
        <v>280000</v>
      </c>
      <c r="G71" s="44">
        <v>280000</v>
      </c>
      <c r="H71" s="44">
        <v>280000</v>
      </c>
      <c r="I71" s="32"/>
      <c r="J71" s="60">
        <f>H71</f>
        <v>280000</v>
      </c>
      <c r="K71" s="36"/>
    </row>
    <row r="72" spans="1:11" ht="26.45" customHeight="1" x14ac:dyDescent="0.2">
      <c r="A72" s="159"/>
      <c r="B72" s="160"/>
      <c r="C72" s="161"/>
      <c r="D72" s="19" t="s">
        <v>38</v>
      </c>
      <c r="E72" s="35" t="s">
        <v>39</v>
      </c>
      <c r="F72" s="55">
        <v>4963132</v>
      </c>
      <c r="G72" s="55">
        <v>4712632</v>
      </c>
      <c r="H72" s="55">
        <v>4672632</v>
      </c>
      <c r="I72" s="32"/>
      <c r="J72" s="60">
        <v>4712632</v>
      </c>
      <c r="K72" s="36"/>
    </row>
    <row r="73" spans="1:11" ht="25.5" customHeight="1" x14ac:dyDescent="0.2">
      <c r="A73" s="166"/>
      <c r="B73" s="167"/>
      <c r="C73" s="168"/>
      <c r="D73" s="19" t="s">
        <v>61</v>
      </c>
      <c r="E73" s="35" t="s">
        <v>62</v>
      </c>
      <c r="F73" s="59">
        <v>10060</v>
      </c>
      <c r="G73" s="44">
        <v>0</v>
      </c>
      <c r="H73" s="59">
        <v>0</v>
      </c>
      <c r="I73" s="32"/>
      <c r="J73" s="22">
        <v>0</v>
      </c>
      <c r="K73" s="36" t="s">
        <v>63</v>
      </c>
    </row>
    <row r="74" spans="1:11" ht="15" customHeight="1" x14ac:dyDescent="0.2">
      <c r="A74" s="162" t="s">
        <v>33</v>
      </c>
      <c r="B74" s="162"/>
      <c r="C74" s="162"/>
      <c r="D74" s="162"/>
      <c r="E74" s="162"/>
      <c r="F74" s="26">
        <f>F64+F70+F50+F67</f>
        <v>20180197</v>
      </c>
      <c r="G74" s="26">
        <f t="shared" ref="G74:H74" si="7">G64+G70+G50+G67</f>
        <v>19919637</v>
      </c>
      <c r="H74" s="26">
        <f t="shared" si="7"/>
        <v>19879637</v>
      </c>
      <c r="I74" s="27" t="s">
        <v>34</v>
      </c>
      <c r="J74" s="27" t="s">
        <v>34</v>
      </c>
      <c r="K74" s="27" t="s">
        <v>34</v>
      </c>
    </row>
    <row r="75" spans="1:11" ht="27.75" customHeight="1" x14ac:dyDescent="0.25">
      <c r="A75" s="37"/>
      <c r="B75" s="163" t="s">
        <v>42</v>
      </c>
      <c r="C75" s="163"/>
      <c r="D75" s="163"/>
      <c r="E75" s="163"/>
      <c r="F75" s="163"/>
      <c r="G75" s="163"/>
    </row>
    <row r="76" spans="1:11" ht="15" x14ac:dyDescent="0.25">
      <c r="A76" s="38"/>
      <c r="B76" s="180" t="s">
        <v>43</v>
      </c>
      <c r="C76" s="180"/>
      <c r="D76" s="180"/>
      <c r="E76" s="180"/>
      <c r="F76" s="180"/>
      <c r="G76" s="180"/>
      <c r="H76" s="39"/>
      <c r="I76" s="39"/>
    </row>
    <row r="77" spans="1:11" x14ac:dyDescent="0.2">
      <c r="A77" s="40"/>
      <c r="B77" s="183" t="s">
        <v>44</v>
      </c>
      <c r="C77" s="183"/>
      <c r="D77" s="183"/>
      <c r="E77" s="183"/>
      <c r="F77" s="183"/>
      <c r="G77" s="183"/>
    </row>
    <row r="78" spans="1:11" ht="12.75" customHeight="1" x14ac:dyDescent="0.2">
      <c r="A78" s="40"/>
      <c r="B78" s="180" t="s">
        <v>45</v>
      </c>
      <c r="C78" s="180"/>
      <c r="D78" s="180"/>
      <c r="E78" s="180"/>
      <c r="F78" s="180"/>
      <c r="G78" s="180"/>
      <c r="H78" s="39"/>
      <c r="I78" s="39"/>
    </row>
    <row r="79" spans="1:11" ht="15" x14ac:dyDescent="0.25">
      <c r="A79" s="38"/>
      <c r="B79" s="184" t="s">
        <v>556</v>
      </c>
      <c r="C79" s="185"/>
      <c r="D79" s="41"/>
      <c r="F79" s="42"/>
      <c r="G79" s="42"/>
      <c r="H79" s="42"/>
    </row>
    <row r="80" spans="1:11" ht="15" x14ac:dyDescent="0.25">
      <c r="A80" s="38"/>
      <c r="B80" s="180" t="s">
        <v>46</v>
      </c>
      <c r="C80" s="181"/>
      <c r="D80" s="41"/>
    </row>
    <row r="81" spans="1:11" ht="15" x14ac:dyDescent="0.25">
      <c r="A81" s="38"/>
      <c r="B81" s="184" t="s">
        <v>47</v>
      </c>
      <c r="C81" s="185"/>
      <c r="D81" s="41"/>
    </row>
    <row r="82" spans="1:11" ht="15" x14ac:dyDescent="0.25">
      <c r="A82" s="38"/>
      <c r="B82" s="180" t="s">
        <v>48</v>
      </c>
      <c r="C82" s="181"/>
      <c r="D82" s="41"/>
    </row>
    <row r="83" spans="1:11" ht="36" customHeight="1" x14ac:dyDescent="0.2">
      <c r="A83" s="182" t="s">
        <v>49</v>
      </c>
      <c r="B83" s="182"/>
      <c r="C83" s="182"/>
      <c r="D83" s="182"/>
      <c r="E83" s="182"/>
      <c r="F83" s="182"/>
      <c r="G83" s="182"/>
      <c r="H83" s="182"/>
      <c r="I83" s="182"/>
      <c r="J83" s="182"/>
      <c r="K83" s="182"/>
    </row>
  </sheetData>
  <mergeCells count="48">
    <mergeCell ref="C2:I2"/>
    <mergeCell ref="C4:H4"/>
    <mergeCell ref="C5:H5"/>
    <mergeCell ref="C7:H7"/>
    <mergeCell ref="C9:D10"/>
    <mergeCell ref="E9:E10"/>
    <mergeCell ref="F9:J9"/>
    <mergeCell ref="C23:D23"/>
    <mergeCell ref="A24:D25"/>
    <mergeCell ref="C26:D26"/>
    <mergeCell ref="A27:D29"/>
    <mergeCell ref="C30:D30"/>
    <mergeCell ref="K9:K10"/>
    <mergeCell ref="C11:D11"/>
    <mergeCell ref="A12:D17"/>
    <mergeCell ref="C18:D18"/>
    <mergeCell ref="A19:D22"/>
    <mergeCell ref="A9:A10"/>
    <mergeCell ref="B9:B10"/>
    <mergeCell ref="C46:H46"/>
    <mergeCell ref="A31:D35"/>
    <mergeCell ref="C48:C49"/>
    <mergeCell ref="D48:D49"/>
    <mergeCell ref="E48:E49"/>
    <mergeCell ref="F48:J48"/>
    <mergeCell ref="A44:E44"/>
    <mergeCell ref="A37:D40"/>
    <mergeCell ref="C41:D41"/>
    <mergeCell ref="A42:D43"/>
    <mergeCell ref="C36:D36"/>
    <mergeCell ref="B82:C82"/>
    <mergeCell ref="A83:K83"/>
    <mergeCell ref="B76:G76"/>
    <mergeCell ref="B77:G77"/>
    <mergeCell ref="B78:G78"/>
    <mergeCell ref="B79:C79"/>
    <mergeCell ref="B80:C80"/>
    <mergeCell ref="B81:C81"/>
    <mergeCell ref="K48:K49"/>
    <mergeCell ref="A65:C66"/>
    <mergeCell ref="A74:E74"/>
    <mergeCell ref="B75:G75"/>
    <mergeCell ref="A48:A49"/>
    <mergeCell ref="B48:B49"/>
    <mergeCell ref="A71:C73"/>
    <mergeCell ref="C50:D50"/>
    <mergeCell ref="A51:D59"/>
    <mergeCell ref="A68:C69"/>
  </mergeCells>
  <dataValidations count="2">
    <dataValidation type="whole" errorStyle="information" allowBlank="1" showInputMessage="1" showErrorMessage="1" error="Jāievada skaitlis" sqref="F57:H63 F13:H17 F52:H55">
      <formula1>-100000000000000</formula1>
      <formula2>100000000000000</formula2>
    </dataValidation>
    <dataValidation type="whole" errorStyle="information" allowBlank="1" showInputMessage="1" showErrorMessage="1" error="Jāievada skaitlis" sqref="F72:H72">
      <formula1>-1000000000000</formula1>
      <formula2>1000000000000</formula2>
    </dataValidation>
  </dataValidation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7"/>
  <sheetViews>
    <sheetView topLeftCell="A2" workbookViewId="0">
      <selection activeCell="B9" sqref="B9"/>
    </sheetView>
  </sheetViews>
  <sheetFormatPr defaultColWidth="8.85546875" defaultRowHeight="12.75" x14ac:dyDescent="0.2"/>
  <cols>
    <col min="1" max="1" width="3.5703125" style="72" customWidth="1"/>
    <col min="2" max="2" width="25.5703125" style="72" customWidth="1"/>
    <col min="3" max="3" width="13.5703125" style="72" customWidth="1"/>
    <col min="4" max="4" width="5.140625" style="72" customWidth="1"/>
    <col min="5" max="10" width="14.42578125" style="72" customWidth="1"/>
    <col min="11" max="11" width="8.85546875" style="72"/>
    <col min="12" max="12" width="8.85546875" style="73"/>
    <col min="13" max="16384" width="8.85546875" style="72"/>
  </cols>
  <sheetData>
    <row r="1" spans="1:13" ht="12.6" hidden="1" x14ac:dyDescent="0.25">
      <c r="A1" s="71" t="s">
        <v>91</v>
      </c>
      <c r="B1" s="71" t="s">
        <v>92</v>
      </c>
      <c r="C1" s="71"/>
      <c r="D1" s="71" t="s">
        <v>93</v>
      </c>
      <c r="E1" s="71" t="s">
        <v>94</v>
      </c>
      <c r="F1" s="71" t="s">
        <v>95</v>
      </c>
      <c r="G1" s="71" t="s">
        <v>96</v>
      </c>
    </row>
    <row r="2" spans="1:13" ht="15.75" customHeight="1" x14ac:dyDescent="0.2">
      <c r="B2" s="220" t="s">
        <v>97</v>
      </c>
      <c r="C2" s="220"/>
      <c r="D2" s="220"/>
      <c r="E2" s="220"/>
      <c r="F2" s="220"/>
      <c r="G2" s="220"/>
      <c r="H2" s="220"/>
      <c r="I2" s="220"/>
      <c r="L2" s="72"/>
      <c r="M2" s="74"/>
    </row>
    <row r="3" spans="1:13" ht="13.5" customHeight="1" x14ac:dyDescent="0.3">
      <c r="A3" s="75"/>
      <c r="B3" s="76"/>
      <c r="C3" s="76"/>
      <c r="D3" s="76"/>
      <c r="E3" s="76"/>
      <c r="F3" s="76"/>
      <c r="G3" s="76"/>
      <c r="H3" s="76"/>
      <c r="I3" s="76"/>
      <c r="L3" s="77"/>
      <c r="M3" s="74"/>
    </row>
    <row r="4" spans="1:13" ht="13.5" customHeight="1" x14ac:dyDescent="0.2">
      <c r="A4" s="75"/>
      <c r="B4" s="221" t="s">
        <v>98</v>
      </c>
      <c r="C4" s="221"/>
      <c r="D4" s="222" t="s">
        <v>1</v>
      </c>
      <c r="E4" s="222"/>
      <c r="F4" s="222"/>
      <c r="G4" s="222"/>
      <c r="L4" s="77"/>
      <c r="M4" s="74"/>
    </row>
    <row r="5" spans="1:13" ht="27.75" customHeight="1" x14ac:dyDescent="0.2">
      <c r="A5" s="75"/>
      <c r="B5" s="223" t="s">
        <v>99</v>
      </c>
      <c r="C5" s="223"/>
      <c r="D5" s="224" t="s">
        <v>100</v>
      </c>
      <c r="E5" s="224"/>
      <c r="F5" s="224"/>
      <c r="G5" s="224"/>
      <c r="H5" s="224"/>
      <c r="I5" s="224"/>
      <c r="J5" s="225"/>
      <c r="L5" s="77"/>
      <c r="M5" s="74"/>
    </row>
    <row r="6" spans="1:13" ht="12.95" x14ac:dyDescent="0.3">
      <c r="A6" s="75"/>
      <c r="B6" s="78" t="s">
        <v>101</v>
      </c>
      <c r="C6" s="79" t="s">
        <v>13</v>
      </c>
      <c r="D6" s="80"/>
      <c r="E6" s="80"/>
      <c r="F6" s="80"/>
      <c r="G6" s="80"/>
      <c r="H6" s="80"/>
      <c r="I6" s="80"/>
      <c r="L6" s="77"/>
      <c r="M6" s="74"/>
    </row>
    <row r="7" spans="1:13" ht="12.95" x14ac:dyDescent="0.3">
      <c r="A7" s="75"/>
      <c r="B7" s="75"/>
      <c r="C7" s="75"/>
      <c r="L7" s="77"/>
      <c r="M7" s="74"/>
    </row>
    <row r="8" spans="1:13" ht="12.75" customHeight="1" x14ac:dyDescent="0.2">
      <c r="A8" s="81" t="s">
        <v>102</v>
      </c>
      <c r="B8" s="226" t="s">
        <v>103</v>
      </c>
      <c r="C8" s="226"/>
      <c r="D8" s="226"/>
      <c r="E8" s="226"/>
      <c r="F8" s="226"/>
      <c r="G8" s="226"/>
      <c r="H8" s="226"/>
      <c r="I8" s="226"/>
      <c r="J8" s="226"/>
      <c r="L8" s="207" t="s">
        <v>104</v>
      </c>
      <c r="M8" s="208"/>
    </row>
    <row r="9" spans="1:13" ht="31.5" customHeight="1" x14ac:dyDescent="0.2">
      <c r="A9" s="82" t="s">
        <v>12</v>
      </c>
      <c r="B9" s="83" t="s">
        <v>105</v>
      </c>
      <c r="C9" s="209" t="s">
        <v>106</v>
      </c>
      <c r="D9" s="209"/>
      <c r="E9" s="209"/>
      <c r="F9" s="209"/>
      <c r="G9" s="209"/>
      <c r="H9" s="209"/>
      <c r="I9" s="209"/>
      <c r="J9" s="210"/>
      <c r="L9" s="84">
        <f>LEN(TRIM(C9))</f>
        <v>135</v>
      </c>
      <c r="M9" s="85" t="s">
        <v>107</v>
      </c>
    </row>
    <row r="10" spans="1:13" ht="136.5" customHeight="1" x14ac:dyDescent="0.2">
      <c r="A10" s="86" t="s">
        <v>21</v>
      </c>
      <c r="B10" s="83" t="s">
        <v>108</v>
      </c>
      <c r="C10" s="211" t="s">
        <v>109</v>
      </c>
      <c r="D10" s="212"/>
      <c r="E10" s="212"/>
      <c r="F10" s="212"/>
      <c r="G10" s="212"/>
      <c r="H10" s="212"/>
      <c r="I10" s="212"/>
      <c r="J10" s="213"/>
      <c r="L10" s="87">
        <f>LEN(TRIM(C10))-LEN(SUBSTITUTE(C10," ",""))+1</f>
        <v>176</v>
      </c>
      <c r="M10" s="88" t="s">
        <v>110</v>
      </c>
    </row>
    <row r="11" spans="1:13" ht="42.6" customHeight="1" x14ac:dyDescent="0.2">
      <c r="A11" s="89" t="s">
        <v>23</v>
      </c>
      <c r="B11" s="90" t="s">
        <v>111</v>
      </c>
      <c r="C11" s="214" t="s">
        <v>112</v>
      </c>
      <c r="D11" s="214"/>
      <c r="E11" s="214"/>
      <c r="F11" s="214"/>
      <c r="G11" s="214"/>
      <c r="H11" s="214"/>
      <c r="I11" s="214"/>
      <c r="J11" s="215"/>
      <c r="L11" s="77"/>
      <c r="M11" s="74"/>
    </row>
    <row r="12" spans="1:13" ht="71.45" customHeight="1" x14ac:dyDescent="0.2">
      <c r="A12" s="82" t="s">
        <v>25</v>
      </c>
      <c r="B12" s="216" t="s">
        <v>113</v>
      </c>
      <c r="C12" s="217"/>
      <c r="D12" s="217"/>
      <c r="E12" s="218" t="s">
        <v>114</v>
      </c>
      <c r="F12" s="219"/>
      <c r="G12" s="219"/>
      <c r="H12" s="219"/>
      <c r="I12" s="219"/>
      <c r="J12" s="219"/>
      <c r="K12" s="91"/>
      <c r="L12" s="74"/>
      <c r="M12" s="74"/>
    </row>
    <row r="13" spans="1:13" ht="105.6" customHeight="1" x14ac:dyDescent="0.2">
      <c r="A13" s="233" t="s">
        <v>52</v>
      </c>
      <c r="B13" s="83" t="s">
        <v>115</v>
      </c>
      <c r="C13" s="235" t="s">
        <v>116</v>
      </c>
      <c r="D13" s="236"/>
      <c r="E13" s="211" t="s">
        <v>117</v>
      </c>
      <c r="F13" s="237"/>
      <c r="G13" s="237"/>
      <c r="H13" s="237"/>
      <c r="I13" s="237"/>
      <c r="J13" s="238"/>
      <c r="L13" s="92">
        <f>LEN(TRIM(E13))-LEN(SUBSTITUTE(E13," ",""))+1</f>
        <v>71</v>
      </c>
      <c r="M13" s="93" t="s">
        <v>110</v>
      </c>
    </row>
    <row r="14" spans="1:13" ht="38.25" customHeight="1" x14ac:dyDescent="0.2">
      <c r="A14" s="234"/>
      <c r="B14" s="83" t="s">
        <v>118</v>
      </c>
      <c r="C14" s="235" t="s">
        <v>119</v>
      </c>
      <c r="D14" s="235"/>
      <c r="E14" s="211" t="s">
        <v>120</v>
      </c>
      <c r="F14" s="237"/>
      <c r="G14" s="237"/>
      <c r="H14" s="237"/>
      <c r="I14" s="237"/>
      <c r="J14" s="238"/>
      <c r="L14" s="87">
        <f>LEN(TRIM(E14))-LEN(SUBSTITUTE(E14," ",""))+1</f>
        <v>1</v>
      </c>
      <c r="M14" s="88" t="s">
        <v>110</v>
      </c>
    </row>
    <row r="15" spans="1:13" ht="38.25" customHeight="1" x14ac:dyDescent="0.2">
      <c r="A15" s="233" t="s">
        <v>27</v>
      </c>
      <c r="B15" s="240" t="s">
        <v>121</v>
      </c>
      <c r="C15" s="241"/>
      <c r="D15" s="241"/>
      <c r="E15" s="241"/>
      <c r="F15" s="242" t="s">
        <v>122</v>
      </c>
      <c r="G15" s="243"/>
      <c r="H15" s="243"/>
      <c r="I15" s="243"/>
      <c r="J15" s="244"/>
    </row>
    <row r="16" spans="1:13" ht="24" customHeight="1" x14ac:dyDescent="0.2">
      <c r="A16" s="239"/>
      <c r="B16" s="245" t="s">
        <v>123</v>
      </c>
      <c r="C16" s="246"/>
      <c r="D16" s="246"/>
      <c r="E16" s="246"/>
      <c r="F16" s="247" t="s">
        <v>124</v>
      </c>
      <c r="G16" s="247"/>
      <c r="H16" s="247"/>
      <c r="I16" s="247"/>
      <c r="J16" s="248"/>
    </row>
    <row r="17" spans="1:10" ht="34.35" customHeight="1" x14ac:dyDescent="0.2">
      <c r="A17" s="239"/>
      <c r="B17" s="218" t="s">
        <v>125</v>
      </c>
      <c r="C17" s="219"/>
      <c r="D17" s="219"/>
      <c r="E17" s="219"/>
      <c r="F17" s="218" t="s">
        <v>124</v>
      </c>
      <c r="G17" s="219"/>
      <c r="H17" s="219"/>
      <c r="I17" s="219"/>
      <c r="J17" s="219"/>
    </row>
    <row r="18" spans="1:10" ht="30" customHeight="1" x14ac:dyDescent="0.2">
      <c r="A18" s="239"/>
      <c r="B18" s="227" t="s">
        <v>126</v>
      </c>
      <c r="C18" s="228"/>
      <c r="D18" s="228"/>
      <c r="E18" s="229"/>
      <c r="F18" s="227" t="s">
        <v>124</v>
      </c>
      <c r="G18" s="228"/>
      <c r="H18" s="228"/>
      <c r="I18" s="228"/>
      <c r="J18" s="229"/>
    </row>
    <row r="19" spans="1:10" ht="16.350000000000001" customHeight="1" x14ac:dyDescent="0.2">
      <c r="A19" s="234"/>
      <c r="B19" s="218" t="s">
        <v>127</v>
      </c>
      <c r="C19" s="219"/>
      <c r="D19" s="219"/>
      <c r="E19" s="219"/>
      <c r="F19" s="230" t="s">
        <v>124</v>
      </c>
      <c r="G19" s="231"/>
      <c r="H19" s="231"/>
      <c r="I19" s="231"/>
      <c r="J19" s="232"/>
    </row>
    <row r="20" spans="1:10" ht="14.25" customHeight="1" x14ac:dyDescent="0.2">
      <c r="A20" s="233" t="s">
        <v>29</v>
      </c>
      <c r="B20" s="251" t="s">
        <v>128</v>
      </c>
      <c r="C20" s="252"/>
      <c r="D20" s="252"/>
      <c r="E20" s="252"/>
      <c r="F20" s="252"/>
      <c r="G20" s="252"/>
      <c r="H20" s="252"/>
      <c r="I20" s="252"/>
      <c r="J20" s="253"/>
    </row>
    <row r="21" spans="1:10" ht="61.5" customHeight="1" x14ac:dyDescent="0.2">
      <c r="A21" s="249"/>
      <c r="B21" s="254"/>
      <c r="C21" s="254"/>
      <c r="D21" s="254"/>
      <c r="E21" s="94" t="s">
        <v>129</v>
      </c>
      <c r="F21" s="94" t="s">
        <v>130</v>
      </c>
      <c r="G21" s="94" t="s">
        <v>131</v>
      </c>
      <c r="H21" s="95" t="s">
        <v>132</v>
      </c>
      <c r="I21" s="95" t="s">
        <v>133</v>
      </c>
      <c r="J21" s="95" t="s">
        <v>134</v>
      </c>
    </row>
    <row r="22" spans="1:10" ht="15" customHeight="1" x14ac:dyDescent="0.2">
      <c r="A22" s="249"/>
      <c r="B22" s="255" t="s">
        <v>135</v>
      </c>
      <c r="C22" s="256"/>
      <c r="D22" s="257"/>
      <c r="E22" s="96"/>
      <c r="F22" s="96"/>
      <c r="G22" s="96"/>
      <c r="H22" s="97"/>
      <c r="I22" s="97"/>
      <c r="J22" s="98"/>
    </row>
    <row r="23" spans="1:10" x14ac:dyDescent="0.2">
      <c r="A23" s="249"/>
      <c r="B23" s="258" t="s">
        <v>136</v>
      </c>
      <c r="C23" s="258"/>
      <c r="D23" s="259"/>
      <c r="E23" s="96">
        <f>E32+E40+E48+E56+E64+E72</f>
        <v>9408334</v>
      </c>
      <c r="F23" s="96">
        <f t="shared" ref="F23:I23" si="0">F32+F40+F48+F56+F64+F72</f>
        <v>9408334</v>
      </c>
      <c r="G23" s="96">
        <f t="shared" si="0"/>
        <v>9408334</v>
      </c>
      <c r="H23" s="96"/>
      <c r="I23" s="96">
        <f t="shared" si="0"/>
        <v>9408334</v>
      </c>
      <c r="J23" s="99"/>
    </row>
    <row r="24" spans="1:10" ht="12.75" customHeight="1" x14ac:dyDescent="0.2">
      <c r="A24" s="249"/>
      <c r="B24" s="260" t="s">
        <v>137</v>
      </c>
      <c r="C24" s="261"/>
      <c r="D24" s="261"/>
      <c r="E24" s="96"/>
      <c r="F24" s="96"/>
      <c r="G24" s="96"/>
      <c r="H24" s="96"/>
      <c r="I24" s="96"/>
      <c r="J24" s="99"/>
    </row>
    <row r="25" spans="1:10" ht="12.75" customHeight="1" x14ac:dyDescent="0.2">
      <c r="A25" s="249"/>
      <c r="B25" s="260" t="s">
        <v>138</v>
      </c>
      <c r="C25" s="261"/>
      <c r="D25" s="261"/>
      <c r="E25" s="261"/>
      <c r="F25" s="261"/>
      <c r="G25" s="261"/>
      <c r="H25" s="261"/>
      <c r="I25" s="261"/>
      <c r="J25" s="262"/>
    </row>
    <row r="26" spans="1:10" ht="13.5" customHeight="1" x14ac:dyDescent="0.2">
      <c r="A26" s="249"/>
      <c r="B26" s="263" t="s">
        <v>139</v>
      </c>
      <c r="C26" s="263"/>
      <c r="D26" s="264"/>
      <c r="E26" s="96"/>
      <c r="F26" s="96"/>
      <c r="G26" s="96"/>
      <c r="H26" s="96"/>
      <c r="I26" s="53"/>
      <c r="J26" s="99"/>
    </row>
    <row r="27" spans="1:10" ht="13.5" customHeight="1" x14ac:dyDescent="0.2">
      <c r="A27" s="249"/>
      <c r="B27" s="263" t="s">
        <v>140</v>
      </c>
      <c r="C27" s="263"/>
      <c r="D27" s="264"/>
      <c r="E27" s="96">
        <f>E36+E44+E52+E60+E68+E76</f>
        <v>9408334</v>
      </c>
      <c r="F27" s="96">
        <f t="shared" ref="F27:I27" si="1">F36+F44+F52+F60+F68+F76</f>
        <v>9408334</v>
      </c>
      <c r="G27" s="96">
        <f t="shared" si="1"/>
        <v>9408334</v>
      </c>
      <c r="H27" s="96"/>
      <c r="I27" s="96">
        <f t="shared" si="1"/>
        <v>9408334</v>
      </c>
      <c r="J27" s="99"/>
    </row>
    <row r="28" spans="1:10" ht="24" customHeight="1" x14ac:dyDescent="0.2">
      <c r="A28" s="250"/>
      <c r="B28" s="265" t="s">
        <v>141</v>
      </c>
      <c r="C28" s="265"/>
      <c r="D28" s="266"/>
      <c r="E28" s="97"/>
      <c r="F28" s="100"/>
      <c r="G28" s="100"/>
      <c r="H28" s="100"/>
      <c r="I28" s="100"/>
      <c r="J28" s="101"/>
    </row>
    <row r="29" spans="1:10" ht="16.7" customHeight="1" x14ac:dyDescent="0.2">
      <c r="A29" s="102"/>
      <c r="B29" s="267" t="s">
        <v>142</v>
      </c>
      <c r="C29" s="268"/>
      <c r="D29" s="268"/>
      <c r="E29" s="103"/>
      <c r="F29" s="103"/>
      <c r="G29" s="103"/>
      <c r="H29" s="103"/>
      <c r="I29" s="103"/>
      <c r="J29" s="104"/>
    </row>
    <row r="30" spans="1:10" ht="19.350000000000001" customHeight="1" x14ac:dyDescent="0.2">
      <c r="A30" s="102"/>
      <c r="B30" s="272" t="s">
        <v>143</v>
      </c>
      <c r="C30" s="273"/>
      <c r="D30" s="273"/>
      <c r="E30" s="105"/>
      <c r="F30" s="105"/>
      <c r="G30" s="105"/>
      <c r="H30" s="106"/>
      <c r="I30" s="105"/>
      <c r="J30" s="107"/>
    </row>
    <row r="31" spans="1:10" ht="15" customHeight="1" x14ac:dyDescent="0.2">
      <c r="A31" s="89"/>
      <c r="B31" s="269" t="s">
        <v>135</v>
      </c>
      <c r="C31" s="270"/>
      <c r="D31" s="271"/>
      <c r="E31" s="108"/>
      <c r="F31" s="108"/>
      <c r="G31" s="108"/>
      <c r="H31" s="109"/>
      <c r="I31" s="109"/>
      <c r="J31" s="110"/>
    </row>
    <row r="32" spans="1:10" x14ac:dyDescent="0.2">
      <c r="A32" s="89"/>
      <c r="B32" s="258" t="s">
        <v>136</v>
      </c>
      <c r="C32" s="258"/>
      <c r="D32" s="259"/>
      <c r="E32" s="111">
        <v>32554</v>
      </c>
      <c r="F32" s="111">
        <v>32554</v>
      </c>
      <c r="G32" s="111">
        <v>32554</v>
      </c>
      <c r="H32" s="112"/>
      <c r="I32" s="111">
        <v>32554</v>
      </c>
      <c r="J32" s="99"/>
    </row>
    <row r="33" spans="1:10" ht="12.75" customHeight="1" x14ac:dyDescent="0.2">
      <c r="A33" s="89"/>
      <c r="B33" s="260" t="s">
        <v>137</v>
      </c>
      <c r="C33" s="261"/>
      <c r="D33" s="261"/>
      <c r="E33" s="111"/>
      <c r="F33" s="111"/>
      <c r="G33" s="111"/>
      <c r="H33" s="112"/>
      <c r="I33" s="111"/>
      <c r="J33" s="99"/>
    </row>
    <row r="34" spans="1:10" ht="12.75" customHeight="1" x14ac:dyDescent="0.2">
      <c r="A34" s="89"/>
      <c r="B34" s="260" t="s">
        <v>138</v>
      </c>
      <c r="C34" s="261"/>
      <c r="D34" s="261"/>
      <c r="E34" s="261"/>
      <c r="F34" s="261"/>
      <c r="G34" s="261"/>
      <c r="H34" s="261"/>
      <c r="I34" s="261"/>
      <c r="J34" s="262"/>
    </row>
    <row r="35" spans="1:10" ht="13.5" customHeight="1" x14ac:dyDescent="0.2">
      <c r="A35" s="89"/>
      <c r="B35" s="263" t="s">
        <v>139</v>
      </c>
      <c r="C35" s="263"/>
      <c r="D35" s="264"/>
      <c r="E35" s="96"/>
      <c r="F35" s="96"/>
      <c r="G35" s="96"/>
      <c r="H35" s="96"/>
      <c r="I35" s="53"/>
      <c r="J35" s="99"/>
    </row>
    <row r="36" spans="1:10" ht="13.5" customHeight="1" x14ac:dyDescent="0.2">
      <c r="A36" s="89"/>
      <c r="B36" s="263" t="s">
        <v>140</v>
      </c>
      <c r="C36" s="263"/>
      <c r="D36" s="264"/>
      <c r="E36" s="111">
        <v>32554</v>
      </c>
      <c r="F36" s="111">
        <v>32554</v>
      </c>
      <c r="G36" s="111">
        <v>32554</v>
      </c>
      <c r="H36" s="112"/>
      <c r="I36" s="111">
        <v>32554</v>
      </c>
      <c r="J36" s="99"/>
    </row>
    <row r="37" spans="1:10" ht="24" customHeight="1" x14ac:dyDescent="0.2">
      <c r="A37" s="89"/>
      <c r="B37" s="265" t="s">
        <v>141</v>
      </c>
      <c r="C37" s="265"/>
      <c r="D37" s="266"/>
      <c r="E37" s="100"/>
      <c r="F37" s="100"/>
      <c r="G37" s="100"/>
      <c r="H37" s="100"/>
      <c r="I37" s="100"/>
      <c r="J37" s="101"/>
    </row>
    <row r="38" spans="1:10" ht="24" customHeight="1" x14ac:dyDescent="0.2">
      <c r="A38" s="102"/>
      <c r="B38" s="267" t="s">
        <v>144</v>
      </c>
      <c r="C38" s="268"/>
      <c r="D38" s="268"/>
      <c r="E38" s="103"/>
      <c r="F38" s="103"/>
      <c r="G38" s="103"/>
      <c r="H38" s="103"/>
      <c r="I38" s="103"/>
      <c r="J38" s="104"/>
    </row>
    <row r="39" spans="1:10" ht="15" customHeight="1" x14ac:dyDescent="0.2">
      <c r="A39" s="89"/>
      <c r="B39" s="269" t="s">
        <v>135</v>
      </c>
      <c r="C39" s="270"/>
      <c r="D39" s="271"/>
      <c r="E39" s="108"/>
      <c r="F39" s="108"/>
      <c r="G39" s="108"/>
      <c r="H39" s="109"/>
      <c r="I39" s="109"/>
      <c r="J39" s="110"/>
    </row>
    <row r="40" spans="1:10" x14ac:dyDescent="0.2">
      <c r="A40" s="89"/>
      <c r="B40" s="258" t="s">
        <v>136</v>
      </c>
      <c r="C40" s="258"/>
      <c r="D40" s="259"/>
      <c r="E40" s="96">
        <v>2540942</v>
      </c>
      <c r="F40" s="96">
        <v>2540942</v>
      </c>
      <c r="G40" s="96">
        <v>2540942</v>
      </c>
      <c r="H40" s="96"/>
      <c r="I40" s="96">
        <v>2540942</v>
      </c>
      <c r="J40" s="99"/>
    </row>
    <row r="41" spans="1:10" ht="12.75" customHeight="1" x14ac:dyDescent="0.2">
      <c r="A41" s="89"/>
      <c r="B41" s="260" t="s">
        <v>137</v>
      </c>
      <c r="C41" s="261"/>
      <c r="D41" s="261"/>
      <c r="E41" s="96"/>
      <c r="F41" s="96"/>
      <c r="G41" s="96"/>
      <c r="H41" s="96"/>
      <c r="I41" s="96"/>
      <c r="J41" s="99"/>
    </row>
    <row r="42" spans="1:10" ht="12.75" customHeight="1" x14ac:dyDescent="0.2">
      <c r="A42" s="89"/>
      <c r="B42" s="260" t="s">
        <v>138</v>
      </c>
      <c r="C42" s="261"/>
      <c r="D42" s="261"/>
      <c r="E42" s="261"/>
      <c r="F42" s="261"/>
      <c r="G42" s="261"/>
      <c r="H42" s="261"/>
      <c r="I42" s="261"/>
      <c r="J42" s="262"/>
    </row>
    <row r="43" spans="1:10" ht="13.5" customHeight="1" x14ac:dyDescent="0.2">
      <c r="A43" s="89"/>
      <c r="B43" s="263" t="s">
        <v>139</v>
      </c>
      <c r="C43" s="263"/>
      <c r="D43" s="264"/>
      <c r="E43" s="96"/>
      <c r="F43" s="96"/>
      <c r="G43" s="96"/>
      <c r="H43" s="96"/>
      <c r="I43" s="53"/>
      <c r="J43" s="99"/>
    </row>
    <row r="44" spans="1:10" ht="13.5" customHeight="1" x14ac:dyDescent="0.2">
      <c r="A44" s="89"/>
      <c r="B44" s="263" t="s">
        <v>140</v>
      </c>
      <c r="C44" s="263"/>
      <c r="D44" s="264"/>
      <c r="E44" s="96">
        <v>2540942</v>
      </c>
      <c r="F44" s="96">
        <v>2540942</v>
      </c>
      <c r="G44" s="96">
        <v>2540942</v>
      </c>
      <c r="H44" s="96"/>
      <c r="I44" s="96">
        <v>2540942</v>
      </c>
      <c r="J44" s="99"/>
    </row>
    <row r="45" spans="1:10" ht="24" customHeight="1" x14ac:dyDescent="0.2">
      <c r="A45" s="89"/>
      <c r="B45" s="265" t="s">
        <v>141</v>
      </c>
      <c r="C45" s="265"/>
      <c r="D45" s="266"/>
      <c r="E45" s="100"/>
      <c r="F45" s="100"/>
      <c r="G45" s="100"/>
      <c r="H45" s="100"/>
      <c r="I45" s="100"/>
      <c r="J45" s="101"/>
    </row>
    <row r="46" spans="1:10" ht="24" customHeight="1" x14ac:dyDescent="0.2">
      <c r="A46" s="102"/>
      <c r="B46" s="274" t="s">
        <v>145</v>
      </c>
      <c r="C46" s="275"/>
      <c r="D46" s="275"/>
      <c r="E46" s="103"/>
      <c r="F46" s="103"/>
      <c r="G46" s="103"/>
      <c r="H46" s="103"/>
      <c r="I46" s="103"/>
      <c r="J46" s="104"/>
    </row>
    <row r="47" spans="1:10" ht="15" customHeight="1" x14ac:dyDescent="0.2">
      <c r="A47" s="89"/>
      <c r="B47" s="269" t="s">
        <v>135</v>
      </c>
      <c r="C47" s="270"/>
      <c r="D47" s="271"/>
      <c r="E47" s="108"/>
      <c r="F47" s="108"/>
      <c r="G47" s="108"/>
      <c r="H47" s="109"/>
      <c r="I47" s="109"/>
      <c r="J47" s="110"/>
    </row>
    <row r="48" spans="1:10" x14ac:dyDescent="0.2">
      <c r="A48" s="89"/>
      <c r="B48" s="258" t="s">
        <v>136</v>
      </c>
      <c r="C48" s="258"/>
      <c r="D48" s="259"/>
      <c r="E48" s="96">
        <v>1414772</v>
      </c>
      <c r="F48" s="96">
        <v>1414772</v>
      </c>
      <c r="G48" s="96">
        <v>1414772</v>
      </c>
      <c r="H48" s="96"/>
      <c r="I48" s="96">
        <v>1414772</v>
      </c>
      <c r="J48" s="99"/>
    </row>
    <row r="49" spans="1:10" ht="12.75" customHeight="1" x14ac:dyDescent="0.2">
      <c r="A49" s="89"/>
      <c r="B49" s="260" t="s">
        <v>137</v>
      </c>
      <c r="C49" s="261"/>
      <c r="D49" s="261"/>
      <c r="E49" s="96"/>
      <c r="F49" s="96"/>
      <c r="G49" s="96"/>
      <c r="H49" s="96"/>
      <c r="I49" s="96"/>
      <c r="J49" s="99"/>
    </row>
    <row r="50" spans="1:10" ht="12.75" customHeight="1" x14ac:dyDescent="0.2">
      <c r="A50" s="89"/>
      <c r="B50" s="260" t="s">
        <v>138</v>
      </c>
      <c r="C50" s="261"/>
      <c r="D50" s="261"/>
      <c r="E50" s="261"/>
      <c r="F50" s="261"/>
      <c r="G50" s="261"/>
      <c r="H50" s="261"/>
      <c r="I50" s="261"/>
      <c r="J50" s="262"/>
    </row>
    <row r="51" spans="1:10" ht="13.5" customHeight="1" x14ac:dyDescent="0.2">
      <c r="A51" s="89"/>
      <c r="B51" s="263" t="s">
        <v>139</v>
      </c>
      <c r="C51" s="263"/>
      <c r="D51" s="264"/>
      <c r="E51" s="96"/>
      <c r="F51" s="96"/>
      <c r="G51" s="96"/>
      <c r="H51" s="96"/>
      <c r="I51" s="53"/>
      <c r="J51" s="99"/>
    </row>
    <row r="52" spans="1:10" ht="13.5" customHeight="1" x14ac:dyDescent="0.2">
      <c r="A52" s="89"/>
      <c r="B52" s="263" t="s">
        <v>140</v>
      </c>
      <c r="C52" s="263"/>
      <c r="D52" s="264"/>
      <c r="E52" s="96">
        <v>1414772</v>
      </c>
      <c r="F52" s="96">
        <v>1414772</v>
      </c>
      <c r="G52" s="96">
        <v>1414772</v>
      </c>
      <c r="H52" s="96"/>
      <c r="I52" s="96">
        <v>1414772</v>
      </c>
      <c r="J52" s="99"/>
    </row>
    <row r="53" spans="1:10" ht="24" customHeight="1" x14ac:dyDescent="0.2">
      <c r="A53" s="89"/>
      <c r="B53" s="265" t="s">
        <v>141</v>
      </c>
      <c r="C53" s="265"/>
      <c r="D53" s="266"/>
      <c r="E53" s="113"/>
      <c r="F53" s="113"/>
      <c r="G53" s="113"/>
      <c r="H53" s="113"/>
      <c r="I53" s="113"/>
      <c r="J53" s="101"/>
    </row>
    <row r="54" spans="1:10" ht="24" customHeight="1" x14ac:dyDescent="0.2">
      <c r="A54" s="102"/>
      <c r="B54" s="267" t="s">
        <v>146</v>
      </c>
      <c r="C54" s="268"/>
      <c r="D54" s="268"/>
      <c r="E54" s="114"/>
      <c r="F54" s="114"/>
      <c r="G54" s="114"/>
      <c r="H54" s="114"/>
      <c r="I54" s="114"/>
      <c r="J54" s="104"/>
    </row>
    <row r="55" spans="1:10" ht="15" customHeight="1" x14ac:dyDescent="0.2">
      <c r="A55" s="89"/>
      <c r="B55" s="269" t="s">
        <v>135</v>
      </c>
      <c r="C55" s="270"/>
      <c r="D55" s="271"/>
      <c r="E55" s="115"/>
      <c r="F55" s="115"/>
      <c r="G55" s="115"/>
      <c r="H55" s="116"/>
      <c r="I55" s="117"/>
      <c r="J55" s="110"/>
    </row>
    <row r="56" spans="1:10" x14ac:dyDescent="0.2">
      <c r="A56" s="89"/>
      <c r="B56" s="258" t="s">
        <v>136</v>
      </c>
      <c r="C56" s="258"/>
      <c r="D56" s="259"/>
      <c r="E56" s="96">
        <f>3823173+1487811</f>
        <v>5310984</v>
      </c>
      <c r="F56" s="96">
        <f t="shared" ref="F56:I56" si="2">3823173+1487811</f>
        <v>5310984</v>
      </c>
      <c r="G56" s="96">
        <f t="shared" si="2"/>
        <v>5310984</v>
      </c>
      <c r="H56" s="96"/>
      <c r="I56" s="96">
        <f t="shared" si="2"/>
        <v>5310984</v>
      </c>
      <c r="J56" s="99"/>
    </row>
    <row r="57" spans="1:10" ht="12.75" customHeight="1" x14ac:dyDescent="0.2">
      <c r="A57" s="89"/>
      <c r="B57" s="260" t="s">
        <v>137</v>
      </c>
      <c r="C57" s="261"/>
      <c r="D57" s="261"/>
      <c r="E57" s="96"/>
      <c r="F57" s="96"/>
      <c r="G57" s="96"/>
      <c r="H57" s="96"/>
      <c r="I57" s="96"/>
      <c r="J57" s="99"/>
    </row>
    <row r="58" spans="1:10" ht="12.75" customHeight="1" x14ac:dyDescent="0.2">
      <c r="A58" s="89"/>
      <c r="B58" s="260" t="s">
        <v>138</v>
      </c>
      <c r="C58" s="261"/>
      <c r="D58" s="261"/>
      <c r="E58" s="261"/>
      <c r="F58" s="261"/>
      <c r="G58" s="261"/>
      <c r="H58" s="261"/>
      <c r="I58" s="261"/>
      <c r="J58" s="262"/>
    </row>
    <row r="59" spans="1:10" ht="13.5" customHeight="1" x14ac:dyDescent="0.2">
      <c r="A59" s="89"/>
      <c r="B59" s="263" t="s">
        <v>139</v>
      </c>
      <c r="C59" s="263"/>
      <c r="D59" s="264"/>
      <c r="E59" s="96"/>
      <c r="F59" s="96"/>
      <c r="G59" s="96"/>
      <c r="H59" s="96"/>
      <c r="I59" s="53"/>
      <c r="J59" s="99"/>
    </row>
    <row r="60" spans="1:10" ht="13.5" customHeight="1" x14ac:dyDescent="0.2">
      <c r="A60" s="89"/>
      <c r="B60" s="263" t="s">
        <v>140</v>
      </c>
      <c r="C60" s="263"/>
      <c r="D60" s="264"/>
      <c r="E60" s="96">
        <f>3823173+1487811</f>
        <v>5310984</v>
      </c>
      <c r="F60" s="96">
        <f t="shared" ref="F60:I60" si="3">3823173+1487811</f>
        <v>5310984</v>
      </c>
      <c r="G60" s="96">
        <f t="shared" si="3"/>
        <v>5310984</v>
      </c>
      <c r="H60" s="96"/>
      <c r="I60" s="96">
        <f t="shared" si="3"/>
        <v>5310984</v>
      </c>
      <c r="J60" s="99"/>
    </row>
    <row r="61" spans="1:10" ht="24" customHeight="1" x14ac:dyDescent="0.2">
      <c r="A61" s="89"/>
      <c r="B61" s="265" t="s">
        <v>141</v>
      </c>
      <c r="C61" s="265"/>
      <c r="D61" s="266"/>
      <c r="E61" s="118"/>
      <c r="F61" s="118"/>
      <c r="G61" s="118"/>
      <c r="H61" s="118"/>
      <c r="I61" s="118"/>
      <c r="J61" s="119"/>
    </row>
    <row r="62" spans="1:10" ht="24" customHeight="1" x14ac:dyDescent="0.2">
      <c r="A62" s="89"/>
      <c r="B62" s="267" t="s">
        <v>147</v>
      </c>
      <c r="C62" s="268"/>
      <c r="D62" s="268"/>
      <c r="E62" s="114"/>
      <c r="F62" s="114"/>
      <c r="G62" s="114"/>
      <c r="H62" s="114"/>
      <c r="I62" s="114"/>
      <c r="J62" s="104"/>
    </row>
    <row r="63" spans="1:10" ht="12.6" customHeight="1" x14ac:dyDescent="0.2">
      <c r="A63" s="89"/>
      <c r="B63" s="255" t="s">
        <v>135</v>
      </c>
      <c r="C63" s="256"/>
      <c r="D63" s="257"/>
      <c r="E63" s="116"/>
      <c r="F63" s="116"/>
      <c r="G63" s="116"/>
      <c r="H63" s="120"/>
      <c r="I63" s="120"/>
      <c r="J63" s="98"/>
    </row>
    <row r="64" spans="1:10" ht="12.6" customHeight="1" x14ac:dyDescent="0.2">
      <c r="A64" s="89"/>
      <c r="B64" s="258" t="s">
        <v>136</v>
      </c>
      <c r="C64" s="258"/>
      <c r="D64" s="259"/>
      <c r="E64" s="96">
        <v>14634</v>
      </c>
      <c r="F64" s="96">
        <v>14634</v>
      </c>
      <c r="G64" s="96">
        <v>14634</v>
      </c>
      <c r="H64" s="96"/>
      <c r="I64" s="96">
        <v>14634</v>
      </c>
      <c r="J64" s="99"/>
    </row>
    <row r="65" spans="1:10" ht="12.6" customHeight="1" x14ac:dyDescent="0.2">
      <c r="A65" s="89"/>
      <c r="B65" s="260" t="s">
        <v>137</v>
      </c>
      <c r="C65" s="261"/>
      <c r="D65" s="261"/>
      <c r="E65" s="96"/>
      <c r="F65" s="96"/>
      <c r="G65" s="96"/>
      <c r="H65" s="96"/>
      <c r="I65" s="96"/>
      <c r="J65" s="99"/>
    </row>
    <row r="66" spans="1:10" ht="12.6" customHeight="1" x14ac:dyDescent="0.2">
      <c r="A66" s="89"/>
      <c r="B66" s="260" t="s">
        <v>138</v>
      </c>
      <c r="C66" s="261"/>
      <c r="D66" s="261"/>
      <c r="E66" s="261"/>
      <c r="F66" s="261"/>
      <c r="G66" s="261"/>
      <c r="H66" s="261"/>
      <c r="I66" s="261"/>
      <c r="J66" s="262"/>
    </row>
    <row r="67" spans="1:10" ht="12.6" customHeight="1" x14ac:dyDescent="0.2">
      <c r="A67" s="89"/>
      <c r="B67" s="263" t="s">
        <v>139</v>
      </c>
      <c r="C67" s="263"/>
      <c r="D67" s="264"/>
      <c r="E67" s="96"/>
      <c r="F67" s="96"/>
      <c r="G67" s="96"/>
      <c r="H67" s="96"/>
      <c r="I67" s="53"/>
      <c r="J67" s="99"/>
    </row>
    <row r="68" spans="1:10" ht="12.6" customHeight="1" x14ac:dyDescent="0.2">
      <c r="A68" s="89"/>
      <c r="B68" s="263" t="s">
        <v>140</v>
      </c>
      <c r="C68" s="263"/>
      <c r="D68" s="264"/>
      <c r="E68" s="96">
        <v>14634</v>
      </c>
      <c r="F68" s="96">
        <v>14634</v>
      </c>
      <c r="G68" s="96">
        <v>14634</v>
      </c>
      <c r="H68" s="96"/>
      <c r="I68" s="96">
        <v>14634</v>
      </c>
      <c r="J68" s="99"/>
    </row>
    <row r="69" spans="1:10" ht="24" customHeight="1" x14ac:dyDescent="0.2">
      <c r="A69" s="89"/>
      <c r="B69" s="265" t="s">
        <v>141</v>
      </c>
      <c r="C69" s="265"/>
      <c r="D69" s="266"/>
      <c r="E69" s="118"/>
      <c r="F69" s="118"/>
      <c r="G69" s="118"/>
      <c r="H69" s="118"/>
      <c r="I69" s="118"/>
      <c r="J69" s="119"/>
    </row>
    <row r="70" spans="1:10" ht="24" customHeight="1" x14ac:dyDescent="0.2">
      <c r="A70" s="89"/>
      <c r="B70" s="259" t="s">
        <v>148</v>
      </c>
      <c r="C70" s="276"/>
      <c r="D70" s="276"/>
      <c r="E70" s="118"/>
      <c r="F70" s="118"/>
      <c r="G70" s="118"/>
      <c r="H70" s="118"/>
      <c r="I70" s="118"/>
      <c r="J70" s="119"/>
    </row>
    <row r="71" spans="1:10" ht="15" customHeight="1" x14ac:dyDescent="0.2">
      <c r="A71" s="89"/>
      <c r="B71" s="255" t="s">
        <v>135</v>
      </c>
      <c r="C71" s="256"/>
      <c r="D71" s="257"/>
      <c r="E71" s="116"/>
      <c r="F71" s="116"/>
      <c r="G71" s="116"/>
      <c r="H71" s="120"/>
      <c r="I71" s="120"/>
      <c r="J71" s="98"/>
    </row>
    <row r="72" spans="1:10" x14ac:dyDescent="0.2">
      <c r="A72" s="89"/>
      <c r="B72" s="258" t="s">
        <v>136</v>
      </c>
      <c r="C72" s="258"/>
      <c r="D72" s="259"/>
      <c r="E72" s="96">
        <v>94448</v>
      </c>
      <c r="F72" s="96">
        <f>$E$72</f>
        <v>94448</v>
      </c>
      <c r="G72" s="96">
        <v>94448</v>
      </c>
      <c r="H72" s="96"/>
      <c r="I72" s="96">
        <v>94448</v>
      </c>
      <c r="J72" s="99"/>
    </row>
    <row r="73" spans="1:10" ht="12.75" customHeight="1" x14ac:dyDescent="0.2">
      <c r="A73" s="89"/>
      <c r="B73" s="260" t="s">
        <v>137</v>
      </c>
      <c r="C73" s="261"/>
      <c r="D73" s="261"/>
      <c r="E73" s="96"/>
      <c r="F73" s="96"/>
      <c r="G73" s="96"/>
      <c r="H73" s="96"/>
      <c r="I73" s="96"/>
      <c r="J73" s="99"/>
    </row>
    <row r="74" spans="1:10" ht="12.75" customHeight="1" x14ac:dyDescent="0.2">
      <c r="A74" s="89"/>
      <c r="B74" s="260" t="s">
        <v>138</v>
      </c>
      <c r="C74" s="261"/>
      <c r="D74" s="261"/>
      <c r="E74" s="261"/>
      <c r="F74" s="261"/>
      <c r="G74" s="261"/>
      <c r="H74" s="261"/>
      <c r="I74" s="261"/>
      <c r="J74" s="262"/>
    </row>
    <row r="75" spans="1:10" ht="13.5" customHeight="1" x14ac:dyDescent="0.2">
      <c r="A75" s="89"/>
      <c r="B75" s="263" t="s">
        <v>139</v>
      </c>
      <c r="C75" s="263"/>
      <c r="D75" s="264"/>
      <c r="E75" s="96"/>
      <c r="F75" s="96"/>
      <c r="G75" s="96"/>
      <c r="H75" s="96"/>
      <c r="I75" s="53"/>
      <c r="J75" s="99"/>
    </row>
    <row r="76" spans="1:10" ht="13.5" customHeight="1" x14ac:dyDescent="0.2">
      <c r="A76" s="89"/>
      <c r="B76" s="263" t="s">
        <v>140</v>
      </c>
      <c r="C76" s="263"/>
      <c r="D76" s="264"/>
      <c r="E76" s="96">
        <v>94448</v>
      </c>
      <c r="F76" s="96">
        <f>$E$72</f>
        <v>94448</v>
      </c>
      <c r="G76" s="96">
        <v>94448</v>
      </c>
      <c r="H76" s="96"/>
      <c r="I76" s="96">
        <v>94448</v>
      </c>
      <c r="J76" s="99"/>
    </row>
    <row r="77" spans="1:10" ht="24" customHeight="1" x14ac:dyDescent="0.2">
      <c r="A77" s="89"/>
      <c r="B77" s="265" t="s">
        <v>141</v>
      </c>
      <c r="C77" s="265"/>
      <c r="D77" s="266"/>
      <c r="E77" s="118"/>
      <c r="F77" s="118"/>
      <c r="G77" s="118"/>
      <c r="H77" s="118"/>
      <c r="I77" s="118"/>
      <c r="J77" s="119"/>
    </row>
    <row r="78" spans="1:10" ht="12.95" customHeight="1" x14ac:dyDescent="0.2">
      <c r="A78" s="233" t="s">
        <v>149</v>
      </c>
      <c r="B78" s="272" t="s">
        <v>150</v>
      </c>
      <c r="C78" s="282"/>
      <c r="D78" s="282"/>
      <c r="E78" s="282"/>
      <c r="F78" s="282"/>
      <c r="G78" s="282"/>
      <c r="H78" s="282"/>
      <c r="I78" s="282"/>
      <c r="J78" s="283"/>
    </row>
    <row r="79" spans="1:10" ht="12.75" customHeight="1" x14ac:dyDescent="0.2">
      <c r="A79" s="249"/>
      <c r="B79" s="284" t="s">
        <v>151</v>
      </c>
      <c r="C79" s="285"/>
      <c r="D79" s="286"/>
      <c r="E79" s="284" t="s">
        <v>152</v>
      </c>
      <c r="F79" s="285"/>
      <c r="G79" s="286"/>
      <c r="H79" s="121" t="s">
        <v>129</v>
      </c>
      <c r="I79" s="121" t="s">
        <v>130</v>
      </c>
      <c r="J79" s="121" t="s">
        <v>131</v>
      </c>
    </row>
    <row r="80" spans="1:10" ht="52.35" customHeight="1" x14ac:dyDescent="0.2">
      <c r="A80" s="249"/>
      <c r="B80" s="287" t="s">
        <v>153</v>
      </c>
      <c r="C80" s="288"/>
      <c r="D80" s="289"/>
      <c r="E80" s="287" t="s">
        <v>154</v>
      </c>
      <c r="F80" s="288"/>
      <c r="G80" s="289"/>
      <c r="H80" s="122">
        <v>49</v>
      </c>
      <c r="I80" s="122">
        <v>49</v>
      </c>
      <c r="J80" s="122">
        <v>49</v>
      </c>
    </row>
    <row r="81" spans="1:10" x14ac:dyDescent="0.2">
      <c r="A81" s="250"/>
      <c r="B81" s="287"/>
      <c r="C81" s="288"/>
      <c r="D81" s="289"/>
      <c r="E81" s="287"/>
      <c r="F81" s="288"/>
      <c r="G81" s="289"/>
      <c r="H81" s="96"/>
      <c r="I81" s="96"/>
      <c r="J81" s="96"/>
    </row>
    <row r="82" spans="1:10" ht="25.5" customHeight="1" x14ac:dyDescent="0.2">
      <c r="A82" s="233" t="s">
        <v>155</v>
      </c>
      <c r="B82" s="251" t="s">
        <v>156</v>
      </c>
      <c r="C82" s="252"/>
      <c r="D82" s="252"/>
      <c r="E82" s="252"/>
      <c r="F82" s="252"/>
      <c r="G82" s="252"/>
      <c r="H82" s="252"/>
      <c r="I82" s="252"/>
      <c r="J82" s="253"/>
    </row>
    <row r="83" spans="1:10" ht="13.5" customHeight="1" x14ac:dyDescent="0.2">
      <c r="A83" s="249"/>
      <c r="B83" s="123" t="s">
        <v>157</v>
      </c>
      <c r="C83" s="211"/>
      <c r="D83" s="209"/>
      <c r="E83" s="209"/>
      <c r="F83" s="209"/>
      <c r="G83" s="209"/>
      <c r="H83" s="209"/>
      <c r="I83" s="209"/>
      <c r="J83" s="210"/>
    </row>
    <row r="84" spans="1:10" ht="17.25" customHeight="1" x14ac:dyDescent="0.2">
      <c r="A84" s="249"/>
      <c r="B84" s="123" t="s">
        <v>158</v>
      </c>
      <c r="C84" s="218"/>
      <c r="D84" s="218"/>
      <c r="E84" s="218"/>
      <c r="F84" s="218"/>
      <c r="G84" s="218"/>
      <c r="H84" s="218"/>
      <c r="I84" s="218"/>
      <c r="J84" s="218"/>
    </row>
    <row r="85" spans="1:10" ht="24.75" customHeight="1" x14ac:dyDescent="0.2">
      <c r="A85" s="249"/>
      <c r="B85" s="123" t="s">
        <v>159</v>
      </c>
      <c r="C85" s="218"/>
      <c r="D85" s="218"/>
      <c r="E85" s="218"/>
      <c r="F85" s="218"/>
      <c r="G85" s="218"/>
      <c r="H85" s="218"/>
      <c r="I85" s="218"/>
      <c r="J85" s="218"/>
    </row>
    <row r="86" spans="1:10" x14ac:dyDescent="0.2">
      <c r="A86" s="249"/>
      <c r="B86" s="260" t="s">
        <v>160</v>
      </c>
      <c r="C86" s="261"/>
      <c r="D86" s="261"/>
      <c r="E86" s="261"/>
      <c r="F86" s="261"/>
      <c r="G86" s="261"/>
      <c r="H86" s="261"/>
      <c r="I86" s="277"/>
      <c r="J86" s="278"/>
    </row>
    <row r="87" spans="1:10" ht="20.45" customHeight="1" x14ac:dyDescent="0.2">
      <c r="A87" s="250"/>
      <c r="B87" s="279"/>
      <c r="C87" s="280"/>
      <c r="D87" s="280"/>
      <c r="E87" s="280"/>
      <c r="F87" s="280"/>
      <c r="G87" s="280"/>
      <c r="H87" s="280"/>
      <c r="I87" s="280"/>
      <c r="J87" s="281"/>
    </row>
    <row r="88" spans="1:10" ht="107.45" customHeight="1" x14ac:dyDescent="0.2">
      <c r="A88" s="82" t="s">
        <v>161</v>
      </c>
      <c r="B88" s="291" t="s">
        <v>162</v>
      </c>
      <c r="C88" s="292"/>
      <c r="D88" s="292"/>
      <c r="E88" s="292"/>
      <c r="F88" s="292"/>
      <c r="G88" s="292"/>
      <c r="H88" s="292"/>
      <c r="I88" s="292"/>
      <c r="J88" s="293"/>
    </row>
    <row r="89" spans="1:10" ht="23.25" customHeight="1" x14ac:dyDescent="0.2">
      <c r="B89" s="294" t="s">
        <v>163</v>
      </c>
      <c r="C89" s="294"/>
      <c r="D89" s="294"/>
      <c r="E89" s="294"/>
      <c r="F89" s="295"/>
      <c r="G89" s="295"/>
    </row>
    <row r="90" spans="1:10" x14ac:dyDescent="0.2">
      <c r="B90" s="180" t="s">
        <v>43</v>
      </c>
      <c r="C90" s="180"/>
      <c r="D90" s="180"/>
      <c r="E90" s="180"/>
      <c r="F90" s="181"/>
      <c r="G90" s="181"/>
    </row>
    <row r="91" spans="1:10" x14ac:dyDescent="0.2">
      <c r="B91" s="184" t="s">
        <v>44</v>
      </c>
      <c r="C91" s="184"/>
      <c r="D91" s="184"/>
      <c r="E91" s="184"/>
      <c r="F91" s="296"/>
      <c r="G91" s="296"/>
    </row>
    <row r="92" spans="1:10" x14ac:dyDescent="0.2">
      <c r="B92" s="180" t="s">
        <v>164</v>
      </c>
      <c r="C92" s="180"/>
      <c r="D92" s="180"/>
      <c r="E92" s="180"/>
      <c r="F92" s="181"/>
      <c r="G92" s="181"/>
    </row>
    <row r="93" spans="1:10" x14ac:dyDescent="0.2">
      <c r="B93" s="184" t="s">
        <v>68</v>
      </c>
      <c r="C93" s="185"/>
      <c r="D93" s="41"/>
      <c r="E93" s="41"/>
      <c r="F93" s="41"/>
      <c r="G93" s="41"/>
    </row>
    <row r="94" spans="1:10" x14ac:dyDescent="0.2">
      <c r="B94" s="180" t="s">
        <v>46</v>
      </c>
      <c r="C94" s="181"/>
      <c r="D94" s="41"/>
      <c r="E94" s="41"/>
      <c r="F94" s="41"/>
      <c r="G94" s="41"/>
    </row>
    <row r="95" spans="1:10" x14ac:dyDescent="0.2">
      <c r="B95" s="184" t="s">
        <v>165</v>
      </c>
      <c r="C95" s="185"/>
      <c r="D95" s="41"/>
      <c r="E95" s="41"/>
      <c r="F95" s="41"/>
      <c r="G95" s="41"/>
    </row>
    <row r="96" spans="1:10" x14ac:dyDescent="0.2">
      <c r="B96" s="180" t="s">
        <v>48</v>
      </c>
      <c r="C96" s="181"/>
      <c r="D96" s="41"/>
      <c r="E96" s="41"/>
      <c r="F96" s="41"/>
      <c r="G96" s="41"/>
    </row>
    <row r="97" spans="1:10" ht="48.75" customHeight="1" x14ac:dyDescent="0.2">
      <c r="A97" s="290" t="s">
        <v>166</v>
      </c>
      <c r="B97" s="290"/>
      <c r="C97" s="290"/>
      <c r="D97" s="290"/>
      <c r="E97" s="290"/>
      <c r="F97" s="290"/>
      <c r="G97" s="290"/>
      <c r="H97" s="290"/>
      <c r="I97" s="290"/>
      <c r="J97" s="290"/>
    </row>
  </sheetData>
  <mergeCells count="113">
    <mergeCell ref="B94:C94"/>
    <mergeCell ref="B95:C95"/>
    <mergeCell ref="B96:C96"/>
    <mergeCell ref="A97:J97"/>
    <mergeCell ref="B88:J88"/>
    <mergeCell ref="B89:G89"/>
    <mergeCell ref="B90:G90"/>
    <mergeCell ref="B91:G91"/>
    <mergeCell ref="B92:G92"/>
    <mergeCell ref="B93:C93"/>
    <mergeCell ref="A82:A87"/>
    <mergeCell ref="B82:J82"/>
    <mergeCell ref="C83:J83"/>
    <mergeCell ref="C84:J84"/>
    <mergeCell ref="C85:J85"/>
    <mergeCell ref="B86:H86"/>
    <mergeCell ref="I86:J86"/>
    <mergeCell ref="B87:J87"/>
    <mergeCell ref="B77:D77"/>
    <mergeCell ref="A78:A81"/>
    <mergeCell ref="B78:J78"/>
    <mergeCell ref="B79:D79"/>
    <mergeCell ref="E79:G79"/>
    <mergeCell ref="B80:D80"/>
    <mergeCell ref="E80:G80"/>
    <mergeCell ref="B81:D81"/>
    <mergeCell ref="E81:G81"/>
    <mergeCell ref="B71:D71"/>
    <mergeCell ref="B72:D72"/>
    <mergeCell ref="B73:D73"/>
    <mergeCell ref="B74:J74"/>
    <mergeCell ref="B75:D75"/>
    <mergeCell ref="B76:D76"/>
    <mergeCell ref="B65:D65"/>
    <mergeCell ref="B66:J66"/>
    <mergeCell ref="B67:D67"/>
    <mergeCell ref="B68:D68"/>
    <mergeCell ref="B69:D69"/>
    <mergeCell ref="B70:D70"/>
    <mergeCell ref="B59:D59"/>
    <mergeCell ref="B60:D60"/>
    <mergeCell ref="B61:D61"/>
    <mergeCell ref="B62:D62"/>
    <mergeCell ref="B63:D63"/>
    <mergeCell ref="B64:D64"/>
    <mergeCell ref="B53:D53"/>
    <mergeCell ref="B54:D54"/>
    <mergeCell ref="B55:D55"/>
    <mergeCell ref="B56:D56"/>
    <mergeCell ref="B57:D57"/>
    <mergeCell ref="B58:J58"/>
    <mergeCell ref="B47:D47"/>
    <mergeCell ref="B48:D48"/>
    <mergeCell ref="B49:D49"/>
    <mergeCell ref="B50:J50"/>
    <mergeCell ref="B51:D51"/>
    <mergeCell ref="B52:D52"/>
    <mergeCell ref="B41:D41"/>
    <mergeCell ref="B42:J42"/>
    <mergeCell ref="B43:D43"/>
    <mergeCell ref="B44:D44"/>
    <mergeCell ref="B45:D45"/>
    <mergeCell ref="B46:D46"/>
    <mergeCell ref="B35:D35"/>
    <mergeCell ref="B36:D36"/>
    <mergeCell ref="B37:D37"/>
    <mergeCell ref="B38:D38"/>
    <mergeCell ref="B39:D39"/>
    <mergeCell ref="B40:D40"/>
    <mergeCell ref="B29:D29"/>
    <mergeCell ref="B30:D30"/>
    <mergeCell ref="B31:D31"/>
    <mergeCell ref="B32:D32"/>
    <mergeCell ref="B33:D33"/>
    <mergeCell ref="B34:J34"/>
    <mergeCell ref="A20:A28"/>
    <mergeCell ref="B20:J20"/>
    <mergeCell ref="B21:D21"/>
    <mergeCell ref="B22:D22"/>
    <mergeCell ref="B23:D23"/>
    <mergeCell ref="B24:D24"/>
    <mergeCell ref="B25:J25"/>
    <mergeCell ref="B26:D26"/>
    <mergeCell ref="B27:D27"/>
    <mergeCell ref="B28:D28"/>
    <mergeCell ref="B17:E17"/>
    <mergeCell ref="F17:J17"/>
    <mergeCell ref="B18:E18"/>
    <mergeCell ref="F18:J18"/>
    <mergeCell ref="B19:E19"/>
    <mergeCell ref="F19:J19"/>
    <mergeCell ref="A13:A14"/>
    <mergeCell ref="C13:D13"/>
    <mergeCell ref="E13:J13"/>
    <mergeCell ref="C14:D14"/>
    <mergeCell ref="E14:J14"/>
    <mergeCell ref="A15:A19"/>
    <mergeCell ref="B15:E15"/>
    <mergeCell ref="F15:J15"/>
    <mergeCell ref="B16:E16"/>
    <mergeCell ref="F16:J16"/>
    <mergeCell ref="L8:M8"/>
    <mergeCell ref="C9:J9"/>
    <mergeCell ref="C10:J10"/>
    <mergeCell ref="C11:J11"/>
    <mergeCell ref="B12:D12"/>
    <mergeCell ref="E12:J12"/>
    <mergeCell ref="B2:I2"/>
    <mergeCell ref="B4:C4"/>
    <mergeCell ref="D4:G4"/>
    <mergeCell ref="B5:C5"/>
    <mergeCell ref="D5:J5"/>
    <mergeCell ref="B8:J8"/>
  </mergeCells>
  <dataValidations count="9">
    <dataValidation allowBlank="1" showInputMessage="1" showErrorMessage="1" prompt="Norāda Ministru kabineta vai Saeimas lēmumu, gadu, pasākuma kodu" sqref="B87:J87"/>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E31:I31 E39:I39 E47:I47 E55:I55 E71:I71 J31:J33 J39:J41 J47:J49 J55:J57 J71:J73 H56 E63:J63 J65 E22:J24 E27:I27 H60">
      <formula1>-1000000000000</formula1>
      <formula2>1000000000000</formula2>
    </dataValidation>
    <dataValidation type="whole" errorStyle="information" allowBlank="1" showInputMessage="1" showErrorMessage="1" error="Jāievada skaitlis" sqref="E35:I35 F57:H57 E26:I26 E72:I73 J35:J36 E40:I41 E43:J44 E51:J52 E67:J68 E64:H65 J26:J27 E48:I49 I65 I64:J64 F56:G56 E56:E57 E75:J76 J59:J60 E59:I59 I56:I57 E60:G60 I60">
      <formula1>-100000000000000</formula1>
      <formula2>100000000000000</formula2>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5"/>
  <sheetViews>
    <sheetView topLeftCell="A68" workbookViewId="0">
      <selection activeCell="B7" sqref="B7"/>
    </sheetView>
  </sheetViews>
  <sheetFormatPr defaultColWidth="8.85546875" defaultRowHeight="12.75" x14ac:dyDescent="0.2"/>
  <cols>
    <col min="1" max="1" width="3.5703125" style="72" customWidth="1"/>
    <col min="2" max="2" width="25.5703125" style="72" customWidth="1"/>
    <col min="3" max="3" width="13.5703125" style="72" customWidth="1"/>
    <col min="4" max="4" width="5.140625" style="72" customWidth="1"/>
    <col min="5" max="10" width="14.42578125" style="72" customWidth="1"/>
    <col min="11" max="11" width="8.85546875" style="72"/>
    <col min="12" max="12" width="8.85546875" style="73"/>
    <col min="13" max="16384" width="8.85546875" style="72"/>
  </cols>
  <sheetData>
    <row r="1" spans="1:13" ht="12.6" hidden="1" x14ac:dyDescent="0.25">
      <c r="A1" s="71" t="s">
        <v>91</v>
      </c>
      <c r="B1" s="71" t="s">
        <v>92</v>
      </c>
      <c r="C1" s="71"/>
      <c r="D1" s="71" t="s">
        <v>93</v>
      </c>
      <c r="E1" s="71" t="s">
        <v>94</v>
      </c>
      <c r="F1" s="71" t="s">
        <v>95</v>
      </c>
      <c r="G1" s="71" t="s">
        <v>96</v>
      </c>
    </row>
    <row r="2" spans="1:13" ht="15.75" customHeight="1" x14ac:dyDescent="0.2">
      <c r="B2" s="220" t="s">
        <v>97</v>
      </c>
      <c r="C2" s="220"/>
      <c r="D2" s="220"/>
      <c r="E2" s="220"/>
      <c r="F2" s="220"/>
      <c r="G2" s="220"/>
      <c r="H2" s="220"/>
      <c r="I2" s="220"/>
      <c r="L2" s="72"/>
      <c r="M2" s="74"/>
    </row>
    <row r="3" spans="1:13" ht="13.5" customHeight="1" x14ac:dyDescent="0.3">
      <c r="A3" s="75"/>
      <c r="B3" s="76"/>
      <c r="C3" s="76"/>
      <c r="D3" s="76"/>
      <c r="E3" s="76"/>
      <c r="F3" s="76"/>
      <c r="G3" s="76"/>
      <c r="H3" s="76"/>
      <c r="I3" s="76"/>
      <c r="L3" s="77"/>
      <c r="M3" s="74"/>
    </row>
    <row r="4" spans="1:13" ht="13.5" customHeight="1" x14ac:dyDescent="0.2">
      <c r="A4" s="75"/>
      <c r="B4" s="221" t="s">
        <v>98</v>
      </c>
      <c r="C4" s="221"/>
      <c r="D4" s="222" t="s">
        <v>1</v>
      </c>
      <c r="E4" s="222"/>
      <c r="F4" s="222"/>
      <c r="G4" s="222"/>
      <c r="L4" s="77"/>
      <c r="M4" s="74"/>
    </row>
    <row r="5" spans="1:13" ht="27.75" customHeight="1" x14ac:dyDescent="0.2">
      <c r="A5" s="75"/>
      <c r="B5" s="223" t="s">
        <v>99</v>
      </c>
      <c r="C5" s="223"/>
      <c r="D5" s="224" t="s">
        <v>70</v>
      </c>
      <c r="E5" s="224"/>
      <c r="F5" s="224"/>
      <c r="G5" s="224"/>
      <c r="H5" s="224"/>
      <c r="I5" s="224"/>
      <c r="J5" s="225"/>
      <c r="L5" s="77"/>
      <c r="M5" s="74"/>
    </row>
    <row r="6" spans="1:13" ht="12.95" x14ac:dyDescent="0.3">
      <c r="A6" s="75"/>
      <c r="B6" s="78" t="s">
        <v>101</v>
      </c>
      <c r="C6" s="79" t="s">
        <v>22</v>
      </c>
      <c r="D6" s="80"/>
      <c r="E6" s="80"/>
      <c r="F6" s="80"/>
      <c r="G6" s="80"/>
      <c r="H6" s="80"/>
      <c r="I6" s="80"/>
      <c r="L6" s="77"/>
      <c r="M6" s="74"/>
    </row>
    <row r="7" spans="1:13" ht="12.95" x14ac:dyDescent="0.3">
      <c r="A7" s="75"/>
      <c r="B7" s="75"/>
      <c r="C7" s="75"/>
      <c r="L7" s="77"/>
      <c r="M7" s="74"/>
    </row>
    <row r="8" spans="1:13" ht="12.75" customHeight="1" x14ac:dyDescent="0.2">
      <c r="A8" s="81" t="s">
        <v>102</v>
      </c>
      <c r="B8" s="226" t="s">
        <v>103</v>
      </c>
      <c r="C8" s="226"/>
      <c r="D8" s="226"/>
      <c r="E8" s="226"/>
      <c r="F8" s="226"/>
      <c r="G8" s="226"/>
      <c r="H8" s="226"/>
      <c r="I8" s="226"/>
      <c r="J8" s="226"/>
      <c r="L8" s="207" t="s">
        <v>104</v>
      </c>
      <c r="M8" s="208"/>
    </row>
    <row r="9" spans="1:13" ht="31.5" customHeight="1" x14ac:dyDescent="0.2">
      <c r="A9" s="82" t="s">
        <v>12</v>
      </c>
      <c r="B9" s="83" t="s">
        <v>105</v>
      </c>
      <c r="C9" s="209" t="s">
        <v>167</v>
      </c>
      <c r="D9" s="209"/>
      <c r="E9" s="209"/>
      <c r="F9" s="209"/>
      <c r="G9" s="209"/>
      <c r="H9" s="209"/>
      <c r="I9" s="209"/>
      <c r="J9" s="210"/>
      <c r="L9" s="84">
        <f>LEN(TRIM(C9))</f>
        <v>183</v>
      </c>
      <c r="M9" s="85" t="s">
        <v>107</v>
      </c>
    </row>
    <row r="10" spans="1:13" ht="167.45" customHeight="1" x14ac:dyDescent="0.2">
      <c r="A10" s="86" t="s">
        <v>21</v>
      </c>
      <c r="B10" s="83" t="s">
        <v>108</v>
      </c>
      <c r="C10" s="211" t="s">
        <v>168</v>
      </c>
      <c r="D10" s="212"/>
      <c r="E10" s="212"/>
      <c r="F10" s="212"/>
      <c r="G10" s="212"/>
      <c r="H10" s="212"/>
      <c r="I10" s="212"/>
      <c r="J10" s="213"/>
      <c r="L10" s="87">
        <f>LEN(TRIM(C10))-LEN(SUBSTITUTE(C10," ",""))+1</f>
        <v>181</v>
      </c>
      <c r="M10" s="88" t="s">
        <v>110</v>
      </c>
    </row>
    <row r="11" spans="1:13" ht="188.1" customHeight="1" x14ac:dyDescent="0.2">
      <c r="A11" s="89" t="s">
        <v>23</v>
      </c>
      <c r="B11" s="90" t="s">
        <v>111</v>
      </c>
      <c r="C11" s="214" t="s">
        <v>169</v>
      </c>
      <c r="D11" s="297"/>
      <c r="E11" s="297"/>
      <c r="F11" s="297"/>
      <c r="G11" s="297"/>
      <c r="H11" s="297"/>
      <c r="I11" s="297"/>
      <c r="J11" s="298"/>
      <c r="L11" s="77"/>
      <c r="M11" s="74"/>
    </row>
    <row r="12" spans="1:13" ht="71.45" customHeight="1" x14ac:dyDescent="0.2">
      <c r="A12" s="82" t="s">
        <v>25</v>
      </c>
      <c r="B12" s="216" t="s">
        <v>113</v>
      </c>
      <c r="C12" s="217"/>
      <c r="D12" s="217"/>
      <c r="E12" s="218" t="s">
        <v>170</v>
      </c>
      <c r="F12" s="219"/>
      <c r="G12" s="219"/>
      <c r="H12" s="219"/>
      <c r="I12" s="219"/>
      <c r="J12" s="219"/>
      <c r="K12" s="91"/>
      <c r="L12" s="74"/>
      <c r="M12" s="74"/>
    </row>
    <row r="13" spans="1:13" ht="408.6" customHeight="1" x14ac:dyDescent="0.2">
      <c r="A13" s="233" t="s">
        <v>52</v>
      </c>
      <c r="B13" s="83" t="s">
        <v>115</v>
      </c>
      <c r="C13" s="235" t="s">
        <v>116</v>
      </c>
      <c r="D13" s="236"/>
      <c r="E13" s="211" t="s">
        <v>171</v>
      </c>
      <c r="F13" s="237"/>
      <c r="G13" s="237"/>
      <c r="H13" s="237"/>
      <c r="I13" s="237"/>
      <c r="J13" s="238"/>
      <c r="L13" s="92">
        <f>LEN(TRIM(E13))-LEN(SUBSTITUTE(E13," ",""))+1</f>
        <v>409</v>
      </c>
      <c r="M13" s="93" t="s">
        <v>110</v>
      </c>
    </row>
    <row r="14" spans="1:13" ht="38.25" customHeight="1" x14ac:dyDescent="0.2">
      <c r="A14" s="234"/>
      <c r="B14" s="83" t="s">
        <v>118</v>
      </c>
      <c r="C14" s="235" t="s">
        <v>119</v>
      </c>
      <c r="D14" s="235"/>
      <c r="E14" s="211" t="s">
        <v>120</v>
      </c>
      <c r="F14" s="237"/>
      <c r="G14" s="237"/>
      <c r="H14" s="237"/>
      <c r="I14" s="237"/>
      <c r="J14" s="238"/>
      <c r="L14" s="87">
        <f>LEN(TRIM(E14))-LEN(SUBSTITUTE(E14," ",""))+1</f>
        <v>1</v>
      </c>
      <c r="M14" s="88" t="s">
        <v>110</v>
      </c>
    </row>
    <row r="15" spans="1:13" ht="38.25" customHeight="1" x14ac:dyDescent="0.2">
      <c r="A15" s="233" t="s">
        <v>27</v>
      </c>
      <c r="B15" s="240" t="s">
        <v>121</v>
      </c>
      <c r="C15" s="241"/>
      <c r="D15" s="241"/>
      <c r="E15" s="241"/>
      <c r="F15" s="242" t="s">
        <v>122</v>
      </c>
      <c r="G15" s="243"/>
      <c r="H15" s="243"/>
      <c r="I15" s="243"/>
      <c r="J15" s="244"/>
    </row>
    <row r="16" spans="1:13" ht="131.44999999999999" customHeight="1" x14ac:dyDescent="0.2">
      <c r="A16" s="239"/>
      <c r="B16" s="245" t="s">
        <v>172</v>
      </c>
      <c r="C16" s="246"/>
      <c r="D16" s="246"/>
      <c r="E16" s="246"/>
      <c r="F16" s="247" t="s">
        <v>173</v>
      </c>
      <c r="G16" s="247"/>
      <c r="H16" s="247"/>
      <c r="I16" s="247"/>
      <c r="J16" s="248"/>
    </row>
    <row r="17" spans="1:10" ht="63" customHeight="1" x14ac:dyDescent="0.2">
      <c r="A17" s="239"/>
      <c r="B17" s="218" t="s">
        <v>174</v>
      </c>
      <c r="C17" s="219"/>
      <c r="D17" s="219"/>
      <c r="E17" s="219"/>
      <c r="F17" s="218" t="s">
        <v>175</v>
      </c>
      <c r="G17" s="219"/>
      <c r="H17" s="219"/>
      <c r="I17" s="219"/>
      <c r="J17" s="219"/>
    </row>
    <row r="18" spans="1:10" ht="44.45" customHeight="1" x14ac:dyDescent="0.2">
      <c r="A18" s="234"/>
      <c r="B18" s="218" t="s">
        <v>176</v>
      </c>
      <c r="C18" s="219"/>
      <c r="D18" s="219"/>
      <c r="E18" s="219"/>
      <c r="F18" s="230" t="s">
        <v>177</v>
      </c>
      <c r="G18" s="231"/>
      <c r="H18" s="231"/>
      <c r="I18" s="231"/>
      <c r="J18" s="232"/>
    </row>
    <row r="19" spans="1:10" ht="14.25" customHeight="1" x14ac:dyDescent="0.2">
      <c r="A19" s="233" t="s">
        <v>29</v>
      </c>
      <c r="B19" s="251" t="s">
        <v>128</v>
      </c>
      <c r="C19" s="252"/>
      <c r="D19" s="252"/>
      <c r="E19" s="252"/>
      <c r="F19" s="252"/>
      <c r="G19" s="252"/>
      <c r="H19" s="252"/>
      <c r="I19" s="252"/>
      <c r="J19" s="253"/>
    </row>
    <row r="20" spans="1:10" ht="61.5" customHeight="1" x14ac:dyDescent="0.2">
      <c r="A20" s="249"/>
      <c r="B20" s="254"/>
      <c r="C20" s="254"/>
      <c r="D20" s="254"/>
      <c r="E20" s="94" t="s">
        <v>129</v>
      </c>
      <c r="F20" s="94" t="s">
        <v>130</v>
      </c>
      <c r="G20" s="94" t="s">
        <v>131</v>
      </c>
      <c r="H20" s="95" t="s">
        <v>132</v>
      </c>
      <c r="I20" s="95" t="s">
        <v>133</v>
      </c>
      <c r="J20" s="95" t="s">
        <v>134</v>
      </c>
    </row>
    <row r="21" spans="1:10" ht="15" customHeight="1" x14ac:dyDescent="0.2">
      <c r="A21" s="249"/>
      <c r="B21" s="255" t="s">
        <v>135</v>
      </c>
      <c r="C21" s="256"/>
      <c r="D21" s="257"/>
      <c r="E21" s="96"/>
      <c r="F21" s="96"/>
      <c r="G21" s="96"/>
      <c r="H21" s="97"/>
      <c r="I21" s="97"/>
      <c r="J21" s="98"/>
    </row>
    <row r="22" spans="1:10" x14ac:dyDescent="0.2">
      <c r="A22" s="249"/>
      <c r="B22" s="258" t="s">
        <v>136</v>
      </c>
      <c r="C22" s="258"/>
      <c r="D22" s="259"/>
      <c r="E22" s="96">
        <f>E26</f>
        <v>1254037</v>
      </c>
      <c r="F22" s="96">
        <f t="shared" ref="F22:J22" si="0">F26</f>
        <v>1409000</v>
      </c>
      <c r="G22" s="96">
        <f t="shared" si="0"/>
        <v>2473000</v>
      </c>
      <c r="H22" s="96">
        <f t="shared" si="0"/>
        <v>8936000</v>
      </c>
      <c r="I22" s="96">
        <f t="shared" si="0"/>
        <v>1409000</v>
      </c>
      <c r="J22" s="124">
        <f t="shared" si="0"/>
        <v>2027</v>
      </c>
    </row>
    <row r="23" spans="1:10" ht="12.75" customHeight="1" x14ac:dyDescent="0.2">
      <c r="A23" s="249"/>
      <c r="B23" s="260" t="s">
        <v>137</v>
      </c>
      <c r="C23" s="261"/>
      <c r="D23" s="261"/>
      <c r="E23" s="96">
        <f>E40</f>
        <v>118876</v>
      </c>
      <c r="F23" s="96">
        <f t="shared" ref="F23:I23" si="1">F40</f>
        <v>118876</v>
      </c>
      <c r="G23" s="96">
        <f t="shared" si="1"/>
        <v>118876</v>
      </c>
      <c r="H23" s="96"/>
      <c r="I23" s="96">
        <f t="shared" si="1"/>
        <v>118876</v>
      </c>
      <c r="J23" s="99"/>
    </row>
    <row r="24" spans="1:10" ht="12.75" customHeight="1" x14ac:dyDescent="0.2">
      <c r="A24" s="249"/>
      <c r="B24" s="260" t="s">
        <v>138</v>
      </c>
      <c r="C24" s="261"/>
      <c r="D24" s="261"/>
      <c r="E24" s="261"/>
      <c r="F24" s="261"/>
      <c r="G24" s="261"/>
      <c r="H24" s="261"/>
      <c r="I24" s="261"/>
      <c r="J24" s="262"/>
    </row>
    <row r="25" spans="1:10" ht="13.5" customHeight="1" x14ac:dyDescent="0.2">
      <c r="A25" s="249"/>
      <c r="B25" s="263" t="s">
        <v>139</v>
      </c>
      <c r="C25" s="263"/>
      <c r="D25" s="264"/>
      <c r="E25" s="96"/>
      <c r="F25" s="96"/>
      <c r="G25" s="96"/>
      <c r="H25" s="96"/>
      <c r="I25" s="53"/>
      <c r="J25" s="99"/>
    </row>
    <row r="26" spans="1:10" ht="13.5" customHeight="1" x14ac:dyDescent="0.2">
      <c r="A26" s="249"/>
      <c r="B26" s="263" t="s">
        <v>140</v>
      </c>
      <c r="C26" s="263"/>
      <c r="D26" s="264"/>
      <c r="E26" s="96">
        <f>E35+E43+E51+E59</f>
        <v>1254037</v>
      </c>
      <c r="F26" s="96">
        <f t="shared" ref="F26:J26" si="2">F35+F43+F51+F59</f>
        <v>1409000</v>
      </c>
      <c r="G26" s="96">
        <f t="shared" si="2"/>
        <v>2473000</v>
      </c>
      <c r="H26" s="96">
        <f t="shared" si="2"/>
        <v>8936000</v>
      </c>
      <c r="I26" s="96">
        <f t="shared" si="2"/>
        <v>1409000</v>
      </c>
      <c r="J26" s="124">
        <f t="shared" si="2"/>
        <v>2027</v>
      </c>
    </row>
    <row r="27" spans="1:10" ht="24" customHeight="1" x14ac:dyDescent="0.2">
      <c r="A27" s="250"/>
      <c r="B27" s="265" t="s">
        <v>141</v>
      </c>
      <c r="C27" s="265"/>
      <c r="D27" s="266"/>
      <c r="E27" s="97">
        <v>2</v>
      </c>
      <c r="F27" s="100" t="s">
        <v>178</v>
      </c>
      <c r="G27" s="100" t="s">
        <v>178</v>
      </c>
      <c r="H27" s="100"/>
      <c r="I27" s="100" t="s">
        <v>178</v>
      </c>
      <c r="J27" s="101"/>
    </row>
    <row r="28" spans="1:10" ht="24" customHeight="1" x14ac:dyDescent="0.2">
      <c r="A28" s="102"/>
      <c r="B28" s="267" t="s">
        <v>142</v>
      </c>
      <c r="C28" s="268"/>
      <c r="D28" s="268"/>
      <c r="E28" s="103"/>
      <c r="F28" s="103"/>
      <c r="G28" s="103"/>
      <c r="H28" s="103"/>
      <c r="I28" s="103"/>
      <c r="J28" s="104"/>
    </row>
    <row r="29" spans="1:10" ht="24" customHeight="1" x14ac:dyDescent="0.2">
      <c r="A29" s="102"/>
      <c r="B29" s="272" t="s">
        <v>144</v>
      </c>
      <c r="C29" s="273"/>
      <c r="D29" s="273"/>
      <c r="E29" s="105"/>
      <c r="F29" s="105"/>
      <c r="G29" s="105"/>
      <c r="H29" s="106"/>
      <c r="I29" s="105"/>
      <c r="J29" s="107"/>
    </row>
    <row r="30" spans="1:10" ht="15" customHeight="1" x14ac:dyDescent="0.2">
      <c r="A30" s="89"/>
      <c r="B30" s="269" t="s">
        <v>135</v>
      </c>
      <c r="C30" s="270"/>
      <c r="D30" s="271"/>
      <c r="E30" s="108"/>
      <c r="F30" s="108"/>
      <c r="G30" s="108"/>
      <c r="H30" s="109"/>
      <c r="I30" s="109"/>
      <c r="J30" s="110"/>
    </row>
    <row r="31" spans="1:10" x14ac:dyDescent="0.2">
      <c r="A31" s="89"/>
      <c r="B31" s="258" t="s">
        <v>136</v>
      </c>
      <c r="C31" s="258"/>
      <c r="D31" s="259"/>
      <c r="E31" s="111">
        <f>E35</f>
        <v>250000</v>
      </c>
      <c r="F31" s="111">
        <f t="shared" ref="F31:I31" si="3">F35</f>
        <v>450000</v>
      </c>
      <c r="G31" s="111">
        <f t="shared" si="3"/>
        <v>450000</v>
      </c>
      <c r="H31" s="111"/>
      <c r="I31" s="111">
        <f t="shared" si="3"/>
        <v>450000</v>
      </c>
      <c r="J31" s="99"/>
    </row>
    <row r="32" spans="1:10" ht="12.75" customHeight="1" x14ac:dyDescent="0.2">
      <c r="A32" s="89"/>
      <c r="B32" s="260" t="s">
        <v>137</v>
      </c>
      <c r="C32" s="261"/>
      <c r="D32" s="261"/>
      <c r="E32" s="111"/>
      <c r="F32" s="111"/>
      <c r="G32" s="111"/>
      <c r="H32" s="112"/>
      <c r="I32" s="111"/>
      <c r="J32" s="99"/>
    </row>
    <row r="33" spans="1:10" ht="12.75" customHeight="1" x14ac:dyDescent="0.2">
      <c r="A33" s="89"/>
      <c r="B33" s="260" t="s">
        <v>138</v>
      </c>
      <c r="C33" s="261"/>
      <c r="D33" s="261"/>
      <c r="E33" s="261"/>
      <c r="F33" s="261"/>
      <c r="G33" s="261"/>
      <c r="H33" s="261"/>
      <c r="I33" s="261"/>
      <c r="J33" s="262"/>
    </row>
    <row r="34" spans="1:10" ht="13.5" customHeight="1" x14ac:dyDescent="0.2">
      <c r="A34" s="89"/>
      <c r="B34" s="263" t="s">
        <v>139</v>
      </c>
      <c r="C34" s="263"/>
      <c r="D34" s="264"/>
      <c r="E34" s="96"/>
      <c r="F34" s="96"/>
      <c r="G34" s="96"/>
      <c r="H34" s="96"/>
      <c r="I34" s="53"/>
      <c r="J34" s="99"/>
    </row>
    <row r="35" spans="1:10" ht="13.5" customHeight="1" x14ac:dyDescent="0.2">
      <c r="A35" s="89"/>
      <c r="B35" s="263" t="s">
        <v>140</v>
      </c>
      <c r="C35" s="263"/>
      <c r="D35" s="264"/>
      <c r="E35" s="111">
        <v>250000</v>
      </c>
      <c r="F35" s="111">
        <v>450000</v>
      </c>
      <c r="G35" s="111">
        <v>450000</v>
      </c>
      <c r="H35" s="112"/>
      <c r="I35" s="111">
        <v>450000</v>
      </c>
      <c r="J35" s="99"/>
    </row>
    <row r="36" spans="1:10" ht="24" customHeight="1" x14ac:dyDescent="0.2">
      <c r="A36" s="89"/>
      <c r="B36" s="265" t="s">
        <v>141</v>
      </c>
      <c r="C36" s="265"/>
      <c r="D36" s="266"/>
      <c r="E36" s="100"/>
      <c r="F36" s="100"/>
      <c r="G36" s="100"/>
      <c r="H36" s="100"/>
      <c r="I36" s="100"/>
      <c r="J36" s="101"/>
    </row>
    <row r="37" spans="1:10" ht="24" customHeight="1" x14ac:dyDescent="0.2">
      <c r="A37" s="102"/>
      <c r="B37" s="267" t="s">
        <v>146</v>
      </c>
      <c r="C37" s="268"/>
      <c r="D37" s="268"/>
      <c r="E37" s="103"/>
      <c r="F37" s="103"/>
      <c r="G37" s="103"/>
      <c r="H37" s="103"/>
      <c r="I37" s="103"/>
      <c r="J37" s="104"/>
    </row>
    <row r="38" spans="1:10" ht="15" customHeight="1" x14ac:dyDescent="0.2">
      <c r="A38" s="89"/>
      <c r="B38" s="269" t="s">
        <v>135</v>
      </c>
      <c r="C38" s="270"/>
      <c r="D38" s="271"/>
      <c r="E38" s="108"/>
      <c r="F38" s="108"/>
      <c r="G38" s="108"/>
      <c r="H38" s="109"/>
      <c r="I38" s="109"/>
      <c r="J38" s="110"/>
    </row>
    <row r="39" spans="1:10" x14ac:dyDescent="0.2">
      <c r="A39" s="89"/>
      <c r="B39" s="258" t="s">
        <v>136</v>
      </c>
      <c r="C39" s="258"/>
      <c r="D39" s="259"/>
      <c r="E39" s="96">
        <f>E43</f>
        <v>350000</v>
      </c>
      <c r="F39" s="96">
        <f t="shared" ref="F39:I39" si="4">F43</f>
        <v>350000</v>
      </c>
      <c r="G39" s="96">
        <f t="shared" si="4"/>
        <v>350000</v>
      </c>
      <c r="H39" s="96"/>
      <c r="I39" s="96">
        <f t="shared" si="4"/>
        <v>350000</v>
      </c>
      <c r="J39" s="99"/>
    </row>
    <row r="40" spans="1:10" ht="12.75" customHeight="1" x14ac:dyDescent="0.2">
      <c r="A40" s="89"/>
      <c r="B40" s="260" t="s">
        <v>137</v>
      </c>
      <c r="C40" s="261"/>
      <c r="D40" s="261"/>
      <c r="E40" s="96">
        <f>90000+28876</f>
        <v>118876</v>
      </c>
      <c r="F40" s="96">
        <f t="shared" ref="F40:I40" si="5">90000+28876</f>
        <v>118876</v>
      </c>
      <c r="G40" s="96">
        <f t="shared" si="5"/>
        <v>118876</v>
      </c>
      <c r="H40" s="96"/>
      <c r="I40" s="96">
        <f t="shared" si="5"/>
        <v>118876</v>
      </c>
      <c r="J40" s="99"/>
    </row>
    <row r="41" spans="1:10" ht="12.75" customHeight="1" x14ac:dyDescent="0.2">
      <c r="A41" s="89"/>
      <c r="B41" s="260" t="s">
        <v>138</v>
      </c>
      <c r="C41" s="261"/>
      <c r="D41" s="261"/>
      <c r="E41" s="261"/>
      <c r="F41" s="261"/>
      <c r="G41" s="261"/>
      <c r="H41" s="261"/>
      <c r="I41" s="261"/>
      <c r="J41" s="262"/>
    </row>
    <row r="42" spans="1:10" ht="13.5" customHeight="1" x14ac:dyDescent="0.2">
      <c r="A42" s="89"/>
      <c r="B42" s="263" t="s">
        <v>139</v>
      </c>
      <c r="C42" s="263"/>
      <c r="D42" s="264"/>
      <c r="E42" s="96"/>
      <c r="F42" s="96"/>
      <c r="G42" s="96"/>
      <c r="H42" s="96"/>
      <c r="I42" s="53"/>
      <c r="J42" s="99"/>
    </row>
    <row r="43" spans="1:10" ht="13.5" customHeight="1" x14ac:dyDescent="0.2">
      <c r="A43" s="89"/>
      <c r="B43" s="263" t="s">
        <v>140</v>
      </c>
      <c r="C43" s="263"/>
      <c r="D43" s="264"/>
      <c r="E43" s="96">
        <f>100000+250000</f>
        <v>350000</v>
      </c>
      <c r="F43" s="96">
        <f t="shared" ref="F43:I43" si="6">100000+250000</f>
        <v>350000</v>
      </c>
      <c r="G43" s="96">
        <f t="shared" si="6"/>
        <v>350000</v>
      </c>
      <c r="H43" s="96"/>
      <c r="I43" s="96">
        <f t="shared" si="6"/>
        <v>350000</v>
      </c>
      <c r="J43" s="99"/>
    </row>
    <row r="44" spans="1:10" ht="24" customHeight="1" x14ac:dyDescent="0.2">
      <c r="A44" s="89"/>
      <c r="B44" s="265" t="s">
        <v>141</v>
      </c>
      <c r="C44" s="265"/>
      <c r="D44" s="266"/>
      <c r="E44" s="100" t="s">
        <v>178</v>
      </c>
      <c r="F44" s="100" t="s">
        <v>178</v>
      </c>
      <c r="G44" s="100" t="s">
        <v>178</v>
      </c>
      <c r="H44" s="100"/>
      <c r="I44" s="100" t="s">
        <v>178</v>
      </c>
      <c r="J44" s="101"/>
    </row>
    <row r="45" spans="1:10" ht="27.6" customHeight="1" x14ac:dyDescent="0.2">
      <c r="A45" s="102"/>
      <c r="B45" s="272" t="s">
        <v>179</v>
      </c>
      <c r="C45" s="273"/>
      <c r="D45" s="273"/>
      <c r="E45" s="103"/>
      <c r="F45" s="103"/>
      <c r="G45" s="103"/>
      <c r="H45" s="103"/>
      <c r="I45" s="103"/>
      <c r="J45" s="104"/>
    </row>
    <row r="46" spans="1:10" ht="15" customHeight="1" x14ac:dyDescent="0.2">
      <c r="A46" s="89"/>
      <c r="B46" s="269" t="s">
        <v>135</v>
      </c>
      <c r="C46" s="270"/>
      <c r="D46" s="271"/>
      <c r="E46" s="108"/>
      <c r="F46" s="108"/>
      <c r="G46" s="108"/>
      <c r="H46" s="109"/>
      <c r="I46" s="109"/>
      <c r="J46" s="110"/>
    </row>
    <row r="47" spans="1:10" x14ac:dyDescent="0.2">
      <c r="A47" s="89"/>
      <c r="B47" s="258" t="s">
        <v>136</v>
      </c>
      <c r="C47" s="258"/>
      <c r="D47" s="259"/>
      <c r="E47" s="96">
        <f>E51</f>
        <v>152037</v>
      </c>
      <c r="F47" s="96">
        <f t="shared" ref="F47:I47" si="7">F51</f>
        <v>100000</v>
      </c>
      <c r="G47" s="96">
        <f t="shared" si="7"/>
        <v>1164000</v>
      </c>
      <c r="H47" s="96">
        <f t="shared" si="7"/>
        <v>8936000</v>
      </c>
      <c r="I47" s="96">
        <f t="shared" si="7"/>
        <v>100000</v>
      </c>
      <c r="J47" s="99">
        <v>2027</v>
      </c>
    </row>
    <row r="48" spans="1:10" ht="12.75" customHeight="1" x14ac:dyDescent="0.2">
      <c r="A48" s="89"/>
      <c r="B48" s="260" t="s">
        <v>137</v>
      </c>
      <c r="C48" s="261"/>
      <c r="D48" s="261"/>
      <c r="E48" s="96"/>
      <c r="F48" s="96"/>
      <c r="G48" s="96"/>
      <c r="H48" s="96"/>
      <c r="I48" s="96"/>
      <c r="J48" s="99"/>
    </row>
    <row r="49" spans="1:10" ht="12.75" customHeight="1" x14ac:dyDescent="0.2">
      <c r="A49" s="89"/>
      <c r="B49" s="260" t="s">
        <v>138</v>
      </c>
      <c r="C49" s="261"/>
      <c r="D49" s="261"/>
      <c r="E49" s="261"/>
      <c r="F49" s="261"/>
      <c r="G49" s="261"/>
      <c r="H49" s="261"/>
      <c r="I49" s="261"/>
      <c r="J49" s="262"/>
    </row>
    <row r="50" spans="1:10" ht="13.5" customHeight="1" x14ac:dyDescent="0.2">
      <c r="A50" s="89"/>
      <c r="B50" s="263" t="s">
        <v>139</v>
      </c>
      <c r="C50" s="263"/>
      <c r="D50" s="264"/>
      <c r="E50" s="96"/>
      <c r="F50" s="96"/>
      <c r="G50" s="96"/>
      <c r="H50" s="96"/>
      <c r="I50" s="53"/>
      <c r="J50" s="99"/>
    </row>
    <row r="51" spans="1:10" ht="13.5" customHeight="1" x14ac:dyDescent="0.2">
      <c r="A51" s="89"/>
      <c r="B51" s="263" t="s">
        <v>140</v>
      </c>
      <c r="C51" s="263"/>
      <c r="D51" s="264"/>
      <c r="E51" s="96">
        <v>152037</v>
      </c>
      <c r="F51" s="96">
        <v>100000</v>
      </c>
      <c r="G51" s="96">
        <f>1100000+64000</f>
        <v>1164000</v>
      </c>
      <c r="H51" s="96">
        <f>9000000-64000</f>
        <v>8936000</v>
      </c>
      <c r="I51" s="96">
        <v>100000</v>
      </c>
      <c r="J51" s="99">
        <v>2027</v>
      </c>
    </row>
    <row r="52" spans="1:10" ht="24" customHeight="1" x14ac:dyDescent="0.2">
      <c r="A52" s="89"/>
      <c r="B52" s="265" t="s">
        <v>141</v>
      </c>
      <c r="C52" s="265"/>
      <c r="D52" s="266"/>
      <c r="E52" s="113"/>
      <c r="F52" s="113"/>
      <c r="G52" s="113"/>
      <c r="H52" s="113"/>
      <c r="I52" s="113"/>
      <c r="J52" s="101"/>
    </row>
    <row r="53" spans="1:10" ht="24" customHeight="1" x14ac:dyDescent="0.2">
      <c r="A53" s="89"/>
      <c r="B53" s="267" t="s">
        <v>180</v>
      </c>
      <c r="C53" s="268"/>
      <c r="D53" s="268"/>
      <c r="E53" s="114"/>
      <c r="F53" s="114"/>
      <c r="G53" s="114"/>
      <c r="H53" s="114"/>
      <c r="I53" s="114"/>
      <c r="J53" s="104"/>
    </row>
    <row r="54" spans="1:10" ht="15" customHeight="1" x14ac:dyDescent="0.2">
      <c r="A54" s="89"/>
      <c r="B54" s="255" t="s">
        <v>135</v>
      </c>
      <c r="C54" s="256"/>
      <c r="D54" s="257"/>
      <c r="E54" s="96"/>
      <c r="F54" s="96"/>
      <c r="G54" s="96"/>
      <c r="H54" s="97"/>
      <c r="I54" s="97"/>
      <c r="J54" s="98"/>
    </row>
    <row r="55" spans="1:10" x14ac:dyDescent="0.2">
      <c r="A55" s="89"/>
      <c r="B55" s="258" t="s">
        <v>136</v>
      </c>
      <c r="C55" s="258"/>
      <c r="D55" s="259"/>
      <c r="E55" s="96">
        <f>E59</f>
        <v>502000</v>
      </c>
      <c r="F55" s="96">
        <f t="shared" ref="F55:I55" si="8">F59</f>
        <v>509000</v>
      </c>
      <c r="G55" s="96">
        <f t="shared" si="8"/>
        <v>509000</v>
      </c>
      <c r="H55" s="96"/>
      <c r="I55" s="96">
        <f t="shared" si="8"/>
        <v>509000</v>
      </c>
      <c r="J55" s="99"/>
    </row>
    <row r="56" spans="1:10" ht="12.75" customHeight="1" x14ac:dyDescent="0.2">
      <c r="A56" s="89"/>
      <c r="B56" s="260" t="s">
        <v>137</v>
      </c>
      <c r="C56" s="261"/>
      <c r="D56" s="261"/>
      <c r="E56" s="96"/>
      <c r="F56" s="96"/>
      <c r="G56" s="96"/>
      <c r="H56" s="96"/>
      <c r="I56" s="96"/>
      <c r="J56" s="99"/>
    </row>
    <row r="57" spans="1:10" ht="12.75" customHeight="1" x14ac:dyDescent="0.2">
      <c r="A57" s="89"/>
      <c r="B57" s="260" t="s">
        <v>138</v>
      </c>
      <c r="C57" s="261"/>
      <c r="D57" s="261"/>
      <c r="E57" s="261"/>
      <c r="F57" s="261"/>
      <c r="G57" s="261"/>
      <c r="H57" s="261"/>
      <c r="I57" s="261"/>
      <c r="J57" s="262"/>
    </row>
    <row r="58" spans="1:10" ht="13.5" customHeight="1" x14ac:dyDescent="0.2">
      <c r="A58" s="89"/>
      <c r="B58" s="263" t="s">
        <v>139</v>
      </c>
      <c r="C58" s="263"/>
      <c r="D58" s="264"/>
      <c r="E58" s="96"/>
      <c r="F58" s="96"/>
      <c r="G58" s="96"/>
      <c r="H58" s="96"/>
      <c r="I58" s="53"/>
      <c r="J58" s="99"/>
    </row>
    <row r="59" spans="1:10" ht="13.5" customHeight="1" x14ac:dyDescent="0.2">
      <c r="A59" s="89"/>
      <c r="B59" s="263" t="s">
        <v>140</v>
      </c>
      <c r="C59" s="263"/>
      <c r="D59" s="264"/>
      <c r="E59" s="96">
        <v>502000</v>
      </c>
      <c r="F59" s="96">
        <v>509000</v>
      </c>
      <c r="G59" s="96">
        <v>509000</v>
      </c>
      <c r="H59" s="96"/>
      <c r="I59" s="96">
        <v>509000</v>
      </c>
      <c r="J59" s="96"/>
    </row>
    <row r="60" spans="1:10" ht="24" customHeight="1" x14ac:dyDescent="0.2">
      <c r="A60" s="89"/>
      <c r="B60" s="265" t="s">
        <v>141</v>
      </c>
      <c r="C60" s="265"/>
      <c r="D60" s="266"/>
      <c r="E60" s="118"/>
      <c r="F60" s="118"/>
      <c r="G60" s="118"/>
      <c r="H60" s="118"/>
      <c r="I60" s="118"/>
      <c r="J60" s="119"/>
    </row>
    <row r="61" spans="1:10" ht="12.95" customHeight="1" x14ac:dyDescent="0.2">
      <c r="A61" s="233" t="s">
        <v>149</v>
      </c>
      <c r="B61" s="272" t="s">
        <v>150</v>
      </c>
      <c r="C61" s="282"/>
      <c r="D61" s="282"/>
      <c r="E61" s="282"/>
      <c r="F61" s="282"/>
      <c r="G61" s="282"/>
      <c r="H61" s="282"/>
      <c r="I61" s="282"/>
      <c r="J61" s="283"/>
    </row>
    <row r="62" spans="1:10" ht="12.75" customHeight="1" x14ac:dyDescent="0.2">
      <c r="A62" s="249"/>
      <c r="B62" s="284" t="s">
        <v>151</v>
      </c>
      <c r="C62" s="285"/>
      <c r="D62" s="286"/>
      <c r="E62" s="284" t="s">
        <v>152</v>
      </c>
      <c r="F62" s="285"/>
      <c r="G62" s="286"/>
      <c r="H62" s="121" t="s">
        <v>129</v>
      </c>
      <c r="I62" s="121" t="s">
        <v>130</v>
      </c>
      <c r="J62" s="121" t="s">
        <v>131</v>
      </c>
    </row>
    <row r="63" spans="1:10" ht="12.95" customHeight="1" x14ac:dyDescent="0.2">
      <c r="A63" s="249"/>
      <c r="B63" s="299" t="s">
        <v>181</v>
      </c>
      <c r="C63" s="300"/>
      <c r="D63" s="301"/>
      <c r="E63" s="302" t="s">
        <v>182</v>
      </c>
      <c r="F63" s="303"/>
      <c r="G63" s="304"/>
      <c r="H63" s="99">
        <v>1</v>
      </c>
      <c r="I63" s="99">
        <v>1</v>
      </c>
      <c r="J63" s="99">
        <v>1</v>
      </c>
    </row>
    <row r="64" spans="1:10" ht="12.95" customHeight="1" x14ac:dyDescent="0.2">
      <c r="A64" s="249"/>
      <c r="B64" s="299" t="s">
        <v>183</v>
      </c>
      <c r="C64" s="300"/>
      <c r="D64" s="301"/>
      <c r="E64" s="302" t="s">
        <v>182</v>
      </c>
      <c r="F64" s="303"/>
      <c r="G64" s="304"/>
      <c r="H64" s="99"/>
      <c r="I64" s="99">
        <v>8</v>
      </c>
      <c r="J64" s="99">
        <v>8</v>
      </c>
    </row>
    <row r="65" spans="1:10" ht="27" customHeight="1" x14ac:dyDescent="0.2">
      <c r="A65" s="249"/>
      <c r="B65" s="287" t="s">
        <v>184</v>
      </c>
      <c r="C65" s="305"/>
      <c r="D65" s="306"/>
      <c r="E65" s="287" t="s">
        <v>185</v>
      </c>
      <c r="F65" s="305"/>
      <c r="G65" s="306"/>
      <c r="H65" s="125"/>
      <c r="I65" s="125"/>
      <c r="J65" s="125">
        <v>1</v>
      </c>
    </row>
    <row r="66" spans="1:10" ht="15" x14ac:dyDescent="0.2">
      <c r="A66" s="249"/>
      <c r="B66" s="287" t="s">
        <v>186</v>
      </c>
      <c r="C66" s="305"/>
      <c r="D66" s="306"/>
      <c r="E66" s="287" t="s">
        <v>182</v>
      </c>
      <c r="F66" s="305"/>
      <c r="G66" s="306"/>
      <c r="H66" s="125">
        <v>70</v>
      </c>
      <c r="I66" s="125">
        <v>70</v>
      </c>
      <c r="J66" s="125">
        <v>70</v>
      </c>
    </row>
    <row r="67" spans="1:10" ht="27" customHeight="1" x14ac:dyDescent="0.2">
      <c r="A67" s="249"/>
      <c r="B67" s="287" t="s">
        <v>187</v>
      </c>
      <c r="C67" s="305"/>
      <c r="D67" s="306"/>
      <c r="E67" s="287" t="s">
        <v>182</v>
      </c>
      <c r="F67" s="305"/>
      <c r="G67" s="306"/>
      <c r="H67" s="125">
        <v>1700</v>
      </c>
      <c r="I67" s="125">
        <v>1700</v>
      </c>
      <c r="J67" s="125">
        <v>1700</v>
      </c>
    </row>
    <row r="68" spans="1:10" ht="25.5" customHeight="1" x14ac:dyDescent="0.2">
      <c r="A68" s="249"/>
      <c r="B68" s="287" t="s">
        <v>188</v>
      </c>
      <c r="C68" s="305"/>
      <c r="D68" s="306"/>
      <c r="E68" s="287" t="s">
        <v>189</v>
      </c>
      <c r="F68" s="305"/>
      <c r="G68" s="306"/>
      <c r="H68" s="101" t="s">
        <v>190</v>
      </c>
      <c r="I68" s="101" t="s">
        <v>191</v>
      </c>
      <c r="J68" s="101" t="s">
        <v>192</v>
      </c>
    </row>
    <row r="69" spans="1:10" ht="29.1" customHeight="1" x14ac:dyDescent="0.2">
      <c r="A69" s="249"/>
      <c r="B69" s="287" t="s">
        <v>193</v>
      </c>
      <c r="C69" s="305"/>
      <c r="D69" s="306"/>
      <c r="E69" s="287" t="s">
        <v>194</v>
      </c>
      <c r="F69" s="305"/>
      <c r="G69" s="306"/>
      <c r="H69" s="96">
        <v>46500</v>
      </c>
      <c r="I69" s="96">
        <v>52000</v>
      </c>
      <c r="J69" s="96">
        <v>52000</v>
      </c>
    </row>
    <row r="70" spans="1:10" ht="27.6" customHeight="1" x14ac:dyDescent="0.2">
      <c r="A70" s="249"/>
      <c r="B70" s="287" t="s">
        <v>195</v>
      </c>
      <c r="C70" s="305"/>
      <c r="D70" s="306"/>
      <c r="E70" s="287" t="s">
        <v>196</v>
      </c>
      <c r="F70" s="305"/>
      <c r="G70" s="306"/>
      <c r="H70" s="119" t="s">
        <v>197</v>
      </c>
      <c r="I70" s="119" t="s">
        <v>197</v>
      </c>
      <c r="J70" s="119" t="s">
        <v>197</v>
      </c>
    </row>
    <row r="71" spans="1:10" ht="28.5" customHeight="1" x14ac:dyDescent="0.2">
      <c r="A71" s="249"/>
      <c r="B71" s="287" t="s">
        <v>198</v>
      </c>
      <c r="C71" s="305"/>
      <c r="D71" s="306"/>
      <c r="E71" s="287" t="s">
        <v>199</v>
      </c>
      <c r="F71" s="305"/>
      <c r="G71" s="306"/>
      <c r="H71" s="125">
        <v>130000</v>
      </c>
      <c r="I71" s="125">
        <v>170000</v>
      </c>
      <c r="J71" s="125">
        <v>220000</v>
      </c>
    </row>
    <row r="72" spans="1:10" ht="15" x14ac:dyDescent="0.2">
      <c r="A72" s="249"/>
      <c r="B72" s="287" t="s">
        <v>200</v>
      </c>
      <c r="C72" s="305"/>
      <c r="D72" s="306"/>
      <c r="E72" s="287" t="s">
        <v>201</v>
      </c>
      <c r="F72" s="305"/>
      <c r="G72" s="306"/>
      <c r="H72" s="125">
        <v>1000</v>
      </c>
      <c r="I72" s="125">
        <v>1000</v>
      </c>
      <c r="J72" s="125">
        <v>1000</v>
      </c>
    </row>
    <row r="73" spans="1:10" ht="15" x14ac:dyDescent="0.2">
      <c r="A73" s="249"/>
      <c r="B73" s="287" t="s">
        <v>202</v>
      </c>
      <c r="C73" s="305"/>
      <c r="D73" s="306"/>
      <c r="E73" s="287" t="s">
        <v>203</v>
      </c>
      <c r="F73" s="305"/>
      <c r="G73" s="306"/>
      <c r="H73" s="125">
        <v>850000</v>
      </c>
      <c r="I73" s="125">
        <v>870000</v>
      </c>
      <c r="J73" s="125">
        <v>890000</v>
      </c>
    </row>
    <row r="74" spans="1:10" ht="27.6" customHeight="1" x14ac:dyDescent="0.2">
      <c r="A74" s="249"/>
      <c r="B74" s="287" t="s">
        <v>204</v>
      </c>
      <c r="C74" s="305"/>
      <c r="D74" s="306"/>
      <c r="E74" s="287" t="s">
        <v>182</v>
      </c>
      <c r="F74" s="305"/>
      <c r="G74" s="306"/>
      <c r="H74" s="125">
        <v>30</v>
      </c>
      <c r="I74" s="125">
        <v>30</v>
      </c>
      <c r="J74" s="125">
        <v>30</v>
      </c>
    </row>
    <row r="75" spans="1:10" ht="14.45" hidden="1" x14ac:dyDescent="0.25">
      <c r="A75" s="249"/>
      <c r="B75" s="287"/>
      <c r="C75" s="305"/>
      <c r="D75" s="306"/>
      <c r="E75" s="287"/>
      <c r="F75" s="305"/>
      <c r="G75" s="306"/>
      <c r="H75" s="96"/>
      <c r="I75" s="96"/>
      <c r="J75" s="96"/>
    </row>
    <row r="76" spans="1:10" ht="14.45" hidden="1" x14ac:dyDescent="0.25">
      <c r="A76" s="249"/>
      <c r="B76" s="287"/>
      <c r="C76" s="305"/>
      <c r="D76" s="306"/>
      <c r="E76" s="287"/>
      <c r="F76" s="305"/>
      <c r="G76" s="306"/>
      <c r="H76" s="96"/>
      <c r="I76" s="96"/>
      <c r="J76" s="96"/>
    </row>
    <row r="77" spans="1:10" ht="14.45" hidden="1" x14ac:dyDescent="0.25">
      <c r="A77" s="249"/>
      <c r="B77" s="287"/>
      <c r="C77" s="305"/>
      <c r="D77" s="306"/>
      <c r="E77" s="287"/>
      <c r="F77" s="305"/>
      <c r="G77" s="306"/>
      <c r="H77" s="96"/>
      <c r="I77" s="96"/>
      <c r="J77" s="96"/>
    </row>
    <row r="78" spans="1:10" ht="14.45" hidden="1" x14ac:dyDescent="0.25">
      <c r="A78" s="249"/>
      <c r="B78" s="287"/>
      <c r="C78" s="305"/>
      <c r="D78" s="306"/>
      <c r="E78" s="287"/>
      <c r="F78" s="305"/>
      <c r="G78" s="306"/>
      <c r="H78" s="96"/>
      <c r="I78" s="96"/>
      <c r="J78" s="96"/>
    </row>
    <row r="79" spans="1:10" ht="14.45" hidden="1" x14ac:dyDescent="0.25">
      <c r="A79" s="249"/>
      <c r="B79" s="287"/>
      <c r="C79" s="305"/>
      <c r="D79" s="306"/>
      <c r="E79" s="287"/>
      <c r="F79" s="305"/>
      <c r="G79" s="306"/>
      <c r="H79" s="96"/>
      <c r="I79" s="96"/>
      <c r="J79" s="96"/>
    </row>
    <row r="80" spans="1:10" ht="25.5" customHeight="1" x14ac:dyDescent="0.2">
      <c r="A80" s="233" t="s">
        <v>155</v>
      </c>
      <c r="B80" s="251" t="s">
        <v>156</v>
      </c>
      <c r="C80" s="252"/>
      <c r="D80" s="252"/>
      <c r="E80" s="252"/>
      <c r="F80" s="252"/>
      <c r="G80" s="252"/>
      <c r="H80" s="252"/>
      <c r="I80" s="252"/>
      <c r="J80" s="253"/>
    </row>
    <row r="81" spans="1:10" ht="13.5" customHeight="1" x14ac:dyDescent="0.2">
      <c r="A81" s="249"/>
      <c r="B81" s="123" t="s">
        <v>157</v>
      </c>
      <c r="C81" s="211" t="s">
        <v>205</v>
      </c>
      <c r="D81" s="209"/>
      <c r="E81" s="209"/>
      <c r="F81" s="209"/>
      <c r="G81" s="209"/>
      <c r="H81" s="209"/>
      <c r="I81" s="209"/>
      <c r="J81" s="210"/>
    </row>
    <row r="82" spans="1:10" ht="17.25" customHeight="1" x14ac:dyDescent="0.2">
      <c r="A82" s="249"/>
      <c r="B82" s="123" t="s">
        <v>158</v>
      </c>
      <c r="C82" s="218" t="s">
        <v>206</v>
      </c>
      <c r="D82" s="218"/>
      <c r="E82" s="218"/>
      <c r="F82" s="218"/>
      <c r="G82" s="218"/>
      <c r="H82" s="218"/>
      <c r="I82" s="218"/>
      <c r="J82" s="218"/>
    </row>
    <row r="83" spans="1:10" ht="24.75" customHeight="1" x14ac:dyDescent="0.2">
      <c r="A83" s="249"/>
      <c r="B83" s="123" t="s">
        <v>159</v>
      </c>
      <c r="C83" s="218" t="s">
        <v>207</v>
      </c>
      <c r="D83" s="218"/>
      <c r="E83" s="218"/>
      <c r="F83" s="218"/>
      <c r="G83" s="218"/>
      <c r="H83" s="218"/>
      <c r="I83" s="218"/>
      <c r="J83" s="218"/>
    </row>
    <row r="84" spans="1:10" x14ac:dyDescent="0.2">
      <c r="A84" s="249"/>
      <c r="B84" s="260" t="s">
        <v>160</v>
      </c>
      <c r="C84" s="261"/>
      <c r="D84" s="261"/>
      <c r="E84" s="261"/>
      <c r="F84" s="261"/>
      <c r="G84" s="261"/>
      <c r="H84" s="261"/>
      <c r="I84" s="277"/>
      <c r="J84" s="278"/>
    </row>
    <row r="85" spans="1:10" ht="48.6" customHeight="1" x14ac:dyDescent="0.2">
      <c r="A85" s="250"/>
      <c r="B85" s="279"/>
      <c r="C85" s="280"/>
      <c r="D85" s="280"/>
      <c r="E85" s="280"/>
      <c r="F85" s="280"/>
      <c r="G85" s="280"/>
      <c r="H85" s="280"/>
      <c r="I85" s="280"/>
      <c r="J85" s="281"/>
    </row>
    <row r="86" spans="1:10" ht="177" customHeight="1" x14ac:dyDescent="0.2">
      <c r="A86" s="82" t="s">
        <v>161</v>
      </c>
      <c r="B86" s="291" t="s">
        <v>208</v>
      </c>
      <c r="C86" s="292"/>
      <c r="D86" s="292"/>
      <c r="E86" s="292"/>
      <c r="F86" s="292"/>
      <c r="G86" s="292"/>
      <c r="H86" s="292"/>
      <c r="I86" s="292"/>
      <c r="J86" s="293"/>
    </row>
    <row r="87" spans="1:10" ht="23.25" customHeight="1" x14ac:dyDescent="0.2">
      <c r="B87" s="294" t="s">
        <v>163</v>
      </c>
      <c r="C87" s="294"/>
      <c r="D87" s="294"/>
      <c r="E87" s="294"/>
      <c r="F87" s="295"/>
      <c r="G87" s="295"/>
    </row>
    <row r="88" spans="1:10" x14ac:dyDescent="0.2">
      <c r="B88" s="180" t="s">
        <v>43</v>
      </c>
      <c r="C88" s="180"/>
      <c r="D88" s="180"/>
      <c r="E88" s="180"/>
      <c r="F88" s="181"/>
      <c r="G88" s="181"/>
    </row>
    <row r="89" spans="1:10" x14ac:dyDescent="0.2">
      <c r="B89" s="184" t="s">
        <v>44</v>
      </c>
      <c r="C89" s="184"/>
      <c r="D89" s="184"/>
      <c r="E89" s="184"/>
      <c r="F89" s="296"/>
      <c r="G89" s="296"/>
    </row>
    <row r="90" spans="1:10" x14ac:dyDescent="0.2">
      <c r="B90" s="180" t="s">
        <v>164</v>
      </c>
      <c r="C90" s="180"/>
      <c r="D90" s="180"/>
      <c r="E90" s="180"/>
      <c r="F90" s="181"/>
      <c r="G90" s="181"/>
    </row>
    <row r="91" spans="1:10" x14ac:dyDescent="0.2">
      <c r="B91" s="184"/>
      <c r="C91" s="185"/>
      <c r="D91" s="41"/>
      <c r="E91" s="41"/>
      <c r="F91" s="41"/>
      <c r="G91" s="41"/>
    </row>
    <row r="92" spans="1:10" x14ac:dyDescent="0.2">
      <c r="B92" s="180" t="s">
        <v>46</v>
      </c>
      <c r="C92" s="181"/>
      <c r="D92" s="41"/>
      <c r="E92" s="41"/>
      <c r="F92" s="41"/>
      <c r="G92" s="41"/>
    </row>
    <row r="93" spans="1:10" x14ac:dyDescent="0.2">
      <c r="B93" s="184" t="s">
        <v>165</v>
      </c>
      <c r="C93" s="185"/>
      <c r="D93" s="41"/>
      <c r="E93" s="41"/>
      <c r="F93" s="41"/>
      <c r="G93" s="41"/>
    </row>
    <row r="94" spans="1:10" x14ac:dyDescent="0.2">
      <c r="B94" s="180" t="s">
        <v>48</v>
      </c>
      <c r="C94" s="181"/>
      <c r="D94" s="41"/>
      <c r="E94" s="41"/>
      <c r="F94" s="41"/>
      <c r="G94" s="41"/>
    </row>
    <row r="95" spans="1:10" ht="48.75" customHeight="1" x14ac:dyDescent="0.2">
      <c r="A95" s="290" t="s">
        <v>166</v>
      </c>
      <c r="B95" s="290"/>
      <c r="C95" s="290"/>
      <c r="D95" s="290"/>
      <c r="E95" s="290"/>
      <c r="F95" s="290"/>
      <c r="G95" s="290"/>
      <c r="H95" s="290"/>
      <c r="I95" s="290"/>
      <c r="J95" s="290"/>
    </row>
  </sheetData>
  <mergeCells count="125">
    <mergeCell ref="B90:G90"/>
    <mergeCell ref="B91:C91"/>
    <mergeCell ref="B92:C92"/>
    <mergeCell ref="B93:C93"/>
    <mergeCell ref="B94:C94"/>
    <mergeCell ref="A95:J95"/>
    <mergeCell ref="I84:J84"/>
    <mergeCell ref="B85:J85"/>
    <mergeCell ref="B86:J86"/>
    <mergeCell ref="B87:G87"/>
    <mergeCell ref="B88:G88"/>
    <mergeCell ref="B89:G89"/>
    <mergeCell ref="B78:D78"/>
    <mergeCell ref="E78:G78"/>
    <mergeCell ref="B79:D79"/>
    <mergeCell ref="E79:G79"/>
    <mergeCell ref="A80:A85"/>
    <mergeCell ref="B80:J80"/>
    <mergeCell ref="C81:J81"/>
    <mergeCell ref="C82:J82"/>
    <mergeCell ref="C83:J83"/>
    <mergeCell ref="B84:H84"/>
    <mergeCell ref="E75:G75"/>
    <mergeCell ref="B76:D76"/>
    <mergeCell ref="E76:G76"/>
    <mergeCell ref="B77:D77"/>
    <mergeCell ref="E77:G77"/>
    <mergeCell ref="B72:D72"/>
    <mergeCell ref="E72:G72"/>
    <mergeCell ref="B73:D73"/>
    <mergeCell ref="E73:G73"/>
    <mergeCell ref="B74:D74"/>
    <mergeCell ref="E74:G74"/>
    <mergeCell ref="B60:D60"/>
    <mergeCell ref="A61:A79"/>
    <mergeCell ref="B61:J61"/>
    <mergeCell ref="B62:D62"/>
    <mergeCell ref="E62:G62"/>
    <mergeCell ref="B63:D63"/>
    <mergeCell ref="E63:G63"/>
    <mergeCell ref="B64:D64"/>
    <mergeCell ref="E64:G64"/>
    <mergeCell ref="B65:D65"/>
    <mergeCell ref="B69:D69"/>
    <mergeCell ref="E69:G69"/>
    <mergeCell ref="B70:D70"/>
    <mergeCell ref="E70:G70"/>
    <mergeCell ref="B71:D71"/>
    <mergeCell ref="E71:G71"/>
    <mergeCell ref="E65:G65"/>
    <mergeCell ref="B66:D66"/>
    <mergeCell ref="E66:G66"/>
    <mergeCell ref="B67:D67"/>
    <mergeCell ref="E67:G67"/>
    <mergeCell ref="B68:D68"/>
    <mergeCell ref="E68:G68"/>
    <mergeCell ref="B75:D75"/>
    <mergeCell ref="B54:D54"/>
    <mergeCell ref="B55:D55"/>
    <mergeCell ref="B56:D56"/>
    <mergeCell ref="B57:J57"/>
    <mergeCell ref="B58:D58"/>
    <mergeCell ref="B59:D59"/>
    <mergeCell ref="B48:D48"/>
    <mergeCell ref="B49:J49"/>
    <mergeCell ref="B50:D50"/>
    <mergeCell ref="B51:D51"/>
    <mergeCell ref="B52:D52"/>
    <mergeCell ref="B53:D53"/>
    <mergeCell ref="B42:D42"/>
    <mergeCell ref="B43:D43"/>
    <mergeCell ref="B44:D44"/>
    <mergeCell ref="B45:D45"/>
    <mergeCell ref="B46:D46"/>
    <mergeCell ref="B47:D47"/>
    <mergeCell ref="B36:D36"/>
    <mergeCell ref="B37:D37"/>
    <mergeCell ref="B38:D38"/>
    <mergeCell ref="B39:D39"/>
    <mergeCell ref="B40:D40"/>
    <mergeCell ref="B41:J41"/>
    <mergeCell ref="B33:J33"/>
    <mergeCell ref="B34:D34"/>
    <mergeCell ref="B35:D35"/>
    <mergeCell ref="B24:J24"/>
    <mergeCell ref="B25:D25"/>
    <mergeCell ref="B26:D26"/>
    <mergeCell ref="B27:D27"/>
    <mergeCell ref="B28:D28"/>
    <mergeCell ref="B29:D29"/>
    <mergeCell ref="A19:A27"/>
    <mergeCell ref="B19:J19"/>
    <mergeCell ref="B20:D20"/>
    <mergeCell ref="B21:D21"/>
    <mergeCell ref="B22:D22"/>
    <mergeCell ref="B23:D23"/>
    <mergeCell ref="B30:D30"/>
    <mergeCell ref="B31:D31"/>
    <mergeCell ref="B32:D32"/>
    <mergeCell ref="A13:A14"/>
    <mergeCell ref="C13:D13"/>
    <mergeCell ref="E13:J13"/>
    <mergeCell ref="C14:D14"/>
    <mergeCell ref="E14:J14"/>
    <mergeCell ref="A15:A18"/>
    <mergeCell ref="B15:E15"/>
    <mergeCell ref="F15:J15"/>
    <mergeCell ref="B16:E16"/>
    <mergeCell ref="F16:J16"/>
    <mergeCell ref="B17:E17"/>
    <mergeCell ref="F17:J17"/>
    <mergeCell ref="B18:E18"/>
    <mergeCell ref="F18:J18"/>
    <mergeCell ref="L8:M8"/>
    <mergeCell ref="C9:J9"/>
    <mergeCell ref="C10:J10"/>
    <mergeCell ref="C11:J11"/>
    <mergeCell ref="B12:D12"/>
    <mergeCell ref="E12:J12"/>
    <mergeCell ref="B2:I2"/>
    <mergeCell ref="B4:C4"/>
    <mergeCell ref="D4:G4"/>
    <mergeCell ref="B5:C5"/>
    <mergeCell ref="D5:J5"/>
    <mergeCell ref="B8:J8"/>
  </mergeCells>
  <dataValidations count="9">
    <dataValidation allowBlank="1" showInputMessage="1" showErrorMessage="1" prompt="Norāda Ministru kabineta vai Saeimas lēmumu, gadu, pasākuma kodu" sqref="B85:J85"/>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E30:I30 E38:I38 E46:I46 E54:I54 J30:J32 J38:J40 J46:J48 J54:J56 E26:J26 E21:J23">
      <formula1>-1000000000000</formula1>
      <formula2>1000000000000</formula2>
    </dataValidation>
    <dataValidation type="whole" errorStyle="information" allowBlank="1" showInputMessage="1" showErrorMessage="1" error="Jāievada skaitlis" sqref="E34:I34 E39:I40 E47:I48 J34:J35 E42:J43 E50:J51 E58:J59 E55:I56 E25:J25">
      <formula1>-100000000000000</formula1>
      <formula2>100000000000000</formula2>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1"/>
  <sheetViews>
    <sheetView topLeftCell="A17" workbookViewId="0">
      <selection activeCell="B43" sqref="B43:G43"/>
    </sheetView>
  </sheetViews>
  <sheetFormatPr defaultColWidth="8.85546875" defaultRowHeight="12.75" x14ac:dyDescent="0.2"/>
  <cols>
    <col min="1" max="1" width="3.5703125" style="72" customWidth="1"/>
    <col min="2" max="2" width="25.85546875" style="72" customWidth="1"/>
    <col min="3" max="3" width="13.85546875" style="72" customWidth="1"/>
    <col min="4" max="4" width="5.140625" style="72" customWidth="1"/>
    <col min="5" max="10" width="14.140625" style="72" customWidth="1"/>
    <col min="11" max="11" width="8.85546875" style="72"/>
    <col min="12" max="12" width="8.85546875" style="73"/>
    <col min="13" max="16384" width="8.85546875" style="72"/>
  </cols>
  <sheetData>
    <row r="1" spans="1:13" ht="12.6" hidden="1" x14ac:dyDescent="0.25">
      <c r="A1" s="71" t="s">
        <v>91</v>
      </c>
      <c r="B1" s="71" t="s">
        <v>92</v>
      </c>
      <c r="C1" s="71"/>
      <c r="D1" s="71" t="s">
        <v>93</v>
      </c>
      <c r="E1" s="71" t="s">
        <v>94</v>
      </c>
      <c r="F1" s="71" t="s">
        <v>95</v>
      </c>
      <c r="G1" s="71" t="s">
        <v>96</v>
      </c>
    </row>
    <row r="2" spans="1:13" ht="15.75" x14ac:dyDescent="0.2">
      <c r="B2" s="220" t="s">
        <v>97</v>
      </c>
      <c r="C2" s="220"/>
      <c r="D2" s="220"/>
      <c r="E2" s="220"/>
      <c r="F2" s="220"/>
      <c r="G2" s="220"/>
      <c r="H2" s="220"/>
      <c r="I2" s="220"/>
      <c r="L2" s="72"/>
      <c r="M2" s="74"/>
    </row>
    <row r="3" spans="1:13" ht="12.95" x14ac:dyDescent="0.3">
      <c r="A3" s="75"/>
      <c r="B3" s="76"/>
      <c r="C3" s="76"/>
      <c r="D3" s="76"/>
      <c r="E3" s="76"/>
      <c r="F3" s="76"/>
      <c r="G3" s="76"/>
      <c r="H3" s="76"/>
      <c r="I3" s="76"/>
      <c r="L3" s="77"/>
      <c r="M3" s="74"/>
    </row>
    <row r="4" spans="1:13" x14ac:dyDescent="0.2">
      <c r="A4" s="75"/>
      <c r="B4" s="221" t="s">
        <v>98</v>
      </c>
      <c r="C4" s="221"/>
      <c r="D4" s="222" t="s">
        <v>1</v>
      </c>
      <c r="E4" s="222"/>
      <c r="F4" s="222"/>
      <c r="G4" s="222"/>
      <c r="L4" s="77"/>
      <c r="M4" s="74"/>
    </row>
    <row r="5" spans="1:13" x14ac:dyDescent="0.2">
      <c r="A5" s="75"/>
      <c r="B5" s="223" t="s">
        <v>99</v>
      </c>
      <c r="C5" s="223"/>
      <c r="D5" s="224" t="s">
        <v>71</v>
      </c>
      <c r="E5" s="224"/>
      <c r="F5" s="224"/>
      <c r="G5" s="224"/>
      <c r="H5" s="224"/>
      <c r="I5" s="224"/>
      <c r="J5" s="225"/>
      <c r="L5" s="77"/>
      <c r="M5" s="74"/>
    </row>
    <row r="6" spans="1:13" ht="12.95" x14ac:dyDescent="0.3">
      <c r="A6" s="75"/>
      <c r="B6" s="78" t="s">
        <v>101</v>
      </c>
      <c r="C6" s="79" t="s">
        <v>24</v>
      </c>
      <c r="D6" s="80"/>
      <c r="E6" s="80"/>
      <c r="F6" s="80"/>
      <c r="G6" s="80"/>
      <c r="H6" s="80"/>
      <c r="I6" s="80"/>
      <c r="L6" s="77"/>
      <c r="M6" s="74"/>
    </row>
    <row r="7" spans="1:13" ht="12.95" x14ac:dyDescent="0.3">
      <c r="A7" s="75"/>
      <c r="B7" s="75"/>
      <c r="C7" s="75"/>
      <c r="L7" s="77"/>
      <c r="M7" s="74"/>
    </row>
    <row r="8" spans="1:13" x14ac:dyDescent="0.2">
      <c r="A8" s="81" t="s">
        <v>102</v>
      </c>
      <c r="B8" s="226" t="s">
        <v>103</v>
      </c>
      <c r="C8" s="226"/>
      <c r="D8" s="226"/>
      <c r="E8" s="226"/>
      <c r="F8" s="226"/>
      <c r="G8" s="226"/>
      <c r="H8" s="226"/>
      <c r="I8" s="226"/>
      <c r="J8" s="226"/>
      <c r="L8" s="207" t="s">
        <v>104</v>
      </c>
      <c r="M8" s="208"/>
    </row>
    <row r="9" spans="1:13" x14ac:dyDescent="0.2">
      <c r="A9" s="82" t="s">
        <v>12</v>
      </c>
      <c r="B9" s="83" t="s">
        <v>105</v>
      </c>
      <c r="C9" s="209" t="s">
        <v>209</v>
      </c>
      <c r="D9" s="209"/>
      <c r="E9" s="209"/>
      <c r="F9" s="209"/>
      <c r="G9" s="209"/>
      <c r="H9" s="209"/>
      <c r="I9" s="209"/>
      <c r="J9" s="210"/>
      <c r="L9" s="84">
        <f>LEN(TRIM(C9))</f>
        <v>98</v>
      </c>
      <c r="M9" s="85" t="s">
        <v>107</v>
      </c>
    </row>
    <row r="10" spans="1:13" x14ac:dyDescent="0.2">
      <c r="A10" s="86" t="s">
        <v>21</v>
      </c>
      <c r="B10" s="83" t="s">
        <v>108</v>
      </c>
      <c r="C10" s="211" t="s">
        <v>210</v>
      </c>
      <c r="D10" s="212"/>
      <c r="E10" s="212"/>
      <c r="F10" s="212"/>
      <c r="G10" s="212"/>
      <c r="H10" s="212"/>
      <c r="I10" s="212"/>
      <c r="J10" s="213"/>
      <c r="L10" s="87">
        <f>LEN(TRIM(C10))-LEN(SUBSTITUTE(C10," ",""))+1</f>
        <v>14</v>
      </c>
      <c r="M10" s="88" t="s">
        <v>110</v>
      </c>
    </row>
    <row r="11" spans="1:13" x14ac:dyDescent="0.2">
      <c r="A11" s="89" t="s">
        <v>23</v>
      </c>
      <c r="B11" s="90" t="s">
        <v>111</v>
      </c>
      <c r="C11" s="214" t="s">
        <v>211</v>
      </c>
      <c r="D11" s="214"/>
      <c r="E11" s="214"/>
      <c r="F11" s="214"/>
      <c r="G11" s="214"/>
      <c r="H11" s="214"/>
      <c r="I11" s="214"/>
      <c r="J11" s="215"/>
      <c r="L11" s="77"/>
      <c r="M11" s="74"/>
    </row>
    <row r="12" spans="1:13" x14ac:dyDescent="0.2">
      <c r="A12" s="82" t="s">
        <v>25</v>
      </c>
      <c r="B12" s="216" t="s">
        <v>113</v>
      </c>
      <c r="C12" s="217"/>
      <c r="D12" s="217"/>
      <c r="E12" s="218" t="s">
        <v>212</v>
      </c>
      <c r="F12" s="219"/>
      <c r="G12" s="219"/>
      <c r="H12" s="219"/>
      <c r="I12" s="219"/>
      <c r="J12" s="219"/>
      <c r="K12" s="91"/>
      <c r="L12" s="74"/>
      <c r="M12" s="74"/>
    </row>
    <row r="13" spans="1:13" ht="63.75" x14ac:dyDescent="0.2">
      <c r="A13" s="233" t="s">
        <v>52</v>
      </c>
      <c r="B13" s="83" t="s">
        <v>115</v>
      </c>
      <c r="C13" s="235" t="s">
        <v>116</v>
      </c>
      <c r="D13" s="236"/>
      <c r="E13" s="211" t="s">
        <v>213</v>
      </c>
      <c r="F13" s="237"/>
      <c r="G13" s="237"/>
      <c r="H13" s="237"/>
      <c r="I13" s="237"/>
      <c r="J13" s="238"/>
      <c r="L13" s="92">
        <f>LEN(TRIM(E13))-LEN(SUBSTITUTE(E13," ",""))+1</f>
        <v>41</v>
      </c>
      <c r="M13" s="93" t="s">
        <v>110</v>
      </c>
    </row>
    <row r="14" spans="1:13" ht="25.5" x14ac:dyDescent="0.2">
      <c r="A14" s="234"/>
      <c r="B14" s="83" t="s">
        <v>118</v>
      </c>
      <c r="C14" s="235" t="s">
        <v>119</v>
      </c>
      <c r="D14" s="235"/>
      <c r="E14" s="211"/>
      <c r="F14" s="237"/>
      <c r="G14" s="237"/>
      <c r="H14" s="237"/>
      <c r="I14" s="237"/>
      <c r="J14" s="238"/>
      <c r="L14" s="87">
        <f>LEN(TRIM(E14))-LEN(SUBSTITUTE(E14," ",""))+1</f>
        <v>1</v>
      </c>
      <c r="M14" s="88" t="s">
        <v>110</v>
      </c>
    </row>
    <row r="15" spans="1:13" x14ac:dyDescent="0.2">
      <c r="A15" s="233" t="s">
        <v>27</v>
      </c>
      <c r="B15" s="240" t="s">
        <v>121</v>
      </c>
      <c r="C15" s="241"/>
      <c r="D15" s="241"/>
      <c r="E15" s="241"/>
      <c r="F15" s="242" t="s">
        <v>122</v>
      </c>
      <c r="G15" s="243"/>
      <c r="H15" s="243"/>
      <c r="I15" s="243"/>
      <c r="J15" s="244"/>
    </row>
    <row r="16" spans="1:13" x14ac:dyDescent="0.2">
      <c r="A16" s="239"/>
      <c r="B16" s="218" t="s">
        <v>214</v>
      </c>
      <c r="C16" s="219"/>
      <c r="D16" s="219"/>
      <c r="E16" s="219"/>
      <c r="F16" s="209" t="s">
        <v>215</v>
      </c>
      <c r="G16" s="209"/>
      <c r="H16" s="209"/>
      <c r="I16" s="209"/>
      <c r="J16" s="210"/>
    </row>
    <row r="17" spans="1:10" x14ac:dyDescent="0.2">
      <c r="A17" s="239"/>
      <c r="B17" s="218" t="s">
        <v>216</v>
      </c>
      <c r="C17" s="219"/>
      <c r="D17" s="219"/>
      <c r="E17" s="219"/>
      <c r="F17" s="209" t="s">
        <v>215</v>
      </c>
      <c r="G17" s="209"/>
      <c r="H17" s="209"/>
      <c r="I17" s="209"/>
      <c r="J17" s="210"/>
    </row>
    <row r="18" spans="1:10" x14ac:dyDescent="0.2">
      <c r="A18" s="234"/>
      <c r="B18" s="218" t="s">
        <v>217</v>
      </c>
      <c r="C18" s="219"/>
      <c r="D18" s="219"/>
      <c r="E18" s="219"/>
      <c r="F18" s="209" t="s">
        <v>215</v>
      </c>
      <c r="G18" s="209"/>
      <c r="H18" s="209"/>
      <c r="I18" s="209"/>
      <c r="J18" s="210"/>
    </row>
    <row r="19" spans="1:10" x14ac:dyDescent="0.2">
      <c r="A19" s="233" t="s">
        <v>29</v>
      </c>
      <c r="B19" s="251" t="s">
        <v>128</v>
      </c>
      <c r="C19" s="252"/>
      <c r="D19" s="252"/>
      <c r="E19" s="252"/>
      <c r="F19" s="252"/>
      <c r="G19" s="252"/>
      <c r="H19" s="252"/>
      <c r="I19" s="252"/>
      <c r="J19" s="253"/>
    </row>
    <row r="20" spans="1:10" ht="52.5" x14ac:dyDescent="0.2">
      <c r="A20" s="249"/>
      <c r="B20" s="254"/>
      <c r="C20" s="254"/>
      <c r="D20" s="254"/>
      <c r="E20" s="94" t="s">
        <v>129</v>
      </c>
      <c r="F20" s="94" t="s">
        <v>130</v>
      </c>
      <c r="G20" s="94" t="s">
        <v>131</v>
      </c>
      <c r="H20" s="95" t="s">
        <v>132</v>
      </c>
      <c r="I20" s="95" t="s">
        <v>133</v>
      </c>
      <c r="J20" s="95" t="s">
        <v>134</v>
      </c>
    </row>
    <row r="21" spans="1:10" x14ac:dyDescent="0.2">
      <c r="A21" s="249"/>
      <c r="B21" s="255" t="s">
        <v>135</v>
      </c>
      <c r="C21" s="256"/>
      <c r="D21" s="257"/>
      <c r="E21" s="96"/>
      <c r="F21" s="96"/>
      <c r="G21" s="96"/>
      <c r="H21" s="97"/>
      <c r="I21" s="97"/>
      <c r="J21" s="98"/>
    </row>
    <row r="22" spans="1:10" x14ac:dyDescent="0.2">
      <c r="A22" s="249"/>
      <c r="B22" s="258" t="s">
        <v>136</v>
      </c>
      <c r="C22" s="258"/>
      <c r="D22" s="259"/>
      <c r="E22" s="96">
        <v>0</v>
      </c>
      <c r="F22" s="96">
        <v>5651395</v>
      </c>
      <c r="G22" s="96">
        <v>5651395</v>
      </c>
      <c r="H22" s="96"/>
      <c r="I22" s="96">
        <f>G22</f>
        <v>5651395</v>
      </c>
      <c r="J22" s="99"/>
    </row>
    <row r="23" spans="1:10" x14ac:dyDescent="0.2">
      <c r="A23" s="249"/>
      <c r="B23" s="260" t="s">
        <v>137</v>
      </c>
      <c r="C23" s="261"/>
      <c r="D23" s="261"/>
      <c r="E23" s="96">
        <v>0</v>
      </c>
      <c r="F23" s="96">
        <v>5651395</v>
      </c>
      <c r="G23" s="96">
        <v>5651395</v>
      </c>
      <c r="H23" s="96"/>
      <c r="I23" s="96">
        <v>5651395</v>
      </c>
      <c r="J23" s="99"/>
    </row>
    <row r="24" spans="1:10" x14ac:dyDescent="0.2">
      <c r="A24" s="249"/>
      <c r="B24" s="260" t="s">
        <v>138</v>
      </c>
      <c r="C24" s="261"/>
      <c r="D24" s="261"/>
      <c r="E24" s="261"/>
      <c r="F24" s="261"/>
      <c r="G24" s="261"/>
      <c r="H24" s="261"/>
      <c r="I24" s="261"/>
      <c r="J24" s="262"/>
    </row>
    <row r="25" spans="1:10" x14ac:dyDescent="0.2">
      <c r="A25" s="249"/>
      <c r="B25" s="263" t="s">
        <v>139</v>
      </c>
      <c r="C25" s="263"/>
      <c r="D25" s="264"/>
      <c r="E25" s="96"/>
      <c r="F25" s="96"/>
      <c r="G25" s="96"/>
      <c r="H25" s="96"/>
      <c r="I25" s="53"/>
      <c r="J25" s="99"/>
    </row>
    <row r="26" spans="1:10" x14ac:dyDescent="0.2">
      <c r="A26" s="249"/>
      <c r="B26" s="263" t="s">
        <v>140</v>
      </c>
      <c r="C26" s="263"/>
      <c r="D26" s="264"/>
      <c r="E26" s="96">
        <v>0</v>
      </c>
      <c r="F26" s="96">
        <v>5651395</v>
      </c>
      <c r="G26" s="96">
        <v>5651395</v>
      </c>
      <c r="H26" s="96"/>
      <c r="I26" s="96">
        <v>5651395</v>
      </c>
      <c r="J26" s="99"/>
    </row>
    <row r="27" spans="1:10" x14ac:dyDescent="0.2">
      <c r="A27" s="250"/>
      <c r="B27" s="258" t="s">
        <v>218</v>
      </c>
      <c r="C27" s="258"/>
      <c r="D27" s="259"/>
      <c r="E27" s="112"/>
      <c r="F27" s="112"/>
      <c r="G27" s="112"/>
      <c r="H27" s="112"/>
      <c r="I27" s="112"/>
      <c r="J27" s="119"/>
    </row>
    <row r="28" spans="1:10" x14ac:dyDescent="0.2">
      <c r="A28" s="233" t="s">
        <v>149</v>
      </c>
      <c r="B28" s="272" t="s">
        <v>150</v>
      </c>
      <c r="C28" s="282"/>
      <c r="D28" s="282"/>
      <c r="E28" s="282"/>
      <c r="F28" s="282"/>
      <c r="G28" s="282"/>
      <c r="H28" s="282"/>
      <c r="I28" s="282"/>
      <c r="J28" s="283"/>
    </row>
    <row r="29" spans="1:10" x14ac:dyDescent="0.2">
      <c r="A29" s="249"/>
      <c r="B29" s="284" t="s">
        <v>151</v>
      </c>
      <c r="C29" s="285"/>
      <c r="D29" s="286"/>
      <c r="E29" s="284" t="s">
        <v>152</v>
      </c>
      <c r="F29" s="285"/>
      <c r="G29" s="286"/>
      <c r="H29" s="121" t="s">
        <v>129</v>
      </c>
      <c r="I29" s="121" t="s">
        <v>130</v>
      </c>
      <c r="J29" s="121" t="s">
        <v>131</v>
      </c>
    </row>
    <row r="30" spans="1:10" x14ac:dyDescent="0.2">
      <c r="A30" s="249"/>
      <c r="B30" s="287" t="s">
        <v>219</v>
      </c>
      <c r="C30" s="288"/>
      <c r="D30" s="289"/>
      <c r="E30" s="287" t="s">
        <v>220</v>
      </c>
      <c r="F30" s="288"/>
      <c r="G30" s="289"/>
      <c r="H30" s="96">
        <v>0</v>
      </c>
      <c r="I30" s="96">
        <v>1630</v>
      </c>
      <c r="J30" s="96">
        <v>1630</v>
      </c>
    </row>
    <row r="31" spans="1:10" x14ac:dyDescent="0.2">
      <c r="A31" s="249"/>
      <c r="B31" s="287"/>
      <c r="C31" s="307"/>
      <c r="D31" s="308"/>
      <c r="E31" s="287"/>
      <c r="F31" s="307"/>
      <c r="G31" s="308"/>
      <c r="H31" s="96"/>
      <c r="I31" s="96"/>
      <c r="J31" s="96"/>
    </row>
    <row r="32" spans="1:10" x14ac:dyDescent="0.2">
      <c r="A32" s="249"/>
      <c r="B32" s="287"/>
      <c r="C32" s="307"/>
      <c r="D32" s="308"/>
      <c r="E32" s="287"/>
      <c r="F32" s="307"/>
      <c r="G32" s="308"/>
      <c r="H32" s="96"/>
      <c r="I32" s="96"/>
      <c r="J32" s="96"/>
    </row>
    <row r="33" spans="1:10" x14ac:dyDescent="0.2">
      <c r="A33" s="249"/>
      <c r="B33" s="287"/>
      <c r="C33" s="307"/>
      <c r="D33" s="308"/>
      <c r="E33" s="287"/>
      <c r="F33" s="307"/>
      <c r="G33" s="308"/>
      <c r="H33" s="96"/>
      <c r="I33" s="96"/>
      <c r="J33" s="96"/>
    </row>
    <row r="34" spans="1:10" x14ac:dyDescent="0.2">
      <c r="A34" s="249"/>
      <c r="B34" s="287"/>
      <c r="C34" s="307"/>
      <c r="D34" s="308"/>
      <c r="E34" s="287"/>
      <c r="F34" s="307"/>
      <c r="G34" s="308"/>
      <c r="H34" s="96"/>
      <c r="I34" s="96"/>
      <c r="J34" s="96"/>
    </row>
    <row r="35" spans="1:10" x14ac:dyDescent="0.2">
      <c r="A35" s="250"/>
      <c r="B35" s="287"/>
      <c r="C35" s="288"/>
      <c r="D35" s="289"/>
      <c r="E35" s="287"/>
      <c r="F35" s="288"/>
      <c r="G35" s="289"/>
      <c r="H35" s="96"/>
      <c r="I35" s="96"/>
      <c r="J35" s="96"/>
    </row>
    <row r="36" spans="1:10" x14ac:dyDescent="0.2">
      <c r="A36" s="233" t="s">
        <v>155</v>
      </c>
      <c r="B36" s="251" t="s">
        <v>156</v>
      </c>
      <c r="C36" s="252"/>
      <c r="D36" s="252"/>
      <c r="E36" s="252"/>
      <c r="F36" s="252"/>
      <c r="G36" s="252"/>
      <c r="H36" s="252"/>
      <c r="I36" s="252"/>
      <c r="J36" s="253"/>
    </row>
    <row r="37" spans="1:10" x14ac:dyDescent="0.2">
      <c r="A37" s="249"/>
      <c r="B37" s="123" t="s">
        <v>157</v>
      </c>
      <c r="C37" s="211"/>
      <c r="D37" s="209"/>
      <c r="E37" s="209"/>
      <c r="F37" s="209"/>
      <c r="G37" s="209"/>
      <c r="H37" s="209"/>
      <c r="I37" s="209"/>
      <c r="J37" s="210"/>
    </row>
    <row r="38" spans="1:10" x14ac:dyDescent="0.2">
      <c r="A38" s="249"/>
      <c r="B38" s="123" t="s">
        <v>158</v>
      </c>
      <c r="C38" s="218"/>
      <c r="D38" s="218"/>
      <c r="E38" s="218"/>
      <c r="F38" s="218"/>
      <c r="G38" s="218"/>
      <c r="H38" s="218"/>
      <c r="I38" s="218"/>
      <c r="J38" s="218"/>
    </row>
    <row r="39" spans="1:10" ht="25.5" x14ac:dyDescent="0.2">
      <c r="A39" s="249"/>
      <c r="B39" s="123" t="s">
        <v>159</v>
      </c>
      <c r="C39" s="218"/>
      <c r="D39" s="218"/>
      <c r="E39" s="218"/>
      <c r="F39" s="218"/>
      <c r="G39" s="218"/>
      <c r="H39" s="218"/>
      <c r="I39" s="218"/>
      <c r="J39" s="218"/>
    </row>
    <row r="40" spans="1:10" x14ac:dyDescent="0.2">
      <c r="A40" s="249"/>
      <c r="B40" s="260" t="s">
        <v>160</v>
      </c>
      <c r="C40" s="261"/>
      <c r="D40" s="261"/>
      <c r="E40" s="261"/>
      <c r="F40" s="261"/>
      <c r="G40" s="261"/>
      <c r="H40" s="261"/>
      <c r="I40" s="277"/>
      <c r="J40" s="278"/>
    </row>
    <row r="41" spans="1:10" x14ac:dyDescent="0.2">
      <c r="A41" s="250"/>
      <c r="B41" s="279"/>
      <c r="C41" s="280"/>
      <c r="D41" s="280"/>
      <c r="E41" s="280"/>
      <c r="F41" s="280"/>
      <c r="G41" s="280"/>
      <c r="H41" s="280"/>
      <c r="I41" s="280"/>
      <c r="J41" s="281"/>
    </row>
    <row r="42" spans="1:10" ht="59.45" customHeight="1" x14ac:dyDescent="0.2">
      <c r="A42" s="82" t="s">
        <v>161</v>
      </c>
      <c r="B42" s="291" t="s">
        <v>552</v>
      </c>
      <c r="C42" s="292"/>
      <c r="D42" s="292"/>
      <c r="E42" s="292"/>
      <c r="F42" s="292"/>
      <c r="G42" s="292"/>
      <c r="H42" s="292"/>
      <c r="I42" s="292"/>
      <c r="J42" s="293"/>
    </row>
    <row r="43" spans="1:10" x14ac:dyDescent="0.2">
      <c r="B43" s="294" t="s">
        <v>163</v>
      </c>
      <c r="C43" s="294"/>
      <c r="D43" s="294"/>
      <c r="E43" s="294"/>
      <c r="F43" s="295"/>
      <c r="G43" s="295"/>
    </row>
    <row r="44" spans="1:10" ht="12.6" x14ac:dyDescent="0.25">
      <c r="B44" s="180" t="s">
        <v>43</v>
      </c>
      <c r="C44" s="180"/>
      <c r="D44" s="180"/>
      <c r="E44" s="180"/>
      <c r="F44" s="181"/>
      <c r="G44" s="181"/>
    </row>
    <row r="45" spans="1:10" x14ac:dyDescent="0.2">
      <c r="B45" s="184" t="s">
        <v>44</v>
      </c>
      <c r="C45" s="184"/>
      <c r="D45" s="184"/>
      <c r="E45" s="184"/>
      <c r="F45" s="296"/>
      <c r="G45" s="296"/>
    </row>
    <row r="46" spans="1:10" x14ac:dyDescent="0.2">
      <c r="B46" s="180" t="s">
        <v>164</v>
      </c>
      <c r="C46" s="180"/>
      <c r="D46" s="180"/>
      <c r="E46" s="180"/>
      <c r="F46" s="181"/>
      <c r="G46" s="181"/>
    </row>
    <row r="47" spans="1:10" x14ac:dyDescent="0.2">
      <c r="B47" s="184" t="s">
        <v>68</v>
      </c>
      <c r="C47" s="185"/>
      <c r="D47" s="41"/>
      <c r="E47" s="41"/>
      <c r="F47" s="41"/>
      <c r="G47" s="41"/>
    </row>
    <row r="48" spans="1:10" x14ac:dyDescent="0.2">
      <c r="B48" s="180" t="s">
        <v>46</v>
      </c>
      <c r="C48" s="181"/>
      <c r="D48" s="41"/>
      <c r="E48" s="41"/>
      <c r="F48" s="41"/>
      <c r="G48" s="41"/>
    </row>
    <row r="49" spans="1:10" x14ac:dyDescent="0.2">
      <c r="B49" s="309" t="s">
        <v>221</v>
      </c>
      <c r="C49" s="185"/>
      <c r="D49" s="41"/>
      <c r="E49" s="41"/>
      <c r="F49" s="41"/>
      <c r="G49" s="41"/>
    </row>
    <row r="50" spans="1:10" x14ac:dyDescent="0.2">
      <c r="B50" s="180" t="s">
        <v>48</v>
      </c>
      <c r="C50" s="181"/>
      <c r="D50" s="41"/>
      <c r="E50" s="41"/>
      <c r="F50" s="41"/>
      <c r="G50" s="41"/>
    </row>
    <row r="51" spans="1:10" x14ac:dyDescent="0.2">
      <c r="A51" s="290" t="s">
        <v>166</v>
      </c>
      <c r="B51" s="290"/>
      <c r="C51" s="290"/>
      <c r="D51" s="290"/>
      <c r="E51" s="290"/>
      <c r="F51" s="290"/>
      <c r="G51" s="290"/>
      <c r="H51" s="290"/>
      <c r="I51" s="290"/>
      <c r="J51" s="290"/>
    </row>
  </sheetData>
  <mergeCells count="70">
    <mergeCell ref="A51:J51"/>
    <mergeCell ref="I40:J40"/>
    <mergeCell ref="B41:J41"/>
    <mergeCell ref="B42:J42"/>
    <mergeCell ref="B43:G43"/>
    <mergeCell ref="B44:G44"/>
    <mergeCell ref="B45:G45"/>
    <mergeCell ref="B46:G46"/>
    <mergeCell ref="B47:C47"/>
    <mergeCell ref="B48:C48"/>
    <mergeCell ref="B49:C49"/>
    <mergeCell ref="B50:C50"/>
    <mergeCell ref="E34:G34"/>
    <mergeCell ref="B35:D35"/>
    <mergeCell ref="E35:G35"/>
    <mergeCell ref="A36:A41"/>
    <mergeCell ref="B36:J36"/>
    <mergeCell ref="C37:J37"/>
    <mergeCell ref="C38:J38"/>
    <mergeCell ref="C39:J39"/>
    <mergeCell ref="B40:H40"/>
    <mergeCell ref="B25:D25"/>
    <mergeCell ref="B26:D26"/>
    <mergeCell ref="B27:D27"/>
    <mergeCell ref="A28:A35"/>
    <mergeCell ref="B28:J28"/>
    <mergeCell ref="B29:D29"/>
    <mergeCell ref="E29:G29"/>
    <mergeCell ref="B30:D30"/>
    <mergeCell ref="E30:G30"/>
    <mergeCell ref="B31:D31"/>
    <mergeCell ref="E31:G31"/>
    <mergeCell ref="B32:D32"/>
    <mergeCell ref="E32:G32"/>
    <mergeCell ref="B33:D33"/>
    <mergeCell ref="E33:G33"/>
    <mergeCell ref="B34:D34"/>
    <mergeCell ref="B17:E17"/>
    <mergeCell ref="F17:J17"/>
    <mergeCell ref="B18:E18"/>
    <mergeCell ref="F18:J18"/>
    <mergeCell ref="A19:A27"/>
    <mergeCell ref="B19:J19"/>
    <mergeCell ref="B20:D20"/>
    <mergeCell ref="B21:D21"/>
    <mergeCell ref="B22:D22"/>
    <mergeCell ref="B23:D23"/>
    <mergeCell ref="A15:A18"/>
    <mergeCell ref="B15:E15"/>
    <mergeCell ref="F15:J15"/>
    <mergeCell ref="B16:E16"/>
    <mergeCell ref="F16:J16"/>
    <mergeCell ref="B24:J24"/>
    <mergeCell ref="A13:A14"/>
    <mergeCell ref="C13:D13"/>
    <mergeCell ref="E13:J13"/>
    <mergeCell ref="C14:D14"/>
    <mergeCell ref="E14:J14"/>
    <mergeCell ref="L8:M8"/>
    <mergeCell ref="C9:J9"/>
    <mergeCell ref="C10:J10"/>
    <mergeCell ref="C11:J11"/>
    <mergeCell ref="B12:D12"/>
    <mergeCell ref="E12:J12"/>
    <mergeCell ref="B8:J8"/>
    <mergeCell ref="B2:I2"/>
    <mergeCell ref="B4:C4"/>
    <mergeCell ref="D4:G4"/>
    <mergeCell ref="B5:C5"/>
    <mergeCell ref="D5:J5"/>
  </mergeCells>
  <dataValidations count="9">
    <dataValidation allowBlank="1" showInputMessage="1" showErrorMessage="1" prompt="Norāda Ministru kabineta vai Saeimas lēmumu, gadu, pasākuma kodu" sqref="B41:J41"/>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E21:J23">
      <formula1>-1000000000000</formula1>
      <formula2>1000000000000</formula2>
    </dataValidation>
    <dataValidation type="whole" errorStyle="information" allowBlank="1" showInputMessage="1" showErrorMessage="1" error="Jāievada skaitlis" sqref="E25:J26">
      <formula1>-100000000000000</formula1>
      <formula2>100000000000000</formula2>
    </dataValidation>
  </dataValidations>
  <hyperlinks>
    <hyperlink ref="B49" r:id="rId1"/>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4"/>
  <sheetViews>
    <sheetView tabSelected="1" topLeftCell="A17" workbookViewId="0">
      <selection activeCell="F47" sqref="F47"/>
    </sheetView>
  </sheetViews>
  <sheetFormatPr defaultColWidth="8.85546875" defaultRowHeight="12.75" x14ac:dyDescent="0.2"/>
  <cols>
    <col min="1" max="1" width="3.5703125" style="72" customWidth="1"/>
    <col min="2" max="2" width="25.85546875" style="72" customWidth="1"/>
    <col min="3" max="3" width="13.85546875" style="72" customWidth="1"/>
    <col min="4" max="4" width="5.140625" style="72" customWidth="1"/>
    <col min="5" max="10" width="14.140625" style="72" customWidth="1"/>
    <col min="11" max="11" width="8.85546875" style="72"/>
    <col min="12" max="12" width="8.85546875" style="73"/>
    <col min="13" max="16384" width="8.85546875" style="72"/>
  </cols>
  <sheetData>
    <row r="1" spans="1:13" ht="12.6" hidden="1" x14ac:dyDescent="0.25">
      <c r="A1" s="71" t="s">
        <v>91</v>
      </c>
      <c r="B1" s="71" t="s">
        <v>92</v>
      </c>
      <c r="C1" s="71"/>
      <c r="D1" s="71" t="s">
        <v>93</v>
      </c>
      <c r="E1" s="71" t="s">
        <v>94</v>
      </c>
      <c r="F1" s="71" t="s">
        <v>95</v>
      </c>
      <c r="G1" s="71" t="s">
        <v>96</v>
      </c>
    </row>
    <row r="2" spans="1:13" ht="15.75" customHeight="1" x14ac:dyDescent="0.2">
      <c r="B2" s="220" t="s">
        <v>97</v>
      </c>
      <c r="C2" s="220"/>
      <c r="D2" s="220"/>
      <c r="E2" s="220"/>
      <c r="F2" s="220"/>
      <c r="G2" s="220"/>
      <c r="H2" s="220"/>
      <c r="I2" s="220"/>
      <c r="L2" s="72"/>
      <c r="M2" s="74"/>
    </row>
    <row r="3" spans="1:13" ht="13.5" customHeight="1" x14ac:dyDescent="0.3">
      <c r="A3" s="75"/>
      <c r="B3" s="76"/>
      <c r="C3" s="76"/>
      <c r="D3" s="76"/>
      <c r="E3" s="76"/>
      <c r="F3" s="76"/>
      <c r="G3" s="76"/>
      <c r="H3" s="76"/>
      <c r="I3" s="76"/>
      <c r="L3" s="77"/>
      <c r="M3" s="74"/>
    </row>
    <row r="4" spans="1:13" ht="13.5" customHeight="1" x14ac:dyDescent="0.2">
      <c r="A4" s="75"/>
      <c r="B4" s="221" t="s">
        <v>98</v>
      </c>
      <c r="C4" s="221"/>
      <c r="D4" s="222" t="s">
        <v>1</v>
      </c>
      <c r="E4" s="222"/>
      <c r="F4" s="222"/>
      <c r="G4" s="222"/>
      <c r="L4" s="77"/>
      <c r="M4" s="74"/>
    </row>
    <row r="5" spans="1:13" ht="27.75" customHeight="1" x14ac:dyDescent="0.2">
      <c r="A5" s="75"/>
      <c r="B5" s="223" t="s">
        <v>99</v>
      </c>
      <c r="C5" s="223"/>
      <c r="D5" s="224" t="s">
        <v>222</v>
      </c>
      <c r="E5" s="224"/>
      <c r="F5" s="224"/>
      <c r="G5" s="224"/>
      <c r="H5" s="224"/>
      <c r="I5" s="224"/>
      <c r="J5" s="225"/>
      <c r="L5" s="77"/>
      <c r="M5" s="74"/>
    </row>
    <row r="6" spans="1:13" ht="12.95" x14ac:dyDescent="0.3">
      <c r="A6" s="75"/>
      <c r="B6" s="78" t="s">
        <v>101</v>
      </c>
      <c r="C6" s="79" t="s">
        <v>26</v>
      </c>
      <c r="D6" s="80"/>
      <c r="E6" s="80"/>
      <c r="F6" s="80"/>
      <c r="G6" s="80"/>
      <c r="H6" s="80"/>
      <c r="I6" s="80"/>
      <c r="L6" s="77"/>
      <c r="M6" s="74"/>
    </row>
    <row r="7" spans="1:13" ht="12.95" x14ac:dyDescent="0.3">
      <c r="A7" s="75"/>
      <c r="B7" s="75"/>
      <c r="C7" s="75"/>
      <c r="L7" s="77"/>
      <c r="M7" s="74"/>
    </row>
    <row r="8" spans="1:13" ht="12.75" customHeight="1" x14ac:dyDescent="0.2">
      <c r="A8" s="81" t="s">
        <v>102</v>
      </c>
      <c r="B8" s="226" t="s">
        <v>103</v>
      </c>
      <c r="C8" s="226"/>
      <c r="D8" s="226"/>
      <c r="E8" s="226"/>
      <c r="F8" s="226"/>
      <c r="G8" s="226"/>
      <c r="H8" s="226"/>
      <c r="I8" s="226"/>
      <c r="J8" s="226"/>
      <c r="L8" s="207" t="s">
        <v>104</v>
      </c>
      <c r="M8" s="208"/>
    </row>
    <row r="9" spans="1:13" ht="38.25" customHeight="1" x14ac:dyDescent="0.2">
      <c r="A9" s="82" t="s">
        <v>12</v>
      </c>
      <c r="B9" s="83" t="s">
        <v>105</v>
      </c>
      <c r="C9" s="209" t="s">
        <v>223</v>
      </c>
      <c r="D9" s="209"/>
      <c r="E9" s="209"/>
      <c r="F9" s="209"/>
      <c r="G9" s="209"/>
      <c r="H9" s="209"/>
      <c r="I9" s="209"/>
      <c r="J9" s="210"/>
      <c r="L9" s="84">
        <f>LEN(TRIM(C9))</f>
        <v>234</v>
      </c>
      <c r="M9" s="85" t="s">
        <v>107</v>
      </c>
    </row>
    <row r="10" spans="1:13" ht="409.5" customHeight="1" x14ac:dyDescent="0.2">
      <c r="A10" s="86" t="s">
        <v>21</v>
      </c>
      <c r="B10" s="83" t="s">
        <v>108</v>
      </c>
      <c r="C10" s="211" t="s">
        <v>224</v>
      </c>
      <c r="D10" s="212"/>
      <c r="E10" s="212"/>
      <c r="F10" s="212"/>
      <c r="G10" s="212"/>
      <c r="H10" s="212"/>
      <c r="I10" s="212"/>
      <c r="J10" s="213"/>
      <c r="L10" s="87">
        <f>LEN(TRIM(C10))-LEN(SUBSTITUTE(C10," ",""))+1</f>
        <v>1095</v>
      </c>
      <c r="M10" s="88" t="s">
        <v>110</v>
      </c>
    </row>
    <row r="11" spans="1:13" ht="382.35" customHeight="1" x14ac:dyDescent="0.2">
      <c r="A11" s="89" t="s">
        <v>23</v>
      </c>
      <c r="B11" s="90" t="s">
        <v>111</v>
      </c>
      <c r="C11" s="214" t="s">
        <v>225</v>
      </c>
      <c r="D11" s="214"/>
      <c r="E11" s="214"/>
      <c r="F11" s="214"/>
      <c r="G11" s="214"/>
      <c r="H11" s="214"/>
      <c r="I11" s="214"/>
      <c r="J11" s="215"/>
      <c r="L11" s="77"/>
      <c r="M11" s="74"/>
    </row>
    <row r="12" spans="1:13" ht="58.7" customHeight="1" x14ac:dyDescent="0.2">
      <c r="A12" s="82" t="s">
        <v>25</v>
      </c>
      <c r="B12" s="216" t="s">
        <v>113</v>
      </c>
      <c r="C12" s="217"/>
      <c r="D12" s="217"/>
      <c r="E12" s="218" t="s">
        <v>226</v>
      </c>
      <c r="F12" s="219"/>
      <c r="G12" s="219"/>
      <c r="H12" s="219"/>
      <c r="I12" s="219"/>
      <c r="J12" s="219"/>
      <c r="K12" s="91"/>
      <c r="L12" s="74"/>
      <c r="M12" s="74"/>
    </row>
    <row r="13" spans="1:13" ht="402.6" customHeight="1" x14ac:dyDescent="0.2">
      <c r="A13" s="233" t="s">
        <v>52</v>
      </c>
      <c r="B13" s="83" t="s">
        <v>115</v>
      </c>
      <c r="C13" s="235" t="s">
        <v>116</v>
      </c>
      <c r="D13" s="236"/>
      <c r="E13" s="211" t="s">
        <v>227</v>
      </c>
      <c r="F13" s="237"/>
      <c r="G13" s="237"/>
      <c r="H13" s="237"/>
      <c r="I13" s="237"/>
      <c r="J13" s="238"/>
      <c r="L13" s="92">
        <f>LEN(TRIM(E13))-LEN(SUBSTITUTE(E13," ",""))+1</f>
        <v>246</v>
      </c>
      <c r="M13" s="93" t="s">
        <v>110</v>
      </c>
    </row>
    <row r="14" spans="1:13" ht="38.25" customHeight="1" x14ac:dyDescent="0.2">
      <c r="A14" s="234"/>
      <c r="B14" s="83" t="s">
        <v>118</v>
      </c>
      <c r="C14" s="235" t="s">
        <v>119</v>
      </c>
      <c r="D14" s="235"/>
      <c r="E14" s="211"/>
      <c r="F14" s="237"/>
      <c r="G14" s="237"/>
      <c r="H14" s="237"/>
      <c r="I14" s="237"/>
      <c r="J14" s="238"/>
      <c r="L14" s="87">
        <f>LEN(TRIM(E14))-LEN(SUBSTITUTE(E14," ",""))+1</f>
        <v>1</v>
      </c>
      <c r="M14" s="88" t="s">
        <v>110</v>
      </c>
    </row>
    <row r="15" spans="1:13" ht="38.25" customHeight="1" x14ac:dyDescent="0.2">
      <c r="A15" s="233" t="s">
        <v>27</v>
      </c>
      <c r="B15" s="240" t="s">
        <v>121</v>
      </c>
      <c r="C15" s="241"/>
      <c r="D15" s="241"/>
      <c r="E15" s="241"/>
      <c r="F15" s="242" t="s">
        <v>122</v>
      </c>
      <c r="G15" s="243"/>
      <c r="H15" s="243"/>
      <c r="I15" s="243"/>
      <c r="J15" s="244"/>
    </row>
    <row r="16" spans="1:13" ht="31.5" customHeight="1" x14ac:dyDescent="0.2">
      <c r="A16" s="239"/>
      <c r="B16" s="218" t="s">
        <v>176</v>
      </c>
      <c r="C16" s="219"/>
      <c r="D16" s="219"/>
      <c r="E16" s="219"/>
      <c r="F16" s="218" t="s">
        <v>228</v>
      </c>
      <c r="G16" s="218"/>
      <c r="H16" s="218"/>
      <c r="I16" s="218"/>
      <c r="J16" s="218"/>
    </row>
    <row r="17" spans="1:10" ht="34.5" customHeight="1" x14ac:dyDescent="0.2">
      <c r="A17" s="239"/>
      <c r="B17" s="218" t="s">
        <v>229</v>
      </c>
      <c r="C17" s="219"/>
      <c r="D17" s="219"/>
      <c r="E17" s="219"/>
      <c r="F17" s="218" t="s">
        <v>230</v>
      </c>
      <c r="G17" s="218"/>
      <c r="H17" s="218"/>
      <c r="I17" s="218"/>
      <c r="J17" s="218"/>
    </row>
    <row r="18" spans="1:10" ht="40.5" customHeight="1" x14ac:dyDescent="0.2">
      <c r="A18" s="239"/>
      <c r="B18" s="218" t="s">
        <v>231</v>
      </c>
      <c r="C18" s="219"/>
      <c r="D18" s="219"/>
      <c r="E18" s="219"/>
      <c r="F18" s="209" t="s">
        <v>232</v>
      </c>
      <c r="G18" s="209"/>
      <c r="H18" s="209"/>
      <c r="I18" s="209"/>
      <c r="J18" s="210"/>
    </row>
    <row r="19" spans="1:10" ht="57.75" customHeight="1" x14ac:dyDescent="0.2">
      <c r="A19" s="239"/>
      <c r="B19" s="218" t="s">
        <v>233</v>
      </c>
      <c r="C19" s="219"/>
      <c r="D19" s="219"/>
      <c r="E19" s="219"/>
      <c r="F19" s="209" t="s">
        <v>234</v>
      </c>
      <c r="G19" s="209"/>
      <c r="H19" s="209"/>
      <c r="I19" s="209"/>
      <c r="J19" s="210"/>
    </row>
    <row r="20" spans="1:10" ht="18" customHeight="1" x14ac:dyDescent="0.2">
      <c r="A20" s="239"/>
      <c r="B20" s="218" t="s">
        <v>235</v>
      </c>
      <c r="C20" s="219"/>
      <c r="D20" s="219"/>
      <c r="E20" s="219"/>
      <c r="F20" s="209" t="s">
        <v>236</v>
      </c>
      <c r="G20" s="209"/>
      <c r="H20" s="209"/>
      <c r="I20" s="209"/>
      <c r="J20" s="210"/>
    </row>
    <row r="21" spans="1:10" ht="25.5" customHeight="1" x14ac:dyDescent="0.2">
      <c r="A21" s="239"/>
      <c r="B21" s="218" t="s">
        <v>125</v>
      </c>
      <c r="C21" s="219"/>
      <c r="D21" s="219"/>
      <c r="E21" s="219"/>
      <c r="F21" s="209" t="s">
        <v>236</v>
      </c>
      <c r="G21" s="209"/>
      <c r="H21" s="209"/>
      <c r="I21" s="209"/>
      <c r="J21" s="210"/>
    </row>
    <row r="22" spans="1:10" ht="25.5" customHeight="1" x14ac:dyDescent="0.2">
      <c r="A22" s="239"/>
      <c r="B22" s="227" t="s">
        <v>237</v>
      </c>
      <c r="C22" s="228"/>
      <c r="D22" s="228"/>
      <c r="E22" s="229"/>
      <c r="F22" s="227" t="s">
        <v>236</v>
      </c>
      <c r="G22" s="228"/>
      <c r="H22" s="228"/>
      <c r="I22" s="228"/>
      <c r="J22" s="229"/>
    </row>
    <row r="23" spans="1:10" ht="28.5" customHeight="1" x14ac:dyDescent="0.2">
      <c r="A23" s="239"/>
      <c r="B23" s="218" t="s">
        <v>238</v>
      </c>
      <c r="C23" s="219"/>
      <c r="D23" s="219"/>
      <c r="E23" s="219"/>
      <c r="F23" s="209" t="s">
        <v>236</v>
      </c>
      <c r="G23" s="209"/>
      <c r="H23" s="209"/>
      <c r="I23" s="209"/>
      <c r="J23" s="210"/>
    </row>
    <row r="24" spans="1:10" ht="28.5" customHeight="1" x14ac:dyDescent="0.2">
      <c r="A24" s="239"/>
      <c r="B24" s="227" t="s">
        <v>239</v>
      </c>
      <c r="C24" s="228"/>
      <c r="D24" s="228"/>
      <c r="E24" s="229"/>
      <c r="F24" s="227" t="s">
        <v>236</v>
      </c>
      <c r="G24" s="228"/>
      <c r="H24" s="228"/>
      <c r="I24" s="228"/>
      <c r="J24" s="229"/>
    </row>
    <row r="25" spans="1:10" ht="28.5" customHeight="1" x14ac:dyDescent="0.2">
      <c r="A25" s="239"/>
      <c r="B25" s="227" t="s">
        <v>240</v>
      </c>
      <c r="C25" s="228"/>
      <c r="D25" s="228"/>
      <c r="E25" s="229"/>
      <c r="F25" s="227" t="s">
        <v>236</v>
      </c>
      <c r="G25" s="228"/>
      <c r="H25" s="228"/>
      <c r="I25" s="228"/>
      <c r="J25" s="229"/>
    </row>
    <row r="26" spans="1:10" ht="16.5" customHeight="1" x14ac:dyDescent="0.2">
      <c r="A26" s="234"/>
      <c r="B26" s="251" t="s">
        <v>128</v>
      </c>
      <c r="C26" s="252"/>
      <c r="D26" s="252"/>
      <c r="E26" s="252"/>
      <c r="F26" s="252"/>
      <c r="G26" s="252"/>
      <c r="H26" s="252"/>
      <c r="I26" s="252"/>
      <c r="J26" s="253"/>
    </row>
    <row r="27" spans="1:10" ht="14.25" customHeight="1" x14ac:dyDescent="0.2">
      <c r="A27" s="233" t="s">
        <v>29</v>
      </c>
      <c r="B27" s="254"/>
      <c r="C27" s="254"/>
      <c r="D27" s="254"/>
      <c r="E27" s="94" t="s">
        <v>129</v>
      </c>
      <c r="F27" s="94" t="s">
        <v>130</v>
      </c>
      <c r="G27" s="94" t="s">
        <v>131</v>
      </c>
      <c r="H27" s="95" t="s">
        <v>132</v>
      </c>
      <c r="I27" s="95" t="s">
        <v>133</v>
      </c>
      <c r="J27" s="95" t="s">
        <v>134</v>
      </c>
    </row>
    <row r="28" spans="1:10" ht="17.45" customHeight="1" x14ac:dyDescent="0.2">
      <c r="A28" s="249"/>
      <c r="B28" s="255" t="s">
        <v>135</v>
      </c>
      <c r="C28" s="256"/>
      <c r="D28" s="257"/>
      <c r="E28" s="96"/>
      <c r="F28" s="96"/>
      <c r="G28" s="96"/>
      <c r="H28" s="97"/>
      <c r="I28" s="97"/>
      <c r="J28" s="98"/>
    </row>
    <row r="29" spans="1:10" ht="15" customHeight="1" x14ac:dyDescent="0.2">
      <c r="A29" s="249"/>
      <c r="B29" s="258" t="s">
        <v>136</v>
      </c>
      <c r="C29" s="258"/>
      <c r="D29" s="259"/>
      <c r="E29" s="122">
        <f>E38+E46+E54</f>
        <v>8686014</v>
      </c>
      <c r="F29" s="122">
        <f>F38+F46+F54</f>
        <v>13966881</v>
      </c>
      <c r="G29" s="122">
        <f>G38+G46+G54</f>
        <v>11593886</v>
      </c>
      <c r="H29" s="122"/>
      <c r="I29" s="122">
        <f>I38+I46+I54</f>
        <v>6064175</v>
      </c>
      <c r="J29" s="99"/>
    </row>
    <row r="30" spans="1:10" x14ac:dyDescent="0.2">
      <c r="A30" s="249"/>
      <c r="B30" s="260" t="s">
        <v>137</v>
      </c>
      <c r="C30" s="261"/>
      <c r="D30" s="261"/>
      <c r="E30" s="96">
        <f>E39+E47+E55</f>
        <v>152980</v>
      </c>
      <c r="F30" s="96">
        <f>F39+F47+F55</f>
        <v>152980</v>
      </c>
      <c r="G30" s="96">
        <f t="shared" ref="G30:I30" si="0">G39+G47+G55</f>
        <v>152980</v>
      </c>
      <c r="H30" s="96"/>
      <c r="I30" s="96">
        <f t="shared" si="0"/>
        <v>152980</v>
      </c>
      <c r="J30" s="99"/>
    </row>
    <row r="31" spans="1:10" ht="12.75" customHeight="1" x14ac:dyDescent="0.2">
      <c r="A31" s="249"/>
      <c r="B31" s="260" t="s">
        <v>138</v>
      </c>
      <c r="C31" s="261"/>
      <c r="D31" s="261"/>
      <c r="E31" s="261"/>
      <c r="F31" s="261"/>
      <c r="G31" s="261"/>
      <c r="H31" s="261"/>
      <c r="I31" s="261"/>
      <c r="J31" s="262"/>
    </row>
    <row r="32" spans="1:10" ht="12.75" customHeight="1" x14ac:dyDescent="0.2">
      <c r="A32" s="249"/>
      <c r="B32" s="263" t="s">
        <v>139</v>
      </c>
      <c r="C32" s="263"/>
      <c r="D32" s="264"/>
      <c r="E32" s="96"/>
      <c r="F32" s="96"/>
      <c r="G32" s="96"/>
      <c r="H32" s="96"/>
      <c r="I32" s="53"/>
      <c r="J32" s="99"/>
    </row>
    <row r="33" spans="1:10" ht="13.5" customHeight="1" x14ac:dyDescent="0.2">
      <c r="A33" s="249"/>
      <c r="B33" s="263" t="s">
        <v>140</v>
      </c>
      <c r="C33" s="263"/>
      <c r="D33" s="264"/>
      <c r="E33" s="96">
        <f>E42+E50+E58</f>
        <v>8686014</v>
      </c>
      <c r="F33" s="96">
        <f t="shared" ref="F33:I33" si="1">F42+F50+F58</f>
        <v>13966881</v>
      </c>
      <c r="G33" s="96">
        <f t="shared" si="1"/>
        <v>11593886</v>
      </c>
      <c r="H33" s="96"/>
      <c r="I33" s="96">
        <f t="shared" si="1"/>
        <v>6064175</v>
      </c>
      <c r="J33" s="99"/>
    </row>
    <row r="34" spans="1:10" ht="26.25" customHeight="1" x14ac:dyDescent="0.2">
      <c r="A34" s="249"/>
      <c r="B34" s="258" t="s">
        <v>218</v>
      </c>
      <c r="C34" s="258"/>
      <c r="D34" s="259"/>
      <c r="E34" s="112" t="s">
        <v>557</v>
      </c>
      <c r="F34" s="112" t="s">
        <v>558</v>
      </c>
      <c r="G34" s="112" t="s">
        <v>558</v>
      </c>
      <c r="H34" s="112"/>
      <c r="I34" s="112" t="s">
        <v>558</v>
      </c>
      <c r="J34" s="119"/>
    </row>
    <row r="35" spans="1:10" ht="16.5" customHeight="1" x14ac:dyDescent="0.2">
      <c r="A35" s="250"/>
      <c r="B35" s="126" t="s">
        <v>241</v>
      </c>
      <c r="C35" s="126"/>
      <c r="D35" s="127"/>
      <c r="E35" s="112"/>
      <c r="F35" s="112"/>
      <c r="G35" s="112"/>
      <c r="H35" s="100"/>
      <c r="I35" s="100"/>
      <c r="J35" s="101"/>
    </row>
    <row r="36" spans="1:10" ht="18" customHeight="1" x14ac:dyDescent="0.2">
      <c r="A36" s="89"/>
      <c r="B36" s="267" t="s">
        <v>144</v>
      </c>
      <c r="C36" s="268"/>
      <c r="D36" s="310"/>
      <c r="E36" s="112"/>
      <c r="F36" s="112"/>
      <c r="G36" s="112"/>
      <c r="H36" s="100"/>
      <c r="I36" s="100"/>
      <c r="J36" s="101"/>
    </row>
    <row r="37" spans="1:10" ht="15" customHeight="1" x14ac:dyDescent="0.2">
      <c r="A37" s="89"/>
      <c r="B37" s="255" t="s">
        <v>135</v>
      </c>
      <c r="C37" s="256"/>
      <c r="D37" s="257"/>
      <c r="E37" s="96"/>
      <c r="F37" s="96"/>
      <c r="G37" s="96"/>
      <c r="H37" s="97"/>
      <c r="I37" s="97"/>
      <c r="J37" s="98"/>
    </row>
    <row r="38" spans="1:10" ht="15" customHeight="1" x14ac:dyDescent="0.2">
      <c r="A38" s="89"/>
      <c r="B38" s="258" t="s">
        <v>136</v>
      </c>
      <c r="C38" s="258"/>
      <c r="D38" s="259"/>
      <c r="E38" s="96">
        <v>1000000</v>
      </c>
      <c r="F38" s="96">
        <v>1000000</v>
      </c>
      <c r="G38" s="96">
        <v>1000000</v>
      </c>
      <c r="H38" s="96"/>
      <c r="I38" s="96">
        <v>1000000</v>
      </c>
      <c r="J38" s="99"/>
    </row>
    <row r="39" spans="1:10" x14ac:dyDescent="0.2">
      <c r="A39" s="89"/>
      <c r="B39" s="260" t="s">
        <v>137</v>
      </c>
      <c r="C39" s="261"/>
      <c r="D39" s="261"/>
      <c r="E39" s="96"/>
      <c r="F39" s="96"/>
      <c r="G39" s="96"/>
      <c r="H39" s="96"/>
      <c r="I39" s="96"/>
      <c r="J39" s="99"/>
    </row>
    <row r="40" spans="1:10" ht="12.75" customHeight="1" x14ac:dyDescent="0.2">
      <c r="A40" s="89"/>
      <c r="B40" s="260" t="s">
        <v>138</v>
      </c>
      <c r="C40" s="261"/>
      <c r="D40" s="261"/>
      <c r="E40" s="261"/>
      <c r="F40" s="261"/>
      <c r="G40" s="261"/>
      <c r="H40" s="261"/>
      <c r="I40" s="261"/>
      <c r="J40" s="262"/>
    </row>
    <row r="41" spans="1:10" ht="12.75" customHeight="1" x14ac:dyDescent="0.2">
      <c r="A41" s="89"/>
      <c r="B41" s="263" t="s">
        <v>139</v>
      </c>
      <c r="C41" s="263"/>
      <c r="D41" s="264"/>
      <c r="E41" s="96"/>
      <c r="F41" s="96"/>
      <c r="G41" s="96"/>
      <c r="H41" s="96"/>
      <c r="I41" s="53"/>
      <c r="J41" s="99"/>
    </row>
    <row r="42" spans="1:10" ht="13.5" customHeight="1" x14ac:dyDescent="0.2">
      <c r="A42" s="89"/>
      <c r="B42" s="263" t="s">
        <v>140</v>
      </c>
      <c r="C42" s="263"/>
      <c r="D42" s="264"/>
      <c r="E42" s="96">
        <v>1000000</v>
      </c>
      <c r="F42" s="96">
        <v>1000000</v>
      </c>
      <c r="G42" s="96">
        <v>1000000</v>
      </c>
      <c r="H42" s="96"/>
      <c r="I42" s="96">
        <v>1000000</v>
      </c>
      <c r="J42" s="99"/>
    </row>
    <row r="43" spans="1:10" ht="13.5" customHeight="1" x14ac:dyDescent="0.2">
      <c r="A43" s="89"/>
      <c r="B43" s="258" t="s">
        <v>218</v>
      </c>
      <c r="C43" s="258"/>
      <c r="D43" s="259"/>
      <c r="E43" s="112"/>
      <c r="F43" s="112"/>
      <c r="G43" s="112"/>
      <c r="H43" s="112"/>
      <c r="I43" s="112"/>
      <c r="J43" s="119"/>
    </row>
    <row r="44" spans="1:10" ht="24" customHeight="1" x14ac:dyDescent="0.2">
      <c r="A44" s="89"/>
      <c r="B44" s="267" t="s">
        <v>146</v>
      </c>
      <c r="C44" s="268"/>
      <c r="D44" s="310"/>
      <c r="E44" s="112"/>
      <c r="F44" s="112"/>
      <c r="G44" s="112"/>
      <c r="H44" s="100"/>
      <c r="I44" s="100"/>
      <c r="J44" s="101"/>
    </row>
    <row r="45" spans="1:10" ht="15" customHeight="1" x14ac:dyDescent="0.2">
      <c r="A45" s="89"/>
      <c r="B45" s="255" t="s">
        <v>135</v>
      </c>
      <c r="C45" s="256"/>
      <c r="D45" s="257"/>
      <c r="E45" s="96"/>
      <c r="F45" s="96"/>
      <c r="G45" s="96"/>
      <c r="H45" s="97"/>
      <c r="I45" s="97"/>
      <c r="J45" s="98"/>
    </row>
    <row r="46" spans="1:10" ht="15" customHeight="1" x14ac:dyDescent="0.2">
      <c r="A46" s="89"/>
      <c r="B46" s="258" t="s">
        <v>136</v>
      </c>
      <c r="C46" s="258"/>
      <c r="D46" s="259"/>
      <c r="E46" s="74">
        <f>1166036+761985+98010+1500000+1000000+233333+20000+300000+200000+429362+79954+140000+100000+45000+512334+100000</f>
        <v>6686014</v>
      </c>
      <c r="F46" s="122">
        <f>2570418+986333+1500000+1000000+233333+28526+200000+300000+200000+429362+79954+140000+100000+3598955</f>
        <v>11366881</v>
      </c>
      <c r="G46" s="122">
        <f>3635379+1147332+1500000+1000000+233333+28526+200000+300000+200000+429362+79954+140000+100000+80000</f>
        <v>9073886</v>
      </c>
      <c r="H46" s="122"/>
      <c r="I46" s="97">
        <f>1053000+1500000+1000000+233333+28526+300000+200000+429362+79954+140000+100000</f>
        <v>5064175</v>
      </c>
      <c r="J46" s="99"/>
    </row>
    <row r="47" spans="1:10" x14ac:dyDescent="0.2">
      <c r="A47" s="89"/>
      <c r="B47" s="260" t="s">
        <v>137</v>
      </c>
      <c r="C47" s="261"/>
      <c r="D47" s="261"/>
      <c r="E47" s="96">
        <f>99589+53391</f>
        <v>152980</v>
      </c>
      <c r="F47" s="96">
        <f t="shared" ref="F47:G47" si="2">99589+53391</f>
        <v>152980</v>
      </c>
      <c r="G47" s="96">
        <f t="shared" si="2"/>
        <v>152980</v>
      </c>
      <c r="H47" s="96"/>
      <c r="I47" s="96">
        <f>G47</f>
        <v>152980</v>
      </c>
      <c r="J47" s="99"/>
    </row>
    <row r="48" spans="1:10" ht="12.75" customHeight="1" x14ac:dyDescent="0.2">
      <c r="A48" s="89"/>
      <c r="B48" s="260" t="s">
        <v>138</v>
      </c>
      <c r="C48" s="261"/>
      <c r="D48" s="261"/>
      <c r="E48" s="261"/>
      <c r="F48" s="261"/>
      <c r="G48" s="261"/>
      <c r="H48" s="261"/>
      <c r="I48" s="261"/>
      <c r="J48" s="262"/>
    </row>
    <row r="49" spans="1:10" ht="12.75" customHeight="1" x14ac:dyDescent="0.2">
      <c r="A49" s="89"/>
      <c r="B49" s="263" t="s">
        <v>139</v>
      </c>
      <c r="C49" s="263"/>
      <c r="D49" s="264"/>
      <c r="E49" s="96"/>
      <c r="F49" s="96"/>
      <c r="G49" s="96"/>
      <c r="H49" s="96"/>
      <c r="I49" s="53"/>
      <c r="J49" s="99"/>
    </row>
    <row r="50" spans="1:10" ht="13.5" customHeight="1" x14ac:dyDescent="0.2">
      <c r="A50" s="89"/>
      <c r="B50" s="263" t="s">
        <v>140</v>
      </c>
      <c r="C50" s="263"/>
      <c r="D50" s="264"/>
      <c r="E50" s="96">
        <v>6686014</v>
      </c>
      <c r="F50" s="96">
        <v>11366881</v>
      </c>
      <c r="G50" s="96">
        <v>9073886</v>
      </c>
      <c r="H50" s="96"/>
      <c r="I50" s="96">
        <v>5064175</v>
      </c>
      <c r="J50" s="99"/>
    </row>
    <row r="51" spans="1:10" ht="26.25" customHeight="1" x14ac:dyDescent="0.2">
      <c r="A51" s="89"/>
      <c r="B51" s="258" t="s">
        <v>218</v>
      </c>
      <c r="C51" s="258"/>
      <c r="D51" s="259"/>
      <c r="E51" s="112" t="s">
        <v>557</v>
      </c>
      <c r="F51" s="112" t="s">
        <v>558</v>
      </c>
      <c r="G51" s="112" t="s">
        <v>558</v>
      </c>
      <c r="H51" s="112"/>
      <c r="I51" s="112" t="s">
        <v>558</v>
      </c>
      <c r="J51" s="119"/>
    </row>
    <row r="52" spans="1:10" ht="24" customHeight="1" x14ac:dyDescent="0.2">
      <c r="A52" s="89"/>
      <c r="B52" s="267" t="s">
        <v>64</v>
      </c>
      <c r="C52" s="268"/>
      <c r="D52" s="310"/>
      <c r="E52" s="112"/>
      <c r="F52" s="112"/>
      <c r="G52" s="112"/>
      <c r="H52" s="100"/>
      <c r="I52" s="100"/>
      <c r="J52" s="101"/>
    </row>
    <row r="53" spans="1:10" ht="15.75" customHeight="1" x14ac:dyDescent="0.2">
      <c r="A53" s="89"/>
      <c r="B53" s="255" t="s">
        <v>135</v>
      </c>
      <c r="C53" s="256"/>
      <c r="D53" s="257"/>
      <c r="E53" s="96"/>
      <c r="F53" s="96"/>
      <c r="G53" s="96"/>
      <c r="H53" s="97"/>
      <c r="I53" s="97"/>
      <c r="J53" s="98"/>
    </row>
    <row r="54" spans="1:10" ht="15" customHeight="1" x14ac:dyDescent="0.2">
      <c r="A54" s="89"/>
      <c r="B54" s="258" t="s">
        <v>136</v>
      </c>
      <c r="C54" s="258"/>
      <c r="D54" s="259"/>
      <c r="E54" s="96">
        <v>1000000</v>
      </c>
      <c r="F54" s="96">
        <v>1600000</v>
      </c>
      <c r="G54" s="96">
        <v>1520000</v>
      </c>
      <c r="H54" s="96"/>
      <c r="I54" s="96">
        <v>0</v>
      </c>
      <c r="J54" s="99"/>
    </row>
    <row r="55" spans="1:10" x14ac:dyDescent="0.2">
      <c r="A55" s="89"/>
      <c r="B55" s="260" t="s">
        <v>137</v>
      </c>
      <c r="C55" s="261"/>
      <c r="D55" s="261"/>
      <c r="E55" s="96"/>
      <c r="F55" s="96"/>
      <c r="G55" s="96"/>
      <c r="H55" s="96"/>
      <c r="I55" s="96"/>
      <c r="J55" s="99"/>
    </row>
    <row r="56" spans="1:10" ht="12.75" customHeight="1" x14ac:dyDescent="0.2">
      <c r="A56" s="89"/>
      <c r="B56" s="260" t="s">
        <v>138</v>
      </c>
      <c r="C56" s="261"/>
      <c r="D56" s="261"/>
      <c r="E56" s="261"/>
      <c r="F56" s="261"/>
      <c r="G56" s="261"/>
      <c r="H56" s="261"/>
      <c r="I56" s="261"/>
      <c r="J56" s="262"/>
    </row>
    <row r="57" spans="1:10" ht="12.75" customHeight="1" x14ac:dyDescent="0.2">
      <c r="A57" s="89"/>
      <c r="B57" s="263" t="s">
        <v>139</v>
      </c>
      <c r="C57" s="263"/>
      <c r="D57" s="264"/>
      <c r="E57" s="96"/>
      <c r="F57" s="96"/>
      <c r="G57" s="96"/>
      <c r="H57" s="96"/>
      <c r="I57" s="53"/>
      <c r="J57" s="99"/>
    </row>
    <row r="58" spans="1:10" ht="13.5" customHeight="1" x14ac:dyDescent="0.2">
      <c r="A58" s="89"/>
      <c r="B58" s="263" t="s">
        <v>140</v>
      </c>
      <c r="C58" s="263"/>
      <c r="D58" s="264"/>
      <c r="E58" s="96">
        <v>1000000</v>
      </c>
      <c r="F58" s="96">
        <v>1600000</v>
      </c>
      <c r="G58" s="96">
        <v>1520000</v>
      </c>
      <c r="H58" s="96"/>
      <c r="I58" s="96">
        <v>0</v>
      </c>
      <c r="J58" s="99"/>
    </row>
    <row r="59" spans="1:10" ht="13.5" customHeight="1" x14ac:dyDescent="0.2">
      <c r="A59" s="89"/>
      <c r="B59" s="258" t="s">
        <v>218</v>
      </c>
      <c r="C59" s="258"/>
      <c r="D59" s="259"/>
      <c r="E59" s="112"/>
      <c r="F59" s="112"/>
      <c r="G59" s="112"/>
      <c r="H59" s="112"/>
      <c r="I59" s="112"/>
      <c r="J59" s="119"/>
    </row>
    <row r="60" spans="1:10" ht="24" customHeight="1" x14ac:dyDescent="0.2">
      <c r="A60" s="89"/>
      <c r="B60" s="272" t="s">
        <v>150</v>
      </c>
      <c r="C60" s="282"/>
      <c r="D60" s="282"/>
      <c r="E60" s="282"/>
      <c r="F60" s="282"/>
      <c r="G60" s="282"/>
      <c r="H60" s="282"/>
      <c r="I60" s="282"/>
      <c r="J60" s="283"/>
    </row>
    <row r="61" spans="1:10" x14ac:dyDescent="0.2">
      <c r="A61" s="233" t="s">
        <v>149</v>
      </c>
      <c r="B61" s="284" t="s">
        <v>151</v>
      </c>
      <c r="C61" s="285"/>
      <c r="D61" s="286"/>
      <c r="E61" s="284" t="s">
        <v>152</v>
      </c>
      <c r="F61" s="285"/>
      <c r="G61" s="286"/>
      <c r="H61" s="121" t="s">
        <v>129</v>
      </c>
      <c r="I61" s="121" t="s">
        <v>130</v>
      </c>
      <c r="J61" s="121" t="s">
        <v>131</v>
      </c>
    </row>
    <row r="62" spans="1:10" ht="12.75" customHeight="1" x14ac:dyDescent="0.2">
      <c r="A62" s="249"/>
      <c r="B62" s="311" t="s">
        <v>242</v>
      </c>
      <c r="C62" s="312"/>
      <c r="D62" s="313"/>
      <c r="E62" s="311" t="s">
        <v>243</v>
      </c>
      <c r="F62" s="312"/>
      <c r="G62" s="313"/>
      <c r="H62" s="96">
        <v>20</v>
      </c>
      <c r="I62" s="96">
        <v>25</v>
      </c>
      <c r="J62" s="96">
        <v>25</v>
      </c>
    </row>
    <row r="63" spans="1:10" x14ac:dyDescent="0.2">
      <c r="A63" s="249"/>
      <c r="B63" s="314" t="s">
        <v>244</v>
      </c>
      <c r="C63" s="315"/>
      <c r="D63" s="316"/>
      <c r="E63" s="287" t="s">
        <v>245</v>
      </c>
      <c r="F63" s="307"/>
      <c r="G63" s="308"/>
      <c r="H63" s="96">
        <v>150000</v>
      </c>
      <c r="I63" s="96">
        <v>150000</v>
      </c>
      <c r="J63" s="96">
        <v>150000</v>
      </c>
    </row>
    <row r="64" spans="1:10" x14ac:dyDescent="0.2">
      <c r="A64" s="249"/>
      <c r="B64" s="314" t="s">
        <v>246</v>
      </c>
      <c r="C64" s="317"/>
      <c r="D64" s="318"/>
      <c r="E64" s="287" t="s">
        <v>247</v>
      </c>
      <c r="F64" s="288"/>
      <c r="G64" s="289"/>
      <c r="H64" s="96">
        <v>6</v>
      </c>
      <c r="I64" s="96"/>
      <c r="J64" s="96"/>
    </row>
    <row r="65" spans="1:10" x14ac:dyDescent="0.2">
      <c r="A65" s="249"/>
      <c r="B65" s="287" t="s">
        <v>248</v>
      </c>
      <c r="C65" s="288"/>
      <c r="D65" s="289"/>
      <c r="E65" s="287" t="s">
        <v>249</v>
      </c>
      <c r="F65" s="288"/>
      <c r="G65" s="289"/>
      <c r="H65" s="96" t="s">
        <v>250</v>
      </c>
      <c r="I65" s="96" t="s">
        <v>250</v>
      </c>
      <c r="J65" s="96" t="s">
        <v>34</v>
      </c>
    </row>
    <row r="66" spans="1:10" x14ac:dyDescent="0.2">
      <c r="A66" s="249"/>
      <c r="B66" s="287" t="s">
        <v>251</v>
      </c>
      <c r="C66" s="288"/>
      <c r="D66" s="289"/>
      <c r="E66" s="287" t="s">
        <v>252</v>
      </c>
      <c r="F66" s="288"/>
      <c r="G66" s="289"/>
      <c r="H66" s="96">
        <v>10</v>
      </c>
      <c r="I66" s="96">
        <v>10</v>
      </c>
      <c r="J66" s="96">
        <v>10</v>
      </c>
    </row>
    <row r="67" spans="1:10" x14ac:dyDescent="0.2">
      <c r="A67" s="249"/>
      <c r="B67" s="287" t="s">
        <v>253</v>
      </c>
      <c r="C67" s="288"/>
      <c r="D67" s="289"/>
      <c r="E67" s="287" t="s">
        <v>254</v>
      </c>
      <c r="F67" s="288"/>
      <c r="G67" s="289"/>
      <c r="H67" s="96">
        <v>30</v>
      </c>
      <c r="I67" s="96">
        <v>30</v>
      </c>
      <c r="J67" s="96">
        <v>30</v>
      </c>
    </row>
    <row r="68" spans="1:10" x14ac:dyDescent="0.2">
      <c r="A68" s="249"/>
      <c r="B68" s="287" t="s">
        <v>255</v>
      </c>
      <c r="C68" s="288"/>
      <c r="D68" s="289"/>
      <c r="E68" s="287" t="s">
        <v>256</v>
      </c>
      <c r="F68" s="288"/>
      <c r="G68" s="289"/>
      <c r="H68" s="96">
        <v>20</v>
      </c>
      <c r="I68" s="96">
        <v>20</v>
      </c>
      <c r="J68" s="96">
        <v>20</v>
      </c>
    </row>
    <row r="69" spans="1:10" ht="36" customHeight="1" x14ac:dyDescent="0.2">
      <c r="A69" s="249"/>
      <c r="B69" s="287" t="s">
        <v>257</v>
      </c>
      <c r="C69" s="288"/>
      <c r="D69" s="289"/>
      <c r="E69" s="287" t="s">
        <v>258</v>
      </c>
      <c r="F69" s="288"/>
      <c r="G69" s="289"/>
      <c r="H69" s="96">
        <v>1000</v>
      </c>
      <c r="I69" s="96">
        <v>1000</v>
      </c>
      <c r="J69" s="96">
        <v>1000</v>
      </c>
    </row>
    <row r="70" spans="1:10" ht="140.25" customHeight="1" x14ac:dyDescent="0.2">
      <c r="A70" s="249"/>
      <c r="B70" s="287" t="s">
        <v>259</v>
      </c>
      <c r="C70" s="288"/>
      <c r="D70" s="289"/>
      <c r="E70" s="311" t="s">
        <v>260</v>
      </c>
      <c r="F70" s="312"/>
      <c r="G70" s="313"/>
      <c r="H70" s="96">
        <v>8</v>
      </c>
      <c r="I70" s="96">
        <v>8</v>
      </c>
      <c r="J70" s="96">
        <v>8</v>
      </c>
    </row>
    <row r="71" spans="1:10" x14ac:dyDescent="0.2">
      <c r="A71" s="249"/>
      <c r="B71" s="287" t="s">
        <v>261</v>
      </c>
      <c r="C71" s="288"/>
      <c r="D71" s="289"/>
      <c r="E71" s="287" t="s">
        <v>262</v>
      </c>
      <c r="F71" s="288"/>
      <c r="G71" s="289"/>
      <c r="H71" s="96"/>
      <c r="I71" s="96">
        <v>1060</v>
      </c>
      <c r="J71" s="96">
        <v>1060</v>
      </c>
    </row>
    <row r="72" spans="1:10" x14ac:dyDescent="0.2">
      <c r="A72" s="249"/>
      <c r="B72" s="287" t="s">
        <v>263</v>
      </c>
      <c r="C72" s="307"/>
      <c r="D72" s="308"/>
      <c r="E72" s="287" t="s">
        <v>264</v>
      </c>
      <c r="F72" s="307"/>
      <c r="G72" s="308"/>
      <c r="H72" s="96"/>
      <c r="I72" s="96">
        <v>1200</v>
      </c>
      <c r="J72" s="96"/>
    </row>
    <row r="73" spans="1:10" x14ac:dyDescent="0.2">
      <c r="A73" s="249"/>
      <c r="B73" s="287" t="s">
        <v>265</v>
      </c>
      <c r="C73" s="307"/>
      <c r="D73" s="308"/>
      <c r="E73" s="287" t="s">
        <v>266</v>
      </c>
      <c r="F73" s="307"/>
      <c r="G73" s="308"/>
      <c r="H73" s="96"/>
      <c r="I73" s="96"/>
      <c r="J73" s="96">
        <v>1330</v>
      </c>
    </row>
    <row r="74" spans="1:10" x14ac:dyDescent="0.2">
      <c r="A74" s="249"/>
      <c r="B74" s="287" t="s">
        <v>267</v>
      </c>
      <c r="C74" s="307"/>
      <c r="D74" s="308"/>
      <c r="E74" s="287" t="s">
        <v>268</v>
      </c>
      <c r="F74" s="307"/>
      <c r="G74" s="308"/>
      <c r="H74" s="96"/>
      <c r="I74" s="96">
        <v>1800</v>
      </c>
      <c r="J74" s="96"/>
    </row>
    <row r="75" spans="1:10" x14ac:dyDescent="0.2">
      <c r="A75" s="249"/>
      <c r="B75" s="287" t="s">
        <v>269</v>
      </c>
      <c r="C75" s="307"/>
      <c r="D75" s="308"/>
      <c r="E75" s="287"/>
      <c r="F75" s="307"/>
      <c r="G75" s="308"/>
      <c r="H75" s="96"/>
      <c r="I75" s="96">
        <v>1</v>
      </c>
      <c r="J75" s="96">
        <v>1</v>
      </c>
    </row>
    <row r="76" spans="1:10" x14ac:dyDescent="0.2">
      <c r="A76" s="249"/>
      <c r="B76" s="287" t="s">
        <v>270</v>
      </c>
      <c r="C76" s="288"/>
      <c r="D76" s="289"/>
      <c r="E76" s="287" t="s">
        <v>271</v>
      </c>
      <c r="F76" s="288"/>
      <c r="G76" s="289"/>
      <c r="H76" s="128">
        <v>0.65</v>
      </c>
      <c r="I76" s="128">
        <v>0.65</v>
      </c>
      <c r="J76" s="128">
        <v>0.65</v>
      </c>
    </row>
    <row r="77" spans="1:10" x14ac:dyDescent="0.2">
      <c r="A77" s="249"/>
      <c r="B77" s="287" t="s">
        <v>272</v>
      </c>
      <c r="C77" s="288"/>
      <c r="D77" s="289"/>
      <c r="E77" s="287" t="s">
        <v>271</v>
      </c>
      <c r="F77" s="288"/>
      <c r="G77" s="289"/>
      <c r="H77" s="128">
        <v>0.35</v>
      </c>
      <c r="I77" s="128">
        <v>0.35</v>
      </c>
      <c r="J77" s="128">
        <v>0.35</v>
      </c>
    </row>
    <row r="78" spans="1:10" x14ac:dyDescent="0.2">
      <c r="A78" s="249"/>
      <c r="B78" s="287" t="s">
        <v>273</v>
      </c>
      <c r="C78" s="288"/>
      <c r="D78" s="289"/>
      <c r="E78" s="287"/>
      <c r="F78" s="307"/>
      <c r="G78" s="308"/>
      <c r="H78" s="96">
        <v>33</v>
      </c>
      <c r="I78" s="96">
        <v>40</v>
      </c>
      <c r="J78" s="96">
        <v>40</v>
      </c>
    </row>
    <row r="79" spans="1:10" x14ac:dyDescent="0.2">
      <c r="A79" s="249"/>
      <c r="B79" s="287" t="s">
        <v>274</v>
      </c>
      <c r="C79" s="288"/>
      <c r="D79" s="289"/>
      <c r="E79" s="287"/>
      <c r="F79" s="288"/>
      <c r="G79" s="289"/>
      <c r="H79" s="129">
        <v>326</v>
      </c>
      <c r="I79" s="103">
        <v>330</v>
      </c>
      <c r="J79" s="130">
        <v>330</v>
      </c>
    </row>
    <row r="80" spans="1:10" x14ac:dyDescent="0.2">
      <c r="A80" s="249"/>
      <c r="B80" s="287" t="s">
        <v>275</v>
      </c>
      <c r="C80" s="288"/>
      <c r="D80" s="289"/>
      <c r="E80" s="287"/>
      <c r="F80" s="288"/>
      <c r="G80" s="289"/>
      <c r="H80" s="129" t="s">
        <v>276</v>
      </c>
      <c r="I80" s="129">
        <v>32615</v>
      </c>
      <c r="J80" s="129">
        <v>32615</v>
      </c>
    </row>
    <row r="81" spans="1:10" x14ac:dyDescent="0.2">
      <c r="A81" s="249"/>
      <c r="B81" s="287" t="s">
        <v>277</v>
      </c>
      <c r="C81" s="288"/>
      <c r="D81" s="289"/>
      <c r="E81" s="287"/>
      <c r="F81" s="288"/>
      <c r="G81" s="289"/>
      <c r="H81" s="129">
        <v>770</v>
      </c>
      <c r="I81" s="129" t="s">
        <v>278</v>
      </c>
      <c r="J81" s="129" t="s">
        <v>278</v>
      </c>
    </row>
    <row r="82" spans="1:10" x14ac:dyDescent="0.2">
      <c r="A82" s="249"/>
      <c r="B82" s="287" t="s">
        <v>279</v>
      </c>
      <c r="C82" s="288"/>
      <c r="D82" s="289"/>
      <c r="E82" s="287" t="s">
        <v>245</v>
      </c>
      <c r="F82" s="288"/>
      <c r="G82" s="289"/>
      <c r="H82" s="96">
        <v>60000</v>
      </c>
      <c r="I82" s="96">
        <v>60000</v>
      </c>
      <c r="J82" s="96">
        <v>60000</v>
      </c>
    </row>
    <row r="83" spans="1:10" x14ac:dyDescent="0.2">
      <c r="A83" s="249"/>
      <c r="B83" s="287" t="s">
        <v>280</v>
      </c>
      <c r="C83" s="288"/>
      <c r="D83" s="289"/>
      <c r="E83" s="287" t="s">
        <v>281</v>
      </c>
      <c r="F83" s="288"/>
      <c r="G83" s="289"/>
      <c r="H83" s="96" t="s">
        <v>282</v>
      </c>
      <c r="I83" s="96">
        <v>10000</v>
      </c>
      <c r="J83" s="96">
        <v>10000</v>
      </c>
    </row>
    <row r="84" spans="1:10" x14ac:dyDescent="0.2">
      <c r="A84" s="249"/>
      <c r="B84" s="287" t="s">
        <v>283</v>
      </c>
      <c r="C84" s="307"/>
      <c r="D84" s="308"/>
      <c r="E84" s="287" t="s">
        <v>284</v>
      </c>
      <c r="F84" s="307"/>
      <c r="G84" s="308"/>
      <c r="H84" s="96">
        <v>50000</v>
      </c>
      <c r="I84" s="96">
        <v>50000</v>
      </c>
      <c r="J84" s="96">
        <v>50000</v>
      </c>
    </row>
    <row r="85" spans="1:10" x14ac:dyDescent="0.2">
      <c r="A85" s="249"/>
      <c r="B85" s="325" t="s">
        <v>285</v>
      </c>
      <c r="C85" s="326"/>
      <c r="D85" s="327"/>
      <c r="E85" s="322" t="s">
        <v>189</v>
      </c>
      <c r="F85" s="323"/>
      <c r="G85" s="324"/>
      <c r="H85" s="131">
        <v>200</v>
      </c>
      <c r="I85" s="131">
        <v>205</v>
      </c>
      <c r="J85" s="131">
        <v>210</v>
      </c>
    </row>
    <row r="86" spans="1:10" x14ac:dyDescent="0.2">
      <c r="A86" s="249"/>
      <c r="B86" s="319" t="s">
        <v>286</v>
      </c>
      <c r="C86" s="320"/>
      <c r="D86" s="321"/>
      <c r="E86" s="319" t="s">
        <v>189</v>
      </c>
      <c r="F86" s="320"/>
      <c r="G86" s="321"/>
      <c r="H86" s="131">
        <v>25</v>
      </c>
      <c r="I86" s="131">
        <v>25</v>
      </c>
      <c r="J86" s="131">
        <v>25</v>
      </c>
    </row>
    <row r="87" spans="1:10" x14ac:dyDescent="0.2">
      <c r="A87" s="249"/>
      <c r="B87" s="322" t="s">
        <v>287</v>
      </c>
      <c r="C87" s="323"/>
      <c r="D87" s="324"/>
      <c r="E87" s="322" t="s">
        <v>245</v>
      </c>
      <c r="F87" s="323"/>
      <c r="G87" s="324"/>
      <c r="H87" s="131">
        <v>5000</v>
      </c>
      <c r="I87" s="131">
        <v>5500</v>
      </c>
      <c r="J87" s="131">
        <v>6000</v>
      </c>
    </row>
    <row r="88" spans="1:10" x14ac:dyDescent="0.2">
      <c r="A88" s="249"/>
      <c r="B88" s="319" t="s">
        <v>288</v>
      </c>
      <c r="C88" s="320"/>
      <c r="D88" s="321"/>
      <c r="E88" s="319" t="s">
        <v>289</v>
      </c>
      <c r="F88" s="320"/>
      <c r="G88" s="321"/>
      <c r="H88" s="131">
        <v>3</v>
      </c>
      <c r="I88" s="131">
        <v>3</v>
      </c>
      <c r="J88" s="131">
        <v>3</v>
      </c>
    </row>
    <row r="89" spans="1:10" x14ac:dyDescent="0.2">
      <c r="A89" s="249"/>
      <c r="B89" s="287" t="s">
        <v>290</v>
      </c>
      <c r="C89" s="288"/>
      <c r="D89" s="289"/>
      <c r="E89" s="287" t="s">
        <v>245</v>
      </c>
      <c r="F89" s="288"/>
      <c r="G89" s="289"/>
      <c r="H89" s="96">
        <v>1000</v>
      </c>
      <c r="I89" s="96">
        <v>1500</v>
      </c>
      <c r="J89" s="96">
        <v>2000</v>
      </c>
    </row>
    <row r="90" spans="1:10" x14ac:dyDescent="0.2">
      <c r="A90" s="249"/>
      <c r="B90" s="287" t="s">
        <v>291</v>
      </c>
      <c r="C90" s="307"/>
      <c r="D90" s="308"/>
      <c r="E90" s="287" t="s">
        <v>289</v>
      </c>
      <c r="F90" s="307"/>
      <c r="G90" s="308"/>
      <c r="H90" s="96">
        <v>4</v>
      </c>
      <c r="I90" s="96">
        <v>4</v>
      </c>
      <c r="J90" s="96">
        <v>8</v>
      </c>
    </row>
    <row r="91" spans="1:10" x14ac:dyDescent="0.2">
      <c r="A91" s="249"/>
      <c r="B91" s="287" t="s">
        <v>292</v>
      </c>
      <c r="C91" s="288"/>
      <c r="D91" s="289"/>
      <c r="E91" s="287" t="s">
        <v>293</v>
      </c>
      <c r="F91" s="288"/>
      <c r="G91" s="289"/>
      <c r="H91" s="96">
        <v>67824</v>
      </c>
      <c r="I91" s="96"/>
      <c r="J91" s="96"/>
    </row>
    <row r="92" spans="1:10" x14ac:dyDescent="0.2">
      <c r="A92" s="249"/>
      <c r="B92" s="287" t="s">
        <v>294</v>
      </c>
      <c r="C92" s="307"/>
      <c r="D92" s="308"/>
      <c r="E92" s="287" t="s">
        <v>295</v>
      </c>
      <c r="F92" s="288"/>
      <c r="G92" s="289"/>
      <c r="H92" s="96">
        <v>621</v>
      </c>
      <c r="I92" s="96"/>
      <c r="J92" s="96"/>
    </row>
    <row r="93" spans="1:10" x14ac:dyDescent="0.2">
      <c r="A93" s="249"/>
      <c r="B93" s="287" t="s">
        <v>296</v>
      </c>
      <c r="C93" s="307"/>
      <c r="D93" s="308"/>
      <c r="E93" s="287" t="s">
        <v>245</v>
      </c>
      <c r="F93" s="288"/>
      <c r="G93" s="289"/>
      <c r="H93" s="96">
        <v>7000</v>
      </c>
      <c r="I93" s="96">
        <v>7000</v>
      </c>
      <c r="J93" s="96">
        <v>7000</v>
      </c>
    </row>
    <row r="94" spans="1:10" x14ac:dyDescent="0.2">
      <c r="A94" s="249"/>
      <c r="B94" s="287" t="s">
        <v>297</v>
      </c>
      <c r="C94" s="288"/>
      <c r="D94" s="289"/>
      <c r="E94" s="287" t="s">
        <v>245</v>
      </c>
      <c r="F94" s="288"/>
      <c r="G94" s="289"/>
      <c r="H94" s="96">
        <v>25000</v>
      </c>
      <c r="I94" s="96">
        <v>20000</v>
      </c>
      <c r="J94" s="96">
        <v>70000</v>
      </c>
    </row>
    <row r="95" spans="1:10" x14ac:dyDescent="0.2">
      <c r="A95" s="249"/>
      <c r="B95" s="287" t="s">
        <v>298</v>
      </c>
      <c r="C95" s="307"/>
      <c r="D95" s="308"/>
      <c r="E95" s="287" t="s">
        <v>299</v>
      </c>
      <c r="F95" s="307"/>
      <c r="G95" s="308"/>
      <c r="H95" s="96">
        <v>150</v>
      </c>
      <c r="I95" s="96">
        <v>100</v>
      </c>
      <c r="J95" s="96">
        <v>250</v>
      </c>
    </row>
    <row r="96" spans="1:10" x14ac:dyDescent="0.2">
      <c r="A96" s="249"/>
      <c r="B96" s="287" t="s">
        <v>300</v>
      </c>
      <c r="C96" s="307"/>
      <c r="D96" s="308"/>
      <c r="E96" s="287" t="s">
        <v>301</v>
      </c>
      <c r="F96" s="307"/>
      <c r="G96" s="308"/>
      <c r="H96" s="96">
        <v>250</v>
      </c>
      <c r="I96" s="96">
        <v>200</v>
      </c>
      <c r="J96" s="96">
        <v>200</v>
      </c>
    </row>
    <row r="97" spans="1:10" x14ac:dyDescent="0.2">
      <c r="A97" s="249"/>
      <c r="B97" s="287" t="s">
        <v>302</v>
      </c>
      <c r="C97" s="307"/>
      <c r="D97" s="308"/>
      <c r="E97" s="287" t="s">
        <v>245</v>
      </c>
      <c r="F97" s="307"/>
      <c r="G97" s="308"/>
      <c r="H97" s="96">
        <v>100000</v>
      </c>
      <c r="I97" s="96">
        <v>90000</v>
      </c>
      <c r="J97" s="96">
        <v>90000</v>
      </c>
    </row>
    <row r="98" spans="1:10" x14ac:dyDescent="0.2">
      <c r="A98" s="250"/>
      <c r="B98" s="251" t="s">
        <v>156</v>
      </c>
      <c r="C98" s="252"/>
      <c r="D98" s="252"/>
      <c r="E98" s="252"/>
      <c r="F98" s="252"/>
      <c r="G98" s="252"/>
      <c r="H98" s="252"/>
      <c r="I98" s="252"/>
      <c r="J98" s="253"/>
    </row>
    <row r="99" spans="1:10" ht="25.5" customHeight="1" x14ac:dyDescent="0.2">
      <c r="A99" s="132" t="s">
        <v>155</v>
      </c>
      <c r="B99" s="123" t="s">
        <v>157</v>
      </c>
      <c r="C99" s="211" t="s">
        <v>303</v>
      </c>
      <c r="D99" s="209"/>
      <c r="E99" s="209"/>
      <c r="F99" s="209"/>
      <c r="G99" s="209"/>
      <c r="H99" s="209"/>
      <c r="I99" s="209"/>
      <c r="J99" s="210"/>
    </row>
    <row r="100" spans="1:10" ht="13.5" customHeight="1" x14ac:dyDescent="0.2">
      <c r="A100" s="132"/>
      <c r="B100" s="123" t="s">
        <v>158</v>
      </c>
      <c r="C100" s="218" t="s">
        <v>304</v>
      </c>
      <c r="D100" s="218"/>
      <c r="E100" s="218"/>
      <c r="F100" s="218"/>
      <c r="G100" s="218"/>
      <c r="H100" s="218"/>
      <c r="I100" s="218"/>
      <c r="J100" s="218"/>
    </row>
    <row r="101" spans="1:10" ht="51.6" customHeight="1" x14ac:dyDescent="0.2">
      <c r="A101" s="132"/>
      <c r="B101" s="123" t="s">
        <v>159</v>
      </c>
      <c r="C101" s="218" t="s">
        <v>305</v>
      </c>
      <c r="D101" s="218"/>
      <c r="E101" s="218"/>
      <c r="F101" s="218"/>
      <c r="G101" s="218"/>
      <c r="H101" s="218"/>
      <c r="I101" s="218"/>
      <c r="J101" s="218"/>
    </row>
    <row r="102" spans="1:10" ht="24.75" customHeight="1" x14ac:dyDescent="0.2">
      <c r="A102" s="132"/>
      <c r="B102" s="260" t="s">
        <v>160</v>
      </c>
      <c r="C102" s="261"/>
      <c r="D102" s="261"/>
      <c r="E102" s="261"/>
      <c r="F102" s="261"/>
      <c r="G102" s="261"/>
      <c r="H102" s="261"/>
      <c r="I102" s="277"/>
      <c r="J102" s="278"/>
    </row>
    <row r="103" spans="1:10" ht="35.450000000000003" customHeight="1" x14ac:dyDescent="0.2">
      <c r="A103" s="132"/>
      <c r="B103" s="279" t="s">
        <v>306</v>
      </c>
      <c r="C103" s="280"/>
      <c r="D103" s="280"/>
      <c r="E103" s="280"/>
      <c r="F103" s="280"/>
      <c r="G103" s="280"/>
      <c r="H103" s="280"/>
      <c r="I103" s="280"/>
      <c r="J103" s="281"/>
    </row>
    <row r="104" spans="1:10" ht="294" customHeight="1" x14ac:dyDescent="0.2">
      <c r="A104" s="132" t="s">
        <v>161</v>
      </c>
      <c r="B104" s="291" t="s">
        <v>307</v>
      </c>
      <c r="C104" s="292"/>
      <c r="D104" s="292"/>
      <c r="E104" s="292"/>
      <c r="F104" s="292"/>
      <c r="G104" s="292"/>
      <c r="H104" s="292"/>
      <c r="I104" s="292"/>
      <c r="J104" s="293"/>
    </row>
    <row r="105" spans="1:10" ht="39.6" customHeight="1" x14ac:dyDescent="0.2">
      <c r="A105" s="82"/>
      <c r="B105" s="294" t="s">
        <v>163</v>
      </c>
      <c r="C105" s="294"/>
      <c r="D105" s="294"/>
      <c r="E105" s="294"/>
      <c r="F105" s="295"/>
      <c r="G105" s="295"/>
    </row>
    <row r="106" spans="1:10" ht="23.25" customHeight="1" x14ac:dyDescent="0.2">
      <c r="B106" s="180" t="s">
        <v>43</v>
      </c>
      <c r="C106" s="180"/>
      <c r="D106" s="180"/>
      <c r="E106" s="180"/>
      <c r="F106" s="181"/>
      <c r="G106" s="181"/>
    </row>
    <row r="107" spans="1:10" x14ac:dyDescent="0.2">
      <c r="B107" s="184" t="s">
        <v>308</v>
      </c>
      <c r="C107" s="184"/>
      <c r="D107" s="184"/>
      <c r="E107" s="184"/>
      <c r="F107" s="296"/>
      <c r="G107" s="296"/>
    </row>
    <row r="108" spans="1:10" x14ac:dyDescent="0.2">
      <c r="B108" s="180" t="s">
        <v>164</v>
      </c>
      <c r="C108" s="180"/>
      <c r="D108" s="180"/>
      <c r="E108" s="180"/>
      <c r="F108" s="181"/>
      <c r="G108" s="181"/>
    </row>
    <row r="109" spans="1:10" x14ac:dyDescent="0.2">
      <c r="B109" s="184" t="s">
        <v>68</v>
      </c>
      <c r="C109" s="185"/>
      <c r="D109" s="41"/>
      <c r="E109" s="41"/>
      <c r="F109" s="41"/>
      <c r="G109" s="41"/>
    </row>
    <row r="110" spans="1:10" x14ac:dyDescent="0.2">
      <c r="B110" s="180" t="s">
        <v>46</v>
      </c>
      <c r="C110" s="181"/>
      <c r="D110" s="41"/>
      <c r="E110" s="41"/>
      <c r="F110" s="41"/>
      <c r="G110" s="41"/>
    </row>
    <row r="111" spans="1:10" x14ac:dyDescent="0.2">
      <c r="B111" s="184" t="s">
        <v>47</v>
      </c>
      <c r="C111" s="185"/>
      <c r="D111" s="41"/>
      <c r="E111" s="41"/>
      <c r="F111" s="41"/>
      <c r="G111" s="41"/>
    </row>
    <row r="112" spans="1:10" x14ac:dyDescent="0.2">
      <c r="B112" s="180" t="s">
        <v>48</v>
      </c>
      <c r="C112" s="181"/>
      <c r="D112" s="41"/>
      <c r="E112" s="41"/>
      <c r="F112" s="41"/>
      <c r="G112" s="41"/>
    </row>
    <row r="113" spans="1:10" x14ac:dyDescent="0.2">
      <c r="B113" s="133"/>
      <c r="C113" s="133"/>
      <c r="D113" s="133"/>
      <c r="E113" s="133"/>
      <c r="F113" s="133"/>
      <c r="G113" s="133"/>
      <c r="H113" s="133"/>
      <c r="I113" s="133"/>
      <c r="J113" s="133"/>
    </row>
    <row r="114" spans="1:10" ht="48.75" customHeight="1" x14ac:dyDescent="0.2">
      <c r="A114" s="133" t="s">
        <v>166</v>
      </c>
    </row>
  </sheetData>
  <mergeCells count="166">
    <mergeCell ref="B109:C109"/>
    <mergeCell ref="B110:C110"/>
    <mergeCell ref="B111:C111"/>
    <mergeCell ref="B112:C112"/>
    <mergeCell ref="B103:J103"/>
    <mergeCell ref="B104:J104"/>
    <mergeCell ref="B105:G105"/>
    <mergeCell ref="B106:G106"/>
    <mergeCell ref="B107:G107"/>
    <mergeCell ref="B108:G108"/>
    <mergeCell ref="B98:J98"/>
    <mergeCell ref="C99:J99"/>
    <mergeCell ref="C100:J100"/>
    <mergeCell ref="C101:J101"/>
    <mergeCell ref="B102:H102"/>
    <mergeCell ref="I102:J102"/>
    <mergeCell ref="B95:D95"/>
    <mergeCell ref="E95:G95"/>
    <mergeCell ref="B96:D96"/>
    <mergeCell ref="E96:G96"/>
    <mergeCell ref="B97:D97"/>
    <mergeCell ref="E97:G97"/>
    <mergeCell ref="B92:D92"/>
    <mergeCell ref="E92:G92"/>
    <mergeCell ref="B93:D93"/>
    <mergeCell ref="E93:G93"/>
    <mergeCell ref="B94:D94"/>
    <mergeCell ref="E94:G94"/>
    <mergeCell ref="B89:D89"/>
    <mergeCell ref="E89:G89"/>
    <mergeCell ref="B90:D90"/>
    <mergeCell ref="E90:G90"/>
    <mergeCell ref="B91:D91"/>
    <mergeCell ref="E91:G91"/>
    <mergeCell ref="B86:D86"/>
    <mergeCell ref="E86:G86"/>
    <mergeCell ref="B87:D87"/>
    <mergeCell ref="E87:G87"/>
    <mergeCell ref="B88:D88"/>
    <mergeCell ref="E88:G88"/>
    <mergeCell ref="B83:D83"/>
    <mergeCell ref="E83:G83"/>
    <mergeCell ref="B84:D84"/>
    <mergeCell ref="E84:G84"/>
    <mergeCell ref="B85:D85"/>
    <mergeCell ref="E85:G85"/>
    <mergeCell ref="B80:D80"/>
    <mergeCell ref="E80:G80"/>
    <mergeCell ref="B81:D81"/>
    <mergeCell ref="E81:G81"/>
    <mergeCell ref="B82:D82"/>
    <mergeCell ref="E82:G82"/>
    <mergeCell ref="B77:D77"/>
    <mergeCell ref="E77:G77"/>
    <mergeCell ref="B78:D78"/>
    <mergeCell ref="E78:G78"/>
    <mergeCell ref="B79:D79"/>
    <mergeCell ref="E79:G79"/>
    <mergeCell ref="B75:D75"/>
    <mergeCell ref="E75:G75"/>
    <mergeCell ref="B76:D76"/>
    <mergeCell ref="E76:G76"/>
    <mergeCell ref="B71:D71"/>
    <mergeCell ref="E71:G71"/>
    <mergeCell ref="B72:D72"/>
    <mergeCell ref="E72:G72"/>
    <mergeCell ref="B73:D73"/>
    <mergeCell ref="E73:G73"/>
    <mergeCell ref="B60:J60"/>
    <mergeCell ref="A61:A98"/>
    <mergeCell ref="B61:D61"/>
    <mergeCell ref="E61:G61"/>
    <mergeCell ref="B62:D62"/>
    <mergeCell ref="E62:G62"/>
    <mergeCell ref="B63:D63"/>
    <mergeCell ref="E63:G63"/>
    <mergeCell ref="B64:D64"/>
    <mergeCell ref="E64:G64"/>
    <mergeCell ref="B68:D68"/>
    <mergeCell ref="E68:G68"/>
    <mergeCell ref="B69:D69"/>
    <mergeCell ref="E69:G69"/>
    <mergeCell ref="B70:D70"/>
    <mergeCell ref="E70:G70"/>
    <mergeCell ref="B65:D65"/>
    <mergeCell ref="E65:G65"/>
    <mergeCell ref="B66:D66"/>
    <mergeCell ref="E66:G66"/>
    <mergeCell ref="B67:D67"/>
    <mergeCell ref="E67:G67"/>
    <mergeCell ref="B74:D74"/>
    <mergeCell ref="E74:G74"/>
    <mergeCell ref="B54:D54"/>
    <mergeCell ref="B55:D55"/>
    <mergeCell ref="B56:J56"/>
    <mergeCell ref="B57:D57"/>
    <mergeCell ref="B58:D58"/>
    <mergeCell ref="B59:D59"/>
    <mergeCell ref="B48:J48"/>
    <mergeCell ref="B49:D49"/>
    <mergeCell ref="B50:D50"/>
    <mergeCell ref="B51:D51"/>
    <mergeCell ref="B52:D52"/>
    <mergeCell ref="B53:D53"/>
    <mergeCell ref="B42:D42"/>
    <mergeCell ref="B43:D43"/>
    <mergeCell ref="B44:D44"/>
    <mergeCell ref="B45:D45"/>
    <mergeCell ref="B46:D46"/>
    <mergeCell ref="B47:D47"/>
    <mergeCell ref="B36:D36"/>
    <mergeCell ref="B37:D37"/>
    <mergeCell ref="B38:D38"/>
    <mergeCell ref="B39:D39"/>
    <mergeCell ref="B40:J40"/>
    <mergeCell ref="B41:D41"/>
    <mergeCell ref="B21:E21"/>
    <mergeCell ref="F21:J21"/>
    <mergeCell ref="B22:E22"/>
    <mergeCell ref="F22:J22"/>
    <mergeCell ref="B26:J26"/>
    <mergeCell ref="A27:A35"/>
    <mergeCell ref="B27:D27"/>
    <mergeCell ref="B28:D28"/>
    <mergeCell ref="B29:D29"/>
    <mergeCell ref="B30:D30"/>
    <mergeCell ref="B31:J31"/>
    <mergeCell ref="B32:D32"/>
    <mergeCell ref="B33:D33"/>
    <mergeCell ref="B34:D34"/>
    <mergeCell ref="B17:E17"/>
    <mergeCell ref="F17:J17"/>
    <mergeCell ref="B18:E18"/>
    <mergeCell ref="F18:J18"/>
    <mergeCell ref="B19:E19"/>
    <mergeCell ref="F19:J19"/>
    <mergeCell ref="A13:A14"/>
    <mergeCell ref="C13:D13"/>
    <mergeCell ref="E13:J13"/>
    <mergeCell ref="C14:D14"/>
    <mergeCell ref="E14:J14"/>
    <mergeCell ref="A15:A26"/>
    <mergeCell ref="B15:E15"/>
    <mergeCell ref="F15:J15"/>
    <mergeCell ref="B16:E16"/>
    <mergeCell ref="F16:J16"/>
    <mergeCell ref="B23:E23"/>
    <mergeCell ref="F23:J23"/>
    <mergeCell ref="B24:E24"/>
    <mergeCell ref="F24:J24"/>
    <mergeCell ref="B25:E25"/>
    <mergeCell ref="F25:J25"/>
    <mergeCell ref="B20:E20"/>
    <mergeCell ref="F20:J20"/>
    <mergeCell ref="L8:M8"/>
    <mergeCell ref="C9:J9"/>
    <mergeCell ref="C10:J10"/>
    <mergeCell ref="C11:J11"/>
    <mergeCell ref="B12:D12"/>
    <mergeCell ref="E12:J12"/>
    <mergeCell ref="B2:I2"/>
    <mergeCell ref="B4:C4"/>
    <mergeCell ref="D4:G4"/>
    <mergeCell ref="B5:C5"/>
    <mergeCell ref="D5:J5"/>
    <mergeCell ref="B8:J8"/>
  </mergeCells>
  <dataValidations count="9">
    <dataValidation allowBlank="1" showInputMessage="1" showErrorMessage="1" prompt="Norāda Ministru kabineta vai Saeimas lēmumu, gadu, pasākuma kodu" sqref="B103:J103"/>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F46:J46 E37:J39 E53:J55 E45:J45 E28:J30 E47:J47">
      <formula1>-1000000000000</formula1>
      <formula2>1000000000000</formula2>
    </dataValidation>
    <dataValidation type="whole" errorStyle="information" allowBlank="1" showInputMessage="1" showErrorMessage="1" error="Jāievada skaitlis" sqref="E41:J42 E49:J50 E57:J58 E32:J33">
      <formula1>-100000000000000</formula1>
      <formula2>100000000000000</formula2>
    </dataValidation>
  </dataValidation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6"/>
  <sheetViews>
    <sheetView topLeftCell="A23" workbookViewId="0">
      <selection activeCell="B128" sqref="B128:G128"/>
    </sheetView>
  </sheetViews>
  <sheetFormatPr defaultColWidth="8.85546875" defaultRowHeight="12.75" x14ac:dyDescent="0.2"/>
  <cols>
    <col min="1" max="1" width="3.5703125" style="72" customWidth="1"/>
    <col min="2" max="2" width="25.5703125" style="72" customWidth="1"/>
    <col min="3" max="3" width="13.5703125" style="72" customWidth="1"/>
    <col min="4" max="4" width="5.140625" style="72" customWidth="1"/>
    <col min="5" max="10" width="14.42578125" style="72" customWidth="1"/>
    <col min="11" max="11" width="8.85546875" style="72"/>
    <col min="12" max="12" width="8.85546875" style="73"/>
    <col min="13" max="16384" width="8.85546875" style="72"/>
  </cols>
  <sheetData>
    <row r="1" spans="1:13" ht="12.6" hidden="1" x14ac:dyDescent="0.25">
      <c r="A1" s="71" t="s">
        <v>91</v>
      </c>
      <c r="B1" s="71" t="s">
        <v>92</v>
      </c>
      <c r="C1" s="71"/>
      <c r="D1" s="71" t="s">
        <v>93</v>
      </c>
      <c r="E1" s="71" t="s">
        <v>94</v>
      </c>
      <c r="F1" s="71" t="s">
        <v>95</v>
      </c>
      <c r="G1" s="71" t="s">
        <v>96</v>
      </c>
    </row>
    <row r="2" spans="1:13" ht="15.75" customHeight="1" x14ac:dyDescent="0.2">
      <c r="B2" s="220" t="s">
        <v>97</v>
      </c>
      <c r="C2" s="220"/>
      <c r="D2" s="220"/>
      <c r="E2" s="220"/>
      <c r="F2" s="220"/>
      <c r="G2" s="220"/>
      <c r="H2" s="220"/>
      <c r="I2" s="220"/>
      <c r="L2" s="72"/>
      <c r="M2" s="74"/>
    </row>
    <row r="3" spans="1:13" ht="13.5" customHeight="1" x14ac:dyDescent="0.3">
      <c r="A3" s="75"/>
      <c r="B3" s="76"/>
      <c r="C3" s="76"/>
      <c r="D3" s="76"/>
      <c r="E3" s="76"/>
      <c r="F3" s="76"/>
      <c r="G3" s="76"/>
      <c r="H3" s="76"/>
      <c r="I3" s="76"/>
      <c r="L3" s="77"/>
      <c r="M3" s="74"/>
    </row>
    <row r="4" spans="1:13" ht="13.5" customHeight="1" x14ac:dyDescent="0.2">
      <c r="A4" s="75"/>
      <c r="B4" s="221" t="s">
        <v>98</v>
      </c>
      <c r="C4" s="221"/>
      <c r="D4" s="222" t="s">
        <v>1</v>
      </c>
      <c r="E4" s="222"/>
      <c r="F4" s="222"/>
      <c r="G4" s="222"/>
      <c r="L4" s="77"/>
      <c r="M4" s="74"/>
    </row>
    <row r="5" spans="1:13" ht="27.75" customHeight="1" x14ac:dyDescent="0.2">
      <c r="A5" s="75"/>
      <c r="B5" s="223" t="s">
        <v>99</v>
      </c>
      <c r="C5" s="223"/>
      <c r="D5" s="224" t="s">
        <v>73</v>
      </c>
      <c r="E5" s="224"/>
      <c r="F5" s="224"/>
      <c r="G5" s="224"/>
      <c r="H5" s="224"/>
      <c r="I5" s="224"/>
      <c r="J5" s="225"/>
      <c r="L5" s="77"/>
      <c r="M5" s="74"/>
    </row>
    <row r="6" spans="1:13" ht="12.95" x14ac:dyDescent="0.3">
      <c r="A6" s="75"/>
      <c r="B6" s="78" t="s">
        <v>101</v>
      </c>
      <c r="C6" s="79" t="s">
        <v>53</v>
      </c>
      <c r="D6" s="80"/>
      <c r="E6" s="80"/>
      <c r="F6" s="80"/>
      <c r="G6" s="80"/>
      <c r="H6" s="80"/>
      <c r="I6" s="80"/>
      <c r="L6" s="77"/>
      <c r="M6" s="74"/>
    </row>
    <row r="7" spans="1:13" ht="12.95" x14ac:dyDescent="0.3">
      <c r="A7" s="75"/>
      <c r="B7" s="75"/>
      <c r="C7" s="75"/>
      <c r="L7" s="77"/>
      <c r="M7" s="74"/>
    </row>
    <row r="8" spans="1:13" ht="12.75" customHeight="1" x14ac:dyDescent="0.2">
      <c r="A8" s="81" t="s">
        <v>102</v>
      </c>
      <c r="B8" s="226" t="s">
        <v>103</v>
      </c>
      <c r="C8" s="226"/>
      <c r="D8" s="226"/>
      <c r="E8" s="226"/>
      <c r="F8" s="226"/>
      <c r="G8" s="226"/>
      <c r="H8" s="226"/>
      <c r="I8" s="226"/>
      <c r="J8" s="226"/>
      <c r="L8" s="207" t="s">
        <v>104</v>
      </c>
      <c r="M8" s="208"/>
    </row>
    <row r="9" spans="1:13" ht="25.5" customHeight="1" x14ac:dyDescent="0.2">
      <c r="A9" s="82" t="s">
        <v>12</v>
      </c>
      <c r="B9" s="83" t="s">
        <v>105</v>
      </c>
      <c r="C9" s="209" t="s">
        <v>309</v>
      </c>
      <c r="D9" s="209"/>
      <c r="E9" s="209"/>
      <c r="F9" s="209"/>
      <c r="G9" s="209"/>
      <c r="H9" s="209"/>
      <c r="I9" s="209"/>
      <c r="J9" s="210"/>
      <c r="L9" s="84">
        <f>LEN(TRIM(C9))</f>
        <v>151</v>
      </c>
      <c r="M9" s="85" t="s">
        <v>107</v>
      </c>
    </row>
    <row r="10" spans="1:13" ht="45.6" customHeight="1" x14ac:dyDescent="0.2">
      <c r="A10" s="86" t="s">
        <v>21</v>
      </c>
      <c r="B10" s="83" t="s">
        <v>108</v>
      </c>
      <c r="C10" s="211" t="s">
        <v>310</v>
      </c>
      <c r="D10" s="212"/>
      <c r="E10" s="212"/>
      <c r="F10" s="212"/>
      <c r="G10" s="212"/>
      <c r="H10" s="212"/>
      <c r="I10" s="212"/>
      <c r="J10" s="213"/>
      <c r="L10" s="87">
        <f>LEN(TRIM(C10))-LEN(SUBSTITUTE(C10," ",""))+1</f>
        <v>34</v>
      </c>
      <c r="M10" s="88" t="s">
        <v>110</v>
      </c>
    </row>
    <row r="11" spans="1:13" ht="201" customHeight="1" x14ac:dyDescent="0.2">
      <c r="A11" s="89" t="s">
        <v>23</v>
      </c>
      <c r="B11" s="90" t="s">
        <v>111</v>
      </c>
      <c r="C11" s="211" t="s">
        <v>311</v>
      </c>
      <c r="D11" s="209"/>
      <c r="E11" s="209"/>
      <c r="F11" s="209"/>
      <c r="G11" s="209"/>
      <c r="H11" s="209"/>
      <c r="I11" s="209"/>
      <c r="J11" s="210"/>
      <c r="L11" s="77"/>
      <c r="M11" s="74"/>
    </row>
    <row r="12" spans="1:13" ht="38.25" customHeight="1" x14ac:dyDescent="0.2">
      <c r="A12" s="82" t="s">
        <v>25</v>
      </c>
      <c r="B12" s="216" t="s">
        <v>113</v>
      </c>
      <c r="C12" s="217"/>
      <c r="D12" s="217"/>
      <c r="E12" s="218" t="s">
        <v>312</v>
      </c>
      <c r="F12" s="219"/>
      <c r="G12" s="219"/>
      <c r="H12" s="219"/>
      <c r="I12" s="219"/>
      <c r="J12" s="219"/>
      <c r="K12" s="91"/>
      <c r="L12" s="74"/>
      <c r="M12" s="74"/>
    </row>
    <row r="13" spans="1:13" ht="121.5" customHeight="1" x14ac:dyDescent="0.2">
      <c r="A13" s="233" t="s">
        <v>52</v>
      </c>
      <c r="B13" s="83" t="s">
        <v>115</v>
      </c>
      <c r="C13" s="328" t="s">
        <v>116</v>
      </c>
      <c r="D13" s="329"/>
      <c r="E13" s="211" t="s">
        <v>313</v>
      </c>
      <c r="F13" s="237"/>
      <c r="G13" s="237"/>
      <c r="H13" s="237"/>
      <c r="I13" s="237"/>
      <c r="J13" s="238"/>
      <c r="L13" s="92">
        <f>LEN(TRIM(E13))-LEN(SUBSTITUTE(E13," ",""))+1</f>
        <v>107</v>
      </c>
      <c r="M13" s="93" t="s">
        <v>110</v>
      </c>
    </row>
    <row r="14" spans="1:13" ht="38.25" customHeight="1" x14ac:dyDescent="0.2">
      <c r="A14" s="234"/>
      <c r="B14" s="83" t="s">
        <v>118</v>
      </c>
      <c r="C14" s="328" t="s">
        <v>119</v>
      </c>
      <c r="D14" s="329"/>
      <c r="E14" s="211"/>
      <c r="F14" s="237"/>
      <c r="G14" s="237"/>
      <c r="H14" s="237"/>
      <c r="I14" s="237"/>
      <c r="J14" s="238"/>
      <c r="L14" s="87">
        <f>LEN(TRIM(E14))-LEN(SUBSTITUTE(E14," ",""))+1</f>
        <v>1</v>
      </c>
      <c r="M14" s="88" t="s">
        <v>110</v>
      </c>
    </row>
    <row r="15" spans="1:13" ht="38.25" customHeight="1" x14ac:dyDescent="0.2">
      <c r="A15" s="233" t="s">
        <v>27</v>
      </c>
      <c r="B15" s="240" t="s">
        <v>121</v>
      </c>
      <c r="C15" s="241"/>
      <c r="D15" s="241"/>
      <c r="E15" s="241"/>
      <c r="F15" s="242" t="s">
        <v>122</v>
      </c>
      <c r="G15" s="243"/>
      <c r="H15" s="243"/>
      <c r="I15" s="243"/>
      <c r="J15" s="244"/>
    </row>
    <row r="16" spans="1:13" ht="26.1" customHeight="1" x14ac:dyDescent="0.2">
      <c r="A16" s="239"/>
      <c r="B16" s="330" t="s">
        <v>314</v>
      </c>
      <c r="C16" s="330"/>
      <c r="D16" s="330"/>
      <c r="E16" s="330"/>
      <c r="F16" s="331" t="s">
        <v>315</v>
      </c>
      <c r="G16" s="331"/>
      <c r="H16" s="331"/>
      <c r="I16" s="331"/>
      <c r="J16" s="331"/>
    </row>
    <row r="17" spans="1:10" ht="24.95" customHeight="1" x14ac:dyDescent="0.2">
      <c r="A17" s="239"/>
      <c r="B17" s="330" t="s">
        <v>316</v>
      </c>
      <c r="C17" s="330"/>
      <c r="D17" s="330"/>
      <c r="E17" s="330"/>
      <c r="F17" s="331" t="s">
        <v>315</v>
      </c>
      <c r="G17" s="331"/>
      <c r="H17" s="331"/>
      <c r="I17" s="331"/>
      <c r="J17" s="331"/>
    </row>
    <row r="18" spans="1:10" ht="17.45" customHeight="1" x14ac:dyDescent="0.2">
      <c r="A18" s="239"/>
      <c r="B18" s="330" t="s">
        <v>317</v>
      </c>
      <c r="C18" s="330"/>
      <c r="D18" s="330"/>
      <c r="E18" s="330"/>
      <c r="F18" s="331" t="s">
        <v>315</v>
      </c>
      <c r="G18" s="331"/>
      <c r="H18" s="331"/>
      <c r="I18" s="331"/>
      <c r="J18" s="331"/>
    </row>
    <row r="19" spans="1:10" ht="18.600000000000001" customHeight="1" x14ac:dyDescent="0.2">
      <c r="A19" s="239"/>
      <c r="B19" s="333" t="s">
        <v>318</v>
      </c>
      <c r="C19" s="334"/>
      <c r="D19" s="334"/>
      <c r="E19" s="335"/>
      <c r="F19" s="331" t="s">
        <v>315</v>
      </c>
      <c r="G19" s="331"/>
      <c r="H19" s="331"/>
      <c r="I19" s="331"/>
      <c r="J19" s="331"/>
    </row>
    <row r="20" spans="1:10" ht="17.100000000000001" customHeight="1" x14ac:dyDescent="0.2">
      <c r="A20" s="239"/>
      <c r="B20" s="330" t="s">
        <v>319</v>
      </c>
      <c r="C20" s="330"/>
      <c r="D20" s="330"/>
      <c r="E20" s="330"/>
      <c r="F20" s="331" t="s">
        <v>315</v>
      </c>
      <c r="G20" s="331"/>
      <c r="H20" s="331"/>
      <c r="I20" s="331"/>
      <c r="J20" s="331"/>
    </row>
    <row r="21" spans="1:10" ht="14.45" customHeight="1" x14ac:dyDescent="0.2">
      <c r="A21" s="239"/>
      <c r="B21" s="332" t="s">
        <v>320</v>
      </c>
      <c r="C21" s="332"/>
      <c r="D21" s="332"/>
      <c r="E21" s="332"/>
      <c r="F21" s="331" t="s">
        <v>315</v>
      </c>
      <c r="G21" s="331"/>
      <c r="H21" s="331"/>
      <c r="I21" s="331"/>
      <c r="J21" s="331"/>
    </row>
    <row r="22" spans="1:10" ht="14.45" customHeight="1" x14ac:dyDescent="0.2">
      <c r="A22" s="239"/>
      <c r="B22" s="227" t="s">
        <v>321</v>
      </c>
      <c r="C22" s="228"/>
      <c r="D22" s="228"/>
      <c r="E22" s="229"/>
      <c r="F22" s="331" t="s">
        <v>315</v>
      </c>
      <c r="G22" s="331"/>
      <c r="H22" s="331"/>
      <c r="I22" s="331"/>
      <c r="J22" s="331"/>
    </row>
    <row r="23" spans="1:10" ht="14.45" customHeight="1" x14ac:dyDescent="0.2">
      <c r="A23" s="239"/>
      <c r="B23" s="227" t="s">
        <v>322</v>
      </c>
      <c r="C23" s="228"/>
      <c r="D23" s="228"/>
      <c r="E23" s="229"/>
      <c r="F23" s="331" t="s">
        <v>315</v>
      </c>
      <c r="G23" s="331"/>
      <c r="H23" s="331"/>
      <c r="I23" s="331"/>
      <c r="J23" s="331"/>
    </row>
    <row r="24" spans="1:10" ht="39" customHeight="1" x14ac:dyDescent="0.2">
      <c r="A24" s="239"/>
      <c r="B24" s="333" t="s">
        <v>323</v>
      </c>
      <c r="C24" s="334"/>
      <c r="D24" s="334"/>
      <c r="E24" s="335"/>
      <c r="F24" s="331" t="s">
        <v>315</v>
      </c>
      <c r="G24" s="331"/>
      <c r="H24" s="331"/>
      <c r="I24" s="331"/>
      <c r="J24" s="331"/>
    </row>
    <row r="25" spans="1:10" ht="14.25" customHeight="1" x14ac:dyDescent="0.2">
      <c r="A25" s="233" t="s">
        <v>29</v>
      </c>
      <c r="B25" s="251" t="s">
        <v>128</v>
      </c>
      <c r="C25" s="252"/>
      <c r="D25" s="252"/>
      <c r="E25" s="252"/>
      <c r="F25" s="252"/>
      <c r="G25" s="252"/>
      <c r="H25" s="252"/>
      <c r="I25" s="252"/>
      <c r="J25" s="253"/>
    </row>
    <row r="26" spans="1:10" ht="61.5" customHeight="1" x14ac:dyDescent="0.2">
      <c r="A26" s="249"/>
      <c r="B26" s="254"/>
      <c r="C26" s="254"/>
      <c r="D26" s="254"/>
      <c r="E26" s="94" t="s">
        <v>129</v>
      </c>
      <c r="F26" s="94" t="s">
        <v>130</v>
      </c>
      <c r="G26" s="94" t="s">
        <v>131</v>
      </c>
      <c r="H26" s="95" t="s">
        <v>132</v>
      </c>
      <c r="I26" s="95" t="s">
        <v>133</v>
      </c>
      <c r="J26" s="95" t="s">
        <v>134</v>
      </c>
    </row>
    <row r="27" spans="1:10" ht="15" customHeight="1" x14ac:dyDescent="0.2">
      <c r="A27" s="249"/>
      <c r="B27" s="255" t="s">
        <v>135</v>
      </c>
      <c r="C27" s="256"/>
      <c r="D27" s="257"/>
      <c r="E27" s="96"/>
      <c r="F27" s="96"/>
      <c r="G27" s="96"/>
      <c r="H27" s="97"/>
      <c r="I27" s="97"/>
      <c r="J27" s="98"/>
    </row>
    <row r="28" spans="1:10" x14ac:dyDescent="0.2">
      <c r="A28" s="249"/>
      <c r="B28" s="258" t="s">
        <v>136</v>
      </c>
      <c r="C28" s="258"/>
      <c r="D28" s="259"/>
      <c r="E28" s="96">
        <f>E37+E45+E53+E61+E69</f>
        <v>43791719</v>
      </c>
      <c r="F28" s="96">
        <f t="shared" ref="F28:I28" si="0">F37+F45+F53+F61+F69</f>
        <v>35573502</v>
      </c>
      <c r="G28" s="96">
        <f t="shared" si="0"/>
        <v>51897071</v>
      </c>
      <c r="H28" s="96"/>
      <c r="I28" s="96">
        <f t="shared" si="0"/>
        <v>51897071</v>
      </c>
      <c r="J28" s="99"/>
    </row>
    <row r="29" spans="1:10" ht="12.75" customHeight="1" x14ac:dyDescent="0.2">
      <c r="A29" s="249"/>
      <c r="B29" s="260" t="s">
        <v>137</v>
      </c>
      <c r="C29" s="261"/>
      <c r="D29" s="261"/>
      <c r="E29" s="96">
        <f t="shared" ref="E29:G29" si="1">E38+E46+E54+E62</f>
        <v>0</v>
      </c>
      <c r="F29" s="96">
        <f t="shared" si="1"/>
        <v>0</v>
      </c>
      <c r="G29" s="96">
        <f t="shared" si="1"/>
        <v>0</v>
      </c>
      <c r="H29" s="96"/>
      <c r="I29" s="96">
        <f>I38+I46+I54+I62</f>
        <v>0</v>
      </c>
      <c r="J29" s="99"/>
    </row>
    <row r="30" spans="1:10" ht="12.75" customHeight="1" x14ac:dyDescent="0.2">
      <c r="A30" s="249"/>
      <c r="B30" s="260" t="s">
        <v>138</v>
      </c>
      <c r="C30" s="261"/>
      <c r="D30" s="261"/>
      <c r="E30" s="261"/>
      <c r="F30" s="261"/>
      <c r="G30" s="261"/>
      <c r="H30" s="261"/>
      <c r="I30" s="261"/>
      <c r="J30" s="262"/>
    </row>
    <row r="31" spans="1:10" ht="13.5" customHeight="1" x14ac:dyDescent="0.2">
      <c r="A31" s="249"/>
      <c r="B31" s="263" t="s">
        <v>139</v>
      </c>
      <c r="C31" s="263"/>
      <c r="D31" s="264"/>
      <c r="E31" s="96"/>
      <c r="F31" s="96"/>
      <c r="G31" s="96"/>
      <c r="H31" s="96"/>
      <c r="I31" s="53"/>
      <c r="J31" s="99"/>
    </row>
    <row r="32" spans="1:10" ht="13.5" customHeight="1" x14ac:dyDescent="0.2">
      <c r="A32" s="249"/>
      <c r="B32" s="263" t="s">
        <v>140</v>
      </c>
      <c r="C32" s="263"/>
      <c r="D32" s="264"/>
      <c r="E32" s="96">
        <f>E41+E49+E57+E65+E73</f>
        <v>43791719</v>
      </c>
      <c r="F32" s="96">
        <f t="shared" ref="F32:I32" si="2">F41+F49+F57+F65+F73</f>
        <v>35573502</v>
      </c>
      <c r="G32" s="96">
        <f t="shared" si="2"/>
        <v>51897071</v>
      </c>
      <c r="H32" s="96"/>
      <c r="I32" s="96">
        <f t="shared" si="2"/>
        <v>51897071</v>
      </c>
      <c r="J32" s="99"/>
    </row>
    <row r="33" spans="1:10" ht="24" customHeight="1" x14ac:dyDescent="0.2">
      <c r="A33" s="250"/>
      <c r="B33" s="265" t="s">
        <v>141</v>
      </c>
      <c r="C33" s="265"/>
      <c r="D33" s="266"/>
      <c r="E33" s="97"/>
      <c r="F33" s="100"/>
      <c r="G33" s="100"/>
      <c r="H33" s="100"/>
      <c r="I33" s="100"/>
      <c r="J33" s="101"/>
    </row>
    <row r="34" spans="1:10" ht="12.6" customHeight="1" x14ac:dyDescent="0.2">
      <c r="A34" s="102"/>
      <c r="B34" s="267" t="s">
        <v>142</v>
      </c>
      <c r="C34" s="268"/>
      <c r="D34" s="268"/>
      <c r="E34" s="103"/>
      <c r="F34" s="103"/>
      <c r="G34" s="103"/>
      <c r="H34" s="103"/>
      <c r="I34" s="103"/>
      <c r="J34" s="104"/>
    </row>
    <row r="35" spans="1:10" ht="15" customHeight="1" x14ac:dyDescent="0.25">
      <c r="A35" s="102"/>
      <c r="B35" s="272" t="s">
        <v>143</v>
      </c>
      <c r="C35" s="273"/>
      <c r="D35" s="273"/>
      <c r="E35" s="105"/>
      <c r="F35" s="105"/>
      <c r="G35" s="105"/>
      <c r="H35" s="106"/>
      <c r="I35" s="105"/>
      <c r="J35" s="107"/>
    </row>
    <row r="36" spans="1:10" ht="15" customHeight="1" x14ac:dyDescent="0.2">
      <c r="A36" s="89"/>
      <c r="B36" s="269" t="s">
        <v>135</v>
      </c>
      <c r="C36" s="270"/>
      <c r="D36" s="271"/>
      <c r="E36" s="108"/>
      <c r="F36" s="108"/>
      <c r="G36" s="108"/>
      <c r="H36" s="109"/>
      <c r="I36" s="109"/>
      <c r="J36" s="110"/>
    </row>
    <row r="37" spans="1:10" x14ac:dyDescent="0.2">
      <c r="A37" s="89"/>
      <c r="B37" s="258" t="s">
        <v>136</v>
      </c>
      <c r="C37" s="258"/>
      <c r="D37" s="259"/>
      <c r="E37" s="111">
        <v>1050000</v>
      </c>
      <c r="F37" s="111">
        <v>1050000</v>
      </c>
      <c r="G37" s="111">
        <v>3000000</v>
      </c>
      <c r="H37" s="112"/>
      <c r="I37" s="111">
        <v>3000000</v>
      </c>
      <c r="J37" s="99"/>
    </row>
    <row r="38" spans="1:10" ht="12.75" customHeight="1" x14ac:dyDescent="0.2">
      <c r="A38" s="89"/>
      <c r="B38" s="260" t="s">
        <v>137</v>
      </c>
      <c r="C38" s="261"/>
      <c r="D38" s="261"/>
      <c r="E38" s="111"/>
      <c r="F38" s="111"/>
      <c r="G38" s="111"/>
      <c r="H38" s="112"/>
      <c r="I38" s="111"/>
      <c r="J38" s="99"/>
    </row>
    <row r="39" spans="1:10" ht="12.75" customHeight="1" x14ac:dyDescent="0.2">
      <c r="A39" s="89"/>
      <c r="B39" s="260" t="s">
        <v>138</v>
      </c>
      <c r="C39" s="261"/>
      <c r="D39" s="261"/>
      <c r="E39" s="261"/>
      <c r="F39" s="261"/>
      <c r="G39" s="261"/>
      <c r="H39" s="261"/>
      <c r="I39" s="261"/>
      <c r="J39" s="262"/>
    </row>
    <row r="40" spans="1:10" ht="13.5" customHeight="1" x14ac:dyDescent="0.2">
      <c r="A40" s="89"/>
      <c r="B40" s="263" t="s">
        <v>139</v>
      </c>
      <c r="C40" s="263"/>
      <c r="D40" s="264"/>
      <c r="E40" s="96"/>
      <c r="F40" s="96"/>
      <c r="G40" s="96"/>
      <c r="H40" s="96"/>
      <c r="I40" s="53"/>
      <c r="J40" s="99"/>
    </row>
    <row r="41" spans="1:10" ht="13.5" customHeight="1" x14ac:dyDescent="0.2">
      <c r="A41" s="89"/>
      <c r="B41" s="263" t="s">
        <v>140</v>
      </c>
      <c r="C41" s="263"/>
      <c r="D41" s="264"/>
      <c r="E41" s="111">
        <v>1050000</v>
      </c>
      <c r="F41" s="111">
        <v>1050000</v>
      </c>
      <c r="G41" s="111">
        <v>3000000</v>
      </c>
      <c r="H41" s="112"/>
      <c r="I41" s="111">
        <v>3000000</v>
      </c>
      <c r="J41" s="99"/>
    </row>
    <row r="42" spans="1:10" ht="24" customHeight="1" x14ac:dyDescent="0.2">
      <c r="A42" s="89"/>
      <c r="B42" s="265" t="s">
        <v>141</v>
      </c>
      <c r="C42" s="265"/>
      <c r="D42" s="266"/>
      <c r="E42" s="100"/>
      <c r="F42" s="100"/>
      <c r="G42" s="100"/>
      <c r="H42" s="100"/>
      <c r="I42" s="100"/>
      <c r="J42" s="101"/>
    </row>
    <row r="43" spans="1:10" ht="24" customHeight="1" x14ac:dyDescent="0.2">
      <c r="A43" s="102"/>
      <c r="B43" s="267" t="s">
        <v>144</v>
      </c>
      <c r="C43" s="268"/>
      <c r="D43" s="268"/>
      <c r="E43" s="103"/>
      <c r="F43" s="103"/>
      <c r="G43" s="103"/>
      <c r="H43" s="103"/>
      <c r="I43" s="103"/>
      <c r="J43" s="104"/>
    </row>
    <row r="44" spans="1:10" ht="15" customHeight="1" x14ac:dyDescent="0.2">
      <c r="A44" s="89"/>
      <c r="B44" s="269" t="s">
        <v>135</v>
      </c>
      <c r="C44" s="270"/>
      <c r="D44" s="271"/>
      <c r="E44" s="108"/>
      <c r="F44" s="108"/>
      <c r="G44" s="108"/>
      <c r="H44" s="109"/>
      <c r="I44" s="109"/>
      <c r="J44" s="110"/>
    </row>
    <row r="45" spans="1:10" x14ac:dyDescent="0.2">
      <c r="A45" s="89"/>
      <c r="B45" s="258" t="s">
        <v>136</v>
      </c>
      <c r="C45" s="258"/>
      <c r="D45" s="259"/>
      <c r="E45" s="96">
        <f>1560000+231963+25000+450000+50000+100000+1000000+71144+3090000</f>
        <v>6578107</v>
      </c>
      <c r="F45" s="96">
        <f>1560000+231963+25000+450000+50000+100000+1000000+71144+3090000</f>
        <v>6578107</v>
      </c>
      <c r="G45" s="96">
        <f>1560000+231963+25000+450000+50000+100000+1000000+71144+3090000</f>
        <v>6578107</v>
      </c>
      <c r="H45" s="96"/>
      <c r="I45" s="96">
        <f>G45</f>
        <v>6578107</v>
      </c>
      <c r="J45" s="99"/>
    </row>
    <row r="46" spans="1:10" ht="12.75" customHeight="1" x14ac:dyDescent="0.2">
      <c r="A46" s="89"/>
      <c r="B46" s="260" t="s">
        <v>137</v>
      </c>
      <c r="C46" s="261"/>
      <c r="D46" s="261"/>
      <c r="E46" s="96"/>
      <c r="F46" s="96"/>
      <c r="G46" s="96"/>
      <c r="H46" s="96"/>
      <c r="I46" s="96"/>
      <c r="J46" s="99"/>
    </row>
    <row r="47" spans="1:10" ht="12.75" customHeight="1" x14ac:dyDescent="0.2">
      <c r="A47" s="89"/>
      <c r="B47" s="260" t="s">
        <v>138</v>
      </c>
      <c r="C47" s="261"/>
      <c r="D47" s="261"/>
      <c r="E47" s="261"/>
      <c r="F47" s="261"/>
      <c r="G47" s="261"/>
      <c r="H47" s="261"/>
      <c r="I47" s="261"/>
      <c r="J47" s="262"/>
    </row>
    <row r="48" spans="1:10" ht="13.5" customHeight="1" x14ac:dyDescent="0.2">
      <c r="A48" s="89"/>
      <c r="B48" s="263" t="s">
        <v>139</v>
      </c>
      <c r="C48" s="263"/>
      <c r="D48" s="264"/>
      <c r="E48" s="96"/>
      <c r="F48" s="96"/>
      <c r="G48" s="96"/>
      <c r="H48" s="96"/>
      <c r="I48" s="53"/>
      <c r="J48" s="99"/>
    </row>
    <row r="49" spans="1:10" ht="13.5" customHeight="1" x14ac:dyDescent="0.2">
      <c r="A49" s="89"/>
      <c r="B49" s="263" t="s">
        <v>140</v>
      </c>
      <c r="C49" s="263"/>
      <c r="D49" s="264"/>
      <c r="E49" s="96">
        <f>1560000+231963+25000+450000+50000+100000+1000000+71144+3090000</f>
        <v>6578107</v>
      </c>
      <c r="F49" s="96">
        <f>1560000+231963+25000+450000+50000+100000+1000000+71144+3090000</f>
        <v>6578107</v>
      </c>
      <c r="G49" s="96">
        <f>1560000+231963+25000+450000+50000+100000+1000000+71144+3090000</f>
        <v>6578107</v>
      </c>
      <c r="H49" s="96"/>
      <c r="I49" s="96">
        <f>G49</f>
        <v>6578107</v>
      </c>
      <c r="J49" s="99"/>
    </row>
    <row r="50" spans="1:10" ht="24" customHeight="1" x14ac:dyDescent="0.2">
      <c r="A50" s="89"/>
      <c r="B50" s="265" t="s">
        <v>141</v>
      </c>
      <c r="C50" s="265"/>
      <c r="D50" s="266"/>
      <c r="E50" s="100"/>
      <c r="F50" s="100"/>
      <c r="G50" s="100"/>
      <c r="H50" s="100"/>
      <c r="I50" s="100"/>
      <c r="J50" s="101"/>
    </row>
    <row r="51" spans="1:10" ht="24" customHeight="1" x14ac:dyDescent="0.2">
      <c r="A51" s="102"/>
      <c r="B51" s="274" t="s">
        <v>146</v>
      </c>
      <c r="C51" s="275"/>
      <c r="D51" s="275"/>
      <c r="E51" s="103"/>
      <c r="F51" s="103"/>
      <c r="G51" s="103"/>
      <c r="H51" s="103"/>
      <c r="I51" s="103"/>
      <c r="J51" s="104"/>
    </row>
    <row r="52" spans="1:10" ht="15" customHeight="1" x14ac:dyDescent="0.2">
      <c r="A52" s="89"/>
      <c r="B52" s="269" t="s">
        <v>135</v>
      </c>
      <c r="C52" s="270"/>
      <c r="D52" s="271"/>
      <c r="E52" s="108"/>
      <c r="F52" s="108"/>
      <c r="G52" s="108"/>
      <c r="H52" s="109"/>
      <c r="I52" s="109"/>
      <c r="J52" s="110"/>
    </row>
    <row r="53" spans="1:10" x14ac:dyDescent="0.2">
      <c r="A53" s="89"/>
      <c r="B53" s="258" t="s">
        <v>136</v>
      </c>
      <c r="C53" s="258"/>
      <c r="D53" s="259"/>
      <c r="E53" s="96">
        <f>100000+130000</f>
        <v>230000</v>
      </c>
      <c r="F53" s="96">
        <f>100000+130000</f>
        <v>230000</v>
      </c>
      <c r="G53" s="96">
        <f>100000+130000</f>
        <v>230000</v>
      </c>
      <c r="H53" s="96"/>
      <c r="I53" s="96">
        <f>G53</f>
        <v>230000</v>
      </c>
      <c r="J53" s="99"/>
    </row>
    <row r="54" spans="1:10" ht="12.75" customHeight="1" x14ac:dyDescent="0.2">
      <c r="A54" s="89"/>
      <c r="B54" s="260" t="s">
        <v>137</v>
      </c>
      <c r="C54" s="261"/>
      <c r="D54" s="261"/>
      <c r="E54" s="96"/>
      <c r="F54" s="96"/>
      <c r="G54" s="96"/>
      <c r="H54" s="96"/>
      <c r="I54" s="96"/>
      <c r="J54" s="99"/>
    </row>
    <row r="55" spans="1:10" ht="12.75" customHeight="1" x14ac:dyDescent="0.2">
      <c r="A55" s="89"/>
      <c r="B55" s="260" t="s">
        <v>138</v>
      </c>
      <c r="C55" s="261"/>
      <c r="D55" s="261"/>
      <c r="E55" s="261"/>
      <c r="F55" s="261"/>
      <c r="G55" s="261"/>
      <c r="H55" s="261"/>
      <c r="I55" s="261"/>
      <c r="J55" s="262"/>
    </row>
    <row r="56" spans="1:10" ht="13.5" customHeight="1" x14ac:dyDescent="0.2">
      <c r="A56" s="89"/>
      <c r="B56" s="263" t="s">
        <v>139</v>
      </c>
      <c r="C56" s="263"/>
      <c r="D56" s="264"/>
      <c r="E56" s="96"/>
      <c r="F56" s="96"/>
      <c r="G56" s="96"/>
      <c r="H56" s="96"/>
      <c r="I56" s="53"/>
      <c r="J56" s="99"/>
    </row>
    <row r="57" spans="1:10" ht="13.5" customHeight="1" x14ac:dyDescent="0.2">
      <c r="A57" s="89"/>
      <c r="B57" s="263" t="s">
        <v>140</v>
      </c>
      <c r="C57" s="263"/>
      <c r="D57" s="264"/>
      <c r="E57" s="96">
        <f>100000+130000</f>
        <v>230000</v>
      </c>
      <c r="F57" s="96">
        <f>100000+130000</f>
        <v>230000</v>
      </c>
      <c r="G57" s="96">
        <f>100000+130000</f>
        <v>230000</v>
      </c>
      <c r="H57" s="96"/>
      <c r="I57" s="96">
        <f>G57</f>
        <v>230000</v>
      </c>
      <c r="J57" s="99"/>
    </row>
    <row r="58" spans="1:10" ht="24" customHeight="1" x14ac:dyDescent="0.2">
      <c r="A58" s="89"/>
      <c r="B58" s="265" t="s">
        <v>141</v>
      </c>
      <c r="C58" s="265"/>
      <c r="D58" s="266"/>
      <c r="E58" s="100"/>
      <c r="F58" s="100"/>
      <c r="G58" s="100"/>
      <c r="H58" s="100"/>
      <c r="I58" s="100"/>
      <c r="J58" s="101"/>
    </row>
    <row r="59" spans="1:10" ht="24" customHeight="1" x14ac:dyDescent="0.2">
      <c r="A59" s="102"/>
      <c r="B59" s="267" t="s">
        <v>179</v>
      </c>
      <c r="C59" s="268"/>
      <c r="D59" s="268"/>
      <c r="E59" s="103"/>
      <c r="F59" s="103"/>
      <c r="G59" s="103"/>
      <c r="H59" s="103"/>
      <c r="I59" s="103"/>
      <c r="J59" s="104"/>
    </row>
    <row r="60" spans="1:10" ht="15" customHeight="1" x14ac:dyDescent="0.2">
      <c r="A60" s="89"/>
      <c r="B60" s="269" t="s">
        <v>135</v>
      </c>
      <c r="C60" s="270"/>
      <c r="D60" s="271"/>
      <c r="E60" s="108"/>
      <c r="F60" s="108"/>
      <c r="G60" s="108"/>
      <c r="H60" s="109"/>
      <c r="I60" s="109"/>
      <c r="J60" s="110"/>
    </row>
    <row r="61" spans="1:10" x14ac:dyDescent="0.2">
      <c r="A61" s="89"/>
      <c r="B61" s="258" t="s">
        <v>136</v>
      </c>
      <c r="C61" s="258"/>
      <c r="D61" s="259"/>
      <c r="E61" s="96">
        <f>100000+965000+20000</f>
        <v>1085000</v>
      </c>
      <c r="F61" s="96">
        <f>100000+1310000+20000</f>
        <v>1430000</v>
      </c>
      <c r="G61" s="96">
        <f>100000+2179000+20000</f>
        <v>2299000</v>
      </c>
      <c r="H61" s="96"/>
      <c r="I61" s="96">
        <f>G61</f>
        <v>2299000</v>
      </c>
      <c r="J61" s="99"/>
    </row>
    <row r="62" spans="1:10" ht="12.75" customHeight="1" x14ac:dyDescent="0.2">
      <c r="A62" s="89"/>
      <c r="B62" s="260" t="s">
        <v>137</v>
      </c>
      <c r="C62" s="261"/>
      <c r="D62" s="261"/>
      <c r="E62" s="96"/>
      <c r="F62" s="96"/>
      <c r="G62" s="96"/>
      <c r="H62" s="96"/>
      <c r="I62" s="96"/>
      <c r="J62" s="99"/>
    </row>
    <row r="63" spans="1:10" ht="12.75" customHeight="1" x14ac:dyDescent="0.2">
      <c r="A63" s="89"/>
      <c r="B63" s="260" t="s">
        <v>138</v>
      </c>
      <c r="C63" s="261"/>
      <c r="D63" s="261"/>
      <c r="E63" s="261"/>
      <c r="F63" s="261"/>
      <c r="G63" s="261"/>
      <c r="H63" s="261"/>
      <c r="I63" s="261"/>
      <c r="J63" s="262"/>
    </row>
    <row r="64" spans="1:10" ht="13.5" customHeight="1" x14ac:dyDescent="0.2">
      <c r="A64" s="89"/>
      <c r="B64" s="263" t="s">
        <v>139</v>
      </c>
      <c r="C64" s="263"/>
      <c r="D64" s="264"/>
      <c r="E64" s="96"/>
      <c r="F64" s="96"/>
      <c r="G64" s="96"/>
      <c r="H64" s="96"/>
      <c r="I64" s="53"/>
      <c r="J64" s="99"/>
    </row>
    <row r="65" spans="1:10" ht="13.5" customHeight="1" x14ac:dyDescent="0.2">
      <c r="A65" s="89"/>
      <c r="B65" s="263" t="s">
        <v>140</v>
      </c>
      <c r="C65" s="263"/>
      <c r="D65" s="264"/>
      <c r="E65" s="96">
        <f>100000+965000+20000</f>
        <v>1085000</v>
      </c>
      <c r="F65" s="96">
        <f>100000+1310000+20000</f>
        <v>1430000</v>
      </c>
      <c r="G65" s="96">
        <f>100000+2179000+20000</f>
        <v>2299000</v>
      </c>
      <c r="H65" s="96"/>
      <c r="I65" s="96">
        <f>G65</f>
        <v>2299000</v>
      </c>
      <c r="J65" s="99"/>
    </row>
    <row r="66" spans="1:10" ht="24" customHeight="1" x14ac:dyDescent="0.2">
      <c r="A66" s="89"/>
      <c r="B66" s="258" t="s">
        <v>141</v>
      </c>
      <c r="C66" s="258"/>
      <c r="D66" s="259"/>
      <c r="E66" s="112"/>
      <c r="F66" s="112"/>
      <c r="G66" s="112"/>
      <c r="H66" s="112"/>
      <c r="I66" s="112"/>
      <c r="J66" s="119"/>
    </row>
    <row r="67" spans="1:10" ht="17.45" customHeight="1" x14ac:dyDescent="0.2">
      <c r="A67" s="89"/>
      <c r="B67" s="267" t="s">
        <v>324</v>
      </c>
      <c r="C67" s="268"/>
      <c r="D67" s="268"/>
      <c r="E67" s="103"/>
      <c r="F67" s="103"/>
      <c r="G67" s="103"/>
      <c r="H67" s="103"/>
      <c r="I67" s="103"/>
      <c r="J67" s="104"/>
    </row>
    <row r="68" spans="1:10" ht="15.95" customHeight="1" x14ac:dyDescent="0.2">
      <c r="A68" s="89"/>
      <c r="B68" s="269" t="s">
        <v>135</v>
      </c>
      <c r="C68" s="270"/>
      <c r="D68" s="271"/>
      <c r="E68" s="108"/>
      <c r="F68" s="108"/>
      <c r="G68" s="108"/>
      <c r="H68" s="109"/>
      <c r="I68" s="109"/>
      <c r="J68" s="110"/>
    </row>
    <row r="69" spans="1:10" ht="15" customHeight="1" x14ac:dyDescent="0.2">
      <c r="A69" s="89"/>
      <c r="B69" s="258" t="s">
        <v>136</v>
      </c>
      <c r="C69" s="258"/>
      <c r="D69" s="259"/>
      <c r="E69" s="96">
        <f>E73</f>
        <v>34848612</v>
      </c>
      <c r="F69" s="96">
        <f>F73</f>
        <v>26285395</v>
      </c>
      <c r="G69" s="96">
        <f>G73</f>
        <v>39789964</v>
      </c>
      <c r="H69" s="96"/>
      <c r="I69" s="96">
        <f>G69</f>
        <v>39789964</v>
      </c>
      <c r="J69" s="99"/>
    </row>
    <row r="70" spans="1:10" ht="15.95" customHeight="1" x14ac:dyDescent="0.2">
      <c r="A70" s="89"/>
      <c r="B70" s="260" t="s">
        <v>137</v>
      </c>
      <c r="C70" s="261"/>
      <c r="D70" s="261"/>
      <c r="E70" s="96"/>
      <c r="F70" s="96"/>
      <c r="G70" s="96"/>
      <c r="H70" s="96"/>
      <c r="I70" s="96"/>
      <c r="J70" s="99"/>
    </row>
    <row r="71" spans="1:10" ht="15.95" customHeight="1" x14ac:dyDescent="0.2">
      <c r="A71" s="89"/>
      <c r="B71" s="260" t="s">
        <v>138</v>
      </c>
      <c r="C71" s="261"/>
      <c r="D71" s="261"/>
      <c r="E71" s="261"/>
      <c r="F71" s="261"/>
      <c r="G71" s="261"/>
      <c r="H71" s="261"/>
      <c r="I71" s="261"/>
      <c r="J71" s="262"/>
    </row>
    <row r="72" spans="1:10" ht="15.6" customHeight="1" x14ac:dyDescent="0.2">
      <c r="A72" s="89"/>
      <c r="B72" s="263" t="s">
        <v>139</v>
      </c>
      <c r="C72" s="263"/>
      <c r="D72" s="264"/>
      <c r="E72" s="96"/>
      <c r="F72" s="96"/>
      <c r="G72" s="96"/>
      <c r="H72" s="96"/>
      <c r="I72" s="53"/>
      <c r="J72" s="99"/>
    </row>
    <row r="73" spans="1:10" ht="15" customHeight="1" x14ac:dyDescent="0.2">
      <c r="A73" s="89"/>
      <c r="B73" s="263" t="s">
        <v>140</v>
      </c>
      <c r="C73" s="263"/>
      <c r="D73" s="264"/>
      <c r="E73" s="96">
        <v>34848612</v>
      </c>
      <c r="F73" s="96">
        <v>26285395</v>
      </c>
      <c r="G73" s="96">
        <v>39789964</v>
      </c>
      <c r="H73" s="96"/>
      <c r="I73" s="96">
        <f>G73</f>
        <v>39789964</v>
      </c>
      <c r="J73" s="99"/>
    </row>
    <row r="74" spans="1:10" ht="24" customHeight="1" x14ac:dyDescent="0.2">
      <c r="A74" s="89"/>
      <c r="B74" s="258" t="s">
        <v>141</v>
      </c>
      <c r="C74" s="258"/>
      <c r="D74" s="259"/>
      <c r="E74" s="112"/>
      <c r="F74" s="112"/>
      <c r="G74" s="112"/>
      <c r="H74" s="112"/>
      <c r="I74" s="112"/>
      <c r="J74" s="119"/>
    </row>
    <row r="75" spans="1:10" x14ac:dyDescent="0.2">
      <c r="A75" s="233" t="s">
        <v>149</v>
      </c>
      <c r="B75" s="272" t="s">
        <v>150</v>
      </c>
      <c r="C75" s="282"/>
      <c r="D75" s="282"/>
      <c r="E75" s="282"/>
      <c r="F75" s="282"/>
      <c r="G75" s="282"/>
      <c r="H75" s="282"/>
      <c r="I75" s="282"/>
      <c r="J75" s="283"/>
    </row>
    <row r="76" spans="1:10" ht="12.75" customHeight="1" x14ac:dyDescent="0.2">
      <c r="A76" s="249"/>
      <c r="B76" s="284" t="s">
        <v>151</v>
      </c>
      <c r="C76" s="285"/>
      <c r="D76" s="286"/>
      <c r="E76" s="284" t="s">
        <v>152</v>
      </c>
      <c r="F76" s="285"/>
      <c r="G76" s="286"/>
      <c r="H76" s="121" t="s">
        <v>129</v>
      </c>
      <c r="I76" s="121" t="s">
        <v>130</v>
      </c>
      <c r="J76" s="121" t="s">
        <v>131</v>
      </c>
    </row>
    <row r="77" spans="1:10" ht="25.5" customHeight="1" x14ac:dyDescent="0.2">
      <c r="A77" s="249"/>
      <c r="B77" s="287" t="s">
        <v>325</v>
      </c>
      <c r="C77" s="288"/>
      <c r="D77" s="289"/>
      <c r="E77" s="287" t="s">
        <v>326</v>
      </c>
      <c r="F77" s="288"/>
      <c r="G77" s="289"/>
      <c r="H77" s="96">
        <v>3</v>
      </c>
      <c r="I77" s="96">
        <v>3</v>
      </c>
      <c r="J77" s="96">
        <v>3</v>
      </c>
    </row>
    <row r="78" spans="1:10" ht="23.1" customHeight="1" x14ac:dyDescent="0.2">
      <c r="A78" s="249"/>
      <c r="B78" s="287" t="s">
        <v>327</v>
      </c>
      <c r="C78" s="307"/>
      <c r="D78" s="308"/>
      <c r="E78" s="299" t="s">
        <v>328</v>
      </c>
      <c r="F78" s="300"/>
      <c r="G78" s="301"/>
      <c r="H78" s="96">
        <v>10</v>
      </c>
      <c r="I78" s="96">
        <v>10</v>
      </c>
      <c r="J78" s="96">
        <v>10</v>
      </c>
    </row>
    <row r="79" spans="1:10" ht="27.95" customHeight="1" x14ac:dyDescent="0.2">
      <c r="A79" s="249"/>
      <c r="B79" s="299" t="s">
        <v>329</v>
      </c>
      <c r="C79" s="300"/>
      <c r="D79" s="301"/>
      <c r="E79" s="299" t="s">
        <v>330</v>
      </c>
      <c r="F79" s="300"/>
      <c r="G79" s="301"/>
      <c r="H79" s="96">
        <v>40</v>
      </c>
      <c r="I79" s="96">
        <v>40</v>
      </c>
      <c r="J79" s="96">
        <v>40</v>
      </c>
    </row>
    <row r="80" spans="1:10" ht="28.5" customHeight="1" x14ac:dyDescent="0.2">
      <c r="A80" s="249"/>
      <c r="B80" s="299" t="s">
        <v>331</v>
      </c>
      <c r="C80" s="300"/>
      <c r="D80" s="301"/>
      <c r="E80" s="299" t="s">
        <v>332</v>
      </c>
      <c r="F80" s="300"/>
      <c r="G80" s="301"/>
      <c r="H80" s="96">
        <v>21</v>
      </c>
      <c r="I80" s="96">
        <v>21</v>
      </c>
      <c r="J80" s="96">
        <v>21</v>
      </c>
    </row>
    <row r="81" spans="1:10" ht="14.45" customHeight="1" x14ac:dyDescent="0.2">
      <c r="A81" s="249"/>
      <c r="B81" s="287" t="s">
        <v>333</v>
      </c>
      <c r="C81" s="307"/>
      <c r="D81" s="308"/>
      <c r="E81" s="299" t="s">
        <v>334</v>
      </c>
      <c r="F81" s="300"/>
      <c r="G81" s="301"/>
      <c r="H81" s="96">
        <v>23</v>
      </c>
      <c r="I81" s="96">
        <v>23</v>
      </c>
      <c r="J81" s="96">
        <v>23</v>
      </c>
    </row>
    <row r="82" spans="1:10" ht="15" customHeight="1" x14ac:dyDescent="0.2">
      <c r="A82" s="249"/>
      <c r="B82" s="299" t="s">
        <v>335</v>
      </c>
      <c r="C82" s="300"/>
      <c r="D82" s="301"/>
      <c r="E82" s="299" t="s">
        <v>336</v>
      </c>
      <c r="F82" s="300"/>
      <c r="G82" s="301"/>
      <c r="H82" s="96">
        <v>5</v>
      </c>
      <c r="I82" s="96">
        <v>5</v>
      </c>
      <c r="J82" s="96">
        <v>10</v>
      </c>
    </row>
    <row r="83" spans="1:10" ht="15" customHeight="1" x14ac:dyDescent="0.2">
      <c r="A83" s="249"/>
      <c r="B83" s="302" t="s">
        <v>337</v>
      </c>
      <c r="C83" s="303"/>
      <c r="D83" s="304"/>
      <c r="E83" s="302" t="s">
        <v>245</v>
      </c>
      <c r="F83" s="303"/>
      <c r="G83" s="304"/>
      <c r="H83" s="96">
        <v>50000</v>
      </c>
      <c r="I83" s="96">
        <v>50000</v>
      </c>
      <c r="J83" s="96">
        <v>50000</v>
      </c>
    </row>
    <row r="84" spans="1:10" ht="24" customHeight="1" x14ac:dyDescent="0.2">
      <c r="A84" s="249"/>
      <c r="B84" s="299" t="s">
        <v>338</v>
      </c>
      <c r="C84" s="300"/>
      <c r="D84" s="301"/>
      <c r="E84" s="299" t="s">
        <v>339</v>
      </c>
      <c r="F84" s="300"/>
      <c r="G84" s="301"/>
      <c r="H84" s="96">
        <v>200</v>
      </c>
      <c r="I84" s="96">
        <v>150</v>
      </c>
      <c r="J84" s="96">
        <v>150</v>
      </c>
    </row>
    <row r="85" spans="1:10" ht="12.6" customHeight="1" x14ac:dyDescent="0.2">
      <c r="A85" s="249"/>
      <c r="B85" s="287" t="s">
        <v>340</v>
      </c>
      <c r="C85" s="307"/>
      <c r="D85" s="308"/>
      <c r="E85" s="287" t="s">
        <v>341</v>
      </c>
      <c r="F85" s="288"/>
      <c r="G85" s="289"/>
      <c r="H85" s="96">
        <v>12</v>
      </c>
      <c r="I85" s="96">
        <v>12</v>
      </c>
      <c r="J85" s="96">
        <v>12</v>
      </c>
    </row>
    <row r="86" spans="1:10" ht="24.6" customHeight="1" x14ac:dyDescent="0.2">
      <c r="A86" s="249"/>
      <c r="B86" s="287" t="s">
        <v>342</v>
      </c>
      <c r="C86" s="307"/>
      <c r="D86" s="308"/>
      <c r="E86" s="287" t="s">
        <v>343</v>
      </c>
      <c r="F86" s="288"/>
      <c r="G86" s="289"/>
      <c r="H86" s="96">
        <v>12</v>
      </c>
      <c r="I86" s="96">
        <v>12</v>
      </c>
      <c r="J86" s="96">
        <v>12</v>
      </c>
    </row>
    <row r="87" spans="1:10" ht="12.95" customHeight="1" x14ac:dyDescent="0.2">
      <c r="A87" s="249"/>
      <c r="B87" s="299" t="s">
        <v>344</v>
      </c>
      <c r="C87" s="300"/>
      <c r="D87" s="301"/>
      <c r="E87" s="299" t="s">
        <v>345</v>
      </c>
      <c r="F87" s="300"/>
      <c r="G87" s="301"/>
      <c r="H87" s="96">
        <v>10</v>
      </c>
      <c r="I87" s="96">
        <v>10</v>
      </c>
      <c r="J87" s="96">
        <v>10</v>
      </c>
    </row>
    <row r="88" spans="1:10" ht="24.6" customHeight="1" x14ac:dyDescent="0.2">
      <c r="A88" s="249"/>
      <c r="B88" s="287" t="s">
        <v>346</v>
      </c>
      <c r="C88" s="307"/>
      <c r="D88" s="308"/>
      <c r="E88" s="287" t="s">
        <v>347</v>
      </c>
      <c r="F88" s="288"/>
      <c r="G88" s="289"/>
      <c r="H88" s="96">
        <v>3</v>
      </c>
      <c r="I88" s="96">
        <v>3</v>
      </c>
      <c r="J88" s="96">
        <v>3</v>
      </c>
    </row>
    <row r="89" spans="1:10" ht="24.95" customHeight="1" x14ac:dyDescent="0.2">
      <c r="A89" s="249"/>
      <c r="B89" s="287" t="s">
        <v>348</v>
      </c>
      <c r="C89" s="307"/>
      <c r="D89" s="308"/>
      <c r="E89" s="299" t="s">
        <v>349</v>
      </c>
      <c r="F89" s="300"/>
      <c r="G89" s="301"/>
      <c r="H89" s="96">
        <v>432</v>
      </c>
      <c r="I89" s="96">
        <v>432</v>
      </c>
      <c r="J89" s="96">
        <v>432</v>
      </c>
    </row>
    <row r="90" spans="1:10" ht="29.45" customHeight="1" x14ac:dyDescent="0.2">
      <c r="A90" s="249"/>
      <c r="B90" s="287" t="s">
        <v>350</v>
      </c>
      <c r="C90" s="307"/>
      <c r="D90" s="308"/>
      <c r="E90" s="287" t="s">
        <v>351</v>
      </c>
      <c r="F90" s="288"/>
      <c r="G90" s="289"/>
      <c r="H90" s="96">
        <v>6</v>
      </c>
      <c r="I90" s="96">
        <v>6</v>
      </c>
      <c r="J90" s="96">
        <v>6</v>
      </c>
    </row>
    <row r="91" spans="1:10" ht="24" customHeight="1" x14ac:dyDescent="0.2">
      <c r="A91" s="249"/>
      <c r="B91" s="336" t="s">
        <v>352</v>
      </c>
      <c r="C91" s="337"/>
      <c r="D91" s="338"/>
      <c r="E91" s="336" t="s">
        <v>353</v>
      </c>
      <c r="F91" s="337"/>
      <c r="G91" s="338"/>
      <c r="H91" s="96">
        <v>80</v>
      </c>
      <c r="I91" s="96">
        <v>80</v>
      </c>
      <c r="J91" s="96">
        <v>80</v>
      </c>
    </row>
    <row r="92" spans="1:10" ht="38.1" customHeight="1" x14ac:dyDescent="0.2">
      <c r="A92" s="249"/>
      <c r="B92" s="287" t="s">
        <v>354</v>
      </c>
      <c r="C92" s="307"/>
      <c r="D92" s="308"/>
      <c r="E92" s="336" t="s">
        <v>355</v>
      </c>
      <c r="F92" s="337"/>
      <c r="G92" s="338"/>
      <c r="H92" s="96">
        <v>8</v>
      </c>
      <c r="I92" s="96">
        <v>8</v>
      </c>
      <c r="J92" s="96">
        <v>8</v>
      </c>
    </row>
    <row r="93" spans="1:10" ht="14.45" customHeight="1" x14ac:dyDescent="0.2">
      <c r="A93" s="249"/>
      <c r="B93" s="336" t="s">
        <v>356</v>
      </c>
      <c r="C93" s="337"/>
      <c r="D93" s="338"/>
      <c r="E93" s="339" t="s">
        <v>357</v>
      </c>
      <c r="F93" s="339"/>
      <c r="G93" s="339"/>
      <c r="H93" s="96" t="s">
        <v>358</v>
      </c>
      <c r="I93" s="96" t="s">
        <v>359</v>
      </c>
      <c r="J93" s="96" t="s">
        <v>360</v>
      </c>
    </row>
    <row r="94" spans="1:10" ht="15" customHeight="1" x14ac:dyDescent="0.2">
      <c r="A94" s="249"/>
      <c r="B94" s="287" t="s">
        <v>361</v>
      </c>
      <c r="C94" s="307"/>
      <c r="D94" s="308"/>
      <c r="E94" s="343" t="s">
        <v>362</v>
      </c>
      <c r="F94" s="344"/>
      <c r="G94" s="345"/>
      <c r="H94" s="96" t="s">
        <v>363</v>
      </c>
      <c r="I94" s="96" t="s">
        <v>364</v>
      </c>
      <c r="J94" s="96" t="s">
        <v>365</v>
      </c>
    </row>
    <row r="95" spans="1:10" ht="20.45" customHeight="1" x14ac:dyDescent="0.2">
      <c r="A95" s="249"/>
      <c r="B95" s="287" t="s">
        <v>366</v>
      </c>
      <c r="C95" s="307"/>
      <c r="D95" s="308"/>
      <c r="E95" s="299" t="s">
        <v>367</v>
      </c>
      <c r="F95" s="300"/>
      <c r="G95" s="301"/>
      <c r="H95" s="96">
        <v>1</v>
      </c>
      <c r="I95" s="96"/>
      <c r="J95" s="96"/>
    </row>
    <row r="96" spans="1:10" ht="42" customHeight="1" x14ac:dyDescent="0.2">
      <c r="A96" s="249"/>
      <c r="B96" s="287" t="s">
        <v>368</v>
      </c>
      <c r="C96" s="307"/>
      <c r="D96" s="308"/>
      <c r="E96" s="287" t="s">
        <v>369</v>
      </c>
      <c r="F96" s="307"/>
      <c r="G96" s="308"/>
      <c r="H96" s="96">
        <v>1</v>
      </c>
      <c r="I96" s="96" t="s">
        <v>370</v>
      </c>
      <c r="J96" s="96">
        <v>1</v>
      </c>
    </row>
    <row r="97" spans="1:10" ht="30" customHeight="1" x14ac:dyDescent="0.2">
      <c r="A97" s="249"/>
      <c r="B97" s="287" t="s">
        <v>371</v>
      </c>
      <c r="C97" s="307"/>
      <c r="D97" s="308"/>
      <c r="E97" s="299" t="s">
        <v>372</v>
      </c>
      <c r="F97" s="300"/>
      <c r="G97" s="301"/>
      <c r="H97" s="96" t="s">
        <v>373</v>
      </c>
      <c r="I97" s="96" t="s">
        <v>374</v>
      </c>
      <c r="J97" s="96" t="s">
        <v>375</v>
      </c>
    </row>
    <row r="98" spans="1:10" ht="90.95" customHeight="1" x14ac:dyDescent="0.2">
      <c r="A98" s="249"/>
      <c r="B98" s="340" t="s">
        <v>376</v>
      </c>
      <c r="C98" s="341"/>
      <c r="D98" s="342"/>
      <c r="E98" s="299" t="s">
        <v>377</v>
      </c>
      <c r="F98" s="300"/>
      <c r="G98" s="301"/>
      <c r="H98" s="96"/>
      <c r="I98" s="119" t="s">
        <v>375</v>
      </c>
      <c r="J98" s="96"/>
    </row>
    <row r="99" spans="1:10" ht="24.95" customHeight="1" x14ac:dyDescent="0.2">
      <c r="A99" s="249"/>
      <c r="B99" s="287" t="s">
        <v>378</v>
      </c>
      <c r="C99" s="307"/>
      <c r="D99" s="308"/>
      <c r="E99" s="299" t="s">
        <v>379</v>
      </c>
      <c r="F99" s="300"/>
      <c r="G99" s="301"/>
      <c r="H99" s="96"/>
      <c r="I99" s="119" t="s">
        <v>380</v>
      </c>
      <c r="J99" s="96"/>
    </row>
    <row r="100" spans="1:10" ht="43.5" customHeight="1" x14ac:dyDescent="0.2">
      <c r="A100" s="249"/>
      <c r="B100" s="299" t="s">
        <v>381</v>
      </c>
      <c r="C100" s="300"/>
      <c r="D100" s="301"/>
      <c r="E100" s="299" t="s">
        <v>382</v>
      </c>
      <c r="F100" s="300"/>
      <c r="G100" s="301"/>
      <c r="H100" s="96"/>
      <c r="I100" s="96">
        <v>1</v>
      </c>
      <c r="J100" s="96"/>
    </row>
    <row r="101" spans="1:10" ht="61.5" customHeight="1" x14ac:dyDescent="0.2">
      <c r="A101" s="249"/>
      <c r="B101" s="287" t="s">
        <v>383</v>
      </c>
      <c r="C101" s="307"/>
      <c r="D101" s="308"/>
      <c r="E101" s="346" t="s">
        <v>384</v>
      </c>
      <c r="F101" s="346"/>
      <c r="G101" s="346"/>
      <c r="H101" s="96">
        <v>18</v>
      </c>
      <c r="I101" s="96">
        <v>18</v>
      </c>
      <c r="J101" s="96">
        <v>18</v>
      </c>
    </row>
    <row r="102" spans="1:10" ht="42" customHeight="1" x14ac:dyDescent="0.2">
      <c r="A102" s="249"/>
      <c r="B102" s="299" t="s">
        <v>385</v>
      </c>
      <c r="C102" s="300"/>
      <c r="D102" s="301"/>
      <c r="E102" s="346" t="s">
        <v>384</v>
      </c>
      <c r="F102" s="346"/>
      <c r="G102" s="346"/>
      <c r="H102" s="96">
        <v>18</v>
      </c>
      <c r="I102" s="96">
        <v>18</v>
      </c>
      <c r="J102" s="96">
        <v>18</v>
      </c>
    </row>
    <row r="103" spans="1:10" ht="57" customHeight="1" x14ac:dyDescent="0.2">
      <c r="A103" s="249"/>
      <c r="B103" s="299" t="s">
        <v>386</v>
      </c>
      <c r="C103" s="300"/>
      <c r="D103" s="301"/>
      <c r="E103" s="299" t="s">
        <v>387</v>
      </c>
      <c r="F103" s="300"/>
      <c r="G103" s="301"/>
      <c r="H103" s="96">
        <v>8</v>
      </c>
      <c r="I103" s="96" t="s">
        <v>388</v>
      </c>
      <c r="J103" s="96" t="s">
        <v>389</v>
      </c>
    </row>
    <row r="104" spans="1:10" ht="32.450000000000003" customHeight="1" x14ac:dyDescent="0.2">
      <c r="A104" s="249"/>
      <c r="B104" s="299" t="s">
        <v>390</v>
      </c>
      <c r="C104" s="300"/>
      <c r="D104" s="301"/>
      <c r="E104" s="299" t="s">
        <v>391</v>
      </c>
      <c r="F104" s="300"/>
      <c r="G104" s="301"/>
      <c r="H104" s="96" t="s">
        <v>392</v>
      </c>
      <c r="I104" s="96" t="s">
        <v>393</v>
      </c>
      <c r="J104" s="96" t="s">
        <v>393</v>
      </c>
    </row>
    <row r="105" spans="1:10" ht="51.95" customHeight="1" x14ac:dyDescent="0.2">
      <c r="A105" s="249"/>
      <c r="B105" s="299" t="s">
        <v>394</v>
      </c>
      <c r="C105" s="300"/>
      <c r="D105" s="301"/>
      <c r="E105" s="299" t="s">
        <v>395</v>
      </c>
      <c r="F105" s="300"/>
      <c r="G105" s="301"/>
      <c r="H105" s="96" t="s">
        <v>396</v>
      </c>
      <c r="I105" s="96" t="s">
        <v>397</v>
      </c>
      <c r="J105" s="96" t="s">
        <v>398</v>
      </c>
    </row>
    <row r="106" spans="1:10" ht="35.450000000000003" customHeight="1" x14ac:dyDescent="0.2">
      <c r="A106" s="249"/>
      <c r="B106" s="299" t="s">
        <v>399</v>
      </c>
      <c r="C106" s="300"/>
      <c r="D106" s="301"/>
      <c r="E106" s="299" t="s">
        <v>400</v>
      </c>
      <c r="F106" s="300"/>
      <c r="G106" s="301"/>
      <c r="H106" s="96">
        <v>780</v>
      </c>
      <c r="I106" s="96">
        <v>780</v>
      </c>
      <c r="J106" s="96">
        <v>780</v>
      </c>
    </row>
    <row r="107" spans="1:10" ht="21.95" customHeight="1" x14ac:dyDescent="0.2">
      <c r="A107" s="249"/>
      <c r="B107" s="299" t="s">
        <v>401</v>
      </c>
      <c r="C107" s="300"/>
      <c r="D107" s="301"/>
      <c r="E107" s="299" t="s">
        <v>402</v>
      </c>
      <c r="F107" s="300"/>
      <c r="G107" s="301"/>
      <c r="H107" s="96">
        <v>5</v>
      </c>
      <c r="I107" s="96">
        <v>5</v>
      </c>
      <c r="J107" s="96">
        <v>5</v>
      </c>
    </row>
    <row r="108" spans="1:10" ht="52.35" customHeight="1" x14ac:dyDescent="0.2">
      <c r="A108" s="249"/>
      <c r="B108" s="349" t="s">
        <v>403</v>
      </c>
      <c r="C108" s="349"/>
      <c r="D108" s="349"/>
      <c r="E108" s="299" t="s">
        <v>404</v>
      </c>
      <c r="F108" s="300"/>
      <c r="G108" s="301"/>
      <c r="H108" s="96">
        <v>8</v>
      </c>
      <c r="I108" s="96">
        <v>8</v>
      </c>
      <c r="J108" s="96">
        <v>8</v>
      </c>
    </row>
    <row r="109" spans="1:10" ht="65.099999999999994" customHeight="1" x14ac:dyDescent="0.2">
      <c r="A109" s="249"/>
      <c r="B109" s="347" t="s">
        <v>405</v>
      </c>
      <c r="C109" s="347"/>
      <c r="D109" s="347"/>
      <c r="E109" s="333" t="s">
        <v>189</v>
      </c>
      <c r="F109" s="334"/>
      <c r="G109" s="335"/>
      <c r="H109" s="96">
        <v>220</v>
      </c>
      <c r="I109" s="96">
        <v>220</v>
      </c>
      <c r="J109" s="96">
        <v>220</v>
      </c>
    </row>
    <row r="110" spans="1:10" ht="51.95" customHeight="1" x14ac:dyDescent="0.2">
      <c r="A110" s="249"/>
      <c r="B110" s="348" t="s">
        <v>406</v>
      </c>
      <c r="C110" s="348"/>
      <c r="D110" s="348"/>
      <c r="E110" s="333" t="s">
        <v>407</v>
      </c>
      <c r="F110" s="334"/>
      <c r="G110" s="335"/>
      <c r="H110" s="96">
        <v>240</v>
      </c>
      <c r="I110" s="96">
        <v>240</v>
      </c>
      <c r="J110" s="96">
        <v>240</v>
      </c>
    </row>
    <row r="111" spans="1:10" ht="12.95" hidden="1" customHeight="1" x14ac:dyDescent="0.25">
      <c r="A111" s="249"/>
      <c r="B111" s="348" t="s">
        <v>408</v>
      </c>
      <c r="C111" s="348"/>
      <c r="D111" s="348"/>
      <c r="E111" s="287"/>
      <c r="F111" s="288"/>
      <c r="G111" s="289"/>
      <c r="H111" s="96"/>
      <c r="I111" s="96"/>
      <c r="J111" s="96"/>
    </row>
    <row r="112" spans="1:10" ht="12.95" hidden="1" customHeight="1" x14ac:dyDescent="0.25">
      <c r="A112" s="249"/>
      <c r="B112" s="348" t="s">
        <v>409</v>
      </c>
      <c r="C112" s="348"/>
      <c r="D112" s="348"/>
      <c r="E112" s="287"/>
      <c r="F112" s="288"/>
      <c r="G112" s="289"/>
      <c r="H112" s="96"/>
      <c r="I112" s="96"/>
      <c r="J112" s="96"/>
    </row>
    <row r="113" spans="1:10" ht="12.95" hidden="1" customHeight="1" x14ac:dyDescent="0.25">
      <c r="A113" s="249"/>
      <c r="B113" s="348" t="s">
        <v>410</v>
      </c>
      <c r="C113" s="348"/>
      <c r="D113" s="348"/>
      <c r="E113" s="287"/>
      <c r="F113" s="288"/>
      <c r="G113" s="289"/>
      <c r="H113" s="96"/>
      <c r="I113" s="96"/>
      <c r="J113" s="96"/>
    </row>
    <row r="114" spans="1:10" ht="12.95" hidden="1" customHeight="1" x14ac:dyDescent="0.25">
      <c r="A114" s="250"/>
      <c r="B114" s="348" t="s">
        <v>411</v>
      </c>
      <c r="C114" s="348"/>
      <c r="D114" s="348"/>
      <c r="E114" s="287"/>
      <c r="F114" s="288"/>
      <c r="G114" s="289"/>
      <c r="H114" s="96"/>
      <c r="I114" s="96"/>
      <c r="J114" s="96"/>
    </row>
    <row r="115" spans="1:10" ht="78" customHeight="1" x14ac:dyDescent="0.2">
      <c r="A115" s="89"/>
      <c r="B115" s="348" t="s">
        <v>408</v>
      </c>
      <c r="C115" s="348"/>
      <c r="D115" s="348"/>
      <c r="E115" s="302" t="s">
        <v>412</v>
      </c>
      <c r="F115" s="303"/>
      <c r="G115" s="304"/>
      <c r="H115" s="96">
        <v>104</v>
      </c>
      <c r="I115" s="96">
        <v>104</v>
      </c>
      <c r="J115" s="96">
        <v>104</v>
      </c>
    </row>
    <row r="116" spans="1:10" ht="39" customHeight="1" x14ac:dyDescent="0.2">
      <c r="A116" s="89"/>
      <c r="B116" s="348" t="s">
        <v>409</v>
      </c>
      <c r="C116" s="348"/>
      <c r="D116" s="348"/>
      <c r="E116" s="302" t="s">
        <v>341</v>
      </c>
      <c r="F116" s="303"/>
      <c r="G116" s="304"/>
      <c r="H116" s="96">
        <v>4</v>
      </c>
      <c r="I116" s="96">
        <v>4</v>
      </c>
      <c r="J116" s="96">
        <v>4</v>
      </c>
    </row>
    <row r="117" spans="1:10" ht="39" customHeight="1" x14ac:dyDescent="0.2">
      <c r="A117" s="89"/>
      <c r="B117" s="348" t="s">
        <v>410</v>
      </c>
      <c r="C117" s="348"/>
      <c r="D117" s="348"/>
      <c r="E117" s="302" t="s">
        <v>413</v>
      </c>
      <c r="F117" s="303"/>
      <c r="G117" s="304"/>
      <c r="H117" s="96">
        <v>4</v>
      </c>
      <c r="I117" s="96">
        <v>4</v>
      </c>
      <c r="J117" s="96">
        <v>4</v>
      </c>
    </row>
    <row r="118" spans="1:10" ht="12.95" customHeight="1" x14ac:dyDescent="0.2">
      <c r="A118" s="89"/>
      <c r="B118" s="348" t="s">
        <v>414</v>
      </c>
      <c r="C118" s="348"/>
      <c r="D118" s="348"/>
      <c r="E118" s="302" t="s">
        <v>341</v>
      </c>
      <c r="F118" s="303"/>
      <c r="G118" s="304"/>
      <c r="H118" s="96">
        <v>1</v>
      </c>
      <c r="I118" s="96">
        <v>1</v>
      </c>
      <c r="J118" s="96">
        <v>1</v>
      </c>
    </row>
    <row r="119" spans="1:10" ht="12.95" customHeight="1" x14ac:dyDescent="0.2">
      <c r="A119" s="89"/>
      <c r="B119" s="350"/>
      <c r="C119" s="350"/>
      <c r="D119" s="350"/>
      <c r="E119" s="351"/>
      <c r="F119" s="351"/>
      <c r="G119" s="351"/>
      <c r="H119" s="96"/>
      <c r="I119" s="96"/>
      <c r="J119" s="96"/>
    </row>
    <row r="120" spans="1:10" ht="12.95" customHeight="1" x14ac:dyDescent="0.2">
      <c r="A120" s="89"/>
      <c r="B120" s="350"/>
      <c r="C120" s="350"/>
      <c r="D120" s="350"/>
      <c r="E120" s="351"/>
      <c r="F120" s="351"/>
      <c r="G120" s="351"/>
      <c r="H120" s="96"/>
      <c r="I120" s="96"/>
      <c r="J120" s="96"/>
    </row>
    <row r="121" spans="1:10" ht="25.5" customHeight="1" x14ac:dyDescent="0.2">
      <c r="A121" s="233" t="s">
        <v>155</v>
      </c>
      <c r="B121" s="251" t="s">
        <v>156</v>
      </c>
      <c r="C121" s="252"/>
      <c r="D121" s="252"/>
      <c r="E121" s="252"/>
      <c r="F121" s="252"/>
      <c r="G121" s="252"/>
      <c r="H121" s="252"/>
      <c r="I121" s="252"/>
      <c r="J121" s="253"/>
    </row>
    <row r="122" spans="1:10" ht="13.5" customHeight="1" x14ac:dyDescent="0.2">
      <c r="A122" s="249"/>
      <c r="B122" s="123" t="s">
        <v>157</v>
      </c>
      <c r="C122" s="211" t="s">
        <v>415</v>
      </c>
      <c r="D122" s="209"/>
      <c r="E122" s="209"/>
      <c r="F122" s="209"/>
      <c r="G122" s="209"/>
      <c r="H122" s="209"/>
      <c r="I122" s="209"/>
      <c r="J122" s="210"/>
    </row>
    <row r="123" spans="1:10" ht="17.25" customHeight="1" x14ac:dyDescent="0.2">
      <c r="A123" s="249"/>
      <c r="B123" s="123" t="s">
        <v>158</v>
      </c>
      <c r="C123" s="218" t="s">
        <v>416</v>
      </c>
      <c r="D123" s="218"/>
      <c r="E123" s="218"/>
      <c r="F123" s="218"/>
      <c r="G123" s="218"/>
      <c r="H123" s="218"/>
      <c r="I123" s="218"/>
      <c r="J123" s="218"/>
    </row>
    <row r="124" spans="1:10" ht="24.75" customHeight="1" x14ac:dyDescent="0.2">
      <c r="A124" s="249"/>
      <c r="B124" s="123" t="s">
        <v>159</v>
      </c>
      <c r="C124" s="218" t="s">
        <v>417</v>
      </c>
      <c r="D124" s="218"/>
      <c r="E124" s="218"/>
      <c r="F124" s="218"/>
      <c r="G124" s="218"/>
      <c r="H124" s="218"/>
      <c r="I124" s="218"/>
      <c r="J124" s="218"/>
    </row>
    <row r="125" spans="1:10" x14ac:dyDescent="0.2">
      <c r="A125" s="249"/>
      <c r="B125" s="260" t="s">
        <v>160</v>
      </c>
      <c r="C125" s="261"/>
      <c r="D125" s="261"/>
      <c r="E125" s="261"/>
      <c r="F125" s="261"/>
      <c r="G125" s="261"/>
      <c r="H125" s="261"/>
      <c r="I125" s="277"/>
      <c r="J125" s="278"/>
    </row>
    <row r="126" spans="1:10" ht="28.5" customHeight="1" x14ac:dyDescent="0.2">
      <c r="A126" s="250"/>
      <c r="B126" s="279" t="s">
        <v>418</v>
      </c>
      <c r="C126" s="280"/>
      <c r="D126" s="280"/>
      <c r="E126" s="280"/>
      <c r="F126" s="280"/>
      <c r="G126" s="280"/>
      <c r="H126" s="280"/>
      <c r="I126" s="280"/>
      <c r="J126" s="281"/>
    </row>
    <row r="127" spans="1:10" ht="360" customHeight="1" x14ac:dyDescent="0.2">
      <c r="A127" s="82" t="s">
        <v>161</v>
      </c>
      <c r="B127" s="352" t="s">
        <v>555</v>
      </c>
      <c r="C127" s="353"/>
      <c r="D127" s="353"/>
      <c r="E127" s="353"/>
      <c r="F127" s="353"/>
      <c r="G127" s="353"/>
      <c r="H127" s="353"/>
      <c r="I127" s="353"/>
      <c r="J127" s="354"/>
    </row>
    <row r="128" spans="1:10" ht="23.1" customHeight="1" x14ac:dyDescent="0.2">
      <c r="B128" s="294" t="s">
        <v>163</v>
      </c>
      <c r="C128" s="294"/>
      <c r="D128" s="294"/>
      <c r="E128" s="294"/>
      <c r="F128" s="295"/>
      <c r="G128" s="295"/>
    </row>
    <row r="129" spans="1:10" x14ac:dyDescent="0.2">
      <c r="B129" s="180" t="s">
        <v>43</v>
      </c>
      <c r="C129" s="180"/>
      <c r="D129" s="180"/>
      <c r="E129" s="180"/>
      <c r="F129" s="181"/>
      <c r="G129" s="181"/>
    </row>
    <row r="130" spans="1:10" x14ac:dyDescent="0.2">
      <c r="B130" s="184" t="s">
        <v>44</v>
      </c>
      <c r="C130" s="184"/>
      <c r="D130" s="184"/>
      <c r="E130" s="184"/>
      <c r="F130" s="296"/>
      <c r="G130" s="296"/>
    </row>
    <row r="131" spans="1:10" x14ac:dyDescent="0.2">
      <c r="B131" s="180" t="s">
        <v>164</v>
      </c>
      <c r="C131" s="180"/>
      <c r="D131" s="180"/>
      <c r="E131" s="180"/>
      <c r="F131" s="181"/>
      <c r="G131" s="181"/>
    </row>
    <row r="132" spans="1:10" x14ac:dyDescent="0.2">
      <c r="B132" s="184"/>
      <c r="C132" s="185"/>
      <c r="D132" s="41"/>
      <c r="E132" s="41"/>
      <c r="F132" s="41"/>
      <c r="G132" s="41"/>
    </row>
    <row r="133" spans="1:10" x14ac:dyDescent="0.2">
      <c r="B133" s="180" t="s">
        <v>46</v>
      </c>
      <c r="C133" s="181"/>
      <c r="D133" s="41"/>
      <c r="E133" s="41"/>
      <c r="F133" s="41"/>
      <c r="G133" s="41"/>
    </row>
    <row r="134" spans="1:10" x14ac:dyDescent="0.2">
      <c r="B134" s="184" t="s">
        <v>165</v>
      </c>
      <c r="C134" s="185"/>
      <c r="D134" s="41"/>
      <c r="E134" s="41"/>
      <c r="F134" s="41"/>
      <c r="G134" s="41"/>
    </row>
    <row r="135" spans="1:10" x14ac:dyDescent="0.2">
      <c r="B135" s="180" t="s">
        <v>48</v>
      </c>
      <c r="C135" s="181"/>
      <c r="D135" s="41"/>
      <c r="E135" s="41"/>
      <c r="F135" s="41"/>
      <c r="G135" s="41"/>
    </row>
    <row r="136" spans="1:10" ht="48.75" customHeight="1" x14ac:dyDescent="0.2">
      <c r="A136" s="290" t="s">
        <v>166</v>
      </c>
      <c r="B136" s="290"/>
      <c r="C136" s="290"/>
      <c r="D136" s="290"/>
      <c r="E136" s="290"/>
      <c r="F136" s="290"/>
      <c r="G136" s="290"/>
      <c r="H136" s="290"/>
      <c r="I136" s="290"/>
      <c r="J136" s="290"/>
    </row>
  </sheetData>
  <mergeCells count="199">
    <mergeCell ref="B133:C133"/>
    <mergeCell ref="B134:C134"/>
    <mergeCell ref="B135:C135"/>
    <mergeCell ref="A136:J136"/>
    <mergeCell ref="B127:J127"/>
    <mergeCell ref="B128:G128"/>
    <mergeCell ref="B129:G129"/>
    <mergeCell ref="B130:G130"/>
    <mergeCell ref="B131:G131"/>
    <mergeCell ref="B132:C132"/>
    <mergeCell ref="A121:A126"/>
    <mergeCell ref="B121:J121"/>
    <mergeCell ref="C122:J122"/>
    <mergeCell ref="C123:J123"/>
    <mergeCell ref="C124:J124"/>
    <mergeCell ref="B125:H125"/>
    <mergeCell ref="I125:J125"/>
    <mergeCell ref="B126:J126"/>
    <mergeCell ref="B118:D118"/>
    <mergeCell ref="E118:G118"/>
    <mergeCell ref="B119:D119"/>
    <mergeCell ref="E119:G119"/>
    <mergeCell ref="B120:D120"/>
    <mergeCell ref="E120:G120"/>
    <mergeCell ref="B115:D115"/>
    <mergeCell ref="E115:G115"/>
    <mergeCell ref="B116:D116"/>
    <mergeCell ref="E116:G116"/>
    <mergeCell ref="B117:D117"/>
    <mergeCell ref="E117:G117"/>
    <mergeCell ref="B112:D112"/>
    <mergeCell ref="E112:G112"/>
    <mergeCell ref="B113:D113"/>
    <mergeCell ref="E113:G113"/>
    <mergeCell ref="B114:D114"/>
    <mergeCell ref="E114:G114"/>
    <mergeCell ref="B109:D109"/>
    <mergeCell ref="E109:G109"/>
    <mergeCell ref="B110:D110"/>
    <mergeCell ref="E110:G110"/>
    <mergeCell ref="B111:D111"/>
    <mergeCell ref="E111:G111"/>
    <mergeCell ref="B106:D106"/>
    <mergeCell ref="E106:G106"/>
    <mergeCell ref="B107:D107"/>
    <mergeCell ref="E107:G107"/>
    <mergeCell ref="B108:D108"/>
    <mergeCell ref="E108:G108"/>
    <mergeCell ref="B103:D103"/>
    <mergeCell ref="E103:G103"/>
    <mergeCell ref="B104:D104"/>
    <mergeCell ref="E104:G104"/>
    <mergeCell ref="B105:D105"/>
    <mergeCell ref="E105:G105"/>
    <mergeCell ref="B100:D100"/>
    <mergeCell ref="E100:G100"/>
    <mergeCell ref="B101:D101"/>
    <mergeCell ref="E101:G101"/>
    <mergeCell ref="B102:D102"/>
    <mergeCell ref="E102:G102"/>
    <mergeCell ref="B97:D97"/>
    <mergeCell ref="E97:G97"/>
    <mergeCell ref="B98:D98"/>
    <mergeCell ref="E98:G98"/>
    <mergeCell ref="B99:D99"/>
    <mergeCell ref="E99:G99"/>
    <mergeCell ref="B94:D94"/>
    <mergeCell ref="E94:G94"/>
    <mergeCell ref="B95:D95"/>
    <mergeCell ref="E95:G95"/>
    <mergeCell ref="B96:D96"/>
    <mergeCell ref="E96:G96"/>
    <mergeCell ref="B91:D91"/>
    <mergeCell ref="E91:G91"/>
    <mergeCell ref="B92:D92"/>
    <mergeCell ref="E92:G92"/>
    <mergeCell ref="B93:D93"/>
    <mergeCell ref="E93:G93"/>
    <mergeCell ref="B88:D88"/>
    <mergeCell ref="E88:G88"/>
    <mergeCell ref="B89:D89"/>
    <mergeCell ref="E89:G89"/>
    <mergeCell ref="B90:D90"/>
    <mergeCell ref="E90:G90"/>
    <mergeCell ref="E85:G85"/>
    <mergeCell ref="B86:D86"/>
    <mergeCell ref="E86:G86"/>
    <mergeCell ref="B87:D87"/>
    <mergeCell ref="E87:G87"/>
    <mergeCell ref="B82:D82"/>
    <mergeCell ref="E82:G82"/>
    <mergeCell ref="B83:D83"/>
    <mergeCell ref="E83:G83"/>
    <mergeCell ref="B84:D84"/>
    <mergeCell ref="E84:G84"/>
    <mergeCell ref="A75:A114"/>
    <mergeCell ref="B75:J75"/>
    <mergeCell ref="B76:D76"/>
    <mergeCell ref="E76:G76"/>
    <mergeCell ref="B77:D77"/>
    <mergeCell ref="E77:G77"/>
    <mergeCell ref="B78:D78"/>
    <mergeCell ref="B66:D66"/>
    <mergeCell ref="B67:D67"/>
    <mergeCell ref="B68:D68"/>
    <mergeCell ref="B69:D69"/>
    <mergeCell ref="B70:D70"/>
    <mergeCell ref="B71:J71"/>
    <mergeCell ref="E78:G78"/>
    <mergeCell ref="B79:D79"/>
    <mergeCell ref="E79:G79"/>
    <mergeCell ref="B80:D80"/>
    <mergeCell ref="E80:G80"/>
    <mergeCell ref="B81:D81"/>
    <mergeCell ref="E81:G81"/>
    <mergeCell ref="B72:D72"/>
    <mergeCell ref="B73:D73"/>
    <mergeCell ref="B74:D74"/>
    <mergeCell ref="B85:D85"/>
    <mergeCell ref="B60:D60"/>
    <mergeCell ref="B61:D61"/>
    <mergeCell ref="B62:D62"/>
    <mergeCell ref="B63:J63"/>
    <mergeCell ref="B64:D64"/>
    <mergeCell ref="B65:D65"/>
    <mergeCell ref="B54:D54"/>
    <mergeCell ref="B55:J55"/>
    <mergeCell ref="B56:D56"/>
    <mergeCell ref="B57:D57"/>
    <mergeCell ref="B58:D58"/>
    <mergeCell ref="B59:D59"/>
    <mergeCell ref="B48:D48"/>
    <mergeCell ref="B49:D49"/>
    <mergeCell ref="B50:D50"/>
    <mergeCell ref="B51:D51"/>
    <mergeCell ref="B52:D52"/>
    <mergeCell ref="B53:D53"/>
    <mergeCell ref="B42:D42"/>
    <mergeCell ref="B43:D43"/>
    <mergeCell ref="B44:D44"/>
    <mergeCell ref="B45:D45"/>
    <mergeCell ref="B46:D46"/>
    <mergeCell ref="B47:J47"/>
    <mergeCell ref="B37:D37"/>
    <mergeCell ref="B38:D38"/>
    <mergeCell ref="B39:J39"/>
    <mergeCell ref="B40:D40"/>
    <mergeCell ref="B41:D41"/>
    <mergeCell ref="B30:J30"/>
    <mergeCell ref="B31:D31"/>
    <mergeCell ref="B32:D32"/>
    <mergeCell ref="B33:D33"/>
    <mergeCell ref="B34:D34"/>
    <mergeCell ref="B35:D35"/>
    <mergeCell ref="B24:E24"/>
    <mergeCell ref="F24:J24"/>
    <mergeCell ref="A25:A33"/>
    <mergeCell ref="B25:J25"/>
    <mergeCell ref="B26:D26"/>
    <mergeCell ref="B27:D27"/>
    <mergeCell ref="B28:D28"/>
    <mergeCell ref="B29:D29"/>
    <mergeCell ref="B36:D36"/>
    <mergeCell ref="A13:A14"/>
    <mergeCell ref="C13:D13"/>
    <mergeCell ref="E13:J13"/>
    <mergeCell ref="C14:D14"/>
    <mergeCell ref="E14:J14"/>
    <mergeCell ref="A15:A24"/>
    <mergeCell ref="B15:E15"/>
    <mergeCell ref="F15:J15"/>
    <mergeCell ref="B16:E16"/>
    <mergeCell ref="F16:J16"/>
    <mergeCell ref="B20:E20"/>
    <mergeCell ref="F20:J20"/>
    <mergeCell ref="B21:E21"/>
    <mergeCell ref="F21:J21"/>
    <mergeCell ref="B22:E22"/>
    <mergeCell ref="F22:J22"/>
    <mergeCell ref="B17:E17"/>
    <mergeCell ref="F17:J17"/>
    <mergeCell ref="B18:E18"/>
    <mergeCell ref="F18:J18"/>
    <mergeCell ref="B19:E19"/>
    <mergeCell ref="F19:J19"/>
    <mergeCell ref="B23:E23"/>
    <mergeCell ref="F23:J23"/>
    <mergeCell ref="L8:M8"/>
    <mergeCell ref="C9:J9"/>
    <mergeCell ref="C10:J10"/>
    <mergeCell ref="C11:J11"/>
    <mergeCell ref="B12:D12"/>
    <mergeCell ref="E12:J12"/>
    <mergeCell ref="B2:I2"/>
    <mergeCell ref="B4:C4"/>
    <mergeCell ref="D4:G4"/>
    <mergeCell ref="B5:C5"/>
    <mergeCell ref="D5:J5"/>
    <mergeCell ref="B8:J8"/>
  </mergeCells>
  <dataValidations count="9">
    <dataValidation allowBlank="1" showInputMessage="1" showErrorMessage="1" prompt="Norāda Ministru kabineta vai Saeimas lēmumu, gadu, pasākuma kodu" sqref="B126:J126"/>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E36:I36 E44:I44 E52:I52 E60:I60 J36:J38 J44:J46 J52:J54 J60:J62 J68:J70 E68:I68 E27:J29">
      <formula1>-1000000000000</formula1>
      <formula2>1000000000000</formula2>
    </dataValidation>
    <dataValidation type="whole" errorStyle="information" allowBlank="1" showInputMessage="1" showErrorMessage="1" error="Jāievada skaitlis" sqref="E40:I40 E45:I46 E53:I54 E61:I62 J40:J41 E48:J49 E56:J57 E64:J65 E72:J73 E69:I70 E31:J32">
      <formula1>-100000000000000</formula1>
      <formula2>100000000000000</formula2>
    </dataValidation>
  </dataValidation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8"/>
  <sheetViews>
    <sheetView topLeftCell="A2" workbookViewId="0">
      <selection activeCell="B5" sqref="B5:C5"/>
    </sheetView>
  </sheetViews>
  <sheetFormatPr defaultColWidth="8.85546875" defaultRowHeight="12.75" x14ac:dyDescent="0.2"/>
  <cols>
    <col min="1" max="1" width="3.5703125" style="72" customWidth="1"/>
    <col min="2" max="2" width="25.85546875" style="72" customWidth="1"/>
    <col min="3" max="3" width="13.85546875" style="72" customWidth="1"/>
    <col min="4" max="4" width="5.140625" style="72" customWidth="1"/>
    <col min="5" max="10" width="14.140625" style="72" customWidth="1"/>
    <col min="11" max="11" width="8.85546875" style="72"/>
    <col min="12" max="12" width="8.85546875" style="73"/>
    <col min="13" max="16384" width="8.85546875" style="72"/>
  </cols>
  <sheetData>
    <row r="1" spans="1:13" ht="12.6" hidden="1" x14ac:dyDescent="0.25">
      <c r="A1" s="71" t="s">
        <v>91</v>
      </c>
      <c r="B1" s="71" t="s">
        <v>92</v>
      </c>
      <c r="C1" s="71"/>
      <c r="D1" s="71" t="s">
        <v>93</v>
      </c>
      <c r="E1" s="71" t="s">
        <v>94</v>
      </c>
      <c r="F1" s="71" t="s">
        <v>95</v>
      </c>
      <c r="G1" s="71" t="s">
        <v>96</v>
      </c>
    </row>
    <row r="2" spans="1:13" ht="15.75" customHeight="1" x14ac:dyDescent="0.2">
      <c r="B2" s="220" t="s">
        <v>97</v>
      </c>
      <c r="C2" s="220"/>
      <c r="D2" s="220"/>
      <c r="E2" s="220"/>
      <c r="F2" s="220"/>
      <c r="G2" s="220"/>
      <c r="H2" s="220"/>
      <c r="I2" s="220"/>
      <c r="L2" s="72"/>
      <c r="M2" s="74"/>
    </row>
    <row r="3" spans="1:13" ht="13.5" customHeight="1" x14ac:dyDescent="0.3">
      <c r="A3" s="75"/>
      <c r="B3" s="76"/>
      <c r="C3" s="76"/>
      <c r="D3" s="76"/>
      <c r="E3" s="76"/>
      <c r="F3" s="76"/>
      <c r="G3" s="76"/>
      <c r="H3" s="76"/>
      <c r="I3" s="76"/>
      <c r="L3" s="77"/>
      <c r="M3" s="74"/>
    </row>
    <row r="4" spans="1:13" ht="13.5" customHeight="1" x14ac:dyDescent="0.2">
      <c r="A4" s="75"/>
      <c r="B4" s="221" t="s">
        <v>98</v>
      </c>
      <c r="C4" s="221"/>
      <c r="D4" s="222" t="s">
        <v>1</v>
      </c>
      <c r="E4" s="222"/>
      <c r="F4" s="222"/>
      <c r="G4" s="222"/>
      <c r="L4" s="77"/>
      <c r="M4" s="74"/>
    </row>
    <row r="5" spans="1:13" ht="57.6" customHeight="1" x14ac:dyDescent="0.2">
      <c r="A5" s="75"/>
      <c r="B5" s="223" t="s">
        <v>99</v>
      </c>
      <c r="C5" s="223"/>
      <c r="D5" s="224" t="s">
        <v>74</v>
      </c>
      <c r="E5" s="224"/>
      <c r="F5" s="224"/>
      <c r="G5" s="224"/>
      <c r="H5" s="224"/>
      <c r="I5" s="224"/>
      <c r="J5" s="225"/>
      <c r="L5" s="77"/>
      <c r="M5" s="74"/>
    </row>
    <row r="6" spans="1:13" ht="12.95" x14ac:dyDescent="0.3">
      <c r="A6" s="75"/>
      <c r="B6" s="78" t="s">
        <v>101</v>
      </c>
      <c r="C6" s="79" t="s">
        <v>28</v>
      </c>
      <c r="D6" s="80"/>
      <c r="E6" s="80"/>
      <c r="F6" s="80"/>
      <c r="G6" s="80"/>
      <c r="H6" s="80"/>
      <c r="I6" s="80"/>
      <c r="L6" s="77"/>
      <c r="M6" s="74"/>
    </row>
    <row r="7" spans="1:13" ht="12.95" x14ac:dyDescent="0.3">
      <c r="A7" s="75"/>
      <c r="B7" s="75"/>
      <c r="C7" s="75"/>
      <c r="L7" s="77"/>
      <c r="M7" s="74"/>
    </row>
    <row r="8" spans="1:13" ht="12.75" customHeight="1" x14ac:dyDescent="0.2">
      <c r="A8" s="81" t="s">
        <v>102</v>
      </c>
      <c r="B8" s="226" t="s">
        <v>103</v>
      </c>
      <c r="C8" s="226"/>
      <c r="D8" s="226"/>
      <c r="E8" s="226"/>
      <c r="F8" s="226"/>
      <c r="G8" s="226"/>
      <c r="H8" s="226"/>
      <c r="I8" s="226"/>
      <c r="J8" s="226"/>
      <c r="L8" s="207" t="s">
        <v>104</v>
      </c>
      <c r="M8" s="208"/>
    </row>
    <row r="9" spans="1:13" ht="51.95" customHeight="1" x14ac:dyDescent="0.2">
      <c r="A9" s="82" t="s">
        <v>12</v>
      </c>
      <c r="B9" s="83" t="s">
        <v>105</v>
      </c>
      <c r="C9" s="279" t="s">
        <v>419</v>
      </c>
      <c r="D9" s="212"/>
      <c r="E9" s="212"/>
      <c r="F9" s="212"/>
      <c r="G9" s="212"/>
      <c r="H9" s="212"/>
      <c r="I9" s="212"/>
      <c r="J9" s="213"/>
      <c r="L9" s="84">
        <f>LEN(TRIM(C9))</f>
        <v>325</v>
      </c>
      <c r="M9" s="85" t="s">
        <v>107</v>
      </c>
    </row>
    <row r="10" spans="1:13" ht="249" customHeight="1" x14ac:dyDescent="0.2">
      <c r="A10" s="86" t="s">
        <v>21</v>
      </c>
      <c r="B10" s="83" t="s">
        <v>108</v>
      </c>
      <c r="C10" s="355" t="s">
        <v>420</v>
      </c>
      <c r="D10" s="356"/>
      <c r="E10" s="356"/>
      <c r="F10" s="356"/>
      <c r="G10" s="356"/>
      <c r="H10" s="356"/>
      <c r="I10" s="356"/>
      <c r="J10" s="357"/>
      <c r="L10" s="87">
        <f>LEN(TRIM(C10))-LEN(SUBSTITUTE(C10," ",""))+1</f>
        <v>284</v>
      </c>
      <c r="M10" s="88" t="s">
        <v>110</v>
      </c>
    </row>
    <row r="11" spans="1:13" ht="79.7" customHeight="1" x14ac:dyDescent="0.2">
      <c r="A11" s="89" t="s">
        <v>23</v>
      </c>
      <c r="B11" s="134" t="s">
        <v>111</v>
      </c>
      <c r="C11" s="358" t="s">
        <v>421</v>
      </c>
      <c r="D11" s="358"/>
      <c r="E11" s="358"/>
      <c r="F11" s="358"/>
      <c r="G11" s="358"/>
      <c r="H11" s="358"/>
      <c r="I11" s="358"/>
      <c r="J11" s="359"/>
      <c r="L11" s="77"/>
      <c r="M11" s="74"/>
    </row>
    <row r="12" spans="1:13" ht="41.25" customHeight="1" x14ac:dyDescent="0.2">
      <c r="A12" s="82" t="s">
        <v>25</v>
      </c>
      <c r="B12" s="360" t="s">
        <v>113</v>
      </c>
      <c r="C12" s="361"/>
      <c r="D12" s="361"/>
      <c r="E12" s="362" t="s">
        <v>422</v>
      </c>
      <c r="F12" s="363"/>
      <c r="G12" s="363"/>
      <c r="H12" s="363"/>
      <c r="I12" s="363"/>
      <c r="J12" s="363"/>
      <c r="K12" s="91"/>
      <c r="L12" s="74"/>
      <c r="M12" s="74"/>
    </row>
    <row r="13" spans="1:13" ht="173.45" customHeight="1" x14ac:dyDescent="0.2">
      <c r="A13" s="233" t="s">
        <v>52</v>
      </c>
      <c r="B13" s="135" t="s">
        <v>115</v>
      </c>
      <c r="C13" s="371" t="s">
        <v>423</v>
      </c>
      <c r="D13" s="372"/>
      <c r="E13" s="373" t="s">
        <v>424</v>
      </c>
      <c r="F13" s="374"/>
      <c r="G13" s="374"/>
      <c r="H13" s="374"/>
      <c r="I13" s="374"/>
      <c r="J13" s="375"/>
      <c r="L13" s="92">
        <f>LEN(TRIM(E13))-LEN(SUBSTITUTE(E13," ",""))+1</f>
        <v>152</v>
      </c>
      <c r="M13" s="93" t="s">
        <v>110</v>
      </c>
    </row>
    <row r="14" spans="1:13" ht="26.25" customHeight="1" x14ac:dyDescent="0.2">
      <c r="A14" s="234"/>
      <c r="B14" s="83" t="s">
        <v>118</v>
      </c>
      <c r="C14" s="235" t="s">
        <v>425</v>
      </c>
      <c r="D14" s="235"/>
      <c r="E14" s="211"/>
      <c r="F14" s="237"/>
      <c r="G14" s="237"/>
      <c r="H14" s="237"/>
      <c r="I14" s="237"/>
      <c r="J14" s="238"/>
      <c r="L14" s="87">
        <f>LEN(TRIM(E14))-LEN(SUBSTITUTE(E14," ",""))+1</f>
        <v>1</v>
      </c>
      <c r="M14" s="88" t="s">
        <v>110</v>
      </c>
    </row>
    <row r="15" spans="1:13" ht="38.25" customHeight="1" x14ac:dyDescent="0.2">
      <c r="A15" s="233" t="s">
        <v>27</v>
      </c>
      <c r="B15" s="240" t="s">
        <v>121</v>
      </c>
      <c r="C15" s="241"/>
      <c r="D15" s="241"/>
      <c r="E15" s="241"/>
      <c r="F15" s="242" t="s">
        <v>122</v>
      </c>
      <c r="G15" s="243"/>
      <c r="H15" s="243"/>
      <c r="I15" s="243"/>
      <c r="J15" s="244"/>
    </row>
    <row r="16" spans="1:13" ht="38.25" customHeight="1" x14ac:dyDescent="0.2">
      <c r="A16" s="249"/>
      <c r="B16" s="211" t="s">
        <v>426</v>
      </c>
      <c r="C16" s="209"/>
      <c r="D16" s="209"/>
      <c r="E16" s="210"/>
      <c r="F16" s="364" t="s">
        <v>427</v>
      </c>
      <c r="G16" s="365"/>
      <c r="H16" s="365"/>
      <c r="I16" s="365"/>
      <c r="J16" s="366"/>
    </row>
    <row r="17" spans="1:12" ht="38.25" customHeight="1" x14ac:dyDescent="0.2">
      <c r="A17" s="249"/>
      <c r="B17" s="227" t="s">
        <v>428</v>
      </c>
      <c r="C17" s="228"/>
      <c r="D17" s="228"/>
      <c r="E17" s="229"/>
      <c r="F17" s="364" t="s">
        <v>429</v>
      </c>
      <c r="G17" s="365"/>
      <c r="H17" s="365"/>
      <c r="I17" s="365"/>
      <c r="J17" s="366"/>
    </row>
    <row r="18" spans="1:12" ht="38.25" customHeight="1" x14ac:dyDescent="0.2">
      <c r="A18" s="249"/>
      <c r="B18" s="364" t="s">
        <v>430</v>
      </c>
      <c r="C18" s="365"/>
      <c r="D18" s="365"/>
      <c r="E18" s="365"/>
      <c r="F18" s="364" t="s">
        <v>431</v>
      </c>
      <c r="G18" s="365"/>
      <c r="H18" s="365"/>
      <c r="I18" s="365"/>
      <c r="J18" s="366"/>
    </row>
    <row r="19" spans="1:12" ht="38.25" customHeight="1" x14ac:dyDescent="0.2">
      <c r="A19" s="249"/>
      <c r="B19" s="336" t="s">
        <v>432</v>
      </c>
      <c r="C19" s="367"/>
      <c r="D19" s="367"/>
      <c r="E19" s="368"/>
      <c r="F19" s="364" t="s">
        <v>431</v>
      </c>
      <c r="G19" s="369"/>
      <c r="H19" s="369"/>
      <c r="I19" s="369"/>
      <c r="J19" s="370"/>
    </row>
    <row r="20" spans="1:12" ht="38.25" customHeight="1" x14ac:dyDescent="0.2">
      <c r="A20" s="249"/>
      <c r="B20" s="376" t="s">
        <v>433</v>
      </c>
      <c r="C20" s="377"/>
      <c r="D20" s="377"/>
      <c r="E20" s="377"/>
      <c r="F20" s="364" t="s">
        <v>431</v>
      </c>
      <c r="G20" s="369"/>
      <c r="H20" s="369"/>
      <c r="I20" s="369"/>
      <c r="J20" s="370"/>
    </row>
    <row r="21" spans="1:12" ht="38.25" customHeight="1" x14ac:dyDescent="0.2">
      <c r="A21" s="249"/>
      <c r="B21" s="218" t="s">
        <v>434</v>
      </c>
      <c r="C21" s="218"/>
      <c r="D21" s="218"/>
      <c r="E21" s="218"/>
      <c r="F21" s="378" t="s">
        <v>435</v>
      </c>
      <c r="G21" s="379"/>
      <c r="H21" s="379"/>
      <c r="I21" s="379"/>
      <c r="J21" s="380"/>
    </row>
    <row r="22" spans="1:12" ht="14.25" customHeight="1" x14ac:dyDescent="0.2">
      <c r="A22" s="233" t="s">
        <v>29</v>
      </c>
      <c r="B22" s="251" t="s">
        <v>128</v>
      </c>
      <c r="C22" s="252"/>
      <c r="D22" s="252"/>
      <c r="E22" s="252"/>
      <c r="F22" s="252"/>
      <c r="G22" s="252"/>
      <c r="H22" s="252"/>
      <c r="I22" s="252"/>
      <c r="J22" s="253"/>
    </row>
    <row r="23" spans="1:12" ht="61.5" customHeight="1" x14ac:dyDescent="0.2">
      <c r="A23" s="249"/>
      <c r="B23" s="254"/>
      <c r="C23" s="254"/>
      <c r="D23" s="254"/>
      <c r="E23" s="94" t="s">
        <v>129</v>
      </c>
      <c r="F23" s="94" t="s">
        <v>130</v>
      </c>
      <c r="G23" s="94" t="s">
        <v>131</v>
      </c>
      <c r="H23" s="95" t="s">
        <v>132</v>
      </c>
      <c r="I23" s="95" t="s">
        <v>133</v>
      </c>
      <c r="J23" s="95" t="s">
        <v>134</v>
      </c>
    </row>
    <row r="24" spans="1:12" ht="15" customHeight="1" x14ac:dyDescent="0.2">
      <c r="A24" s="249"/>
      <c r="B24" s="255" t="s">
        <v>135</v>
      </c>
      <c r="C24" s="256"/>
      <c r="D24" s="257"/>
      <c r="E24" s="96"/>
      <c r="F24" s="96"/>
      <c r="G24" s="96"/>
      <c r="H24" s="97"/>
      <c r="I24" s="97"/>
      <c r="J24" s="98"/>
    </row>
    <row r="25" spans="1:12" x14ac:dyDescent="0.2">
      <c r="A25" s="249"/>
      <c r="B25" s="258" t="s">
        <v>136</v>
      </c>
      <c r="C25" s="258"/>
      <c r="D25" s="259"/>
      <c r="E25" s="96">
        <f>E34+E42+E50+E58</f>
        <v>6803491</v>
      </c>
      <c r="F25" s="96">
        <f t="shared" ref="F25:I25" si="0">F34+F42+F50+F58</f>
        <v>8361671</v>
      </c>
      <c r="G25" s="96">
        <f t="shared" si="0"/>
        <v>7558667</v>
      </c>
      <c r="H25" s="96"/>
      <c r="I25" s="96">
        <f t="shared" si="0"/>
        <v>6470867</v>
      </c>
      <c r="J25" s="99"/>
    </row>
    <row r="26" spans="1:12" ht="12.75" customHeight="1" x14ac:dyDescent="0.2">
      <c r="A26" s="249"/>
      <c r="B26" s="260" t="s">
        <v>137</v>
      </c>
      <c r="C26" s="261"/>
      <c r="D26" s="261"/>
      <c r="E26" s="96">
        <v>986749.7</v>
      </c>
      <c r="F26" s="96">
        <v>1036087.95</v>
      </c>
      <c r="G26" s="96">
        <v>1087892.05</v>
      </c>
      <c r="H26" s="96"/>
      <c r="I26" s="96">
        <v>1087892</v>
      </c>
      <c r="J26" s="99"/>
    </row>
    <row r="27" spans="1:12" ht="12.75" customHeight="1" x14ac:dyDescent="0.2">
      <c r="A27" s="249"/>
      <c r="B27" s="260" t="s">
        <v>138</v>
      </c>
      <c r="C27" s="261"/>
      <c r="D27" s="261"/>
      <c r="E27" s="261"/>
      <c r="F27" s="261"/>
      <c r="G27" s="261"/>
      <c r="H27" s="261"/>
      <c r="I27" s="261"/>
      <c r="J27" s="262"/>
    </row>
    <row r="28" spans="1:12" ht="13.5" customHeight="1" x14ac:dyDescent="0.2">
      <c r="A28" s="249"/>
      <c r="B28" s="263" t="s">
        <v>139</v>
      </c>
      <c r="C28" s="263"/>
      <c r="D28" s="264"/>
      <c r="E28" s="96"/>
      <c r="F28" s="96"/>
      <c r="G28" s="96"/>
      <c r="H28" s="96"/>
      <c r="I28" s="53"/>
      <c r="J28" s="99"/>
    </row>
    <row r="29" spans="1:12" ht="13.5" customHeight="1" x14ac:dyDescent="0.2">
      <c r="A29" s="249"/>
      <c r="B29" s="263" t="s">
        <v>140</v>
      </c>
      <c r="C29" s="263"/>
      <c r="D29" s="264"/>
      <c r="E29" s="96">
        <v>6803491</v>
      </c>
      <c r="F29" s="96">
        <v>8361671</v>
      </c>
      <c r="G29" s="96">
        <v>7558667</v>
      </c>
      <c r="H29" s="136"/>
      <c r="I29" s="96">
        <v>6470867</v>
      </c>
      <c r="J29" s="99"/>
    </row>
    <row r="30" spans="1:12" ht="24" customHeight="1" x14ac:dyDescent="0.2">
      <c r="A30" s="250"/>
      <c r="B30" s="258" t="s">
        <v>218</v>
      </c>
      <c r="C30" s="258"/>
      <c r="D30" s="259"/>
      <c r="E30" s="112"/>
      <c r="F30" s="112"/>
      <c r="G30" s="112"/>
      <c r="H30" s="112"/>
      <c r="I30" s="112"/>
      <c r="J30" s="119"/>
      <c r="L30" s="73" t="s">
        <v>436</v>
      </c>
    </row>
    <row r="31" spans="1:12" ht="16.5" customHeight="1" x14ac:dyDescent="0.2">
      <c r="A31" s="102"/>
      <c r="B31" s="126" t="s">
        <v>241</v>
      </c>
      <c r="C31" s="126"/>
      <c r="D31" s="126"/>
      <c r="E31" s="103"/>
      <c r="F31" s="103"/>
      <c r="G31" s="103"/>
      <c r="H31" s="103"/>
      <c r="I31" s="103"/>
      <c r="J31" s="104"/>
    </row>
    <row r="32" spans="1:12" ht="15.95" customHeight="1" x14ac:dyDescent="0.2">
      <c r="A32" s="102"/>
      <c r="B32" s="274" t="s">
        <v>145</v>
      </c>
      <c r="C32" s="384"/>
      <c r="D32" s="384"/>
      <c r="E32" s="103"/>
      <c r="F32" s="103"/>
      <c r="G32" s="103"/>
      <c r="H32" s="103"/>
      <c r="I32" s="103"/>
      <c r="J32" s="104"/>
    </row>
    <row r="33" spans="1:10" ht="15" customHeight="1" x14ac:dyDescent="0.2">
      <c r="A33" s="89"/>
      <c r="B33" s="255" t="s">
        <v>135</v>
      </c>
      <c r="C33" s="385"/>
      <c r="D33" s="386"/>
      <c r="E33" s="108"/>
      <c r="F33" s="108"/>
      <c r="G33" s="108"/>
      <c r="H33" s="109"/>
      <c r="I33" s="109"/>
      <c r="J33" s="110"/>
    </row>
    <row r="34" spans="1:10" x14ac:dyDescent="0.2">
      <c r="A34" s="89"/>
      <c r="B34" s="267" t="s">
        <v>136</v>
      </c>
      <c r="C34" s="381"/>
      <c r="D34" s="258"/>
      <c r="E34" s="96">
        <v>4610773</v>
      </c>
      <c r="F34" s="96">
        <v>4825053</v>
      </c>
      <c r="G34" s="96">
        <v>4922049</v>
      </c>
      <c r="H34" s="96"/>
      <c r="I34" s="96">
        <v>4922049</v>
      </c>
      <c r="J34" s="99"/>
    </row>
    <row r="35" spans="1:10" ht="12.75" customHeight="1" x14ac:dyDescent="0.2">
      <c r="A35" s="89"/>
      <c r="B35" s="260" t="s">
        <v>137</v>
      </c>
      <c r="C35" s="261"/>
      <c r="D35" s="262"/>
      <c r="E35" s="96">
        <v>986749.7</v>
      </c>
      <c r="F35" s="96">
        <v>1036087.95</v>
      </c>
      <c r="G35" s="96">
        <v>1087892.05</v>
      </c>
      <c r="H35" s="96"/>
      <c r="I35" s="96">
        <v>1087892</v>
      </c>
      <c r="J35" s="99"/>
    </row>
    <row r="36" spans="1:10" ht="12.75" customHeight="1" x14ac:dyDescent="0.2">
      <c r="A36" s="89"/>
      <c r="B36" s="260" t="s">
        <v>138</v>
      </c>
      <c r="C36" s="261"/>
      <c r="D36" s="261"/>
      <c r="E36" s="261"/>
      <c r="F36" s="261"/>
      <c r="G36" s="261"/>
      <c r="H36" s="261"/>
      <c r="I36" s="261"/>
      <c r="J36" s="262"/>
    </row>
    <row r="37" spans="1:10" ht="13.5" customHeight="1" x14ac:dyDescent="0.2">
      <c r="A37" s="89"/>
      <c r="B37" s="382" t="s">
        <v>139</v>
      </c>
      <c r="C37" s="383"/>
      <c r="D37" s="263"/>
      <c r="E37" s="96"/>
      <c r="F37" s="96"/>
      <c r="G37" s="96"/>
      <c r="H37" s="96"/>
      <c r="I37" s="53"/>
      <c r="J37" s="99"/>
    </row>
    <row r="38" spans="1:10" ht="13.5" customHeight="1" x14ac:dyDescent="0.2">
      <c r="A38" s="89"/>
      <c r="B38" s="382" t="s">
        <v>140</v>
      </c>
      <c r="C38" s="383"/>
      <c r="D38" s="263"/>
      <c r="E38" s="96"/>
      <c r="F38" s="96"/>
      <c r="G38" s="96"/>
      <c r="H38" s="96"/>
      <c r="I38" s="96"/>
      <c r="J38" s="99"/>
    </row>
    <row r="39" spans="1:10" ht="24" customHeight="1" x14ac:dyDescent="0.2">
      <c r="A39" s="89"/>
      <c r="B39" s="267" t="s">
        <v>141</v>
      </c>
      <c r="C39" s="381"/>
      <c r="D39" s="258"/>
      <c r="E39" s="100"/>
      <c r="F39" s="100"/>
      <c r="G39" s="100"/>
      <c r="H39" s="100"/>
      <c r="I39" s="100"/>
      <c r="J39" s="101"/>
    </row>
    <row r="40" spans="1:10" ht="15.95" customHeight="1" x14ac:dyDescent="0.2">
      <c r="A40" s="102"/>
      <c r="B40" s="274" t="s">
        <v>146</v>
      </c>
      <c r="C40" s="384"/>
      <c r="D40" s="384"/>
      <c r="E40" s="103"/>
      <c r="F40" s="103"/>
      <c r="G40" s="103"/>
      <c r="H40" s="103"/>
      <c r="I40" s="103"/>
      <c r="J40" s="104"/>
    </row>
    <row r="41" spans="1:10" ht="15" customHeight="1" x14ac:dyDescent="0.2">
      <c r="A41" s="89"/>
      <c r="B41" s="255" t="s">
        <v>135</v>
      </c>
      <c r="C41" s="385"/>
      <c r="D41" s="386"/>
      <c r="E41" s="108"/>
      <c r="F41" s="108"/>
      <c r="G41" s="108"/>
      <c r="H41" s="109"/>
      <c r="I41" s="109"/>
      <c r="J41" s="110"/>
    </row>
    <row r="42" spans="1:10" x14ac:dyDescent="0.2">
      <c r="A42" s="89"/>
      <c r="B42" s="267" t="s">
        <v>136</v>
      </c>
      <c r="C42" s="381"/>
      <c r="D42" s="258"/>
      <c r="E42" s="96">
        <f>151937+400000</f>
        <v>551937</v>
      </c>
      <c r="F42" s="96">
        <f>151937+400000</f>
        <v>551937</v>
      </c>
      <c r="G42" s="96">
        <f>151937+400000</f>
        <v>551937</v>
      </c>
      <c r="H42" s="96"/>
      <c r="I42" s="96">
        <f>151937+400000</f>
        <v>551937</v>
      </c>
      <c r="J42" s="99"/>
    </row>
    <row r="43" spans="1:10" ht="12.75" customHeight="1" x14ac:dyDescent="0.2">
      <c r="A43" s="89"/>
      <c r="B43" s="260" t="s">
        <v>137</v>
      </c>
      <c r="C43" s="261"/>
      <c r="D43" s="262"/>
      <c r="E43" s="96"/>
      <c r="F43" s="96"/>
      <c r="G43" s="96"/>
      <c r="H43" s="96"/>
      <c r="I43" s="96"/>
      <c r="J43" s="99"/>
    </row>
    <row r="44" spans="1:10" ht="12.75" customHeight="1" x14ac:dyDescent="0.2">
      <c r="A44" s="89"/>
      <c r="B44" s="260" t="s">
        <v>138</v>
      </c>
      <c r="C44" s="261"/>
      <c r="D44" s="261"/>
      <c r="E44" s="261"/>
      <c r="F44" s="261"/>
      <c r="G44" s="261"/>
      <c r="H44" s="261"/>
      <c r="I44" s="261"/>
      <c r="J44" s="262"/>
    </row>
    <row r="45" spans="1:10" ht="13.5" customHeight="1" x14ac:dyDescent="0.2">
      <c r="A45" s="89"/>
      <c r="B45" s="382" t="s">
        <v>139</v>
      </c>
      <c r="C45" s="383"/>
      <c r="D45" s="263"/>
      <c r="E45" s="96"/>
      <c r="F45" s="96"/>
      <c r="G45" s="96"/>
      <c r="H45" s="96"/>
      <c r="I45" s="53"/>
      <c r="J45" s="99"/>
    </row>
    <row r="46" spans="1:10" ht="13.5" customHeight="1" x14ac:dyDescent="0.2">
      <c r="A46" s="89"/>
      <c r="B46" s="382" t="s">
        <v>140</v>
      </c>
      <c r="C46" s="383"/>
      <c r="D46" s="263"/>
      <c r="E46" s="96">
        <f>151937+400000</f>
        <v>551937</v>
      </c>
      <c r="F46" s="96">
        <f>151937+400000</f>
        <v>551937</v>
      </c>
      <c r="G46" s="96">
        <f>151937+400000</f>
        <v>551937</v>
      </c>
      <c r="H46" s="96"/>
      <c r="I46" s="96">
        <f>151937+400000</f>
        <v>551937</v>
      </c>
      <c r="J46" s="99"/>
    </row>
    <row r="47" spans="1:10" ht="24" customHeight="1" x14ac:dyDescent="0.2">
      <c r="A47" s="89"/>
      <c r="B47" s="267" t="s">
        <v>141</v>
      </c>
      <c r="C47" s="381"/>
      <c r="D47" s="258"/>
      <c r="E47" s="100"/>
      <c r="F47" s="100"/>
      <c r="G47" s="100"/>
      <c r="H47" s="100"/>
      <c r="I47" s="100"/>
      <c r="J47" s="101"/>
    </row>
    <row r="48" spans="1:10" ht="17.100000000000001" customHeight="1" x14ac:dyDescent="0.2">
      <c r="A48" s="102"/>
      <c r="B48" s="272" t="s">
        <v>64</v>
      </c>
      <c r="C48" s="282"/>
      <c r="D48" s="282"/>
      <c r="E48" s="103"/>
      <c r="F48" s="103"/>
      <c r="G48" s="103"/>
      <c r="H48" s="103"/>
      <c r="I48" s="103"/>
      <c r="J48" s="104"/>
    </row>
    <row r="49" spans="1:10" ht="15" customHeight="1" x14ac:dyDescent="0.2">
      <c r="A49" s="89"/>
      <c r="B49" s="255" t="s">
        <v>135</v>
      </c>
      <c r="C49" s="385"/>
      <c r="D49" s="386"/>
      <c r="E49" s="108"/>
      <c r="F49" s="108"/>
      <c r="G49" s="108"/>
      <c r="H49" s="109"/>
      <c r="I49" s="109"/>
      <c r="J49" s="110"/>
    </row>
    <row r="50" spans="1:10" x14ac:dyDescent="0.2">
      <c r="A50" s="89"/>
      <c r="B50" s="267" t="s">
        <v>136</v>
      </c>
      <c r="C50" s="381"/>
      <c r="D50" s="258"/>
      <c r="E50" s="96">
        <v>643900</v>
      </c>
      <c r="F50" s="96">
        <v>1987800</v>
      </c>
      <c r="G50" s="96">
        <v>1087800</v>
      </c>
      <c r="H50" s="96"/>
      <c r="I50" s="96"/>
      <c r="J50" s="99"/>
    </row>
    <row r="51" spans="1:10" ht="12.75" customHeight="1" x14ac:dyDescent="0.2">
      <c r="A51" s="89"/>
      <c r="B51" s="260" t="s">
        <v>137</v>
      </c>
      <c r="C51" s="261"/>
      <c r="D51" s="262"/>
      <c r="E51" s="96"/>
      <c r="F51" s="96"/>
      <c r="G51" s="96"/>
      <c r="H51" s="96"/>
      <c r="I51" s="96"/>
      <c r="J51" s="99"/>
    </row>
    <row r="52" spans="1:10" ht="12.75" customHeight="1" x14ac:dyDescent="0.2">
      <c r="A52" s="89"/>
      <c r="B52" s="260" t="s">
        <v>138</v>
      </c>
      <c r="C52" s="261"/>
      <c r="D52" s="261"/>
      <c r="E52" s="261"/>
      <c r="F52" s="261"/>
      <c r="G52" s="261"/>
      <c r="H52" s="261"/>
      <c r="I52" s="261"/>
      <c r="J52" s="262"/>
    </row>
    <row r="53" spans="1:10" ht="13.5" customHeight="1" x14ac:dyDescent="0.2">
      <c r="A53" s="89"/>
      <c r="B53" s="382" t="s">
        <v>139</v>
      </c>
      <c r="C53" s="383"/>
      <c r="D53" s="263"/>
      <c r="E53" s="96"/>
      <c r="F53" s="96"/>
      <c r="G53" s="96"/>
      <c r="H53" s="96"/>
      <c r="I53" s="53"/>
      <c r="J53" s="99"/>
    </row>
    <row r="54" spans="1:10" ht="13.5" customHeight="1" x14ac:dyDescent="0.2">
      <c r="A54" s="89"/>
      <c r="B54" s="382" t="s">
        <v>140</v>
      </c>
      <c r="C54" s="383"/>
      <c r="D54" s="263"/>
      <c r="E54" s="96">
        <v>643900</v>
      </c>
      <c r="F54" s="96">
        <v>1987800</v>
      </c>
      <c r="G54" s="96">
        <v>1087800</v>
      </c>
      <c r="H54" s="96"/>
      <c r="I54" s="96"/>
      <c r="J54" s="99"/>
    </row>
    <row r="55" spans="1:10" ht="24" customHeight="1" x14ac:dyDescent="0.2">
      <c r="A55" s="89"/>
      <c r="B55" s="267" t="s">
        <v>141</v>
      </c>
      <c r="C55" s="381"/>
      <c r="D55" s="258"/>
      <c r="E55" s="100"/>
      <c r="F55" s="100"/>
      <c r="G55" s="100"/>
      <c r="H55" s="100"/>
      <c r="I55" s="100"/>
      <c r="J55" s="101"/>
    </row>
    <row r="56" spans="1:10" ht="29.45" customHeight="1" x14ac:dyDescent="0.2">
      <c r="A56" s="102"/>
      <c r="B56" s="272" t="s">
        <v>81</v>
      </c>
      <c r="C56" s="282"/>
      <c r="D56" s="282"/>
      <c r="E56" s="103"/>
      <c r="F56" s="103"/>
      <c r="G56" s="103"/>
      <c r="H56" s="103"/>
      <c r="I56" s="103"/>
      <c r="J56" s="104"/>
    </row>
    <row r="57" spans="1:10" ht="15" customHeight="1" x14ac:dyDescent="0.2">
      <c r="A57" s="89"/>
      <c r="B57" s="255" t="s">
        <v>135</v>
      </c>
      <c r="C57" s="385"/>
      <c r="D57" s="386"/>
      <c r="E57" s="108"/>
      <c r="F57" s="108"/>
      <c r="G57" s="108"/>
      <c r="H57" s="109"/>
      <c r="I57" s="109"/>
      <c r="J57" s="110"/>
    </row>
    <row r="58" spans="1:10" x14ac:dyDescent="0.2">
      <c r="A58" s="89"/>
      <c r="B58" s="267" t="s">
        <v>136</v>
      </c>
      <c r="C58" s="381"/>
      <c r="D58" s="258"/>
      <c r="E58" s="96">
        <v>996881</v>
      </c>
      <c r="F58" s="96">
        <v>996881</v>
      </c>
      <c r="G58" s="96">
        <v>996881</v>
      </c>
      <c r="H58" s="96"/>
      <c r="I58" s="96">
        <v>996881</v>
      </c>
      <c r="J58" s="99"/>
    </row>
    <row r="59" spans="1:10" ht="12.75" customHeight="1" x14ac:dyDescent="0.2">
      <c r="A59" s="89"/>
      <c r="B59" s="260" t="s">
        <v>137</v>
      </c>
      <c r="C59" s="261"/>
      <c r="D59" s="262"/>
      <c r="E59" s="96"/>
      <c r="F59" s="96"/>
      <c r="G59" s="96"/>
      <c r="H59" s="96"/>
      <c r="I59" s="96"/>
      <c r="J59" s="99"/>
    </row>
    <row r="60" spans="1:10" ht="12.75" customHeight="1" x14ac:dyDescent="0.2">
      <c r="A60" s="89"/>
      <c r="B60" s="260" t="s">
        <v>138</v>
      </c>
      <c r="C60" s="261"/>
      <c r="D60" s="261"/>
      <c r="E60" s="261"/>
      <c r="F60" s="261"/>
      <c r="G60" s="261"/>
      <c r="H60" s="261"/>
      <c r="I60" s="261"/>
      <c r="J60" s="262"/>
    </row>
    <row r="61" spans="1:10" ht="13.5" customHeight="1" x14ac:dyDescent="0.2">
      <c r="A61" s="89"/>
      <c r="B61" s="382" t="s">
        <v>139</v>
      </c>
      <c r="C61" s="383"/>
      <c r="D61" s="263"/>
      <c r="E61" s="96"/>
      <c r="F61" s="96"/>
      <c r="G61" s="96"/>
      <c r="H61" s="96"/>
      <c r="I61" s="53"/>
      <c r="J61" s="99"/>
    </row>
    <row r="62" spans="1:10" ht="13.5" customHeight="1" x14ac:dyDescent="0.2">
      <c r="A62" s="89"/>
      <c r="B62" s="382" t="s">
        <v>140</v>
      </c>
      <c r="C62" s="383"/>
      <c r="D62" s="263"/>
      <c r="E62" s="96">
        <v>996881</v>
      </c>
      <c r="F62" s="96">
        <v>996881</v>
      </c>
      <c r="G62" s="96">
        <v>996881</v>
      </c>
      <c r="H62" s="96"/>
      <c r="I62" s="96">
        <v>996881</v>
      </c>
      <c r="J62" s="99"/>
    </row>
    <row r="63" spans="1:10" ht="24" customHeight="1" x14ac:dyDescent="0.2">
      <c r="A63" s="89"/>
      <c r="B63" s="267" t="s">
        <v>141</v>
      </c>
      <c r="C63" s="381"/>
      <c r="D63" s="258"/>
      <c r="E63" s="100"/>
      <c r="F63" s="100"/>
      <c r="G63" s="100"/>
      <c r="H63" s="100"/>
      <c r="I63" s="100"/>
      <c r="J63" s="101"/>
    </row>
    <row r="64" spans="1:10" ht="12.95" customHeight="1" x14ac:dyDescent="0.2">
      <c r="A64" s="233" t="s">
        <v>149</v>
      </c>
      <c r="B64" s="272" t="s">
        <v>150</v>
      </c>
      <c r="C64" s="282"/>
      <c r="D64" s="282"/>
      <c r="E64" s="282"/>
      <c r="F64" s="282"/>
      <c r="G64" s="282"/>
      <c r="H64" s="282"/>
      <c r="I64" s="282"/>
      <c r="J64" s="283"/>
    </row>
    <row r="65" spans="1:10" ht="12.75" customHeight="1" x14ac:dyDescent="0.2">
      <c r="A65" s="249"/>
      <c r="B65" s="284" t="s">
        <v>151</v>
      </c>
      <c r="C65" s="285"/>
      <c r="D65" s="286"/>
      <c r="E65" s="284" t="s">
        <v>152</v>
      </c>
      <c r="F65" s="285"/>
      <c r="G65" s="286"/>
      <c r="H65" s="121" t="s">
        <v>129</v>
      </c>
      <c r="I65" s="121" t="s">
        <v>130</v>
      </c>
      <c r="J65" s="121" t="s">
        <v>131</v>
      </c>
    </row>
    <row r="66" spans="1:10" ht="72.599999999999994" customHeight="1" x14ac:dyDescent="0.2">
      <c r="A66" s="249"/>
      <c r="B66" s="387" t="s">
        <v>437</v>
      </c>
      <c r="C66" s="388"/>
      <c r="D66" s="389"/>
      <c r="E66" s="387" t="s">
        <v>438</v>
      </c>
      <c r="F66" s="388"/>
      <c r="G66" s="389"/>
      <c r="H66" s="137">
        <v>390</v>
      </c>
      <c r="I66" s="137">
        <v>390</v>
      </c>
      <c r="J66" s="137">
        <v>390</v>
      </c>
    </row>
    <row r="67" spans="1:10" ht="72.599999999999994" customHeight="1" x14ac:dyDescent="0.2">
      <c r="A67" s="249"/>
      <c r="B67" s="387" t="s">
        <v>439</v>
      </c>
      <c r="C67" s="388"/>
      <c r="D67" s="389"/>
      <c r="E67" s="387" t="s">
        <v>440</v>
      </c>
      <c r="F67" s="388"/>
      <c r="G67" s="389"/>
      <c r="H67" s="138">
        <v>2</v>
      </c>
      <c r="I67" s="138">
        <v>2</v>
      </c>
      <c r="J67" s="138">
        <v>2</v>
      </c>
    </row>
    <row r="68" spans="1:10" ht="40.35" customHeight="1" x14ac:dyDescent="0.2">
      <c r="A68" s="249"/>
      <c r="B68" s="387" t="s">
        <v>441</v>
      </c>
      <c r="C68" s="388"/>
      <c r="D68" s="389"/>
      <c r="E68" s="387" t="s">
        <v>438</v>
      </c>
      <c r="F68" s="388"/>
      <c r="G68" s="389"/>
      <c r="H68" s="137">
        <v>600</v>
      </c>
      <c r="I68" s="137">
        <v>600</v>
      </c>
      <c r="J68" s="137">
        <v>600</v>
      </c>
    </row>
    <row r="69" spans="1:10" ht="40.35" customHeight="1" x14ac:dyDescent="0.2">
      <c r="A69" s="249"/>
      <c r="B69" s="387" t="s">
        <v>442</v>
      </c>
      <c r="C69" s="388"/>
      <c r="D69" s="389"/>
      <c r="E69" s="387" t="s">
        <v>443</v>
      </c>
      <c r="F69" s="388"/>
      <c r="G69" s="389"/>
      <c r="H69" s="139">
        <v>40000</v>
      </c>
      <c r="I69" s="139">
        <v>40000</v>
      </c>
      <c r="J69" s="139">
        <v>40000</v>
      </c>
    </row>
    <row r="70" spans="1:10" ht="38.450000000000003" customHeight="1" x14ac:dyDescent="0.2">
      <c r="A70" s="249"/>
      <c r="B70" s="387" t="s">
        <v>444</v>
      </c>
      <c r="C70" s="388"/>
      <c r="D70" s="389"/>
      <c r="E70" s="387" t="s">
        <v>445</v>
      </c>
      <c r="F70" s="388"/>
      <c r="G70" s="389"/>
      <c r="H70" s="138">
        <v>1.25</v>
      </c>
      <c r="I70" s="138">
        <v>1.25</v>
      </c>
      <c r="J70" s="138">
        <v>1.25</v>
      </c>
    </row>
    <row r="71" spans="1:10" ht="12.75" customHeight="1" x14ac:dyDescent="0.2">
      <c r="A71" s="249"/>
      <c r="B71" s="387" t="s">
        <v>446</v>
      </c>
      <c r="C71" s="388"/>
      <c r="D71" s="389"/>
      <c r="E71" s="387" t="s">
        <v>447</v>
      </c>
      <c r="F71" s="388"/>
      <c r="G71" s="389"/>
      <c r="H71" s="140">
        <v>10.4</v>
      </c>
      <c r="I71" s="140">
        <v>10.4</v>
      </c>
      <c r="J71" s="140">
        <v>10.4</v>
      </c>
    </row>
    <row r="72" spans="1:10" ht="12.95" customHeight="1" x14ac:dyDescent="0.2">
      <c r="A72" s="249"/>
      <c r="B72" s="390" t="s">
        <v>448</v>
      </c>
      <c r="C72" s="391"/>
      <c r="D72" s="392"/>
      <c r="E72" s="390" t="s">
        <v>449</v>
      </c>
      <c r="F72" s="391"/>
      <c r="G72" s="392"/>
      <c r="H72" s="141">
        <v>3</v>
      </c>
      <c r="I72" s="141">
        <v>3</v>
      </c>
      <c r="J72" s="141">
        <v>3</v>
      </c>
    </row>
    <row r="73" spans="1:10" ht="25.5" customHeight="1" x14ac:dyDescent="0.2">
      <c r="A73" s="233" t="s">
        <v>155</v>
      </c>
      <c r="B73" s="251" t="s">
        <v>156</v>
      </c>
      <c r="C73" s="252"/>
      <c r="D73" s="252"/>
      <c r="E73" s="252"/>
      <c r="F73" s="252"/>
      <c r="G73" s="252"/>
      <c r="H73" s="252"/>
      <c r="I73" s="252"/>
      <c r="J73" s="253"/>
    </row>
    <row r="74" spans="1:10" ht="13.5" customHeight="1" x14ac:dyDescent="0.2">
      <c r="A74" s="249"/>
      <c r="B74" s="123" t="s">
        <v>157</v>
      </c>
      <c r="C74" s="211" t="s">
        <v>450</v>
      </c>
      <c r="D74" s="209"/>
      <c r="E74" s="209"/>
      <c r="F74" s="209"/>
      <c r="G74" s="209"/>
      <c r="H74" s="209"/>
      <c r="I74" s="209"/>
      <c r="J74" s="210"/>
    </row>
    <row r="75" spans="1:10" ht="213" customHeight="1" x14ac:dyDescent="0.2">
      <c r="A75" s="249"/>
      <c r="B75" s="123" t="s">
        <v>158</v>
      </c>
      <c r="C75" s="211" t="s">
        <v>451</v>
      </c>
      <c r="D75" s="209"/>
      <c r="E75" s="209"/>
      <c r="F75" s="209"/>
      <c r="G75" s="209"/>
      <c r="H75" s="209"/>
      <c r="I75" s="209"/>
      <c r="J75" s="210"/>
    </row>
    <row r="76" spans="1:10" ht="24.75" customHeight="1" x14ac:dyDescent="0.2">
      <c r="A76" s="249"/>
      <c r="B76" s="123" t="s">
        <v>159</v>
      </c>
      <c r="C76" s="227" t="s">
        <v>452</v>
      </c>
      <c r="D76" s="228"/>
      <c r="E76" s="228"/>
      <c r="F76" s="228"/>
      <c r="G76" s="228"/>
      <c r="H76" s="228"/>
      <c r="I76" s="228"/>
      <c r="J76" s="229"/>
    </row>
    <row r="77" spans="1:10" ht="12.95" customHeight="1" x14ac:dyDescent="0.2">
      <c r="A77" s="249"/>
      <c r="B77" s="260" t="s">
        <v>160</v>
      </c>
      <c r="C77" s="261"/>
      <c r="D77" s="261"/>
      <c r="E77" s="261"/>
      <c r="F77" s="261"/>
      <c r="G77" s="261"/>
      <c r="H77" s="262"/>
      <c r="I77" s="277" t="s">
        <v>453</v>
      </c>
      <c r="J77" s="278"/>
    </row>
    <row r="78" spans="1:10" ht="20.25" customHeight="1" x14ac:dyDescent="0.2">
      <c r="A78" s="250"/>
      <c r="B78" s="279"/>
      <c r="C78" s="280"/>
      <c r="D78" s="280"/>
      <c r="E78" s="280"/>
      <c r="F78" s="280"/>
      <c r="G78" s="280"/>
      <c r="H78" s="280"/>
      <c r="I78" s="280"/>
      <c r="J78" s="281"/>
    </row>
    <row r="79" spans="1:10" ht="303" customHeight="1" x14ac:dyDescent="0.2">
      <c r="A79" s="82" t="s">
        <v>161</v>
      </c>
      <c r="B79" s="393" t="s">
        <v>454</v>
      </c>
      <c r="C79" s="394"/>
      <c r="D79" s="394"/>
      <c r="E79" s="394"/>
      <c r="F79" s="394"/>
      <c r="G79" s="394"/>
      <c r="H79" s="394"/>
      <c r="I79" s="394"/>
      <c r="J79" s="395"/>
    </row>
    <row r="80" spans="1:10" ht="28.5" customHeight="1" x14ac:dyDescent="0.2">
      <c r="B80" s="163" t="s">
        <v>455</v>
      </c>
      <c r="C80" s="163"/>
      <c r="D80" s="163"/>
      <c r="E80" s="163"/>
      <c r="F80" s="163"/>
      <c r="G80" s="163"/>
    </row>
    <row r="81" spans="1:10" x14ac:dyDescent="0.2">
      <c r="B81" s="180" t="s">
        <v>43</v>
      </c>
      <c r="C81" s="180"/>
      <c r="D81" s="180"/>
      <c r="E81" s="180"/>
      <c r="F81" s="180"/>
      <c r="G81" s="180"/>
    </row>
    <row r="82" spans="1:10" x14ac:dyDescent="0.2">
      <c r="B82" s="183" t="s">
        <v>44</v>
      </c>
      <c r="C82" s="183"/>
      <c r="D82" s="183"/>
      <c r="E82" s="183"/>
      <c r="F82" s="183"/>
      <c r="G82" s="183"/>
    </row>
    <row r="83" spans="1:10" ht="12.75" customHeight="1" x14ac:dyDescent="0.2">
      <c r="B83" s="180" t="s">
        <v>164</v>
      </c>
      <c r="C83" s="180"/>
      <c r="D83" s="180"/>
      <c r="E83" s="180"/>
      <c r="F83" s="180"/>
      <c r="G83" s="180"/>
    </row>
    <row r="84" spans="1:10" x14ac:dyDescent="0.2">
      <c r="B84" s="184" t="s">
        <v>456</v>
      </c>
      <c r="C84" s="185"/>
      <c r="D84" s="41"/>
      <c r="E84" s="41"/>
      <c r="F84" s="41"/>
      <c r="G84" s="41"/>
    </row>
    <row r="85" spans="1:10" ht="12.75" customHeight="1" x14ac:dyDescent="0.2">
      <c r="B85" s="180" t="s">
        <v>46</v>
      </c>
      <c r="C85" s="181"/>
      <c r="D85" s="41"/>
      <c r="E85" s="41"/>
      <c r="F85" s="41"/>
      <c r="G85" s="41"/>
    </row>
    <row r="86" spans="1:10" x14ac:dyDescent="0.2">
      <c r="B86" s="184"/>
      <c r="C86" s="185"/>
      <c r="D86" s="41"/>
      <c r="E86" s="41"/>
      <c r="F86" s="41"/>
      <c r="G86" s="41"/>
    </row>
    <row r="87" spans="1:10" x14ac:dyDescent="0.2">
      <c r="B87" s="180" t="s">
        <v>48</v>
      </c>
      <c r="C87" s="181"/>
      <c r="D87" s="41"/>
      <c r="E87" s="41"/>
      <c r="F87" s="41"/>
      <c r="G87" s="41"/>
    </row>
    <row r="88" spans="1:10" ht="48.75" customHeight="1" x14ac:dyDescent="0.2">
      <c r="A88" s="290" t="s">
        <v>166</v>
      </c>
      <c r="B88" s="290"/>
      <c r="C88" s="290"/>
      <c r="D88" s="290"/>
      <c r="E88" s="290"/>
      <c r="F88" s="290"/>
      <c r="G88" s="290"/>
      <c r="H88" s="290"/>
      <c r="I88" s="290"/>
      <c r="J88" s="290"/>
    </row>
  </sheetData>
  <mergeCells count="110">
    <mergeCell ref="B86:C86"/>
    <mergeCell ref="B87:C87"/>
    <mergeCell ref="A88:J88"/>
    <mergeCell ref="B79:J79"/>
    <mergeCell ref="B80:G80"/>
    <mergeCell ref="B81:G81"/>
    <mergeCell ref="B82:G82"/>
    <mergeCell ref="B83:G83"/>
    <mergeCell ref="B84:C84"/>
    <mergeCell ref="A73:A78"/>
    <mergeCell ref="B73:J73"/>
    <mergeCell ref="C74:J74"/>
    <mergeCell ref="C75:J75"/>
    <mergeCell ref="C76:J76"/>
    <mergeCell ref="B77:H77"/>
    <mergeCell ref="I77:J77"/>
    <mergeCell ref="B78:J78"/>
    <mergeCell ref="B85:C85"/>
    <mergeCell ref="B69:D69"/>
    <mergeCell ref="E69:G69"/>
    <mergeCell ref="B70:D70"/>
    <mergeCell ref="E70:G70"/>
    <mergeCell ref="B71:D71"/>
    <mergeCell ref="E71:G71"/>
    <mergeCell ref="A64:A72"/>
    <mergeCell ref="B64:J64"/>
    <mergeCell ref="B65:D65"/>
    <mergeCell ref="E65:G65"/>
    <mergeCell ref="B66:D66"/>
    <mergeCell ref="E66:G66"/>
    <mergeCell ref="B67:D67"/>
    <mergeCell ref="E67:G67"/>
    <mergeCell ref="B68:D68"/>
    <mergeCell ref="E68:G68"/>
    <mergeCell ref="B72:D72"/>
    <mergeCell ref="E72:G72"/>
    <mergeCell ref="B58:D58"/>
    <mergeCell ref="B59:D59"/>
    <mergeCell ref="B60:J60"/>
    <mergeCell ref="B61:D61"/>
    <mergeCell ref="B62:D62"/>
    <mergeCell ref="B63:D63"/>
    <mergeCell ref="B52:J52"/>
    <mergeCell ref="B53:D53"/>
    <mergeCell ref="B54:D54"/>
    <mergeCell ref="B55:D55"/>
    <mergeCell ref="B56:D56"/>
    <mergeCell ref="B57:D57"/>
    <mergeCell ref="B46:D46"/>
    <mergeCell ref="B47:D47"/>
    <mergeCell ref="B48:D48"/>
    <mergeCell ref="B49:D49"/>
    <mergeCell ref="B50:D50"/>
    <mergeCell ref="B51:D51"/>
    <mergeCell ref="B40:D40"/>
    <mergeCell ref="B41:D41"/>
    <mergeCell ref="B42:D42"/>
    <mergeCell ref="B43:D43"/>
    <mergeCell ref="B44:J44"/>
    <mergeCell ref="B45:D45"/>
    <mergeCell ref="B37:D37"/>
    <mergeCell ref="B38:D38"/>
    <mergeCell ref="B39:D39"/>
    <mergeCell ref="B27:J27"/>
    <mergeCell ref="B28:D28"/>
    <mergeCell ref="B29:D29"/>
    <mergeCell ref="B30:D30"/>
    <mergeCell ref="B32:D32"/>
    <mergeCell ref="B33:D33"/>
    <mergeCell ref="A22:A30"/>
    <mergeCell ref="B22:J22"/>
    <mergeCell ref="B23:D23"/>
    <mergeCell ref="B24:D24"/>
    <mergeCell ref="B25:D25"/>
    <mergeCell ref="B26:D26"/>
    <mergeCell ref="B34:D34"/>
    <mergeCell ref="B35:D35"/>
    <mergeCell ref="B36:J36"/>
    <mergeCell ref="B17:E17"/>
    <mergeCell ref="F17:J17"/>
    <mergeCell ref="B18:E18"/>
    <mergeCell ref="F18:J18"/>
    <mergeCell ref="B19:E19"/>
    <mergeCell ref="F19:J19"/>
    <mergeCell ref="A13:A14"/>
    <mergeCell ref="C13:D13"/>
    <mergeCell ref="E13:J13"/>
    <mergeCell ref="C14:D14"/>
    <mergeCell ref="E14:J14"/>
    <mergeCell ref="A15:A21"/>
    <mergeCell ref="B15:E15"/>
    <mergeCell ref="F15:J15"/>
    <mergeCell ref="B16:E16"/>
    <mergeCell ref="F16:J16"/>
    <mergeCell ref="B20:E20"/>
    <mergeCell ref="F20:J20"/>
    <mergeCell ref="B21:E21"/>
    <mergeCell ref="F21:J21"/>
    <mergeCell ref="L8:M8"/>
    <mergeCell ref="C9:J9"/>
    <mergeCell ref="C10:J10"/>
    <mergeCell ref="C11:J11"/>
    <mergeCell ref="B12:D12"/>
    <mergeCell ref="E12:J12"/>
    <mergeCell ref="B2:I2"/>
    <mergeCell ref="B4:C4"/>
    <mergeCell ref="D4:G4"/>
    <mergeCell ref="B5:C5"/>
    <mergeCell ref="D5:J5"/>
    <mergeCell ref="B8:J8"/>
  </mergeCells>
  <dataValidations count="8">
    <dataValidation allowBlank="1" showInputMessage="1" showErrorMessage="1" prompt="Norāda Ministru kabineta vai Saeimas lēmumu, gadu, pasākuma kodu" sqref="B78:J78"/>
    <dataValidation type="whole" errorStyle="information" allowBlank="1" showInputMessage="1" showErrorMessage="1" error="Jāievada skaitlis" sqref="E28:J28 E42:I43 E37:J38 E51:I51 E61:J62 E59:I59 I58 E45:J46 E58:G58 H53:J54 E53:G53">
      <formula1>-100000000000000</formula1>
      <formula2>100000000000000</formula2>
    </dataValidation>
    <dataValidation type="whole" errorStyle="information" allowBlank="1" showInputMessage="1" showErrorMessage="1" error="Jāievada skaitlis" sqref="E54:G54 E29:J29 E41:I41 J57:J59 E49:I50 J49:J51 E24:J26 J41:J43 E57:G57 H57:H58 I57 E33:J35">
      <formula1>-1000000000000</formula1>
      <formula2>1000000000000</formula2>
    </dataValidation>
    <dataValidation errorStyle="information" allowBlank="1" showInputMessage="1" showErrorMessage="1" sqref="D5:I5"/>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i vairāk nekā 250 vārdi" prompt="ne vairāk kā 250 vārdu" sqref="C9:J10">
      <formula1>LEN(TRIM(C9))-LEN(SUBSTITUTE(C9," ",""))+1&lt;251</formula1>
    </dataValidation>
    <dataValidation allowBlank="1" showInputMessage="1" showErrorMessage="1" prompt="Norāda Valdības rīcības plāna punktu, kura izpildi nodrošinās attiecīgais prioritārais pasākums" sqref="C11:J11"/>
    <dataValidation allowBlank="1" showInputMessage="1" showErrorMessage="1" prompt="Citē atbilstošo vidēja termiņa budžeta ietvara likuma pantu, punktu. " sqref="E12:J12"/>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1"/>
  <sheetViews>
    <sheetView topLeftCell="A20" workbookViewId="0">
      <selection activeCell="B43" sqref="B43:G43"/>
    </sheetView>
  </sheetViews>
  <sheetFormatPr defaultColWidth="8.85546875" defaultRowHeight="12.75" x14ac:dyDescent="0.2"/>
  <cols>
    <col min="1" max="1" width="3.5703125" style="72" customWidth="1"/>
    <col min="2" max="2" width="25.5703125" style="72" customWidth="1"/>
    <col min="3" max="3" width="13.5703125" style="72" customWidth="1"/>
    <col min="4" max="4" width="5.140625" style="72" customWidth="1"/>
    <col min="5" max="10" width="14.42578125" style="72" customWidth="1"/>
    <col min="11" max="11" width="8.85546875" style="72"/>
    <col min="12" max="12" width="8.85546875" style="73"/>
    <col min="13" max="16384" width="8.85546875" style="72"/>
  </cols>
  <sheetData>
    <row r="1" spans="1:13" ht="12.6" hidden="1" x14ac:dyDescent="0.25">
      <c r="A1" s="71" t="s">
        <v>91</v>
      </c>
      <c r="B1" s="71" t="s">
        <v>92</v>
      </c>
      <c r="C1" s="71"/>
      <c r="D1" s="71" t="s">
        <v>93</v>
      </c>
      <c r="E1" s="71" t="s">
        <v>94</v>
      </c>
      <c r="F1" s="71" t="s">
        <v>95</v>
      </c>
      <c r="G1" s="71" t="s">
        <v>96</v>
      </c>
    </row>
    <row r="2" spans="1:13" ht="15.75" x14ac:dyDescent="0.2">
      <c r="B2" s="220" t="s">
        <v>97</v>
      </c>
      <c r="C2" s="220"/>
      <c r="D2" s="220"/>
      <c r="E2" s="220"/>
      <c r="F2" s="220"/>
      <c r="G2" s="220"/>
      <c r="H2" s="220"/>
      <c r="I2" s="220"/>
      <c r="L2" s="72"/>
      <c r="M2" s="74"/>
    </row>
    <row r="3" spans="1:13" ht="12.95" x14ac:dyDescent="0.3">
      <c r="A3" s="75"/>
      <c r="B3" s="76"/>
      <c r="C3" s="76"/>
      <c r="D3" s="76"/>
      <c r="E3" s="76"/>
      <c r="F3" s="76"/>
      <c r="G3" s="76"/>
      <c r="H3" s="76"/>
      <c r="I3" s="76"/>
      <c r="L3" s="77"/>
      <c r="M3" s="74"/>
    </row>
    <row r="4" spans="1:13" x14ac:dyDescent="0.2">
      <c r="A4" s="75"/>
      <c r="B4" s="221" t="s">
        <v>98</v>
      </c>
      <c r="C4" s="221"/>
      <c r="D4" s="222" t="s">
        <v>1</v>
      </c>
      <c r="E4" s="222"/>
      <c r="F4" s="222"/>
      <c r="G4" s="222"/>
      <c r="L4" s="77"/>
      <c r="M4" s="74"/>
    </row>
    <row r="5" spans="1:13" x14ac:dyDescent="0.2">
      <c r="A5" s="75"/>
      <c r="B5" s="223" t="s">
        <v>99</v>
      </c>
      <c r="C5" s="223"/>
      <c r="D5" s="224" t="s">
        <v>75</v>
      </c>
      <c r="E5" s="224"/>
      <c r="F5" s="224"/>
      <c r="G5" s="224"/>
      <c r="H5" s="224"/>
      <c r="I5" s="224"/>
      <c r="J5" s="225"/>
      <c r="L5" s="77"/>
      <c r="M5" s="74"/>
    </row>
    <row r="6" spans="1:13" ht="12.95" x14ac:dyDescent="0.3">
      <c r="A6" s="75"/>
      <c r="B6" s="78" t="s">
        <v>101</v>
      </c>
      <c r="C6" s="79" t="s">
        <v>30</v>
      </c>
      <c r="D6" s="80"/>
      <c r="E6" s="80"/>
      <c r="F6" s="80"/>
      <c r="G6" s="80"/>
      <c r="H6" s="80"/>
      <c r="I6" s="80"/>
      <c r="L6" s="77"/>
      <c r="M6" s="74"/>
    </row>
    <row r="7" spans="1:13" ht="12.95" x14ac:dyDescent="0.3">
      <c r="A7" s="75"/>
      <c r="B7" s="75"/>
      <c r="C7" s="75"/>
      <c r="L7" s="77"/>
      <c r="M7" s="74"/>
    </row>
    <row r="8" spans="1:13" x14ac:dyDescent="0.2">
      <c r="A8" s="81" t="s">
        <v>102</v>
      </c>
      <c r="B8" s="226" t="s">
        <v>103</v>
      </c>
      <c r="C8" s="226"/>
      <c r="D8" s="226"/>
      <c r="E8" s="226"/>
      <c r="F8" s="226"/>
      <c r="G8" s="226"/>
      <c r="H8" s="226"/>
      <c r="I8" s="226"/>
      <c r="J8" s="226"/>
      <c r="L8" s="207" t="s">
        <v>104</v>
      </c>
      <c r="M8" s="208"/>
    </row>
    <row r="9" spans="1:13" x14ac:dyDescent="0.2">
      <c r="A9" s="82" t="s">
        <v>12</v>
      </c>
      <c r="B9" s="83" t="s">
        <v>105</v>
      </c>
      <c r="C9" s="209" t="s">
        <v>457</v>
      </c>
      <c r="D9" s="209"/>
      <c r="E9" s="209"/>
      <c r="F9" s="209"/>
      <c r="G9" s="209"/>
      <c r="H9" s="209"/>
      <c r="I9" s="209"/>
      <c r="J9" s="210"/>
      <c r="L9" s="84">
        <f>LEN(TRIM(C9))</f>
        <v>32</v>
      </c>
      <c r="M9" s="85" t="s">
        <v>107</v>
      </c>
    </row>
    <row r="10" spans="1:13" ht="25.5" x14ac:dyDescent="0.2">
      <c r="A10" s="86" t="s">
        <v>21</v>
      </c>
      <c r="B10" s="83" t="s">
        <v>108</v>
      </c>
      <c r="C10" s="211" t="s">
        <v>458</v>
      </c>
      <c r="D10" s="212"/>
      <c r="E10" s="212"/>
      <c r="F10" s="212"/>
      <c r="G10" s="212"/>
      <c r="H10" s="212"/>
      <c r="I10" s="212"/>
      <c r="J10" s="213"/>
      <c r="L10" s="87">
        <f>LEN(TRIM(C10))-LEN(SUBSTITUTE(C10," ",""))+1</f>
        <v>46</v>
      </c>
      <c r="M10" s="88" t="s">
        <v>110</v>
      </c>
    </row>
    <row r="11" spans="1:13" x14ac:dyDescent="0.2">
      <c r="A11" s="89" t="s">
        <v>23</v>
      </c>
      <c r="B11" s="90" t="s">
        <v>111</v>
      </c>
      <c r="C11" s="214" t="s">
        <v>459</v>
      </c>
      <c r="D11" s="214"/>
      <c r="E11" s="214"/>
      <c r="F11" s="214"/>
      <c r="G11" s="214"/>
      <c r="H11" s="214"/>
      <c r="I11" s="214"/>
      <c r="J11" s="215"/>
      <c r="L11" s="77"/>
      <c r="M11" s="74"/>
    </row>
    <row r="12" spans="1:13" x14ac:dyDescent="0.2">
      <c r="A12" s="82" t="s">
        <v>25</v>
      </c>
      <c r="B12" s="216" t="s">
        <v>113</v>
      </c>
      <c r="C12" s="217"/>
      <c r="D12" s="217"/>
      <c r="E12" s="218" t="s">
        <v>114</v>
      </c>
      <c r="F12" s="219"/>
      <c r="G12" s="219"/>
      <c r="H12" s="219"/>
      <c r="I12" s="219"/>
      <c r="J12" s="219"/>
      <c r="K12" s="91"/>
      <c r="L12" s="74"/>
      <c r="M12" s="74"/>
    </row>
    <row r="13" spans="1:13" ht="63.75" x14ac:dyDescent="0.2">
      <c r="A13" s="233" t="s">
        <v>52</v>
      </c>
      <c r="B13" s="83" t="s">
        <v>115</v>
      </c>
      <c r="C13" s="235" t="s">
        <v>116</v>
      </c>
      <c r="D13" s="236"/>
      <c r="E13" s="211" t="s">
        <v>460</v>
      </c>
      <c r="F13" s="237"/>
      <c r="G13" s="237"/>
      <c r="H13" s="237"/>
      <c r="I13" s="237"/>
      <c r="J13" s="238"/>
      <c r="L13" s="92">
        <f>LEN(TRIM(E13))-LEN(SUBSTITUTE(E13," ",""))+1</f>
        <v>20</v>
      </c>
      <c r="M13" s="93" t="s">
        <v>110</v>
      </c>
    </row>
    <row r="14" spans="1:13" ht="25.5" x14ac:dyDescent="0.2">
      <c r="A14" s="234"/>
      <c r="B14" s="83" t="s">
        <v>118</v>
      </c>
      <c r="C14" s="235" t="s">
        <v>119</v>
      </c>
      <c r="D14" s="235"/>
      <c r="E14" s="211"/>
      <c r="F14" s="237"/>
      <c r="G14" s="237"/>
      <c r="H14" s="237"/>
      <c r="I14" s="237"/>
      <c r="J14" s="238"/>
      <c r="L14" s="87">
        <f>LEN(TRIM(E14))-LEN(SUBSTITUTE(E14," ",""))+1</f>
        <v>1</v>
      </c>
      <c r="M14" s="88" t="s">
        <v>110</v>
      </c>
    </row>
    <row r="15" spans="1:13" x14ac:dyDescent="0.2">
      <c r="A15" s="233" t="s">
        <v>27</v>
      </c>
      <c r="B15" s="240" t="s">
        <v>121</v>
      </c>
      <c r="C15" s="241"/>
      <c r="D15" s="241"/>
      <c r="E15" s="241"/>
      <c r="F15" s="242" t="s">
        <v>122</v>
      </c>
      <c r="G15" s="243"/>
      <c r="H15" s="243"/>
      <c r="I15" s="243"/>
      <c r="J15" s="244"/>
    </row>
    <row r="16" spans="1:13" x14ac:dyDescent="0.2">
      <c r="A16" s="239"/>
      <c r="B16" s="218" t="s">
        <v>461</v>
      </c>
      <c r="C16" s="219"/>
      <c r="D16" s="219"/>
      <c r="E16" s="219"/>
      <c r="F16" s="209" t="s">
        <v>462</v>
      </c>
      <c r="G16" s="209"/>
      <c r="H16" s="209"/>
      <c r="I16" s="209"/>
      <c r="J16" s="210"/>
    </row>
    <row r="17" spans="1:10" x14ac:dyDescent="0.2">
      <c r="A17" s="239"/>
      <c r="B17" s="218" t="s">
        <v>463</v>
      </c>
      <c r="C17" s="219"/>
      <c r="D17" s="219"/>
      <c r="E17" s="219"/>
      <c r="F17" s="209" t="s">
        <v>464</v>
      </c>
      <c r="G17" s="209"/>
      <c r="H17" s="209"/>
      <c r="I17" s="209"/>
      <c r="J17" s="210"/>
    </row>
    <row r="18" spans="1:10" x14ac:dyDescent="0.2">
      <c r="A18" s="234"/>
      <c r="B18" s="218"/>
      <c r="C18" s="219"/>
      <c r="D18" s="219"/>
      <c r="E18" s="219"/>
      <c r="F18" s="219"/>
      <c r="G18" s="219"/>
      <c r="H18" s="219"/>
      <c r="I18" s="219"/>
      <c r="J18" s="219"/>
    </row>
    <row r="19" spans="1:10" x14ac:dyDescent="0.2">
      <c r="A19" s="233" t="s">
        <v>29</v>
      </c>
      <c r="B19" s="251" t="s">
        <v>128</v>
      </c>
      <c r="C19" s="252"/>
      <c r="D19" s="252"/>
      <c r="E19" s="252"/>
      <c r="F19" s="252"/>
      <c r="G19" s="252"/>
      <c r="H19" s="252"/>
      <c r="I19" s="252"/>
      <c r="J19" s="253"/>
    </row>
    <row r="20" spans="1:10" ht="52.5" x14ac:dyDescent="0.2">
      <c r="A20" s="249"/>
      <c r="B20" s="254"/>
      <c r="C20" s="254"/>
      <c r="D20" s="254"/>
      <c r="E20" s="94" t="s">
        <v>129</v>
      </c>
      <c r="F20" s="94" t="s">
        <v>130</v>
      </c>
      <c r="G20" s="94" t="s">
        <v>131</v>
      </c>
      <c r="H20" s="95" t="s">
        <v>132</v>
      </c>
      <c r="I20" s="95" t="s">
        <v>133</v>
      </c>
      <c r="J20" s="95" t="s">
        <v>134</v>
      </c>
    </row>
    <row r="21" spans="1:10" x14ac:dyDescent="0.2">
      <c r="A21" s="249"/>
      <c r="B21" s="255" t="s">
        <v>135</v>
      </c>
      <c r="C21" s="256"/>
      <c r="D21" s="257"/>
      <c r="E21" s="96"/>
      <c r="F21" s="96"/>
      <c r="G21" s="96"/>
      <c r="H21" s="97"/>
      <c r="I21" s="96"/>
      <c r="J21" s="98"/>
    </row>
    <row r="22" spans="1:10" x14ac:dyDescent="0.2">
      <c r="A22" s="249"/>
      <c r="B22" s="258" t="s">
        <v>136</v>
      </c>
      <c r="C22" s="258"/>
      <c r="D22" s="259"/>
      <c r="E22" s="96">
        <v>450000</v>
      </c>
      <c r="F22" s="96">
        <v>450000</v>
      </c>
      <c r="G22" s="96">
        <v>450000</v>
      </c>
      <c r="H22" s="136"/>
      <c r="I22" s="96">
        <v>450000</v>
      </c>
      <c r="J22" s="99"/>
    </row>
    <row r="23" spans="1:10" x14ac:dyDescent="0.2">
      <c r="A23" s="249"/>
      <c r="B23" s="260" t="s">
        <v>137</v>
      </c>
      <c r="C23" s="261"/>
      <c r="D23" s="261"/>
      <c r="E23" s="96"/>
      <c r="F23" s="96"/>
      <c r="G23" s="96"/>
      <c r="H23" s="96"/>
      <c r="I23" s="96"/>
      <c r="J23" s="99"/>
    </row>
    <row r="24" spans="1:10" x14ac:dyDescent="0.2">
      <c r="A24" s="249"/>
      <c r="B24" s="260" t="s">
        <v>138</v>
      </c>
      <c r="C24" s="261"/>
      <c r="D24" s="261"/>
      <c r="E24" s="261"/>
      <c r="F24" s="261"/>
      <c r="G24" s="261"/>
      <c r="H24" s="261"/>
      <c r="I24" s="261"/>
      <c r="J24" s="262"/>
    </row>
    <row r="25" spans="1:10" x14ac:dyDescent="0.2">
      <c r="A25" s="249"/>
      <c r="B25" s="263" t="s">
        <v>139</v>
      </c>
      <c r="C25" s="263"/>
      <c r="D25" s="264"/>
      <c r="E25" s="96"/>
      <c r="F25" s="96"/>
      <c r="G25" s="96"/>
      <c r="H25" s="96"/>
      <c r="I25" s="53"/>
      <c r="J25" s="99"/>
    </row>
    <row r="26" spans="1:10" x14ac:dyDescent="0.2">
      <c r="A26" s="249"/>
      <c r="B26" s="263" t="s">
        <v>140</v>
      </c>
      <c r="C26" s="263"/>
      <c r="D26" s="264"/>
      <c r="E26" s="96">
        <v>450000</v>
      </c>
      <c r="F26" s="96">
        <v>450000</v>
      </c>
      <c r="G26" s="96">
        <v>450000</v>
      </c>
      <c r="H26" s="96"/>
      <c r="I26" s="96">
        <v>450000</v>
      </c>
      <c r="J26" s="99"/>
    </row>
    <row r="27" spans="1:10" x14ac:dyDescent="0.2">
      <c r="A27" s="250"/>
      <c r="B27" s="258" t="s">
        <v>218</v>
      </c>
      <c r="C27" s="258"/>
      <c r="D27" s="259"/>
      <c r="E27" s="112"/>
      <c r="F27" s="112"/>
      <c r="G27" s="112"/>
      <c r="H27" s="112"/>
      <c r="I27" s="112"/>
      <c r="J27" s="119"/>
    </row>
    <row r="28" spans="1:10" x14ac:dyDescent="0.2">
      <c r="A28" s="233" t="s">
        <v>149</v>
      </c>
      <c r="B28" s="272" t="s">
        <v>150</v>
      </c>
      <c r="C28" s="282"/>
      <c r="D28" s="282"/>
      <c r="E28" s="282"/>
      <c r="F28" s="282"/>
      <c r="G28" s="282"/>
      <c r="H28" s="282"/>
      <c r="I28" s="282"/>
      <c r="J28" s="283"/>
    </row>
    <row r="29" spans="1:10" x14ac:dyDescent="0.2">
      <c r="A29" s="249"/>
      <c r="B29" s="284" t="s">
        <v>151</v>
      </c>
      <c r="C29" s="285"/>
      <c r="D29" s="286"/>
      <c r="E29" s="284" t="s">
        <v>152</v>
      </c>
      <c r="F29" s="285"/>
      <c r="G29" s="286"/>
      <c r="H29" s="121" t="s">
        <v>129</v>
      </c>
      <c r="I29" s="121" t="s">
        <v>130</v>
      </c>
      <c r="J29" s="121" t="s">
        <v>131</v>
      </c>
    </row>
    <row r="30" spans="1:10" x14ac:dyDescent="0.2">
      <c r="A30" s="249"/>
      <c r="B30" s="287" t="s">
        <v>465</v>
      </c>
      <c r="C30" s="288"/>
      <c r="D30" s="289"/>
      <c r="E30" s="287" t="s">
        <v>466</v>
      </c>
      <c r="F30" s="288"/>
      <c r="G30" s="289"/>
      <c r="H30" s="96">
        <v>2</v>
      </c>
      <c r="I30" s="96">
        <v>2</v>
      </c>
      <c r="J30" s="96">
        <v>2</v>
      </c>
    </row>
    <row r="31" spans="1:10" x14ac:dyDescent="0.2">
      <c r="A31" s="249"/>
      <c r="B31" s="287" t="s">
        <v>467</v>
      </c>
      <c r="C31" s="288"/>
      <c r="D31" s="289"/>
      <c r="E31" s="287" t="s">
        <v>468</v>
      </c>
      <c r="F31" s="288"/>
      <c r="G31" s="289"/>
      <c r="H31" s="96">
        <v>75</v>
      </c>
      <c r="I31" s="96">
        <v>100</v>
      </c>
      <c r="J31" s="96">
        <v>100</v>
      </c>
    </row>
    <row r="32" spans="1:10" x14ac:dyDescent="0.2">
      <c r="A32" s="249"/>
      <c r="B32" s="287" t="s">
        <v>469</v>
      </c>
      <c r="C32" s="288"/>
      <c r="D32" s="289"/>
      <c r="E32" s="287" t="s">
        <v>470</v>
      </c>
      <c r="F32" s="288"/>
      <c r="G32" s="289"/>
      <c r="H32" s="96">
        <v>20</v>
      </c>
      <c r="I32" s="96">
        <v>20</v>
      </c>
      <c r="J32" s="96">
        <v>20</v>
      </c>
    </row>
    <row r="33" spans="1:10" ht="12.95" hidden="1" x14ac:dyDescent="0.25">
      <c r="A33" s="249"/>
      <c r="B33" s="287"/>
      <c r="C33" s="307"/>
      <c r="D33" s="308"/>
      <c r="E33" s="287"/>
      <c r="F33" s="307"/>
      <c r="G33" s="308"/>
      <c r="H33" s="96"/>
      <c r="I33" s="96"/>
      <c r="J33" s="96"/>
    </row>
    <row r="34" spans="1:10" ht="12.95" hidden="1" x14ac:dyDescent="0.25">
      <c r="A34" s="249"/>
      <c r="B34" s="287"/>
      <c r="C34" s="307"/>
      <c r="D34" s="308"/>
      <c r="E34" s="287"/>
      <c r="F34" s="307"/>
      <c r="G34" s="308"/>
      <c r="H34" s="96"/>
      <c r="I34" s="96"/>
      <c r="J34" s="96"/>
    </row>
    <row r="35" spans="1:10" ht="12.95" hidden="1" x14ac:dyDescent="0.25">
      <c r="A35" s="250"/>
      <c r="B35" s="287"/>
      <c r="C35" s="288"/>
      <c r="D35" s="289"/>
      <c r="E35" s="287"/>
      <c r="F35" s="288"/>
      <c r="G35" s="289"/>
      <c r="H35" s="96"/>
      <c r="I35" s="96"/>
      <c r="J35" s="96"/>
    </row>
    <row r="36" spans="1:10" x14ac:dyDescent="0.2">
      <c r="A36" s="233" t="s">
        <v>155</v>
      </c>
      <c r="B36" s="251" t="s">
        <v>156</v>
      </c>
      <c r="C36" s="252"/>
      <c r="D36" s="252"/>
      <c r="E36" s="252"/>
      <c r="F36" s="252"/>
      <c r="G36" s="252"/>
      <c r="H36" s="252"/>
      <c r="I36" s="252"/>
      <c r="J36" s="253"/>
    </row>
    <row r="37" spans="1:10" x14ac:dyDescent="0.2">
      <c r="A37" s="249"/>
      <c r="B37" s="123" t="s">
        <v>157</v>
      </c>
      <c r="C37" s="211"/>
      <c r="D37" s="209"/>
      <c r="E37" s="209"/>
      <c r="F37" s="209"/>
      <c r="G37" s="209"/>
      <c r="H37" s="209"/>
      <c r="I37" s="209"/>
      <c r="J37" s="210"/>
    </row>
    <row r="38" spans="1:10" x14ac:dyDescent="0.2">
      <c r="A38" s="249"/>
      <c r="B38" s="123" t="s">
        <v>158</v>
      </c>
      <c r="C38" s="218"/>
      <c r="D38" s="218"/>
      <c r="E38" s="218"/>
      <c r="F38" s="218"/>
      <c r="G38" s="218"/>
      <c r="H38" s="218"/>
      <c r="I38" s="218"/>
      <c r="J38" s="218"/>
    </row>
    <row r="39" spans="1:10" ht="25.5" x14ac:dyDescent="0.2">
      <c r="A39" s="249"/>
      <c r="B39" s="123" t="s">
        <v>159</v>
      </c>
      <c r="C39" s="218"/>
      <c r="D39" s="218"/>
      <c r="E39" s="218"/>
      <c r="F39" s="218"/>
      <c r="G39" s="218"/>
      <c r="H39" s="218"/>
      <c r="I39" s="218"/>
      <c r="J39" s="218"/>
    </row>
    <row r="40" spans="1:10" x14ac:dyDescent="0.2">
      <c r="A40" s="249"/>
      <c r="B40" s="260" t="s">
        <v>160</v>
      </c>
      <c r="C40" s="261"/>
      <c r="D40" s="261"/>
      <c r="E40" s="261"/>
      <c r="F40" s="261"/>
      <c r="G40" s="261"/>
      <c r="H40" s="261"/>
      <c r="I40" s="277"/>
      <c r="J40" s="278"/>
    </row>
    <row r="41" spans="1:10" x14ac:dyDescent="0.2">
      <c r="A41" s="250"/>
      <c r="B41" s="279"/>
      <c r="C41" s="280"/>
      <c r="D41" s="280"/>
      <c r="E41" s="280"/>
      <c r="F41" s="280"/>
      <c r="G41" s="280"/>
      <c r="H41" s="280"/>
      <c r="I41" s="280"/>
      <c r="J41" s="281"/>
    </row>
    <row r="42" spans="1:10" ht="189" customHeight="1" x14ac:dyDescent="0.2">
      <c r="A42" s="82" t="s">
        <v>161</v>
      </c>
      <c r="B42" s="291" t="s">
        <v>551</v>
      </c>
      <c r="C42" s="292"/>
      <c r="D42" s="292"/>
      <c r="E42" s="292"/>
      <c r="F42" s="292"/>
      <c r="G42" s="292"/>
      <c r="H42" s="292"/>
      <c r="I42" s="292"/>
      <c r="J42" s="293"/>
    </row>
    <row r="43" spans="1:10" x14ac:dyDescent="0.2">
      <c r="B43" s="294" t="s">
        <v>163</v>
      </c>
      <c r="C43" s="294"/>
      <c r="D43" s="294"/>
      <c r="E43" s="294"/>
      <c r="F43" s="295"/>
      <c r="G43" s="295"/>
    </row>
    <row r="44" spans="1:10" x14ac:dyDescent="0.2">
      <c r="B44" s="180" t="s">
        <v>43</v>
      </c>
      <c r="C44" s="180"/>
      <c r="D44" s="180"/>
      <c r="E44" s="180"/>
      <c r="F44" s="181"/>
      <c r="G44" s="181"/>
    </row>
    <row r="45" spans="1:10" x14ac:dyDescent="0.2">
      <c r="B45" s="184" t="s">
        <v>44</v>
      </c>
      <c r="C45" s="184"/>
      <c r="D45" s="184"/>
      <c r="E45" s="184"/>
      <c r="F45" s="296"/>
      <c r="G45" s="296"/>
    </row>
    <row r="46" spans="1:10" x14ac:dyDescent="0.2">
      <c r="B46" s="180" t="s">
        <v>164</v>
      </c>
      <c r="C46" s="180"/>
      <c r="D46" s="180"/>
      <c r="E46" s="180"/>
      <c r="F46" s="181"/>
      <c r="G46" s="181"/>
    </row>
    <row r="47" spans="1:10" x14ac:dyDescent="0.2">
      <c r="B47" s="184" t="s">
        <v>68</v>
      </c>
      <c r="C47" s="185"/>
      <c r="D47" s="41"/>
      <c r="E47" s="41"/>
      <c r="F47" s="41"/>
      <c r="G47" s="41"/>
    </row>
    <row r="48" spans="1:10" x14ac:dyDescent="0.2">
      <c r="B48" s="180" t="s">
        <v>46</v>
      </c>
      <c r="C48" s="181"/>
      <c r="D48" s="41"/>
      <c r="E48" s="41"/>
      <c r="F48" s="41"/>
      <c r="G48" s="41"/>
    </row>
    <row r="49" spans="1:10" x14ac:dyDescent="0.2">
      <c r="B49" s="184" t="s">
        <v>47</v>
      </c>
      <c r="C49" s="185"/>
      <c r="D49" s="41"/>
      <c r="E49" s="41"/>
      <c r="F49" s="41"/>
      <c r="G49" s="41"/>
    </row>
    <row r="50" spans="1:10" x14ac:dyDescent="0.2">
      <c r="B50" s="180" t="s">
        <v>48</v>
      </c>
      <c r="C50" s="181"/>
      <c r="D50" s="41"/>
      <c r="E50" s="41"/>
      <c r="F50" s="41"/>
      <c r="G50" s="41"/>
    </row>
    <row r="51" spans="1:10" x14ac:dyDescent="0.2">
      <c r="A51" s="290" t="s">
        <v>166</v>
      </c>
      <c r="B51" s="290"/>
      <c r="C51" s="290"/>
      <c r="D51" s="290"/>
      <c r="E51" s="290"/>
      <c r="F51" s="290"/>
      <c r="G51" s="290"/>
      <c r="H51" s="290"/>
      <c r="I51" s="290"/>
      <c r="J51" s="290"/>
    </row>
  </sheetData>
  <mergeCells count="70">
    <mergeCell ref="A51:J51"/>
    <mergeCell ref="I40:J40"/>
    <mergeCell ref="B41:J41"/>
    <mergeCell ref="B42:J42"/>
    <mergeCell ref="B43:G43"/>
    <mergeCell ref="B44:G44"/>
    <mergeCell ref="B45:G45"/>
    <mergeCell ref="B46:G46"/>
    <mergeCell ref="B47:C47"/>
    <mergeCell ref="B48:C48"/>
    <mergeCell ref="B49:C49"/>
    <mergeCell ref="B50:C50"/>
    <mergeCell ref="E34:G34"/>
    <mergeCell ref="B35:D35"/>
    <mergeCell ref="E35:G35"/>
    <mergeCell ref="A36:A41"/>
    <mergeCell ref="B36:J36"/>
    <mergeCell ref="C37:J37"/>
    <mergeCell ref="C38:J38"/>
    <mergeCell ref="C39:J39"/>
    <mergeCell ref="B40:H40"/>
    <mergeCell ref="B25:D25"/>
    <mergeCell ref="B26:D26"/>
    <mergeCell ref="B27:D27"/>
    <mergeCell ref="A28:A35"/>
    <mergeCell ref="B28:J28"/>
    <mergeCell ref="B29:D29"/>
    <mergeCell ref="E29:G29"/>
    <mergeCell ref="B30:D30"/>
    <mergeCell ref="E30:G30"/>
    <mergeCell ref="B31:D31"/>
    <mergeCell ref="E31:G31"/>
    <mergeCell ref="B32:D32"/>
    <mergeCell ref="E32:G32"/>
    <mergeCell ref="B33:D33"/>
    <mergeCell ref="E33:G33"/>
    <mergeCell ref="B34:D34"/>
    <mergeCell ref="B17:E17"/>
    <mergeCell ref="F17:J17"/>
    <mergeCell ref="B18:E18"/>
    <mergeCell ref="F18:J18"/>
    <mergeCell ref="A19:A27"/>
    <mergeCell ref="B19:J19"/>
    <mergeCell ref="B20:D20"/>
    <mergeCell ref="B21:D21"/>
    <mergeCell ref="B22:D22"/>
    <mergeCell ref="B23:D23"/>
    <mergeCell ref="A15:A18"/>
    <mergeCell ref="B15:E15"/>
    <mergeCell ref="F15:J15"/>
    <mergeCell ref="B16:E16"/>
    <mergeCell ref="F16:J16"/>
    <mergeCell ref="B24:J24"/>
    <mergeCell ref="A13:A14"/>
    <mergeCell ref="C13:D13"/>
    <mergeCell ref="E13:J13"/>
    <mergeCell ref="C14:D14"/>
    <mergeCell ref="E14:J14"/>
    <mergeCell ref="L8:M8"/>
    <mergeCell ref="C9:J9"/>
    <mergeCell ref="C10:J10"/>
    <mergeCell ref="C11:J11"/>
    <mergeCell ref="B12:D12"/>
    <mergeCell ref="E12:J12"/>
    <mergeCell ref="B8:J8"/>
    <mergeCell ref="B2:I2"/>
    <mergeCell ref="B4:C4"/>
    <mergeCell ref="D4:G4"/>
    <mergeCell ref="B5:C5"/>
    <mergeCell ref="D5:J5"/>
  </mergeCells>
  <dataValidations count="9">
    <dataValidation allowBlank="1" showInputMessage="1" showErrorMessage="1" prompt="Norāda Ministru kabineta vai Saeimas lēmumu, gadu, pasākuma kodu" sqref="B41:J41"/>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E21:J23">
      <formula1>-1000000000000</formula1>
      <formula2>1000000000000</formula2>
    </dataValidation>
    <dataValidation type="whole" errorStyle="information" allowBlank="1" showInputMessage="1" showErrorMessage="1" error="Jāievada skaitlis" sqref="E25:J26">
      <formula1>-100000000000000</formula1>
      <formula2>100000000000000</formula2>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51"/>
  <sheetViews>
    <sheetView topLeftCell="A2" workbookViewId="0">
      <selection activeCell="B2" sqref="B2:I2"/>
    </sheetView>
  </sheetViews>
  <sheetFormatPr defaultColWidth="8.85546875" defaultRowHeight="12.75" x14ac:dyDescent="0.2"/>
  <cols>
    <col min="1" max="1" width="3.5703125" style="72" customWidth="1"/>
    <col min="2" max="2" width="25.5703125" style="72" customWidth="1"/>
    <col min="3" max="3" width="13.5703125" style="72" customWidth="1"/>
    <col min="4" max="4" width="5.140625" style="72" customWidth="1"/>
    <col min="5" max="10" width="14.42578125" style="72" customWidth="1"/>
    <col min="11" max="11" width="8.85546875" style="72"/>
    <col min="12" max="12" width="8.85546875" style="73"/>
    <col min="13" max="16384" width="8.85546875" style="72"/>
  </cols>
  <sheetData>
    <row r="1" spans="1:13" ht="12.6" hidden="1" x14ac:dyDescent="0.25">
      <c r="A1" s="71" t="s">
        <v>91</v>
      </c>
      <c r="B1" s="71" t="s">
        <v>92</v>
      </c>
      <c r="C1" s="71"/>
      <c r="D1" s="71" t="s">
        <v>93</v>
      </c>
      <c r="E1" s="71" t="s">
        <v>94</v>
      </c>
      <c r="F1" s="71" t="s">
        <v>95</v>
      </c>
      <c r="G1" s="71" t="s">
        <v>96</v>
      </c>
    </row>
    <row r="2" spans="1:13" ht="15.75" customHeight="1" x14ac:dyDescent="0.2">
      <c r="B2" s="220" t="s">
        <v>97</v>
      </c>
      <c r="C2" s="220"/>
      <c r="D2" s="220"/>
      <c r="E2" s="220"/>
      <c r="F2" s="220"/>
      <c r="G2" s="220"/>
      <c r="H2" s="220"/>
      <c r="I2" s="220"/>
      <c r="L2" s="72"/>
      <c r="M2" s="74"/>
    </row>
    <row r="3" spans="1:13" ht="13.5" customHeight="1" x14ac:dyDescent="0.3">
      <c r="A3" s="75"/>
      <c r="B3" s="76"/>
      <c r="C3" s="76"/>
      <c r="D3" s="76"/>
      <c r="E3" s="76"/>
      <c r="F3" s="76"/>
      <c r="G3" s="76"/>
      <c r="H3" s="76"/>
      <c r="I3" s="76"/>
      <c r="L3" s="77"/>
      <c r="M3" s="74"/>
    </row>
    <row r="4" spans="1:13" ht="13.5" customHeight="1" x14ac:dyDescent="0.2">
      <c r="A4" s="75"/>
      <c r="B4" s="221" t="s">
        <v>98</v>
      </c>
      <c r="C4" s="221"/>
      <c r="D4" s="222" t="s">
        <v>1</v>
      </c>
      <c r="E4" s="222"/>
      <c r="F4" s="222"/>
      <c r="G4" s="222"/>
      <c r="L4" s="77"/>
      <c r="M4" s="74"/>
    </row>
    <row r="5" spans="1:13" ht="27.75" customHeight="1" x14ac:dyDescent="0.2">
      <c r="A5" s="75"/>
      <c r="B5" s="223" t="s">
        <v>99</v>
      </c>
      <c r="C5" s="223"/>
      <c r="D5" s="224" t="s">
        <v>471</v>
      </c>
      <c r="E5" s="224"/>
      <c r="F5" s="224"/>
      <c r="G5" s="224"/>
      <c r="H5" s="224"/>
      <c r="I5" s="224"/>
      <c r="J5" s="225"/>
      <c r="L5" s="77"/>
      <c r="M5" s="74"/>
    </row>
    <row r="6" spans="1:13" ht="12.95" x14ac:dyDescent="0.3">
      <c r="A6" s="75"/>
      <c r="B6" s="78" t="s">
        <v>101</v>
      </c>
      <c r="C6" s="79" t="s">
        <v>37</v>
      </c>
      <c r="D6" s="80"/>
      <c r="E6" s="80"/>
      <c r="F6" s="80"/>
      <c r="G6" s="80"/>
      <c r="H6" s="80"/>
      <c r="I6" s="80"/>
      <c r="L6" s="77"/>
      <c r="M6" s="74"/>
    </row>
    <row r="7" spans="1:13" ht="12.95" x14ac:dyDescent="0.3">
      <c r="A7" s="75"/>
      <c r="B7" s="75"/>
      <c r="C7" s="75"/>
      <c r="L7" s="77"/>
      <c r="M7" s="74"/>
    </row>
    <row r="8" spans="1:13" ht="12.75" customHeight="1" x14ac:dyDescent="0.2">
      <c r="A8" s="81" t="s">
        <v>102</v>
      </c>
      <c r="B8" s="226" t="s">
        <v>103</v>
      </c>
      <c r="C8" s="226"/>
      <c r="D8" s="226"/>
      <c r="E8" s="226"/>
      <c r="F8" s="226"/>
      <c r="G8" s="226"/>
      <c r="H8" s="226"/>
      <c r="I8" s="226"/>
      <c r="J8" s="226"/>
      <c r="L8" s="207" t="s">
        <v>104</v>
      </c>
      <c r="M8" s="208"/>
    </row>
    <row r="9" spans="1:13" ht="31.5" customHeight="1" x14ac:dyDescent="0.2">
      <c r="A9" s="82" t="s">
        <v>12</v>
      </c>
      <c r="B9" s="83" t="s">
        <v>105</v>
      </c>
      <c r="C9" s="209" t="s">
        <v>472</v>
      </c>
      <c r="D9" s="209"/>
      <c r="E9" s="209"/>
      <c r="F9" s="209"/>
      <c r="G9" s="209"/>
      <c r="H9" s="209"/>
      <c r="I9" s="209"/>
      <c r="J9" s="210"/>
      <c r="L9" s="84">
        <f>LEN(TRIM(C9))</f>
        <v>245</v>
      </c>
      <c r="M9" s="85" t="s">
        <v>107</v>
      </c>
    </row>
    <row r="10" spans="1:13" ht="213" customHeight="1" x14ac:dyDescent="0.2">
      <c r="A10" s="86" t="s">
        <v>21</v>
      </c>
      <c r="B10" s="83" t="s">
        <v>108</v>
      </c>
      <c r="C10" s="211" t="s">
        <v>473</v>
      </c>
      <c r="D10" s="212"/>
      <c r="E10" s="212"/>
      <c r="F10" s="212"/>
      <c r="G10" s="212"/>
      <c r="H10" s="212"/>
      <c r="I10" s="212"/>
      <c r="J10" s="213"/>
      <c r="L10" s="87">
        <f>LEN(TRIM(C10))-LEN(SUBSTITUTE(C10," ",""))+1</f>
        <v>199</v>
      </c>
      <c r="M10" s="88" t="s">
        <v>110</v>
      </c>
    </row>
    <row r="11" spans="1:13" ht="42.6" customHeight="1" x14ac:dyDescent="0.2">
      <c r="A11" s="89" t="s">
        <v>23</v>
      </c>
      <c r="B11" s="90" t="s">
        <v>111</v>
      </c>
      <c r="C11" s="214" t="s">
        <v>474</v>
      </c>
      <c r="D11" s="214"/>
      <c r="E11" s="214"/>
      <c r="F11" s="214"/>
      <c r="G11" s="214"/>
      <c r="H11" s="214"/>
      <c r="I11" s="214"/>
      <c r="J11" s="215"/>
      <c r="L11" s="77"/>
      <c r="M11" s="74"/>
    </row>
    <row r="12" spans="1:13" ht="71.45" customHeight="1" x14ac:dyDescent="0.2">
      <c r="A12" s="82" t="s">
        <v>25</v>
      </c>
      <c r="B12" s="216" t="s">
        <v>113</v>
      </c>
      <c r="C12" s="217"/>
      <c r="D12" s="217"/>
      <c r="E12" s="218" t="s">
        <v>475</v>
      </c>
      <c r="F12" s="219"/>
      <c r="G12" s="219"/>
      <c r="H12" s="219"/>
      <c r="I12" s="219"/>
      <c r="J12" s="219"/>
      <c r="K12" s="91"/>
      <c r="L12" s="74"/>
      <c r="M12" s="74"/>
    </row>
    <row r="13" spans="1:13" ht="68.45" customHeight="1" x14ac:dyDescent="0.2">
      <c r="A13" s="233" t="s">
        <v>52</v>
      </c>
      <c r="B13" s="83" t="s">
        <v>115</v>
      </c>
      <c r="C13" s="235" t="s">
        <v>116</v>
      </c>
      <c r="D13" s="236"/>
      <c r="E13" s="211" t="s">
        <v>476</v>
      </c>
      <c r="F13" s="237"/>
      <c r="G13" s="237"/>
      <c r="H13" s="237"/>
      <c r="I13" s="237"/>
      <c r="J13" s="238"/>
      <c r="L13" s="92">
        <f>LEN(TRIM(E13))-LEN(SUBSTITUTE(E13," ",""))+1</f>
        <v>60</v>
      </c>
      <c r="M13" s="93" t="s">
        <v>110</v>
      </c>
    </row>
    <row r="14" spans="1:13" ht="38.25" customHeight="1" x14ac:dyDescent="0.2">
      <c r="A14" s="234"/>
      <c r="B14" s="83" t="s">
        <v>118</v>
      </c>
      <c r="C14" s="235" t="s">
        <v>119</v>
      </c>
      <c r="D14" s="235"/>
      <c r="E14" s="211" t="s">
        <v>120</v>
      </c>
      <c r="F14" s="237"/>
      <c r="G14" s="237"/>
      <c r="H14" s="237"/>
      <c r="I14" s="237"/>
      <c r="J14" s="238"/>
      <c r="L14" s="87">
        <f>LEN(TRIM(E14))-LEN(SUBSTITUTE(E14," ",""))+1</f>
        <v>1</v>
      </c>
      <c r="M14" s="88" t="s">
        <v>110</v>
      </c>
    </row>
    <row r="15" spans="1:13" ht="38.25" customHeight="1" x14ac:dyDescent="0.2">
      <c r="A15" s="233" t="s">
        <v>27</v>
      </c>
      <c r="B15" s="240" t="s">
        <v>121</v>
      </c>
      <c r="C15" s="241"/>
      <c r="D15" s="241"/>
      <c r="E15" s="241"/>
      <c r="F15" s="242" t="s">
        <v>122</v>
      </c>
      <c r="G15" s="243"/>
      <c r="H15" s="243"/>
      <c r="I15" s="243"/>
      <c r="J15" s="244"/>
    </row>
    <row r="16" spans="1:13" ht="46.7" customHeight="1" x14ac:dyDescent="0.2">
      <c r="A16" s="239"/>
      <c r="B16" s="245" t="s">
        <v>477</v>
      </c>
      <c r="C16" s="246"/>
      <c r="D16" s="246"/>
      <c r="E16" s="246"/>
      <c r="F16" s="247" t="s">
        <v>478</v>
      </c>
      <c r="G16" s="247"/>
      <c r="H16" s="247"/>
      <c r="I16" s="247"/>
      <c r="J16" s="248"/>
    </row>
    <row r="17" spans="1:10" ht="63" customHeight="1" x14ac:dyDescent="0.2">
      <c r="A17" s="239"/>
      <c r="B17" s="218" t="s">
        <v>479</v>
      </c>
      <c r="C17" s="219"/>
      <c r="D17" s="219"/>
      <c r="E17" s="219"/>
      <c r="F17" s="218" t="s">
        <v>429</v>
      </c>
      <c r="G17" s="219"/>
      <c r="H17" s="219"/>
      <c r="I17" s="219"/>
      <c r="J17" s="219"/>
    </row>
    <row r="18" spans="1:10" ht="71.099999999999994" customHeight="1" x14ac:dyDescent="0.2">
      <c r="A18" s="234"/>
      <c r="B18" s="218" t="s">
        <v>480</v>
      </c>
      <c r="C18" s="219"/>
      <c r="D18" s="219"/>
      <c r="E18" s="219"/>
      <c r="F18" s="230" t="s">
        <v>481</v>
      </c>
      <c r="G18" s="231"/>
      <c r="H18" s="231"/>
      <c r="I18" s="231"/>
      <c r="J18" s="232"/>
    </row>
    <row r="19" spans="1:10" ht="14.25" customHeight="1" x14ac:dyDescent="0.2">
      <c r="A19" s="233" t="s">
        <v>29</v>
      </c>
      <c r="B19" s="251" t="s">
        <v>128</v>
      </c>
      <c r="C19" s="252"/>
      <c r="D19" s="252"/>
      <c r="E19" s="252"/>
      <c r="F19" s="252"/>
      <c r="G19" s="252"/>
      <c r="H19" s="252"/>
      <c r="I19" s="252"/>
      <c r="J19" s="253"/>
    </row>
    <row r="20" spans="1:10" ht="61.5" customHeight="1" x14ac:dyDescent="0.2">
      <c r="A20" s="249"/>
      <c r="B20" s="254"/>
      <c r="C20" s="254"/>
      <c r="D20" s="254"/>
      <c r="E20" s="94" t="s">
        <v>129</v>
      </c>
      <c r="F20" s="94" t="s">
        <v>130</v>
      </c>
      <c r="G20" s="94" t="s">
        <v>131</v>
      </c>
      <c r="H20" s="95" t="s">
        <v>132</v>
      </c>
      <c r="I20" s="95" t="s">
        <v>133</v>
      </c>
      <c r="J20" s="95" t="s">
        <v>134</v>
      </c>
    </row>
    <row r="21" spans="1:10" ht="15" customHeight="1" x14ac:dyDescent="0.2">
      <c r="A21" s="249"/>
      <c r="B21" s="255" t="s">
        <v>135</v>
      </c>
      <c r="C21" s="256"/>
      <c r="D21" s="257"/>
      <c r="E21" s="96"/>
      <c r="F21" s="96"/>
      <c r="G21" s="96"/>
      <c r="H21" s="97"/>
      <c r="I21" s="97"/>
      <c r="J21" s="98"/>
    </row>
    <row r="22" spans="1:10" x14ac:dyDescent="0.2">
      <c r="A22" s="249"/>
      <c r="B22" s="258" t="s">
        <v>136</v>
      </c>
      <c r="C22" s="258"/>
      <c r="D22" s="259"/>
      <c r="E22" s="96">
        <f>E31+E39+E47+E55+E63+E71+E79+E87+E95+E103+E111+E119+E127</f>
        <v>12764005</v>
      </c>
      <c r="F22" s="96">
        <f t="shared" ref="F22:I23" si="0">F31+F39+F47+F55+F63+F71+F79+F87+F95+F103+F111+F119+F127</f>
        <v>12764005</v>
      </c>
      <c r="G22" s="96">
        <f t="shared" si="0"/>
        <v>12764005</v>
      </c>
      <c r="H22" s="96"/>
      <c r="I22" s="96">
        <f t="shared" si="0"/>
        <v>12764005</v>
      </c>
      <c r="J22" s="99"/>
    </row>
    <row r="23" spans="1:10" ht="12.75" customHeight="1" x14ac:dyDescent="0.2">
      <c r="A23" s="249"/>
      <c r="B23" s="260" t="s">
        <v>137</v>
      </c>
      <c r="C23" s="261"/>
      <c r="D23" s="261"/>
      <c r="E23" s="96">
        <f>E32+E40+E48+E56+E64+E72+E80+E88+E96+E104+E112+E120+E128</f>
        <v>8751611</v>
      </c>
      <c r="F23" s="96">
        <f t="shared" si="0"/>
        <v>8751611</v>
      </c>
      <c r="G23" s="96">
        <f t="shared" si="0"/>
        <v>8751611</v>
      </c>
      <c r="H23" s="96"/>
      <c r="I23" s="96">
        <f t="shared" si="0"/>
        <v>8751611</v>
      </c>
      <c r="J23" s="99"/>
    </row>
    <row r="24" spans="1:10" ht="12.75" customHeight="1" x14ac:dyDescent="0.2">
      <c r="A24" s="249"/>
      <c r="B24" s="260" t="s">
        <v>138</v>
      </c>
      <c r="C24" s="261"/>
      <c r="D24" s="261"/>
      <c r="E24" s="261"/>
      <c r="F24" s="261"/>
      <c r="G24" s="261"/>
      <c r="H24" s="261"/>
      <c r="I24" s="261"/>
      <c r="J24" s="262"/>
    </row>
    <row r="25" spans="1:10" ht="13.5" customHeight="1" x14ac:dyDescent="0.2">
      <c r="A25" s="249"/>
      <c r="B25" s="263" t="s">
        <v>139</v>
      </c>
      <c r="C25" s="263"/>
      <c r="D25" s="264"/>
      <c r="E25" s="96"/>
      <c r="F25" s="96"/>
      <c r="G25" s="96"/>
      <c r="H25" s="96"/>
      <c r="I25" s="53"/>
      <c r="J25" s="99"/>
    </row>
    <row r="26" spans="1:10" ht="13.5" customHeight="1" x14ac:dyDescent="0.2">
      <c r="A26" s="249"/>
      <c r="B26" s="263" t="s">
        <v>140</v>
      </c>
      <c r="C26" s="263"/>
      <c r="D26" s="264"/>
      <c r="E26" s="96">
        <f>E35+E43+E51+E59+E67+E75+E83+E91+E99+E107+E115+E123+E131</f>
        <v>12764005</v>
      </c>
      <c r="F26" s="96">
        <f t="shared" ref="F26:I26" si="1">F35+F43+F51+F59+F67+F75+F83+F91+F99+F107+F115+F123+F131</f>
        <v>12764005</v>
      </c>
      <c r="G26" s="96">
        <f t="shared" si="1"/>
        <v>12764005</v>
      </c>
      <c r="H26" s="96"/>
      <c r="I26" s="96">
        <f t="shared" si="1"/>
        <v>12764005</v>
      </c>
      <c r="J26" s="99"/>
    </row>
    <row r="27" spans="1:10" ht="24" customHeight="1" x14ac:dyDescent="0.2">
      <c r="A27" s="250"/>
      <c r="B27" s="265" t="s">
        <v>141</v>
      </c>
      <c r="C27" s="265"/>
      <c r="D27" s="266"/>
      <c r="E27" s="97"/>
      <c r="F27" s="100"/>
      <c r="G27" s="100"/>
      <c r="H27" s="100"/>
      <c r="I27" s="100"/>
      <c r="J27" s="101"/>
    </row>
    <row r="28" spans="1:10" ht="24" customHeight="1" x14ac:dyDescent="0.2">
      <c r="A28" s="102"/>
      <c r="B28" s="267" t="s">
        <v>142</v>
      </c>
      <c r="C28" s="268"/>
      <c r="D28" s="268"/>
      <c r="E28" s="103"/>
      <c r="F28" s="103"/>
      <c r="G28" s="103"/>
      <c r="H28" s="103"/>
      <c r="I28" s="103"/>
      <c r="J28" s="104"/>
    </row>
    <row r="29" spans="1:10" ht="24" customHeight="1" x14ac:dyDescent="0.2">
      <c r="A29" s="102"/>
      <c r="B29" s="272" t="s">
        <v>143</v>
      </c>
      <c r="C29" s="273"/>
      <c r="D29" s="273"/>
      <c r="E29" s="105"/>
      <c r="F29" s="105"/>
      <c r="G29" s="105"/>
      <c r="H29" s="106"/>
      <c r="I29" s="105"/>
      <c r="J29" s="107"/>
    </row>
    <row r="30" spans="1:10" ht="15" customHeight="1" x14ac:dyDescent="0.2">
      <c r="A30" s="89"/>
      <c r="B30" s="269" t="s">
        <v>135</v>
      </c>
      <c r="C30" s="270"/>
      <c r="D30" s="271"/>
      <c r="E30" s="108"/>
      <c r="F30" s="108"/>
      <c r="G30" s="108"/>
      <c r="H30" s="109"/>
      <c r="I30" s="109"/>
      <c r="J30" s="110"/>
    </row>
    <row r="31" spans="1:10" x14ac:dyDescent="0.2">
      <c r="A31" s="89"/>
      <c r="B31" s="258" t="s">
        <v>136</v>
      </c>
      <c r="C31" s="258"/>
      <c r="D31" s="259"/>
      <c r="E31" s="111">
        <v>8157</v>
      </c>
      <c r="F31" s="111">
        <v>8157</v>
      </c>
      <c r="G31" s="111">
        <v>8157</v>
      </c>
      <c r="H31" s="112"/>
      <c r="I31" s="111">
        <v>8157</v>
      </c>
      <c r="J31" s="99"/>
    </row>
    <row r="32" spans="1:10" ht="12.75" customHeight="1" x14ac:dyDescent="0.2">
      <c r="A32" s="89"/>
      <c r="B32" s="260" t="s">
        <v>137</v>
      </c>
      <c r="C32" s="261"/>
      <c r="D32" s="261"/>
      <c r="E32" s="111">
        <v>8157</v>
      </c>
      <c r="F32" s="111">
        <v>8157</v>
      </c>
      <c r="G32" s="111">
        <v>8157</v>
      </c>
      <c r="H32" s="112"/>
      <c r="I32" s="111">
        <v>8157</v>
      </c>
      <c r="J32" s="99"/>
    </row>
    <row r="33" spans="1:10" ht="12.75" customHeight="1" x14ac:dyDescent="0.2">
      <c r="A33" s="89"/>
      <c r="B33" s="260" t="s">
        <v>138</v>
      </c>
      <c r="C33" s="261"/>
      <c r="D33" s="261"/>
      <c r="E33" s="261"/>
      <c r="F33" s="261"/>
      <c r="G33" s="261"/>
      <c r="H33" s="261"/>
      <c r="I33" s="261"/>
      <c r="J33" s="262"/>
    </row>
    <row r="34" spans="1:10" ht="13.5" customHeight="1" x14ac:dyDescent="0.2">
      <c r="A34" s="89"/>
      <c r="B34" s="263" t="s">
        <v>139</v>
      </c>
      <c r="C34" s="263"/>
      <c r="D34" s="264"/>
      <c r="E34" s="96"/>
      <c r="F34" s="96"/>
      <c r="G34" s="96"/>
      <c r="H34" s="96"/>
      <c r="I34" s="53"/>
      <c r="J34" s="99"/>
    </row>
    <row r="35" spans="1:10" ht="13.5" customHeight="1" x14ac:dyDescent="0.2">
      <c r="A35" s="89"/>
      <c r="B35" s="263" t="s">
        <v>140</v>
      </c>
      <c r="C35" s="263"/>
      <c r="D35" s="264"/>
      <c r="E35" s="111">
        <v>8157</v>
      </c>
      <c r="F35" s="111">
        <v>8157</v>
      </c>
      <c r="G35" s="111">
        <v>8157</v>
      </c>
      <c r="H35" s="112"/>
      <c r="I35" s="111">
        <v>8157</v>
      </c>
      <c r="J35" s="99"/>
    </row>
    <row r="36" spans="1:10" ht="24" customHeight="1" x14ac:dyDescent="0.2">
      <c r="A36" s="89"/>
      <c r="B36" s="265" t="s">
        <v>141</v>
      </c>
      <c r="C36" s="265"/>
      <c r="D36" s="266"/>
      <c r="E36" s="100"/>
      <c r="F36" s="100"/>
      <c r="G36" s="100"/>
      <c r="H36" s="100"/>
      <c r="I36" s="100"/>
      <c r="J36" s="101"/>
    </row>
    <row r="37" spans="1:10" ht="24" customHeight="1" x14ac:dyDescent="0.2">
      <c r="A37" s="102"/>
      <c r="B37" s="267" t="s">
        <v>144</v>
      </c>
      <c r="C37" s="268"/>
      <c r="D37" s="268"/>
      <c r="E37" s="103"/>
      <c r="F37" s="103"/>
      <c r="G37" s="103"/>
      <c r="H37" s="103"/>
      <c r="I37" s="103"/>
      <c r="J37" s="104"/>
    </row>
    <row r="38" spans="1:10" ht="15" customHeight="1" x14ac:dyDescent="0.2">
      <c r="A38" s="89"/>
      <c r="B38" s="269" t="s">
        <v>135</v>
      </c>
      <c r="C38" s="270"/>
      <c r="D38" s="271"/>
      <c r="E38" s="108"/>
      <c r="F38" s="108"/>
      <c r="G38" s="108"/>
      <c r="H38" s="109"/>
      <c r="I38" s="109"/>
      <c r="J38" s="110"/>
    </row>
    <row r="39" spans="1:10" x14ac:dyDescent="0.2">
      <c r="A39" s="89"/>
      <c r="B39" s="258" t="s">
        <v>136</v>
      </c>
      <c r="C39" s="258"/>
      <c r="D39" s="259"/>
      <c r="E39" s="96">
        <f>3714020+15071+20000</f>
        <v>3749091</v>
      </c>
      <c r="F39" s="96">
        <f>3714020+15071+20000</f>
        <v>3749091</v>
      </c>
      <c r="G39" s="96">
        <f>3714020+15071+20000</f>
        <v>3749091</v>
      </c>
      <c r="H39" s="96"/>
      <c r="I39" s="96">
        <f>3714020+15071+20000</f>
        <v>3749091</v>
      </c>
      <c r="J39" s="99"/>
    </row>
    <row r="40" spans="1:10" ht="12.75" customHeight="1" x14ac:dyDescent="0.2">
      <c r="A40" s="89"/>
      <c r="B40" s="260" t="s">
        <v>137</v>
      </c>
      <c r="C40" s="261"/>
      <c r="D40" s="261"/>
      <c r="E40" s="96"/>
      <c r="F40" s="96"/>
      <c r="G40" s="96"/>
      <c r="H40" s="96"/>
      <c r="I40" s="96"/>
      <c r="J40" s="99"/>
    </row>
    <row r="41" spans="1:10" ht="12.75" customHeight="1" x14ac:dyDescent="0.2">
      <c r="A41" s="89"/>
      <c r="B41" s="260" t="s">
        <v>138</v>
      </c>
      <c r="C41" s="261"/>
      <c r="D41" s="261"/>
      <c r="E41" s="261"/>
      <c r="F41" s="261"/>
      <c r="G41" s="261"/>
      <c r="H41" s="261"/>
      <c r="I41" s="261"/>
      <c r="J41" s="262"/>
    </row>
    <row r="42" spans="1:10" ht="13.5" customHeight="1" x14ac:dyDescent="0.2">
      <c r="A42" s="89"/>
      <c r="B42" s="263" t="s">
        <v>139</v>
      </c>
      <c r="C42" s="263"/>
      <c r="D42" s="264"/>
      <c r="E42" s="96"/>
      <c r="F42" s="96"/>
      <c r="G42" s="96"/>
      <c r="H42" s="96"/>
      <c r="I42" s="53"/>
      <c r="J42" s="99"/>
    </row>
    <row r="43" spans="1:10" ht="13.5" customHeight="1" x14ac:dyDescent="0.2">
      <c r="A43" s="89"/>
      <c r="B43" s="263" t="s">
        <v>140</v>
      </c>
      <c r="C43" s="263"/>
      <c r="D43" s="264"/>
      <c r="E43" s="96">
        <f>3714020+15071+20000</f>
        <v>3749091</v>
      </c>
      <c r="F43" s="96">
        <f>3714020+15071+20000</f>
        <v>3749091</v>
      </c>
      <c r="G43" s="96">
        <f>3714020+15071+20000</f>
        <v>3749091</v>
      </c>
      <c r="H43" s="96"/>
      <c r="I43" s="96">
        <f>3714020+15071+20000</f>
        <v>3749091</v>
      </c>
      <c r="J43" s="99"/>
    </row>
    <row r="44" spans="1:10" ht="24" customHeight="1" x14ac:dyDescent="0.2">
      <c r="A44" s="89"/>
      <c r="B44" s="265" t="s">
        <v>141</v>
      </c>
      <c r="C44" s="265"/>
      <c r="D44" s="266"/>
      <c r="E44" s="100"/>
      <c r="F44" s="100"/>
      <c r="G44" s="100"/>
      <c r="H44" s="100"/>
      <c r="I44" s="100"/>
      <c r="J44" s="101"/>
    </row>
    <row r="45" spans="1:10" ht="24" customHeight="1" x14ac:dyDescent="0.2">
      <c r="A45" s="102"/>
      <c r="B45" s="274" t="s">
        <v>145</v>
      </c>
      <c r="C45" s="275"/>
      <c r="D45" s="275"/>
      <c r="E45" s="103"/>
      <c r="F45" s="103"/>
      <c r="G45" s="103"/>
      <c r="H45" s="103"/>
      <c r="I45" s="103"/>
      <c r="J45" s="104"/>
    </row>
    <row r="46" spans="1:10" ht="15" customHeight="1" x14ac:dyDescent="0.2">
      <c r="A46" s="89"/>
      <c r="B46" s="269" t="s">
        <v>135</v>
      </c>
      <c r="C46" s="270"/>
      <c r="D46" s="271"/>
      <c r="E46" s="108"/>
      <c r="F46" s="108"/>
      <c r="G46" s="108"/>
      <c r="H46" s="109"/>
      <c r="I46" s="109"/>
      <c r="J46" s="110"/>
    </row>
    <row r="47" spans="1:10" x14ac:dyDescent="0.2">
      <c r="A47" s="89"/>
      <c r="B47" s="258" t="s">
        <v>136</v>
      </c>
      <c r="C47" s="258"/>
      <c r="D47" s="259"/>
      <c r="E47" s="96">
        <v>2550336</v>
      </c>
      <c r="F47" s="96">
        <v>2550336</v>
      </c>
      <c r="G47" s="96">
        <v>2550336</v>
      </c>
      <c r="H47" s="96"/>
      <c r="I47" s="96">
        <v>2550336</v>
      </c>
      <c r="J47" s="99"/>
    </row>
    <row r="48" spans="1:10" ht="12.75" customHeight="1" x14ac:dyDescent="0.2">
      <c r="A48" s="89"/>
      <c r="B48" s="260" t="s">
        <v>137</v>
      </c>
      <c r="C48" s="261"/>
      <c r="D48" s="261"/>
      <c r="E48" s="96">
        <v>2550336</v>
      </c>
      <c r="F48" s="96">
        <v>2550336</v>
      </c>
      <c r="G48" s="96">
        <v>2550336</v>
      </c>
      <c r="H48" s="96"/>
      <c r="I48" s="96">
        <v>2550336</v>
      </c>
      <c r="J48" s="99"/>
    </row>
    <row r="49" spans="1:10" ht="12.75" customHeight="1" x14ac:dyDescent="0.2">
      <c r="A49" s="89"/>
      <c r="B49" s="260" t="s">
        <v>138</v>
      </c>
      <c r="C49" s="261"/>
      <c r="D49" s="261"/>
      <c r="E49" s="261"/>
      <c r="F49" s="261"/>
      <c r="G49" s="261"/>
      <c r="H49" s="261"/>
      <c r="I49" s="261"/>
      <c r="J49" s="262"/>
    </row>
    <row r="50" spans="1:10" ht="13.5" customHeight="1" x14ac:dyDescent="0.2">
      <c r="A50" s="89"/>
      <c r="B50" s="263" t="s">
        <v>139</v>
      </c>
      <c r="C50" s="263"/>
      <c r="D50" s="264"/>
      <c r="E50" s="96"/>
      <c r="F50" s="96"/>
      <c r="G50" s="96"/>
      <c r="H50" s="96"/>
      <c r="I50" s="53"/>
      <c r="J50" s="99"/>
    </row>
    <row r="51" spans="1:10" ht="13.5" customHeight="1" x14ac:dyDescent="0.2">
      <c r="A51" s="89"/>
      <c r="B51" s="263" t="s">
        <v>140</v>
      </c>
      <c r="C51" s="263"/>
      <c r="D51" s="264"/>
      <c r="E51" s="96">
        <v>2550336</v>
      </c>
      <c r="F51" s="96">
        <v>2550336</v>
      </c>
      <c r="G51" s="96">
        <v>2550336</v>
      </c>
      <c r="H51" s="96"/>
      <c r="I51" s="96">
        <v>2550336</v>
      </c>
      <c r="J51" s="99"/>
    </row>
    <row r="52" spans="1:10" ht="24" customHeight="1" x14ac:dyDescent="0.2">
      <c r="A52" s="89"/>
      <c r="B52" s="265" t="s">
        <v>141</v>
      </c>
      <c r="C52" s="265"/>
      <c r="D52" s="266"/>
      <c r="E52" s="113"/>
      <c r="F52" s="113"/>
      <c r="G52" s="113"/>
      <c r="H52" s="113"/>
      <c r="I52" s="113"/>
      <c r="J52" s="101"/>
    </row>
    <row r="53" spans="1:10" ht="24" customHeight="1" x14ac:dyDescent="0.2">
      <c r="A53" s="102"/>
      <c r="B53" s="267" t="s">
        <v>146</v>
      </c>
      <c r="C53" s="268"/>
      <c r="D53" s="268"/>
      <c r="E53" s="114"/>
      <c r="F53" s="114"/>
      <c r="G53" s="114"/>
      <c r="H53" s="114"/>
      <c r="I53" s="114"/>
      <c r="J53" s="104"/>
    </row>
    <row r="54" spans="1:10" ht="15" customHeight="1" x14ac:dyDescent="0.2">
      <c r="A54" s="89"/>
      <c r="B54" s="269" t="s">
        <v>135</v>
      </c>
      <c r="C54" s="270"/>
      <c r="D54" s="271"/>
      <c r="E54" s="115"/>
      <c r="F54" s="115"/>
      <c r="G54" s="115"/>
      <c r="H54" s="116"/>
      <c r="I54" s="117"/>
      <c r="J54" s="110"/>
    </row>
    <row r="55" spans="1:10" x14ac:dyDescent="0.2">
      <c r="A55" s="89"/>
      <c r="B55" s="258" t="s">
        <v>136</v>
      </c>
      <c r="C55" s="258"/>
      <c r="D55" s="259"/>
      <c r="E55" s="96">
        <v>5078925</v>
      </c>
      <c r="F55" s="96">
        <v>5078925</v>
      </c>
      <c r="G55" s="96">
        <v>5078925</v>
      </c>
      <c r="H55" s="96"/>
      <c r="I55" s="96">
        <v>5078925</v>
      </c>
      <c r="J55" s="99"/>
    </row>
    <row r="56" spans="1:10" ht="12.75" customHeight="1" x14ac:dyDescent="0.2">
      <c r="A56" s="89"/>
      <c r="B56" s="260" t="s">
        <v>137</v>
      </c>
      <c r="C56" s="261"/>
      <c r="D56" s="261"/>
      <c r="E56" s="96">
        <v>5017222</v>
      </c>
      <c r="F56" s="96">
        <v>5017222</v>
      </c>
      <c r="G56" s="96">
        <v>5017222</v>
      </c>
      <c r="H56" s="96"/>
      <c r="I56" s="96">
        <v>5017222</v>
      </c>
      <c r="J56" s="99"/>
    </row>
    <row r="57" spans="1:10" ht="12.75" customHeight="1" x14ac:dyDescent="0.2">
      <c r="A57" s="89"/>
      <c r="B57" s="260" t="s">
        <v>138</v>
      </c>
      <c r="C57" s="261"/>
      <c r="D57" s="261"/>
      <c r="E57" s="261"/>
      <c r="F57" s="261"/>
      <c r="G57" s="261"/>
      <c r="H57" s="261"/>
      <c r="I57" s="261"/>
      <c r="J57" s="262"/>
    </row>
    <row r="58" spans="1:10" ht="13.5" customHeight="1" x14ac:dyDescent="0.2">
      <c r="A58" s="89"/>
      <c r="B58" s="263" t="s">
        <v>139</v>
      </c>
      <c r="C58" s="263"/>
      <c r="D58" s="264"/>
      <c r="E58" s="96"/>
      <c r="F58" s="96"/>
      <c r="G58" s="96"/>
      <c r="H58" s="96"/>
      <c r="I58" s="53"/>
      <c r="J58" s="99"/>
    </row>
    <row r="59" spans="1:10" ht="13.5" customHeight="1" x14ac:dyDescent="0.2">
      <c r="A59" s="89"/>
      <c r="B59" s="263" t="s">
        <v>140</v>
      </c>
      <c r="C59" s="263"/>
      <c r="D59" s="264"/>
      <c r="E59" s="96">
        <v>5078925</v>
      </c>
      <c r="F59" s="96">
        <v>5078925</v>
      </c>
      <c r="G59" s="96">
        <v>5078925</v>
      </c>
      <c r="H59" s="96"/>
      <c r="I59" s="96">
        <v>5078925</v>
      </c>
      <c r="J59" s="99"/>
    </row>
    <row r="60" spans="1:10" ht="24" customHeight="1" x14ac:dyDescent="0.2">
      <c r="A60" s="89"/>
      <c r="B60" s="265" t="s">
        <v>141</v>
      </c>
      <c r="C60" s="265"/>
      <c r="D60" s="266"/>
      <c r="E60" s="118"/>
      <c r="F60" s="118"/>
      <c r="G60" s="118"/>
      <c r="H60" s="118"/>
      <c r="I60" s="118"/>
      <c r="J60" s="119"/>
    </row>
    <row r="61" spans="1:10" ht="24" customHeight="1" x14ac:dyDescent="0.2">
      <c r="A61" s="89"/>
      <c r="B61" s="267" t="s">
        <v>482</v>
      </c>
      <c r="C61" s="268"/>
      <c r="D61" s="268"/>
      <c r="E61" s="114"/>
      <c r="F61" s="114"/>
      <c r="G61" s="114"/>
      <c r="H61" s="114"/>
      <c r="I61" s="114"/>
      <c r="J61" s="104"/>
    </row>
    <row r="62" spans="1:10" ht="12.6" customHeight="1" x14ac:dyDescent="0.2">
      <c r="A62" s="89"/>
      <c r="B62" s="255" t="s">
        <v>135</v>
      </c>
      <c r="C62" s="256"/>
      <c r="D62" s="257"/>
      <c r="E62" s="116"/>
      <c r="F62" s="116"/>
      <c r="G62" s="116"/>
      <c r="H62" s="120"/>
      <c r="I62" s="120"/>
      <c r="J62" s="98"/>
    </row>
    <row r="63" spans="1:10" ht="12.6" customHeight="1" x14ac:dyDescent="0.2">
      <c r="A63" s="89"/>
      <c r="B63" s="258" t="s">
        <v>136</v>
      </c>
      <c r="C63" s="258"/>
      <c r="D63" s="259"/>
      <c r="E63" s="96">
        <v>9009</v>
      </c>
      <c r="F63" s="96">
        <v>9009</v>
      </c>
      <c r="G63" s="96">
        <v>9009</v>
      </c>
      <c r="H63" s="96"/>
      <c r="I63" s="96">
        <v>9009</v>
      </c>
      <c r="J63" s="99"/>
    </row>
    <row r="64" spans="1:10" ht="12.6" customHeight="1" x14ac:dyDescent="0.2">
      <c r="A64" s="89"/>
      <c r="B64" s="260" t="s">
        <v>137</v>
      </c>
      <c r="C64" s="261"/>
      <c r="D64" s="261"/>
      <c r="E64" s="96">
        <v>9009</v>
      </c>
      <c r="F64" s="96">
        <v>9009</v>
      </c>
      <c r="G64" s="96">
        <v>9009</v>
      </c>
      <c r="H64" s="96"/>
      <c r="I64" s="96">
        <v>9009</v>
      </c>
      <c r="J64" s="99"/>
    </row>
    <row r="65" spans="1:10" ht="12.6" customHeight="1" x14ac:dyDescent="0.2">
      <c r="A65" s="89"/>
      <c r="B65" s="260" t="s">
        <v>138</v>
      </c>
      <c r="C65" s="261"/>
      <c r="D65" s="261"/>
      <c r="E65" s="261"/>
      <c r="F65" s="261"/>
      <c r="G65" s="261"/>
      <c r="H65" s="261"/>
      <c r="I65" s="261"/>
      <c r="J65" s="262"/>
    </row>
    <row r="66" spans="1:10" ht="12.6" customHeight="1" x14ac:dyDescent="0.2">
      <c r="A66" s="89"/>
      <c r="B66" s="263" t="s">
        <v>139</v>
      </c>
      <c r="C66" s="263"/>
      <c r="D66" s="264"/>
      <c r="E66" s="96"/>
      <c r="F66" s="96"/>
      <c r="G66" s="96"/>
      <c r="H66" s="96"/>
      <c r="I66" s="53"/>
      <c r="J66" s="99"/>
    </row>
    <row r="67" spans="1:10" ht="12.6" customHeight="1" x14ac:dyDescent="0.2">
      <c r="A67" s="89"/>
      <c r="B67" s="263" t="s">
        <v>140</v>
      </c>
      <c r="C67" s="263"/>
      <c r="D67" s="264"/>
      <c r="E67" s="96">
        <v>9009</v>
      </c>
      <c r="F67" s="96">
        <v>9009</v>
      </c>
      <c r="G67" s="96">
        <v>9009</v>
      </c>
      <c r="H67" s="96"/>
      <c r="I67" s="96">
        <v>9009</v>
      </c>
      <c r="J67" s="99"/>
    </row>
    <row r="68" spans="1:10" ht="24" customHeight="1" x14ac:dyDescent="0.2">
      <c r="A68" s="89"/>
      <c r="B68" s="265" t="s">
        <v>141</v>
      </c>
      <c r="C68" s="265"/>
      <c r="D68" s="266"/>
      <c r="E68" s="112"/>
      <c r="F68" s="112"/>
      <c r="G68" s="112"/>
      <c r="H68" s="112"/>
      <c r="I68" s="112"/>
      <c r="J68" s="119"/>
    </row>
    <row r="69" spans="1:10" ht="24" customHeight="1" x14ac:dyDescent="0.2">
      <c r="A69" s="89"/>
      <c r="B69" s="267" t="s">
        <v>483</v>
      </c>
      <c r="C69" s="268"/>
      <c r="D69" s="268"/>
      <c r="E69" s="114"/>
      <c r="F69" s="114"/>
      <c r="G69" s="114"/>
      <c r="H69" s="114"/>
      <c r="I69" s="114"/>
      <c r="J69" s="104"/>
    </row>
    <row r="70" spans="1:10" ht="15" customHeight="1" x14ac:dyDescent="0.2">
      <c r="A70" s="89"/>
      <c r="B70" s="255" t="s">
        <v>135</v>
      </c>
      <c r="C70" s="256"/>
      <c r="D70" s="257"/>
      <c r="E70" s="116"/>
      <c r="F70" s="116"/>
      <c r="G70" s="116"/>
      <c r="H70" s="120"/>
      <c r="I70" s="120"/>
      <c r="J70" s="98"/>
    </row>
    <row r="71" spans="1:10" x14ac:dyDescent="0.2">
      <c r="A71" s="89"/>
      <c r="B71" s="258" t="s">
        <v>136</v>
      </c>
      <c r="C71" s="258"/>
      <c r="D71" s="259"/>
      <c r="E71" s="96">
        <v>3708</v>
      </c>
      <c r="F71" s="96">
        <v>3708</v>
      </c>
      <c r="G71" s="96">
        <v>3708</v>
      </c>
      <c r="H71" s="96"/>
      <c r="I71" s="96">
        <v>3708</v>
      </c>
      <c r="J71" s="99"/>
    </row>
    <row r="72" spans="1:10" ht="12.75" customHeight="1" x14ac:dyDescent="0.2">
      <c r="A72" s="89"/>
      <c r="B72" s="260" t="s">
        <v>137</v>
      </c>
      <c r="C72" s="261"/>
      <c r="D72" s="261"/>
      <c r="E72" s="96">
        <v>3708</v>
      </c>
      <c r="F72" s="96">
        <v>3708</v>
      </c>
      <c r="G72" s="96">
        <v>3708</v>
      </c>
      <c r="H72" s="96"/>
      <c r="I72" s="96">
        <v>3708</v>
      </c>
      <c r="J72" s="99"/>
    </row>
    <row r="73" spans="1:10" ht="12.75" customHeight="1" x14ac:dyDescent="0.2">
      <c r="A73" s="89"/>
      <c r="B73" s="260" t="s">
        <v>138</v>
      </c>
      <c r="C73" s="261"/>
      <c r="D73" s="261"/>
      <c r="E73" s="261"/>
      <c r="F73" s="261"/>
      <c r="G73" s="261"/>
      <c r="H73" s="261"/>
      <c r="I73" s="261"/>
      <c r="J73" s="262"/>
    </row>
    <row r="74" spans="1:10" ht="13.5" customHeight="1" x14ac:dyDescent="0.2">
      <c r="A74" s="89"/>
      <c r="B74" s="263" t="s">
        <v>139</v>
      </c>
      <c r="C74" s="263"/>
      <c r="D74" s="264"/>
      <c r="E74" s="96"/>
      <c r="F74" s="96"/>
      <c r="G74" s="96"/>
      <c r="H74" s="96"/>
      <c r="I74" s="53"/>
      <c r="J74" s="99"/>
    </row>
    <row r="75" spans="1:10" ht="13.5" customHeight="1" x14ac:dyDescent="0.2">
      <c r="A75" s="89"/>
      <c r="B75" s="263" t="s">
        <v>140</v>
      </c>
      <c r="C75" s="263"/>
      <c r="D75" s="264"/>
      <c r="E75" s="96">
        <v>3708</v>
      </c>
      <c r="F75" s="96">
        <v>3708</v>
      </c>
      <c r="G75" s="96">
        <v>3708</v>
      </c>
      <c r="H75" s="96"/>
      <c r="I75" s="96">
        <v>3708</v>
      </c>
      <c r="J75" s="99"/>
    </row>
    <row r="76" spans="1:10" ht="24" customHeight="1" x14ac:dyDescent="0.2">
      <c r="A76" s="89"/>
      <c r="B76" s="265" t="s">
        <v>141</v>
      </c>
      <c r="C76" s="265"/>
      <c r="D76" s="266"/>
      <c r="E76" s="118"/>
      <c r="F76" s="118"/>
      <c r="G76" s="118"/>
      <c r="H76" s="118"/>
      <c r="I76" s="118"/>
      <c r="J76" s="119"/>
    </row>
    <row r="77" spans="1:10" ht="24" customHeight="1" x14ac:dyDescent="0.2">
      <c r="A77" s="89"/>
      <c r="B77" s="267" t="s">
        <v>147</v>
      </c>
      <c r="C77" s="268"/>
      <c r="D77" s="268"/>
      <c r="E77" s="114"/>
      <c r="F77" s="114"/>
      <c r="G77" s="114"/>
      <c r="H77" s="114"/>
      <c r="I77" s="114"/>
      <c r="J77" s="104"/>
    </row>
    <row r="78" spans="1:10" ht="12.6" customHeight="1" x14ac:dyDescent="0.2">
      <c r="A78" s="89"/>
      <c r="B78" s="255" t="s">
        <v>135</v>
      </c>
      <c r="C78" s="256"/>
      <c r="D78" s="257"/>
      <c r="E78" s="116"/>
      <c r="F78" s="116"/>
      <c r="G78" s="116"/>
      <c r="H78" s="120"/>
      <c r="I78" s="120"/>
      <c r="J78" s="98"/>
    </row>
    <row r="79" spans="1:10" ht="12.6" customHeight="1" x14ac:dyDescent="0.2">
      <c r="A79" s="89"/>
      <c r="B79" s="258" t="s">
        <v>136</v>
      </c>
      <c r="C79" s="258"/>
      <c r="D79" s="259"/>
      <c r="E79" s="96">
        <v>9641</v>
      </c>
      <c r="F79" s="96">
        <v>9641</v>
      </c>
      <c r="G79" s="96">
        <v>9641</v>
      </c>
      <c r="H79" s="96"/>
      <c r="I79" s="96">
        <v>9641</v>
      </c>
      <c r="J79" s="99"/>
    </row>
    <row r="80" spans="1:10" ht="12.6" customHeight="1" x14ac:dyDescent="0.2">
      <c r="A80" s="89"/>
      <c r="B80" s="260" t="s">
        <v>137</v>
      </c>
      <c r="C80" s="261"/>
      <c r="D80" s="261"/>
      <c r="E80" s="96">
        <v>9641</v>
      </c>
      <c r="F80" s="96">
        <v>9641</v>
      </c>
      <c r="G80" s="96">
        <v>9641</v>
      </c>
      <c r="H80" s="96"/>
      <c r="I80" s="96">
        <v>9641</v>
      </c>
      <c r="J80" s="99"/>
    </row>
    <row r="81" spans="1:10" ht="12.6" customHeight="1" x14ac:dyDescent="0.2">
      <c r="A81" s="89"/>
      <c r="B81" s="260" t="s">
        <v>138</v>
      </c>
      <c r="C81" s="261"/>
      <c r="D81" s="261"/>
      <c r="E81" s="261"/>
      <c r="F81" s="261"/>
      <c r="G81" s="261"/>
      <c r="H81" s="261"/>
      <c r="I81" s="261"/>
      <c r="J81" s="262"/>
    </row>
    <row r="82" spans="1:10" ht="12.6" customHeight="1" x14ac:dyDescent="0.2">
      <c r="A82" s="89"/>
      <c r="B82" s="263" t="s">
        <v>139</v>
      </c>
      <c r="C82" s="263"/>
      <c r="D82" s="264"/>
      <c r="E82" s="96"/>
      <c r="F82" s="96"/>
      <c r="G82" s="96"/>
      <c r="H82" s="96"/>
      <c r="I82" s="53"/>
      <c r="J82" s="99"/>
    </row>
    <row r="83" spans="1:10" ht="12.6" customHeight="1" x14ac:dyDescent="0.2">
      <c r="A83" s="89"/>
      <c r="B83" s="263" t="s">
        <v>140</v>
      </c>
      <c r="C83" s="263"/>
      <c r="D83" s="264"/>
      <c r="E83" s="96">
        <v>9641</v>
      </c>
      <c r="F83" s="96">
        <v>9641</v>
      </c>
      <c r="G83" s="96">
        <v>9641</v>
      </c>
      <c r="H83" s="96"/>
      <c r="I83" s="96">
        <v>9641</v>
      </c>
      <c r="J83" s="99"/>
    </row>
    <row r="84" spans="1:10" ht="24" customHeight="1" x14ac:dyDescent="0.2">
      <c r="A84" s="89"/>
      <c r="B84" s="265" t="s">
        <v>141</v>
      </c>
      <c r="C84" s="265"/>
      <c r="D84" s="266"/>
      <c r="E84" s="118"/>
      <c r="F84" s="118"/>
      <c r="G84" s="118"/>
      <c r="H84" s="118"/>
      <c r="I84" s="118"/>
      <c r="J84" s="119"/>
    </row>
    <row r="85" spans="1:10" ht="24" customHeight="1" x14ac:dyDescent="0.2">
      <c r="A85" s="89"/>
      <c r="B85" s="267" t="s">
        <v>484</v>
      </c>
      <c r="C85" s="268"/>
      <c r="D85" s="268"/>
      <c r="E85" s="114"/>
      <c r="F85" s="114"/>
      <c r="G85" s="114"/>
      <c r="H85" s="114"/>
      <c r="I85" s="114"/>
      <c r="J85" s="104"/>
    </row>
    <row r="86" spans="1:10" ht="15" customHeight="1" x14ac:dyDescent="0.2">
      <c r="A86" s="89"/>
      <c r="B86" s="255" t="s">
        <v>135</v>
      </c>
      <c r="C86" s="256"/>
      <c r="D86" s="257"/>
      <c r="E86" s="116"/>
      <c r="F86" s="116"/>
      <c r="G86" s="116"/>
      <c r="H86" s="120"/>
      <c r="I86" s="120"/>
      <c r="J86" s="98"/>
    </row>
    <row r="87" spans="1:10" x14ac:dyDescent="0.2">
      <c r="A87" s="89"/>
      <c r="B87" s="258" t="s">
        <v>136</v>
      </c>
      <c r="C87" s="258"/>
      <c r="D87" s="259"/>
      <c r="E87" s="96">
        <v>201600</v>
      </c>
      <c r="F87" s="96">
        <v>201600</v>
      </c>
      <c r="G87" s="96">
        <v>201600</v>
      </c>
      <c r="H87" s="96"/>
      <c r="I87" s="96">
        <v>201600</v>
      </c>
      <c r="J87" s="99"/>
    </row>
    <row r="88" spans="1:10" ht="12.75" customHeight="1" x14ac:dyDescent="0.2">
      <c r="A88" s="89"/>
      <c r="B88" s="260" t="s">
        <v>137</v>
      </c>
      <c r="C88" s="261"/>
      <c r="D88" s="261"/>
      <c r="E88" s="116"/>
      <c r="F88" s="116"/>
      <c r="G88" s="116"/>
      <c r="H88" s="116"/>
      <c r="I88" s="116"/>
      <c r="J88" s="99"/>
    </row>
    <row r="89" spans="1:10" ht="12.75" customHeight="1" x14ac:dyDescent="0.2">
      <c r="A89" s="89"/>
      <c r="B89" s="260" t="s">
        <v>138</v>
      </c>
      <c r="C89" s="261"/>
      <c r="D89" s="261"/>
      <c r="E89" s="261"/>
      <c r="F89" s="261"/>
      <c r="G89" s="261"/>
      <c r="H89" s="261"/>
      <c r="I89" s="261"/>
      <c r="J89" s="262"/>
    </row>
    <row r="90" spans="1:10" ht="13.5" customHeight="1" x14ac:dyDescent="0.2">
      <c r="A90" s="89"/>
      <c r="B90" s="263" t="s">
        <v>139</v>
      </c>
      <c r="C90" s="263"/>
      <c r="D90" s="264"/>
      <c r="E90" s="96"/>
      <c r="F90" s="96"/>
      <c r="G90" s="96"/>
      <c r="H90" s="96"/>
      <c r="I90" s="53"/>
      <c r="J90" s="99"/>
    </row>
    <row r="91" spans="1:10" ht="13.5" customHeight="1" x14ac:dyDescent="0.2">
      <c r="A91" s="89"/>
      <c r="B91" s="263" t="s">
        <v>140</v>
      </c>
      <c r="C91" s="263"/>
      <c r="D91" s="264"/>
      <c r="E91" s="96">
        <v>201600</v>
      </c>
      <c r="F91" s="96">
        <v>201600</v>
      </c>
      <c r="G91" s="96">
        <v>201600</v>
      </c>
      <c r="H91" s="96"/>
      <c r="I91" s="96">
        <v>201600</v>
      </c>
      <c r="J91" s="99"/>
    </row>
    <row r="92" spans="1:10" ht="24" customHeight="1" x14ac:dyDescent="0.2">
      <c r="A92" s="89"/>
      <c r="B92" s="265" t="s">
        <v>141</v>
      </c>
      <c r="C92" s="265"/>
      <c r="D92" s="266"/>
      <c r="E92" s="118"/>
      <c r="F92" s="118"/>
      <c r="G92" s="118"/>
      <c r="H92" s="118"/>
      <c r="I92" s="118"/>
      <c r="J92" s="119"/>
    </row>
    <row r="93" spans="1:10" ht="24" customHeight="1" x14ac:dyDescent="0.2">
      <c r="A93" s="89"/>
      <c r="B93" s="259" t="s">
        <v>148</v>
      </c>
      <c r="C93" s="276"/>
      <c r="D93" s="276"/>
      <c r="E93" s="118"/>
      <c r="F93" s="118"/>
      <c r="G93" s="118"/>
      <c r="H93" s="118"/>
      <c r="I93" s="118"/>
      <c r="J93" s="119"/>
    </row>
    <row r="94" spans="1:10" ht="15" customHeight="1" x14ac:dyDescent="0.2">
      <c r="A94" s="89"/>
      <c r="B94" s="255" t="s">
        <v>135</v>
      </c>
      <c r="C94" s="256"/>
      <c r="D94" s="257"/>
      <c r="E94" s="116"/>
      <c r="F94" s="116"/>
      <c r="G94" s="116"/>
      <c r="H94" s="120"/>
      <c r="I94" s="120"/>
      <c r="J94" s="98"/>
    </row>
    <row r="95" spans="1:10" x14ac:dyDescent="0.2">
      <c r="A95" s="89"/>
      <c r="B95" s="258" t="s">
        <v>136</v>
      </c>
      <c r="C95" s="258"/>
      <c r="D95" s="259"/>
      <c r="E95" s="96">
        <v>80458</v>
      </c>
      <c r="F95" s="96">
        <v>80458</v>
      </c>
      <c r="G95" s="96">
        <v>80458</v>
      </c>
      <c r="H95" s="96"/>
      <c r="I95" s="96">
        <v>80458</v>
      </c>
      <c r="J95" s="99"/>
    </row>
    <row r="96" spans="1:10" ht="12.75" customHeight="1" x14ac:dyDescent="0.2">
      <c r="A96" s="89"/>
      <c r="B96" s="260" t="s">
        <v>137</v>
      </c>
      <c r="C96" s="261"/>
      <c r="D96" s="261"/>
      <c r="E96" s="96">
        <v>80458</v>
      </c>
      <c r="F96" s="96">
        <v>80458</v>
      </c>
      <c r="G96" s="96">
        <v>80458</v>
      </c>
      <c r="H96" s="96"/>
      <c r="I96" s="96">
        <v>80458</v>
      </c>
      <c r="J96" s="99"/>
    </row>
    <row r="97" spans="1:10" ht="12.75" customHeight="1" x14ac:dyDescent="0.2">
      <c r="A97" s="89"/>
      <c r="B97" s="260" t="s">
        <v>138</v>
      </c>
      <c r="C97" s="261"/>
      <c r="D97" s="261"/>
      <c r="E97" s="261"/>
      <c r="F97" s="261"/>
      <c r="G97" s="261"/>
      <c r="H97" s="261"/>
      <c r="I97" s="261"/>
      <c r="J97" s="262"/>
    </row>
    <row r="98" spans="1:10" ht="13.5" customHeight="1" x14ac:dyDescent="0.2">
      <c r="A98" s="89"/>
      <c r="B98" s="263" t="s">
        <v>139</v>
      </c>
      <c r="C98" s="263"/>
      <c r="D98" s="264"/>
      <c r="E98" s="96"/>
      <c r="F98" s="96"/>
      <c r="G98" s="96"/>
      <c r="H98" s="96"/>
      <c r="I98" s="53"/>
      <c r="J98" s="99"/>
    </row>
    <row r="99" spans="1:10" ht="13.5" customHeight="1" x14ac:dyDescent="0.2">
      <c r="A99" s="89"/>
      <c r="B99" s="263" t="s">
        <v>140</v>
      </c>
      <c r="C99" s="263"/>
      <c r="D99" s="264"/>
      <c r="E99" s="96">
        <v>80458</v>
      </c>
      <c r="F99" s="96">
        <v>80458</v>
      </c>
      <c r="G99" s="96">
        <v>80458</v>
      </c>
      <c r="H99" s="96"/>
      <c r="I99" s="96">
        <v>80458</v>
      </c>
      <c r="J99" s="99"/>
    </row>
    <row r="100" spans="1:10" ht="24" customHeight="1" x14ac:dyDescent="0.2">
      <c r="A100" s="89"/>
      <c r="B100" s="265" t="s">
        <v>141</v>
      </c>
      <c r="C100" s="265"/>
      <c r="D100" s="266"/>
      <c r="E100" s="118"/>
      <c r="F100" s="118"/>
      <c r="G100" s="118"/>
      <c r="H100" s="118"/>
      <c r="I100" s="118"/>
      <c r="J100" s="119"/>
    </row>
    <row r="101" spans="1:10" ht="24" customHeight="1" x14ac:dyDescent="0.2">
      <c r="A101" s="89"/>
      <c r="B101" s="259" t="s">
        <v>485</v>
      </c>
      <c r="C101" s="396"/>
      <c r="D101" s="396"/>
      <c r="E101" s="118"/>
      <c r="F101" s="118"/>
      <c r="G101" s="118"/>
      <c r="H101" s="118"/>
      <c r="I101" s="118"/>
      <c r="J101" s="119"/>
    </row>
    <row r="102" spans="1:10" ht="15" customHeight="1" x14ac:dyDescent="0.2">
      <c r="A102" s="89"/>
      <c r="B102" s="255" t="s">
        <v>135</v>
      </c>
      <c r="C102" s="256"/>
      <c r="D102" s="257"/>
      <c r="E102" s="116"/>
      <c r="F102" s="116"/>
      <c r="G102" s="116"/>
      <c r="H102" s="120"/>
      <c r="I102" s="120"/>
      <c r="J102" s="98"/>
    </row>
    <row r="103" spans="1:10" x14ac:dyDescent="0.2">
      <c r="A103" s="89"/>
      <c r="B103" s="258" t="s">
        <v>136</v>
      </c>
      <c r="C103" s="258"/>
      <c r="D103" s="259"/>
      <c r="E103" s="96">
        <v>213972</v>
      </c>
      <c r="F103" s="96">
        <v>213972</v>
      </c>
      <c r="G103" s="96">
        <v>213972</v>
      </c>
      <c r="H103" s="96"/>
      <c r="I103" s="96">
        <v>213972</v>
      </c>
      <c r="J103" s="99"/>
    </row>
    <row r="104" spans="1:10" ht="12.75" customHeight="1" x14ac:dyDescent="0.2">
      <c r="A104" s="89"/>
      <c r="B104" s="260" t="s">
        <v>137</v>
      </c>
      <c r="C104" s="261"/>
      <c r="D104" s="261"/>
      <c r="E104" s="96">
        <v>213972</v>
      </c>
      <c r="F104" s="96">
        <v>213972</v>
      </c>
      <c r="G104" s="96">
        <v>213972</v>
      </c>
      <c r="H104" s="96"/>
      <c r="I104" s="96">
        <v>213972</v>
      </c>
      <c r="J104" s="99"/>
    </row>
    <row r="105" spans="1:10" ht="12.75" customHeight="1" x14ac:dyDescent="0.2">
      <c r="A105" s="89"/>
      <c r="B105" s="260" t="s">
        <v>138</v>
      </c>
      <c r="C105" s="261"/>
      <c r="D105" s="261"/>
      <c r="E105" s="261"/>
      <c r="F105" s="261"/>
      <c r="G105" s="261"/>
      <c r="H105" s="261"/>
      <c r="I105" s="261"/>
      <c r="J105" s="262"/>
    </row>
    <row r="106" spans="1:10" ht="13.5" customHeight="1" x14ac:dyDescent="0.2">
      <c r="A106" s="89"/>
      <c r="B106" s="263" t="s">
        <v>139</v>
      </c>
      <c r="C106" s="263"/>
      <c r="D106" s="264"/>
      <c r="E106" s="96"/>
      <c r="F106" s="96"/>
      <c r="G106" s="96"/>
      <c r="H106" s="96"/>
      <c r="I106" s="53"/>
      <c r="J106" s="99"/>
    </row>
    <row r="107" spans="1:10" ht="13.5" customHeight="1" x14ac:dyDescent="0.2">
      <c r="A107" s="89"/>
      <c r="B107" s="263" t="s">
        <v>140</v>
      </c>
      <c r="C107" s="263"/>
      <c r="D107" s="264"/>
      <c r="E107" s="96">
        <v>213972</v>
      </c>
      <c r="F107" s="96">
        <v>213972</v>
      </c>
      <c r="G107" s="96">
        <v>213972</v>
      </c>
      <c r="H107" s="96"/>
      <c r="I107" s="96">
        <v>213972</v>
      </c>
      <c r="J107" s="99"/>
    </row>
    <row r="108" spans="1:10" ht="24" customHeight="1" x14ac:dyDescent="0.2">
      <c r="A108" s="89"/>
      <c r="B108" s="265" t="s">
        <v>141</v>
      </c>
      <c r="C108" s="265"/>
      <c r="D108" s="266"/>
      <c r="E108" s="118"/>
      <c r="F108" s="118"/>
      <c r="G108" s="118"/>
      <c r="H108" s="118"/>
      <c r="I108" s="118"/>
      <c r="J108" s="119"/>
    </row>
    <row r="109" spans="1:10" ht="37.5" customHeight="1" x14ac:dyDescent="0.2">
      <c r="A109" s="89"/>
      <c r="B109" s="259" t="s">
        <v>486</v>
      </c>
      <c r="C109" s="396"/>
      <c r="D109" s="396"/>
      <c r="E109" s="118"/>
      <c r="F109" s="118"/>
      <c r="G109" s="118"/>
      <c r="H109" s="118"/>
      <c r="I109" s="118"/>
      <c r="J109" s="119"/>
    </row>
    <row r="110" spans="1:10" ht="15" customHeight="1" x14ac:dyDescent="0.2">
      <c r="A110" s="89"/>
      <c r="B110" s="255" t="s">
        <v>135</v>
      </c>
      <c r="C110" s="256"/>
      <c r="D110" s="257"/>
      <c r="E110" s="116"/>
      <c r="F110" s="116"/>
      <c r="G110" s="116"/>
      <c r="H110" s="120"/>
      <c r="I110" s="120"/>
      <c r="J110" s="98"/>
    </row>
    <row r="111" spans="1:10" x14ac:dyDescent="0.2">
      <c r="A111" s="89"/>
      <c r="B111" s="258" t="s">
        <v>136</v>
      </c>
      <c r="C111" s="258"/>
      <c r="D111" s="259"/>
      <c r="E111" s="96">
        <v>490818</v>
      </c>
      <c r="F111" s="96">
        <v>490818</v>
      </c>
      <c r="G111" s="96">
        <v>490818</v>
      </c>
      <c r="H111" s="96"/>
      <c r="I111" s="96">
        <v>490818</v>
      </c>
      <c r="J111" s="99"/>
    </row>
    <row r="112" spans="1:10" ht="12.75" customHeight="1" x14ac:dyDescent="0.2">
      <c r="A112" s="89"/>
      <c r="B112" s="260" t="s">
        <v>137</v>
      </c>
      <c r="C112" s="261"/>
      <c r="D112" s="261"/>
      <c r="E112" s="96">
        <v>490818</v>
      </c>
      <c r="F112" s="96">
        <v>490818</v>
      </c>
      <c r="G112" s="96">
        <v>490818</v>
      </c>
      <c r="H112" s="96"/>
      <c r="I112" s="96">
        <v>490818</v>
      </c>
      <c r="J112" s="99"/>
    </row>
    <row r="113" spans="1:10" ht="12.75" customHeight="1" x14ac:dyDescent="0.2">
      <c r="A113" s="89"/>
      <c r="B113" s="260" t="s">
        <v>138</v>
      </c>
      <c r="C113" s="261"/>
      <c r="D113" s="261"/>
      <c r="E113" s="261"/>
      <c r="F113" s="261"/>
      <c r="G113" s="261"/>
      <c r="H113" s="261"/>
      <c r="I113" s="261"/>
      <c r="J113" s="262"/>
    </row>
    <row r="114" spans="1:10" ht="13.5" customHeight="1" x14ac:dyDescent="0.2">
      <c r="A114" s="89"/>
      <c r="B114" s="263" t="s">
        <v>139</v>
      </c>
      <c r="C114" s="263"/>
      <c r="D114" s="264"/>
      <c r="E114" s="96"/>
      <c r="F114" s="96"/>
      <c r="G114" s="96"/>
      <c r="H114" s="96"/>
      <c r="I114" s="53"/>
      <c r="J114" s="99"/>
    </row>
    <row r="115" spans="1:10" ht="13.5" customHeight="1" x14ac:dyDescent="0.2">
      <c r="A115" s="89"/>
      <c r="B115" s="263" t="s">
        <v>140</v>
      </c>
      <c r="C115" s="263"/>
      <c r="D115" s="264"/>
      <c r="E115" s="96">
        <v>490818</v>
      </c>
      <c r="F115" s="96">
        <v>490818</v>
      </c>
      <c r="G115" s="96">
        <v>490818</v>
      </c>
      <c r="H115" s="96"/>
      <c r="I115" s="96">
        <v>490818</v>
      </c>
      <c r="J115" s="99"/>
    </row>
    <row r="116" spans="1:10" ht="24" customHeight="1" x14ac:dyDescent="0.2">
      <c r="A116" s="89"/>
      <c r="B116" s="265" t="s">
        <v>141</v>
      </c>
      <c r="C116" s="265"/>
      <c r="D116" s="266"/>
      <c r="E116" s="118"/>
      <c r="F116" s="118"/>
      <c r="G116" s="118"/>
      <c r="H116" s="118"/>
      <c r="I116" s="118"/>
      <c r="J116" s="119"/>
    </row>
    <row r="117" spans="1:10" ht="36" customHeight="1" x14ac:dyDescent="0.2">
      <c r="A117" s="89"/>
      <c r="B117" s="259" t="s">
        <v>487</v>
      </c>
      <c r="C117" s="396"/>
      <c r="D117" s="396"/>
      <c r="E117" s="118"/>
      <c r="F117" s="118"/>
      <c r="G117" s="118"/>
      <c r="H117" s="118"/>
      <c r="I117" s="118"/>
      <c r="J117" s="119"/>
    </row>
    <row r="118" spans="1:10" ht="15" customHeight="1" x14ac:dyDescent="0.2">
      <c r="A118" s="89"/>
      <c r="B118" s="255" t="s">
        <v>135</v>
      </c>
      <c r="C118" s="256"/>
      <c r="D118" s="257"/>
      <c r="E118" s="116"/>
      <c r="F118" s="116"/>
      <c r="G118" s="116"/>
      <c r="H118" s="120"/>
      <c r="I118" s="120"/>
      <c r="J118" s="98"/>
    </row>
    <row r="119" spans="1:10" x14ac:dyDescent="0.2">
      <c r="A119" s="89"/>
      <c r="B119" s="258" t="s">
        <v>136</v>
      </c>
      <c r="C119" s="258"/>
      <c r="D119" s="259"/>
      <c r="E119" s="96">
        <v>34780</v>
      </c>
      <c r="F119" s="96">
        <v>34780</v>
      </c>
      <c r="G119" s="96">
        <v>34780</v>
      </c>
      <c r="H119" s="96"/>
      <c r="I119" s="96">
        <v>34780</v>
      </c>
      <c r="J119" s="99"/>
    </row>
    <row r="120" spans="1:10" ht="12.75" customHeight="1" x14ac:dyDescent="0.2">
      <c r="A120" s="89"/>
      <c r="B120" s="260" t="s">
        <v>137</v>
      </c>
      <c r="C120" s="261"/>
      <c r="D120" s="261"/>
      <c r="E120" s="96">
        <v>34780</v>
      </c>
      <c r="F120" s="96">
        <v>34780</v>
      </c>
      <c r="G120" s="96">
        <v>34780</v>
      </c>
      <c r="H120" s="96"/>
      <c r="I120" s="96">
        <v>34780</v>
      </c>
      <c r="J120" s="99"/>
    </row>
    <row r="121" spans="1:10" ht="12.75" customHeight="1" x14ac:dyDescent="0.2">
      <c r="A121" s="89"/>
      <c r="B121" s="260" t="s">
        <v>138</v>
      </c>
      <c r="C121" s="261"/>
      <c r="D121" s="261"/>
      <c r="E121" s="261"/>
      <c r="F121" s="261"/>
      <c r="G121" s="261"/>
      <c r="H121" s="261"/>
      <c r="I121" s="261"/>
      <c r="J121" s="262"/>
    </row>
    <row r="122" spans="1:10" ht="13.5" customHeight="1" x14ac:dyDescent="0.2">
      <c r="A122" s="89"/>
      <c r="B122" s="263" t="s">
        <v>139</v>
      </c>
      <c r="C122" s="263"/>
      <c r="D122" s="264"/>
      <c r="E122" s="96"/>
      <c r="F122" s="96"/>
      <c r="G122" s="96"/>
      <c r="H122" s="96"/>
      <c r="I122" s="53"/>
      <c r="J122" s="99"/>
    </row>
    <row r="123" spans="1:10" ht="13.5" customHeight="1" x14ac:dyDescent="0.2">
      <c r="A123" s="89"/>
      <c r="B123" s="263" t="s">
        <v>140</v>
      </c>
      <c r="C123" s="263"/>
      <c r="D123" s="264"/>
      <c r="E123" s="96">
        <v>34780</v>
      </c>
      <c r="F123" s="96">
        <v>34780</v>
      </c>
      <c r="G123" s="96">
        <v>34780</v>
      </c>
      <c r="H123" s="96"/>
      <c r="I123" s="96">
        <v>34780</v>
      </c>
      <c r="J123" s="99"/>
    </row>
    <row r="124" spans="1:10" ht="24" customHeight="1" x14ac:dyDescent="0.2">
      <c r="A124" s="89"/>
      <c r="B124" s="265" t="s">
        <v>141</v>
      </c>
      <c r="C124" s="265"/>
      <c r="D124" s="266"/>
      <c r="E124" s="118"/>
      <c r="F124" s="118"/>
      <c r="G124" s="118"/>
      <c r="H124" s="118"/>
      <c r="I124" s="118"/>
      <c r="J124" s="119"/>
    </row>
    <row r="125" spans="1:10" ht="39.75" customHeight="1" x14ac:dyDescent="0.2">
      <c r="A125" s="89"/>
      <c r="B125" s="259" t="s">
        <v>488</v>
      </c>
      <c r="C125" s="396"/>
      <c r="D125" s="396"/>
      <c r="E125" s="118"/>
      <c r="F125" s="118"/>
      <c r="G125" s="118"/>
      <c r="H125" s="118"/>
      <c r="I125" s="118"/>
      <c r="J125" s="119"/>
    </row>
    <row r="126" spans="1:10" ht="15" customHeight="1" x14ac:dyDescent="0.2">
      <c r="A126" s="89"/>
      <c r="B126" s="255" t="s">
        <v>135</v>
      </c>
      <c r="C126" s="256"/>
      <c r="D126" s="257"/>
      <c r="E126" s="116"/>
      <c r="F126" s="116"/>
      <c r="G126" s="116"/>
      <c r="H126" s="120"/>
      <c r="I126" s="120"/>
      <c r="J126" s="98"/>
    </row>
    <row r="127" spans="1:10" x14ac:dyDescent="0.2">
      <c r="A127" s="89"/>
      <c r="B127" s="258" t="s">
        <v>136</v>
      </c>
      <c r="C127" s="258"/>
      <c r="D127" s="259"/>
      <c r="E127" s="96">
        <v>333510</v>
      </c>
      <c r="F127" s="96">
        <v>333510</v>
      </c>
      <c r="G127" s="96">
        <v>333510</v>
      </c>
      <c r="H127" s="96"/>
      <c r="I127" s="96">
        <v>333510</v>
      </c>
      <c r="J127" s="99"/>
    </row>
    <row r="128" spans="1:10" ht="12.75" customHeight="1" x14ac:dyDescent="0.2">
      <c r="A128" s="89"/>
      <c r="B128" s="260" t="s">
        <v>137</v>
      </c>
      <c r="C128" s="261"/>
      <c r="D128" s="261"/>
      <c r="E128" s="96">
        <v>333510</v>
      </c>
      <c r="F128" s="96">
        <v>333510</v>
      </c>
      <c r="G128" s="96">
        <v>333510</v>
      </c>
      <c r="H128" s="96"/>
      <c r="I128" s="96">
        <v>333510</v>
      </c>
      <c r="J128" s="99"/>
    </row>
    <row r="129" spans="1:10" ht="12.75" customHeight="1" x14ac:dyDescent="0.2">
      <c r="A129" s="89"/>
      <c r="B129" s="260" t="s">
        <v>138</v>
      </c>
      <c r="C129" s="261"/>
      <c r="D129" s="261"/>
      <c r="E129" s="261"/>
      <c r="F129" s="261"/>
      <c r="G129" s="261"/>
      <c r="H129" s="261"/>
      <c r="I129" s="261"/>
      <c r="J129" s="262"/>
    </row>
    <row r="130" spans="1:10" ht="13.5" customHeight="1" x14ac:dyDescent="0.2">
      <c r="A130" s="89"/>
      <c r="B130" s="263" t="s">
        <v>139</v>
      </c>
      <c r="C130" s="263"/>
      <c r="D130" s="264"/>
      <c r="E130" s="96"/>
      <c r="F130" s="96"/>
      <c r="G130" s="96"/>
      <c r="H130" s="96"/>
      <c r="I130" s="53"/>
      <c r="J130" s="99"/>
    </row>
    <row r="131" spans="1:10" ht="13.5" customHeight="1" x14ac:dyDescent="0.2">
      <c r="A131" s="89"/>
      <c r="B131" s="263" t="s">
        <v>140</v>
      </c>
      <c r="C131" s="263"/>
      <c r="D131" s="264"/>
      <c r="E131" s="96">
        <v>333510</v>
      </c>
      <c r="F131" s="96">
        <v>333510</v>
      </c>
      <c r="G131" s="96">
        <v>333510</v>
      </c>
      <c r="H131" s="96"/>
      <c r="I131" s="96">
        <v>333510</v>
      </c>
      <c r="J131" s="99"/>
    </row>
    <row r="132" spans="1:10" ht="24" customHeight="1" x14ac:dyDescent="0.2">
      <c r="A132" s="89"/>
      <c r="B132" s="265" t="s">
        <v>141</v>
      </c>
      <c r="C132" s="265"/>
      <c r="D132" s="266"/>
      <c r="E132" s="118"/>
      <c r="F132" s="118"/>
      <c r="G132" s="118"/>
      <c r="H132" s="118"/>
      <c r="I132" s="118"/>
      <c r="J132" s="119"/>
    </row>
    <row r="133" spans="1:10" ht="12.95" customHeight="1" x14ac:dyDescent="0.2">
      <c r="A133" s="233" t="s">
        <v>149</v>
      </c>
      <c r="B133" s="272" t="s">
        <v>150</v>
      </c>
      <c r="C133" s="282"/>
      <c r="D133" s="282"/>
      <c r="E133" s="282"/>
      <c r="F133" s="282"/>
      <c r="G133" s="282"/>
      <c r="H133" s="282"/>
      <c r="I133" s="282"/>
      <c r="J133" s="283"/>
    </row>
    <row r="134" spans="1:10" ht="12.75" customHeight="1" x14ac:dyDescent="0.2">
      <c r="A134" s="249"/>
      <c r="B134" s="284" t="s">
        <v>151</v>
      </c>
      <c r="C134" s="285"/>
      <c r="D134" s="286"/>
      <c r="E134" s="284" t="s">
        <v>152</v>
      </c>
      <c r="F134" s="285"/>
      <c r="G134" s="286"/>
      <c r="H134" s="121" t="s">
        <v>129</v>
      </c>
      <c r="I134" s="121" t="s">
        <v>130</v>
      </c>
      <c r="J134" s="121" t="s">
        <v>131</v>
      </c>
    </row>
    <row r="135" spans="1:10" ht="52.35" customHeight="1" x14ac:dyDescent="0.2">
      <c r="A135" s="249"/>
      <c r="B135" s="287" t="s">
        <v>489</v>
      </c>
      <c r="C135" s="288"/>
      <c r="D135" s="289"/>
      <c r="E135" s="287" t="s">
        <v>490</v>
      </c>
      <c r="F135" s="288"/>
      <c r="G135" s="289"/>
      <c r="H135" s="96">
        <v>17</v>
      </c>
      <c r="I135" s="96">
        <v>17</v>
      </c>
      <c r="J135" s="96">
        <v>17</v>
      </c>
    </row>
    <row r="136" spans="1:10" x14ac:dyDescent="0.2">
      <c r="A136" s="249"/>
      <c r="B136" s="287" t="s">
        <v>491</v>
      </c>
      <c r="C136" s="288"/>
      <c r="D136" s="289"/>
      <c r="E136" s="287" t="s">
        <v>492</v>
      </c>
      <c r="F136" s="288"/>
      <c r="G136" s="289"/>
      <c r="H136" s="96">
        <v>700</v>
      </c>
      <c r="I136" s="96">
        <v>700</v>
      </c>
      <c r="J136" s="96">
        <v>700</v>
      </c>
    </row>
    <row r="137" spans="1:10" ht="25.5" customHeight="1" x14ac:dyDescent="0.2">
      <c r="A137" s="233" t="s">
        <v>155</v>
      </c>
      <c r="B137" s="251" t="s">
        <v>156</v>
      </c>
      <c r="C137" s="252"/>
      <c r="D137" s="252"/>
      <c r="E137" s="252"/>
      <c r="F137" s="252"/>
      <c r="G137" s="252"/>
      <c r="H137" s="252"/>
      <c r="I137" s="252"/>
      <c r="J137" s="253"/>
    </row>
    <row r="138" spans="1:10" ht="13.5" customHeight="1" x14ac:dyDescent="0.2">
      <c r="A138" s="249"/>
      <c r="B138" s="123" t="s">
        <v>157</v>
      </c>
      <c r="C138" s="211"/>
      <c r="D138" s="209"/>
      <c r="E138" s="209"/>
      <c r="F138" s="209"/>
      <c r="G138" s="209"/>
      <c r="H138" s="209"/>
      <c r="I138" s="209"/>
      <c r="J138" s="210"/>
    </row>
    <row r="139" spans="1:10" ht="17.25" customHeight="1" x14ac:dyDescent="0.2">
      <c r="A139" s="249"/>
      <c r="B139" s="123" t="s">
        <v>158</v>
      </c>
      <c r="C139" s="218"/>
      <c r="D139" s="218"/>
      <c r="E139" s="218"/>
      <c r="F139" s="218"/>
      <c r="G139" s="218"/>
      <c r="H139" s="218"/>
      <c r="I139" s="218"/>
      <c r="J139" s="218"/>
    </row>
    <row r="140" spans="1:10" ht="24.75" customHeight="1" x14ac:dyDescent="0.2">
      <c r="A140" s="249"/>
      <c r="B140" s="123" t="s">
        <v>159</v>
      </c>
      <c r="C140" s="218"/>
      <c r="D140" s="218"/>
      <c r="E140" s="218"/>
      <c r="F140" s="218"/>
      <c r="G140" s="218"/>
      <c r="H140" s="218"/>
      <c r="I140" s="218"/>
      <c r="J140" s="218"/>
    </row>
    <row r="141" spans="1:10" x14ac:dyDescent="0.2">
      <c r="A141" s="249"/>
      <c r="B141" s="260" t="s">
        <v>160</v>
      </c>
      <c r="C141" s="261"/>
      <c r="D141" s="261"/>
      <c r="E141" s="261"/>
      <c r="F141" s="261"/>
      <c r="G141" s="261"/>
      <c r="H141" s="261"/>
      <c r="I141" s="277"/>
      <c r="J141" s="278"/>
    </row>
    <row r="142" spans="1:10" ht="273.60000000000002" customHeight="1" x14ac:dyDescent="0.2">
      <c r="A142" s="82" t="s">
        <v>161</v>
      </c>
      <c r="B142" s="397" t="s">
        <v>554</v>
      </c>
      <c r="C142" s="292"/>
      <c r="D142" s="292"/>
      <c r="E142" s="292"/>
      <c r="F142" s="292"/>
      <c r="G142" s="292"/>
      <c r="H142" s="292"/>
      <c r="I142" s="292"/>
      <c r="J142" s="293"/>
    </row>
    <row r="143" spans="1:10" ht="23.25" customHeight="1" x14ac:dyDescent="0.2">
      <c r="B143" s="294" t="s">
        <v>163</v>
      </c>
      <c r="C143" s="294"/>
      <c r="D143" s="294"/>
      <c r="E143" s="294"/>
      <c r="F143" s="295"/>
      <c r="G143" s="295"/>
    </row>
    <row r="144" spans="1:10" x14ac:dyDescent="0.2">
      <c r="B144" s="180" t="s">
        <v>43</v>
      </c>
      <c r="C144" s="180"/>
      <c r="D144" s="180"/>
      <c r="E144" s="180"/>
      <c r="F144" s="181"/>
      <c r="G144" s="181"/>
    </row>
    <row r="145" spans="1:10" x14ac:dyDescent="0.2">
      <c r="B145" s="184" t="s">
        <v>44</v>
      </c>
      <c r="C145" s="184"/>
      <c r="D145" s="184"/>
      <c r="E145" s="184"/>
      <c r="F145" s="296"/>
      <c r="G145" s="296"/>
    </row>
    <row r="146" spans="1:10" x14ac:dyDescent="0.2">
      <c r="B146" s="180" t="s">
        <v>164</v>
      </c>
      <c r="C146" s="180"/>
      <c r="D146" s="180"/>
      <c r="E146" s="180"/>
      <c r="F146" s="181"/>
      <c r="G146" s="181"/>
    </row>
    <row r="147" spans="1:10" x14ac:dyDescent="0.2">
      <c r="B147" s="184"/>
      <c r="C147" s="185"/>
      <c r="D147" s="41"/>
      <c r="E147" s="41"/>
      <c r="F147" s="41"/>
      <c r="G147" s="41"/>
    </row>
    <row r="148" spans="1:10" x14ac:dyDescent="0.2">
      <c r="B148" s="180" t="s">
        <v>46</v>
      </c>
      <c r="C148" s="181"/>
      <c r="D148" s="41"/>
      <c r="E148" s="41"/>
      <c r="F148" s="41"/>
      <c r="G148" s="41"/>
    </row>
    <row r="149" spans="1:10" x14ac:dyDescent="0.2">
      <c r="B149" s="184" t="s">
        <v>165</v>
      </c>
      <c r="C149" s="185"/>
      <c r="D149" s="41"/>
      <c r="E149" s="41"/>
      <c r="F149" s="41"/>
      <c r="G149" s="41"/>
    </row>
    <row r="150" spans="1:10" x14ac:dyDescent="0.2">
      <c r="B150" s="180" t="s">
        <v>48</v>
      </c>
      <c r="C150" s="181"/>
      <c r="D150" s="41"/>
      <c r="E150" s="41"/>
      <c r="F150" s="41"/>
      <c r="G150" s="41"/>
    </row>
    <row r="151" spans="1:10" ht="48.75" customHeight="1" x14ac:dyDescent="0.2">
      <c r="A151" s="290" t="s">
        <v>166</v>
      </c>
      <c r="B151" s="290"/>
      <c r="C151" s="290"/>
      <c r="D151" s="290"/>
      <c r="E151" s="290"/>
      <c r="F151" s="290"/>
      <c r="G151" s="290"/>
      <c r="H151" s="290"/>
      <c r="I151" s="290"/>
      <c r="J151" s="290"/>
    </row>
  </sheetData>
  <mergeCells count="166">
    <mergeCell ref="B148:C148"/>
    <mergeCell ref="B149:C149"/>
    <mergeCell ref="B150:C150"/>
    <mergeCell ref="A151:J151"/>
    <mergeCell ref="B142:J142"/>
    <mergeCell ref="B143:G143"/>
    <mergeCell ref="B144:G144"/>
    <mergeCell ref="B145:G145"/>
    <mergeCell ref="B146:G146"/>
    <mergeCell ref="B147:C147"/>
    <mergeCell ref="A137:A141"/>
    <mergeCell ref="B137:J137"/>
    <mergeCell ref="C138:J138"/>
    <mergeCell ref="C139:J139"/>
    <mergeCell ref="C140:J140"/>
    <mergeCell ref="B141:H141"/>
    <mergeCell ref="I141:J141"/>
    <mergeCell ref="B132:D132"/>
    <mergeCell ref="A133:A136"/>
    <mergeCell ref="B133:J133"/>
    <mergeCell ref="B134:D134"/>
    <mergeCell ref="E134:G134"/>
    <mergeCell ref="B135:D135"/>
    <mergeCell ref="E135:G135"/>
    <mergeCell ref="B136:D136"/>
    <mergeCell ref="E136:G136"/>
    <mergeCell ref="B126:D126"/>
    <mergeCell ref="B127:D127"/>
    <mergeCell ref="B128:D128"/>
    <mergeCell ref="B129:J129"/>
    <mergeCell ref="B130:D130"/>
    <mergeCell ref="B131:D131"/>
    <mergeCell ref="B120:D120"/>
    <mergeCell ref="B121:J121"/>
    <mergeCell ref="B122:D122"/>
    <mergeCell ref="B123:D123"/>
    <mergeCell ref="B124:D124"/>
    <mergeCell ref="B125:D125"/>
    <mergeCell ref="B114:D114"/>
    <mergeCell ref="B115:D115"/>
    <mergeCell ref="B116:D116"/>
    <mergeCell ref="B117:D117"/>
    <mergeCell ref="B118:D118"/>
    <mergeCell ref="B119:D119"/>
    <mergeCell ref="B108:D108"/>
    <mergeCell ref="B109:D109"/>
    <mergeCell ref="B110:D110"/>
    <mergeCell ref="B111:D111"/>
    <mergeCell ref="B112:D112"/>
    <mergeCell ref="B113:J113"/>
    <mergeCell ref="B102:D102"/>
    <mergeCell ref="B103:D103"/>
    <mergeCell ref="B104:D104"/>
    <mergeCell ref="B105:J105"/>
    <mergeCell ref="B106:D106"/>
    <mergeCell ref="B107:D107"/>
    <mergeCell ref="B96:D96"/>
    <mergeCell ref="B97:J97"/>
    <mergeCell ref="B98:D98"/>
    <mergeCell ref="B99:D99"/>
    <mergeCell ref="B100:D100"/>
    <mergeCell ref="B101:D101"/>
    <mergeCell ref="B90:D90"/>
    <mergeCell ref="B91:D91"/>
    <mergeCell ref="B92:D92"/>
    <mergeCell ref="B93:D93"/>
    <mergeCell ref="B94:D94"/>
    <mergeCell ref="B95:D95"/>
    <mergeCell ref="B84:D84"/>
    <mergeCell ref="B85:D85"/>
    <mergeCell ref="B86:D86"/>
    <mergeCell ref="B87:D87"/>
    <mergeCell ref="B88:D88"/>
    <mergeCell ref="B89:J89"/>
    <mergeCell ref="B78:D78"/>
    <mergeCell ref="B79:D79"/>
    <mergeCell ref="B80:D80"/>
    <mergeCell ref="B81:J81"/>
    <mergeCell ref="B82:D82"/>
    <mergeCell ref="B83:D83"/>
    <mergeCell ref="B72:D72"/>
    <mergeCell ref="B73:J73"/>
    <mergeCell ref="B74:D74"/>
    <mergeCell ref="B75:D75"/>
    <mergeCell ref="B76:D76"/>
    <mergeCell ref="B77:D77"/>
    <mergeCell ref="B66:D66"/>
    <mergeCell ref="B67:D67"/>
    <mergeCell ref="B68:D68"/>
    <mergeCell ref="B69:D69"/>
    <mergeCell ref="B70:D70"/>
    <mergeCell ref="B71:D71"/>
    <mergeCell ref="B60:D60"/>
    <mergeCell ref="B61:D61"/>
    <mergeCell ref="B62:D62"/>
    <mergeCell ref="B63:D63"/>
    <mergeCell ref="B64:D64"/>
    <mergeCell ref="B65:J65"/>
    <mergeCell ref="B54:D54"/>
    <mergeCell ref="B55:D55"/>
    <mergeCell ref="B56:D56"/>
    <mergeCell ref="B57:J57"/>
    <mergeCell ref="B58:D58"/>
    <mergeCell ref="B59:D59"/>
    <mergeCell ref="B48:D48"/>
    <mergeCell ref="B49:J49"/>
    <mergeCell ref="B50:D50"/>
    <mergeCell ref="B51:D51"/>
    <mergeCell ref="B52:D52"/>
    <mergeCell ref="B53:D53"/>
    <mergeCell ref="B42:D42"/>
    <mergeCell ref="B43:D43"/>
    <mergeCell ref="B44:D44"/>
    <mergeCell ref="B45:D45"/>
    <mergeCell ref="B46:D46"/>
    <mergeCell ref="B47:D47"/>
    <mergeCell ref="B36:D36"/>
    <mergeCell ref="B37:D37"/>
    <mergeCell ref="B38:D38"/>
    <mergeCell ref="B39:D39"/>
    <mergeCell ref="B40:D40"/>
    <mergeCell ref="B41:J41"/>
    <mergeCell ref="B33:J33"/>
    <mergeCell ref="B34:D34"/>
    <mergeCell ref="B35:D35"/>
    <mergeCell ref="B24:J24"/>
    <mergeCell ref="B25:D25"/>
    <mergeCell ref="B26:D26"/>
    <mergeCell ref="B27:D27"/>
    <mergeCell ref="B28:D28"/>
    <mergeCell ref="B29:D29"/>
    <mergeCell ref="A19:A27"/>
    <mergeCell ref="B19:J19"/>
    <mergeCell ref="B20:D20"/>
    <mergeCell ref="B21:D21"/>
    <mergeCell ref="B22:D22"/>
    <mergeCell ref="B23:D23"/>
    <mergeCell ref="B30:D30"/>
    <mergeCell ref="B31:D31"/>
    <mergeCell ref="B32:D32"/>
    <mergeCell ref="A13:A14"/>
    <mergeCell ref="C13:D13"/>
    <mergeCell ref="E13:J13"/>
    <mergeCell ref="C14:D14"/>
    <mergeCell ref="E14:J14"/>
    <mergeCell ref="A15:A18"/>
    <mergeCell ref="B15:E15"/>
    <mergeCell ref="F15:J15"/>
    <mergeCell ref="B16:E16"/>
    <mergeCell ref="F16:J16"/>
    <mergeCell ref="B17:E17"/>
    <mergeCell ref="F17:J17"/>
    <mergeCell ref="B18:E18"/>
    <mergeCell ref="F18:J18"/>
    <mergeCell ref="L8:M8"/>
    <mergeCell ref="C9:J9"/>
    <mergeCell ref="C10:J10"/>
    <mergeCell ref="C11:J11"/>
    <mergeCell ref="B12:D12"/>
    <mergeCell ref="E12:J12"/>
    <mergeCell ref="B2:I2"/>
    <mergeCell ref="B4:C4"/>
    <mergeCell ref="D4:G4"/>
    <mergeCell ref="B5:C5"/>
    <mergeCell ref="D5:J5"/>
    <mergeCell ref="B8:J8"/>
  </mergeCells>
  <dataValidations count="8">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E30:I30 E38:I38 E46:I46 E54:I54 E70:I70 E94:I94 J30:J32 J38:J40 J46:J48 J54:J56 J70:J72 J102:J104 J94:J96 E126:I126 H55 E102:I102 E86:J86 J88 E78:J78 J80 E62:I62 J62:J64 E26:I26 J110:J112 E110:I110 J118:J120 E118:I118 J126:J128 E21:J23">
      <formula1>-1000000000000</formula1>
      <formula2>1000000000000</formula2>
    </dataValidation>
    <dataValidation type="whole" errorStyle="information" allowBlank="1" showInputMessage="1" showErrorMessage="1" error="Jāievada skaitlis" sqref="E34:I34 E39:I40 E25:I25 E63:I64 E71:I72 E90:J91 E98:J99 J34:J35 E42:J43 E47:I48 F55:G55 E95:I96 E103:I104 E79:I80 J25:J26 E50:J51 E122:J123 E88:I88 E87:J87 E82:J83 J79 E130:J131 E66:J67 E74:J75 E58:J59 E111:I112 E106:J107 E119:I120 E114:J115 E127:I128 E55:E56 I55:I56 F56:H56">
      <formula1>-100000000000000</formula1>
      <formula2>100000000000000</formula2>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1"/>
  <sheetViews>
    <sheetView topLeftCell="A32" workbookViewId="0">
      <selection activeCell="F17" sqref="F17:J17"/>
    </sheetView>
  </sheetViews>
  <sheetFormatPr defaultColWidth="8.85546875" defaultRowHeight="12.75" x14ac:dyDescent="0.2"/>
  <cols>
    <col min="1" max="1" width="3.42578125" style="72" customWidth="1"/>
    <col min="2" max="2" width="25.85546875" style="72" customWidth="1"/>
    <col min="3" max="3" width="13.85546875" style="72" customWidth="1"/>
    <col min="4" max="4" width="5.140625" style="72" customWidth="1"/>
    <col min="5" max="10" width="14.140625" style="72" customWidth="1"/>
    <col min="11" max="11" width="8.85546875" style="72"/>
    <col min="12" max="12" width="8.85546875" style="73"/>
    <col min="13" max="16384" width="8.85546875" style="72"/>
  </cols>
  <sheetData>
    <row r="1" spans="1:13" ht="12.6" hidden="1" x14ac:dyDescent="0.25">
      <c r="A1" s="71" t="s">
        <v>91</v>
      </c>
      <c r="B1" s="71" t="s">
        <v>92</v>
      </c>
      <c r="C1" s="71"/>
      <c r="D1" s="71" t="s">
        <v>93</v>
      </c>
      <c r="E1" s="71" t="s">
        <v>94</v>
      </c>
      <c r="F1" s="71" t="s">
        <v>95</v>
      </c>
      <c r="G1" s="71" t="s">
        <v>96</v>
      </c>
    </row>
    <row r="2" spans="1:13" ht="15.75" customHeight="1" x14ac:dyDescent="0.2">
      <c r="B2" s="220" t="s">
        <v>97</v>
      </c>
      <c r="C2" s="220"/>
      <c r="D2" s="220"/>
      <c r="E2" s="220"/>
      <c r="F2" s="220"/>
      <c r="G2" s="220"/>
      <c r="H2" s="220"/>
      <c r="I2" s="220"/>
      <c r="L2" s="72"/>
      <c r="M2" s="74"/>
    </row>
    <row r="3" spans="1:13" ht="13.5" customHeight="1" x14ac:dyDescent="0.3">
      <c r="A3" s="75"/>
      <c r="B3" s="76"/>
      <c r="C3" s="76"/>
      <c r="D3" s="76"/>
      <c r="E3" s="76"/>
      <c r="F3" s="76"/>
      <c r="G3" s="76"/>
      <c r="H3" s="76"/>
      <c r="I3" s="76"/>
      <c r="L3" s="77"/>
      <c r="M3" s="74"/>
    </row>
    <row r="4" spans="1:13" ht="13.5" customHeight="1" x14ac:dyDescent="0.2">
      <c r="A4" s="75"/>
      <c r="B4" s="221" t="s">
        <v>98</v>
      </c>
      <c r="C4" s="221"/>
      <c r="D4" s="222" t="s">
        <v>493</v>
      </c>
      <c r="E4" s="222"/>
      <c r="F4" s="222"/>
      <c r="G4" s="222"/>
      <c r="L4" s="77"/>
      <c r="M4" s="74"/>
    </row>
    <row r="5" spans="1:13" ht="27.75" customHeight="1" x14ac:dyDescent="0.2">
      <c r="A5" s="75"/>
      <c r="B5" s="223" t="s">
        <v>99</v>
      </c>
      <c r="C5" s="223"/>
      <c r="D5" s="224" t="s">
        <v>494</v>
      </c>
      <c r="E5" s="224"/>
      <c r="F5" s="224"/>
      <c r="G5" s="224"/>
      <c r="H5" s="224"/>
      <c r="I5" s="224"/>
      <c r="J5" s="225"/>
      <c r="L5" s="77"/>
      <c r="M5" s="74"/>
    </row>
    <row r="6" spans="1:13" ht="14.45" x14ac:dyDescent="0.35">
      <c r="A6" s="75"/>
      <c r="B6" s="78" t="s">
        <v>101</v>
      </c>
      <c r="C6" s="79" t="s">
        <v>40</v>
      </c>
      <c r="D6" s="398"/>
      <c r="E6" s="399"/>
      <c r="F6" s="399"/>
      <c r="G6" s="399"/>
      <c r="H6" s="399"/>
      <c r="I6" s="399"/>
      <c r="J6" s="399"/>
      <c r="L6" s="77"/>
      <c r="M6" s="74"/>
    </row>
    <row r="7" spans="1:13" ht="12.95" x14ac:dyDescent="0.3">
      <c r="A7" s="75"/>
      <c r="B7" s="75"/>
      <c r="C7" s="75"/>
      <c r="L7" s="77"/>
      <c r="M7" s="74"/>
    </row>
    <row r="8" spans="1:13" ht="12.75" customHeight="1" x14ac:dyDescent="0.2">
      <c r="A8" s="81" t="s">
        <v>102</v>
      </c>
      <c r="B8" s="226" t="s">
        <v>103</v>
      </c>
      <c r="C8" s="226"/>
      <c r="D8" s="226"/>
      <c r="E8" s="226"/>
      <c r="F8" s="226"/>
      <c r="G8" s="226"/>
      <c r="H8" s="226"/>
      <c r="I8" s="226"/>
      <c r="J8" s="226"/>
      <c r="L8" s="207" t="s">
        <v>104</v>
      </c>
      <c r="M8" s="208"/>
    </row>
    <row r="9" spans="1:13" ht="27.75" customHeight="1" x14ac:dyDescent="0.2">
      <c r="A9" s="82" t="s">
        <v>12</v>
      </c>
      <c r="B9" s="83" t="s">
        <v>105</v>
      </c>
      <c r="C9" s="209" t="s">
        <v>495</v>
      </c>
      <c r="D9" s="209"/>
      <c r="E9" s="209"/>
      <c r="F9" s="209"/>
      <c r="G9" s="209"/>
      <c r="H9" s="209"/>
      <c r="I9" s="209"/>
      <c r="J9" s="210"/>
      <c r="L9" s="84">
        <f>LEN(TRIM(C9))</f>
        <v>127</v>
      </c>
      <c r="M9" s="85" t="s">
        <v>107</v>
      </c>
    </row>
    <row r="10" spans="1:13" ht="48" customHeight="1" x14ac:dyDescent="0.2">
      <c r="A10" s="86" t="s">
        <v>21</v>
      </c>
      <c r="B10" s="83" t="s">
        <v>108</v>
      </c>
      <c r="C10" s="211" t="s">
        <v>496</v>
      </c>
      <c r="D10" s="212"/>
      <c r="E10" s="212"/>
      <c r="F10" s="212"/>
      <c r="G10" s="212"/>
      <c r="H10" s="212"/>
      <c r="I10" s="212"/>
      <c r="J10" s="213"/>
      <c r="L10" s="87">
        <f>LEN(TRIM(C10))-LEN(SUBSTITUTE(C10," ",""))+1</f>
        <v>34</v>
      </c>
      <c r="M10" s="88" t="s">
        <v>110</v>
      </c>
    </row>
    <row r="11" spans="1:13" ht="28.5" customHeight="1" x14ac:dyDescent="0.2">
      <c r="A11" s="89" t="s">
        <v>23</v>
      </c>
      <c r="B11" s="90" t="s">
        <v>111</v>
      </c>
      <c r="C11" s="214" t="s">
        <v>497</v>
      </c>
      <c r="D11" s="214"/>
      <c r="E11" s="214"/>
      <c r="F11" s="214"/>
      <c r="G11" s="214"/>
      <c r="H11" s="214"/>
      <c r="I11" s="214"/>
      <c r="J11" s="215"/>
      <c r="L11" s="77"/>
      <c r="M11" s="74"/>
    </row>
    <row r="12" spans="1:13" ht="38.25" customHeight="1" x14ac:dyDescent="0.2">
      <c r="A12" s="82" t="s">
        <v>25</v>
      </c>
      <c r="B12" s="216" t="s">
        <v>113</v>
      </c>
      <c r="C12" s="217"/>
      <c r="D12" s="217"/>
      <c r="E12" s="218" t="s">
        <v>498</v>
      </c>
      <c r="F12" s="402"/>
      <c r="G12" s="402"/>
      <c r="H12" s="402"/>
      <c r="I12" s="402"/>
      <c r="J12" s="402"/>
      <c r="K12" s="91"/>
      <c r="L12" s="74"/>
      <c r="M12" s="74"/>
    </row>
    <row r="13" spans="1:13" ht="63.75" customHeight="1" x14ac:dyDescent="0.2">
      <c r="A13" s="233" t="s">
        <v>52</v>
      </c>
      <c r="B13" s="83" t="s">
        <v>115</v>
      </c>
      <c r="C13" s="235" t="s">
        <v>116</v>
      </c>
      <c r="D13" s="236"/>
      <c r="E13" s="227" t="s">
        <v>499</v>
      </c>
      <c r="F13" s="400"/>
      <c r="G13" s="400"/>
      <c r="H13" s="400"/>
      <c r="I13" s="400"/>
      <c r="J13" s="401"/>
      <c r="L13" s="92">
        <f>LEN(TRIM(E13))-LEN(SUBSTITUTE(E13," ",""))+1</f>
        <v>22</v>
      </c>
      <c r="M13" s="93" t="s">
        <v>110</v>
      </c>
    </row>
    <row r="14" spans="1:13" ht="38.25" customHeight="1" x14ac:dyDescent="0.2">
      <c r="A14" s="234"/>
      <c r="B14" s="83" t="s">
        <v>118</v>
      </c>
      <c r="C14" s="235" t="s">
        <v>119</v>
      </c>
      <c r="D14" s="235"/>
      <c r="E14" s="211"/>
      <c r="F14" s="237"/>
      <c r="G14" s="237"/>
      <c r="H14" s="237"/>
      <c r="I14" s="237"/>
      <c r="J14" s="238"/>
      <c r="L14" s="87">
        <f>LEN(TRIM(E14))-LEN(SUBSTITUTE(E14," ",""))+1</f>
        <v>1</v>
      </c>
      <c r="M14" s="88" t="s">
        <v>110</v>
      </c>
    </row>
    <row r="15" spans="1:13" ht="38.25" customHeight="1" x14ac:dyDescent="0.2">
      <c r="A15" s="233" t="s">
        <v>27</v>
      </c>
      <c r="B15" s="240" t="s">
        <v>121</v>
      </c>
      <c r="C15" s="241"/>
      <c r="D15" s="241"/>
      <c r="E15" s="241"/>
      <c r="F15" s="242" t="s">
        <v>122</v>
      </c>
      <c r="G15" s="243"/>
      <c r="H15" s="243"/>
      <c r="I15" s="243"/>
      <c r="J15" s="244"/>
    </row>
    <row r="16" spans="1:13" ht="66.95" customHeight="1" x14ac:dyDescent="0.2">
      <c r="A16" s="239"/>
      <c r="B16" s="218" t="s">
        <v>500</v>
      </c>
      <c r="C16" s="219"/>
      <c r="D16" s="219"/>
      <c r="E16" s="219"/>
      <c r="F16" s="209" t="s">
        <v>501</v>
      </c>
      <c r="G16" s="209"/>
      <c r="H16" s="209"/>
      <c r="I16" s="209"/>
      <c r="J16" s="210"/>
    </row>
    <row r="17" spans="1:13" ht="135" customHeight="1" x14ac:dyDescent="0.2">
      <c r="A17" s="142"/>
      <c r="B17" s="227" t="s">
        <v>502</v>
      </c>
      <c r="C17" s="228"/>
      <c r="D17" s="228"/>
      <c r="E17" s="228"/>
      <c r="F17" s="332" t="s">
        <v>503</v>
      </c>
      <c r="G17" s="332"/>
      <c r="H17" s="332"/>
      <c r="I17" s="332"/>
      <c r="J17" s="332"/>
    </row>
    <row r="18" spans="1:13" ht="14.25" customHeight="1" x14ac:dyDescent="0.2">
      <c r="A18" s="233" t="s">
        <v>29</v>
      </c>
      <c r="B18" s="251" t="s">
        <v>128</v>
      </c>
      <c r="C18" s="252"/>
      <c r="D18" s="252"/>
      <c r="E18" s="252"/>
      <c r="F18" s="252"/>
      <c r="G18" s="252"/>
      <c r="H18" s="252"/>
      <c r="I18" s="252"/>
      <c r="J18" s="253"/>
      <c r="L18" s="72"/>
    </row>
    <row r="19" spans="1:13" ht="61.5" customHeight="1" x14ac:dyDescent="0.2">
      <c r="A19" s="249"/>
      <c r="B19" s="254"/>
      <c r="C19" s="254"/>
      <c r="D19" s="254"/>
      <c r="E19" s="94" t="s">
        <v>129</v>
      </c>
      <c r="F19" s="94" t="s">
        <v>130</v>
      </c>
      <c r="G19" s="94" t="s">
        <v>131</v>
      </c>
      <c r="H19" s="95" t="s">
        <v>132</v>
      </c>
      <c r="I19" s="95" t="s">
        <v>133</v>
      </c>
      <c r="J19" s="95" t="s">
        <v>134</v>
      </c>
      <c r="L19" s="72"/>
    </row>
    <row r="20" spans="1:13" ht="15" customHeight="1" x14ac:dyDescent="0.2">
      <c r="A20" s="249"/>
      <c r="B20" s="255" t="s">
        <v>135</v>
      </c>
      <c r="C20" s="256"/>
      <c r="D20" s="257"/>
      <c r="E20" s="96"/>
      <c r="F20" s="96"/>
      <c r="G20" s="96"/>
      <c r="H20" s="97"/>
      <c r="I20" s="96"/>
      <c r="J20" s="98"/>
      <c r="L20" s="72"/>
    </row>
    <row r="21" spans="1:13" x14ac:dyDescent="0.2">
      <c r="A21" s="249"/>
      <c r="B21" s="258" t="s">
        <v>136</v>
      </c>
      <c r="C21" s="258"/>
      <c r="D21" s="259"/>
      <c r="E21" s="96">
        <v>163000</v>
      </c>
      <c r="F21" s="96">
        <v>163000</v>
      </c>
      <c r="G21" s="96">
        <v>163000</v>
      </c>
      <c r="H21" s="97"/>
      <c r="I21" s="96">
        <v>163000</v>
      </c>
      <c r="J21" s="99"/>
      <c r="L21" s="72"/>
    </row>
    <row r="22" spans="1:13" ht="12.75" customHeight="1" x14ac:dyDescent="0.2">
      <c r="A22" s="249"/>
      <c r="B22" s="260" t="s">
        <v>137</v>
      </c>
      <c r="C22" s="261"/>
      <c r="D22" s="261"/>
      <c r="E22" s="96"/>
      <c r="F22" s="96"/>
      <c r="G22" s="96"/>
      <c r="H22" s="96"/>
      <c r="I22" s="96"/>
      <c r="J22" s="99"/>
      <c r="L22" s="72"/>
    </row>
    <row r="23" spans="1:13" ht="12.75" customHeight="1" x14ac:dyDescent="0.2">
      <c r="A23" s="249"/>
      <c r="B23" s="260" t="s">
        <v>138</v>
      </c>
      <c r="C23" s="261"/>
      <c r="D23" s="261"/>
      <c r="E23" s="261"/>
      <c r="F23" s="261"/>
      <c r="G23" s="261"/>
      <c r="H23" s="261"/>
      <c r="I23" s="261"/>
      <c r="J23" s="262"/>
      <c r="L23" s="72"/>
    </row>
    <row r="24" spans="1:13" ht="13.5" customHeight="1" x14ac:dyDescent="0.2">
      <c r="A24" s="249"/>
      <c r="B24" s="263" t="s">
        <v>139</v>
      </c>
      <c r="C24" s="263"/>
      <c r="D24" s="264"/>
      <c r="E24" s="96"/>
      <c r="F24" s="96"/>
      <c r="G24" s="96"/>
      <c r="H24" s="96"/>
      <c r="I24" s="53"/>
      <c r="J24" s="99"/>
      <c r="L24" s="72"/>
    </row>
    <row r="25" spans="1:13" ht="13.5" customHeight="1" x14ac:dyDescent="0.2">
      <c r="A25" s="249"/>
      <c r="B25" s="263" t="s">
        <v>140</v>
      </c>
      <c r="C25" s="263"/>
      <c r="D25" s="264"/>
      <c r="E25" s="96">
        <v>163000</v>
      </c>
      <c r="F25" s="96">
        <v>163000</v>
      </c>
      <c r="G25" s="96">
        <v>163000</v>
      </c>
      <c r="H25" s="96"/>
      <c r="I25" s="96">
        <v>163000</v>
      </c>
      <c r="J25" s="99"/>
      <c r="L25" s="72"/>
    </row>
    <row r="26" spans="1:13" ht="24" customHeight="1" x14ac:dyDescent="0.2">
      <c r="A26" s="250"/>
      <c r="B26" s="258" t="s">
        <v>141</v>
      </c>
      <c r="C26" s="258"/>
      <c r="D26" s="259"/>
      <c r="E26" s="143" t="s">
        <v>504</v>
      </c>
      <c r="F26" s="143" t="s">
        <v>504</v>
      </c>
      <c r="G26" s="143" t="s">
        <v>504</v>
      </c>
      <c r="H26" s="112"/>
      <c r="I26" s="143" t="s">
        <v>504</v>
      </c>
      <c r="J26" s="119"/>
      <c r="L26" s="72"/>
    </row>
    <row r="27" spans="1:13" ht="12.95" customHeight="1" x14ac:dyDescent="0.25">
      <c r="A27" s="144" t="s">
        <v>505</v>
      </c>
      <c r="B27" s="145" t="s">
        <v>142</v>
      </c>
      <c r="C27" s="145" t="s">
        <v>505</v>
      </c>
      <c r="D27" s="145" t="s">
        <v>505</v>
      </c>
      <c r="E27" s="403" t="s">
        <v>505</v>
      </c>
      <c r="F27" s="404"/>
      <c r="G27" s="404"/>
      <c r="H27" s="404"/>
      <c r="I27" s="404"/>
      <c r="J27" s="405"/>
      <c r="K27" s="146"/>
      <c r="L27" s="146"/>
      <c r="M27" s="146"/>
    </row>
    <row r="28" spans="1:13" ht="12.95" customHeight="1" x14ac:dyDescent="0.25">
      <c r="A28" s="144" t="s">
        <v>505</v>
      </c>
      <c r="B28" s="406" t="s">
        <v>493</v>
      </c>
      <c r="C28" s="406"/>
      <c r="D28" s="406"/>
      <c r="E28" s="403" t="s">
        <v>505</v>
      </c>
      <c r="F28" s="404"/>
      <c r="G28" s="404"/>
      <c r="H28" s="404"/>
      <c r="I28" s="404"/>
      <c r="J28" s="405"/>
      <c r="K28" s="146"/>
      <c r="L28" s="146"/>
      <c r="M28" s="146"/>
    </row>
    <row r="29" spans="1:13" ht="28.5" customHeight="1" x14ac:dyDescent="0.25">
      <c r="A29" s="144" t="s">
        <v>505</v>
      </c>
      <c r="B29" s="406" t="s">
        <v>90</v>
      </c>
      <c r="C29" s="406"/>
      <c r="D29" s="406"/>
      <c r="E29" s="403" t="s">
        <v>505</v>
      </c>
      <c r="F29" s="404"/>
      <c r="G29" s="404"/>
      <c r="H29" s="404"/>
      <c r="I29" s="404"/>
      <c r="J29" s="405"/>
      <c r="K29" s="146"/>
      <c r="L29" s="146"/>
      <c r="M29" s="146"/>
    </row>
    <row r="30" spans="1:13" ht="15" customHeight="1" x14ac:dyDescent="0.2">
      <c r="A30" s="89"/>
      <c r="B30" s="255" t="s">
        <v>135</v>
      </c>
      <c r="C30" s="256"/>
      <c r="D30" s="257"/>
      <c r="E30" s="96"/>
      <c r="F30" s="96"/>
      <c r="G30" s="96"/>
      <c r="H30" s="97"/>
      <c r="I30" s="96"/>
      <c r="J30" s="98"/>
      <c r="L30" s="72"/>
    </row>
    <row r="31" spans="1:13" x14ac:dyDescent="0.2">
      <c r="A31" s="89"/>
      <c r="B31" s="258" t="s">
        <v>136</v>
      </c>
      <c r="C31" s="258"/>
      <c r="D31" s="259"/>
      <c r="E31" s="96">
        <v>163000</v>
      </c>
      <c r="F31" s="96">
        <v>163000</v>
      </c>
      <c r="G31" s="96">
        <v>163000</v>
      </c>
      <c r="H31" s="97"/>
      <c r="I31" s="96">
        <v>163000</v>
      </c>
      <c r="J31" s="99"/>
      <c r="L31" s="72"/>
    </row>
    <row r="32" spans="1:13" ht="12.75" customHeight="1" x14ac:dyDescent="0.2">
      <c r="A32" s="89"/>
      <c r="B32" s="260" t="s">
        <v>137</v>
      </c>
      <c r="C32" s="261"/>
      <c r="D32" s="261"/>
      <c r="E32" s="96"/>
      <c r="F32" s="96"/>
      <c r="G32" s="96"/>
      <c r="H32" s="96"/>
      <c r="I32" s="96"/>
      <c r="J32" s="99"/>
      <c r="L32" s="72"/>
    </row>
    <row r="33" spans="1:12" ht="12.75" customHeight="1" x14ac:dyDescent="0.2">
      <c r="A33" s="89"/>
      <c r="B33" s="260" t="s">
        <v>138</v>
      </c>
      <c r="C33" s="261"/>
      <c r="D33" s="261"/>
      <c r="E33" s="261"/>
      <c r="F33" s="261"/>
      <c r="G33" s="261"/>
      <c r="H33" s="261"/>
      <c r="I33" s="261"/>
      <c r="J33" s="262"/>
      <c r="L33" s="72"/>
    </row>
    <row r="34" spans="1:12" ht="13.5" customHeight="1" x14ac:dyDescent="0.2">
      <c r="A34" s="89"/>
      <c r="B34" s="263" t="s">
        <v>139</v>
      </c>
      <c r="C34" s="263"/>
      <c r="D34" s="264"/>
      <c r="E34" s="96"/>
      <c r="F34" s="96"/>
      <c r="G34" s="96"/>
      <c r="H34" s="96"/>
      <c r="I34" s="53"/>
      <c r="J34" s="99"/>
      <c r="L34" s="72"/>
    </row>
    <row r="35" spans="1:12" ht="13.5" customHeight="1" x14ac:dyDescent="0.2">
      <c r="A35" s="89"/>
      <c r="B35" s="263" t="s">
        <v>140</v>
      </c>
      <c r="C35" s="263"/>
      <c r="D35" s="264"/>
      <c r="E35" s="96">
        <v>163000</v>
      </c>
      <c r="F35" s="96">
        <v>163000</v>
      </c>
      <c r="G35" s="96">
        <v>163000</v>
      </c>
      <c r="H35" s="96"/>
      <c r="I35" s="96">
        <v>163000</v>
      </c>
      <c r="J35" s="99"/>
      <c r="L35" s="72"/>
    </row>
    <row r="36" spans="1:12" ht="24" customHeight="1" x14ac:dyDescent="0.2">
      <c r="A36" s="89"/>
      <c r="B36" s="258" t="s">
        <v>141</v>
      </c>
      <c r="C36" s="258"/>
      <c r="D36" s="259"/>
      <c r="E36" s="143" t="s">
        <v>504</v>
      </c>
      <c r="F36" s="143" t="s">
        <v>504</v>
      </c>
      <c r="G36" s="143" t="s">
        <v>504</v>
      </c>
      <c r="H36" s="112"/>
      <c r="I36" s="143" t="s">
        <v>504</v>
      </c>
      <c r="J36" s="119"/>
      <c r="L36" s="72"/>
    </row>
    <row r="37" spans="1:12" x14ac:dyDescent="0.2">
      <c r="A37" s="233" t="s">
        <v>149</v>
      </c>
      <c r="B37" s="272" t="s">
        <v>150</v>
      </c>
      <c r="C37" s="282"/>
      <c r="D37" s="282"/>
      <c r="E37" s="282"/>
      <c r="F37" s="282"/>
      <c r="G37" s="282"/>
      <c r="H37" s="282"/>
      <c r="I37" s="282"/>
      <c r="J37" s="283"/>
      <c r="L37" s="72"/>
    </row>
    <row r="38" spans="1:12" ht="12.75" customHeight="1" x14ac:dyDescent="0.2">
      <c r="A38" s="249"/>
      <c r="B38" s="284" t="s">
        <v>151</v>
      </c>
      <c r="C38" s="285"/>
      <c r="D38" s="286"/>
      <c r="E38" s="284" t="s">
        <v>152</v>
      </c>
      <c r="F38" s="285"/>
      <c r="G38" s="286"/>
      <c r="H38" s="121" t="s">
        <v>129</v>
      </c>
      <c r="I38" s="121" t="s">
        <v>130</v>
      </c>
      <c r="J38" s="121" t="s">
        <v>131</v>
      </c>
      <c r="L38" s="72"/>
    </row>
    <row r="39" spans="1:12" ht="12.95" customHeight="1" x14ac:dyDescent="0.2">
      <c r="A39" s="249"/>
      <c r="B39" s="407" t="s">
        <v>506</v>
      </c>
      <c r="C39" s="408"/>
      <c r="D39" s="409"/>
      <c r="E39" s="287" t="s">
        <v>507</v>
      </c>
      <c r="F39" s="288"/>
      <c r="G39" s="289"/>
      <c r="H39" s="125">
        <v>102</v>
      </c>
      <c r="I39" s="125">
        <v>102</v>
      </c>
      <c r="J39" s="125">
        <v>102</v>
      </c>
      <c r="L39" s="72"/>
    </row>
    <row r="40" spans="1:12" x14ac:dyDescent="0.2">
      <c r="A40" s="249"/>
      <c r="B40" s="410"/>
      <c r="C40" s="411"/>
      <c r="D40" s="412"/>
      <c r="E40" s="287" t="s">
        <v>508</v>
      </c>
      <c r="F40" s="307"/>
      <c r="G40" s="308"/>
      <c r="H40" s="125">
        <v>1</v>
      </c>
      <c r="I40" s="125">
        <v>1</v>
      </c>
      <c r="J40" s="125">
        <v>1</v>
      </c>
      <c r="L40" s="72"/>
    </row>
    <row r="41" spans="1:12" x14ac:dyDescent="0.2">
      <c r="A41" s="249"/>
      <c r="B41" s="410"/>
      <c r="C41" s="411"/>
      <c r="D41" s="412"/>
      <c r="E41" s="287"/>
      <c r="F41" s="307"/>
      <c r="G41" s="308"/>
      <c r="H41" s="125"/>
      <c r="I41" s="125"/>
      <c r="J41" s="125"/>
      <c r="L41" s="72"/>
    </row>
    <row r="42" spans="1:12" x14ac:dyDescent="0.2">
      <c r="A42" s="250"/>
      <c r="B42" s="287"/>
      <c r="C42" s="288"/>
      <c r="D42" s="289"/>
      <c r="E42" s="287"/>
      <c r="F42" s="288"/>
      <c r="G42" s="289"/>
      <c r="H42" s="96"/>
      <c r="I42" s="96"/>
      <c r="J42" s="96"/>
      <c r="L42" s="72"/>
    </row>
    <row r="43" spans="1:12" ht="25.5" customHeight="1" x14ac:dyDescent="0.2">
      <c r="A43" s="233" t="s">
        <v>155</v>
      </c>
      <c r="B43" s="251" t="s">
        <v>156</v>
      </c>
      <c r="C43" s="252"/>
      <c r="D43" s="252"/>
      <c r="E43" s="252"/>
      <c r="F43" s="252"/>
      <c r="G43" s="252"/>
      <c r="H43" s="252"/>
      <c r="I43" s="252"/>
      <c r="J43" s="253"/>
      <c r="L43" s="72"/>
    </row>
    <row r="44" spans="1:12" ht="13.5" customHeight="1" x14ac:dyDescent="0.2">
      <c r="A44" s="249"/>
      <c r="B44" s="123" t="s">
        <v>157</v>
      </c>
      <c r="C44" s="211" t="s">
        <v>504</v>
      </c>
      <c r="D44" s="209"/>
      <c r="E44" s="209"/>
      <c r="F44" s="209"/>
      <c r="G44" s="209"/>
      <c r="H44" s="209"/>
      <c r="I44" s="209"/>
      <c r="J44" s="210"/>
      <c r="L44" s="72"/>
    </row>
    <row r="45" spans="1:12" ht="17.25" customHeight="1" x14ac:dyDescent="0.2">
      <c r="A45" s="249"/>
      <c r="B45" s="123" t="s">
        <v>158</v>
      </c>
      <c r="C45" s="218"/>
      <c r="D45" s="218"/>
      <c r="E45" s="218"/>
      <c r="F45" s="218"/>
      <c r="G45" s="218"/>
      <c r="H45" s="218"/>
      <c r="I45" s="218"/>
      <c r="J45" s="218"/>
      <c r="L45" s="72"/>
    </row>
    <row r="46" spans="1:12" ht="24.75" customHeight="1" x14ac:dyDescent="0.2">
      <c r="A46" s="249"/>
      <c r="B46" s="123" t="s">
        <v>159</v>
      </c>
      <c r="C46" s="218" t="s">
        <v>504</v>
      </c>
      <c r="D46" s="218"/>
      <c r="E46" s="218"/>
      <c r="F46" s="218"/>
      <c r="G46" s="218"/>
      <c r="H46" s="218"/>
      <c r="I46" s="218"/>
      <c r="J46" s="218"/>
      <c r="L46" s="72"/>
    </row>
    <row r="47" spans="1:12" x14ac:dyDescent="0.2">
      <c r="A47" s="249"/>
      <c r="B47" s="260" t="s">
        <v>160</v>
      </c>
      <c r="C47" s="261"/>
      <c r="D47" s="261"/>
      <c r="E47" s="261"/>
      <c r="F47" s="261"/>
      <c r="G47" s="261"/>
      <c r="H47" s="261"/>
      <c r="I47" s="277" t="s">
        <v>509</v>
      </c>
      <c r="J47" s="278"/>
      <c r="L47" s="72"/>
    </row>
    <row r="48" spans="1:12" ht="20.25" customHeight="1" x14ac:dyDescent="0.2">
      <c r="A48" s="250"/>
      <c r="B48" s="279"/>
      <c r="C48" s="280"/>
      <c r="D48" s="280"/>
      <c r="E48" s="280"/>
      <c r="F48" s="280"/>
      <c r="G48" s="280"/>
      <c r="H48" s="280"/>
      <c r="I48" s="280"/>
      <c r="J48" s="281"/>
      <c r="L48" s="72"/>
    </row>
    <row r="49" spans="1:12" ht="53.1" customHeight="1" x14ac:dyDescent="0.2">
      <c r="A49" s="82" t="s">
        <v>161</v>
      </c>
      <c r="B49" s="227" t="s">
        <v>510</v>
      </c>
      <c r="C49" s="228"/>
      <c r="D49" s="228"/>
      <c r="E49" s="228"/>
      <c r="F49" s="228"/>
      <c r="G49" s="228"/>
      <c r="H49" s="228"/>
      <c r="I49" s="228"/>
      <c r="J49" s="229"/>
      <c r="L49" s="72"/>
    </row>
    <row r="50" spans="1:12" ht="23.25" customHeight="1" x14ac:dyDescent="0.3">
      <c r="B50" s="294"/>
      <c r="C50" s="294"/>
      <c r="D50" s="294"/>
      <c r="E50" s="294"/>
      <c r="F50" s="295"/>
      <c r="G50" s="295"/>
      <c r="L50" s="72"/>
    </row>
    <row r="51" spans="1:12" ht="12.6" x14ac:dyDescent="0.25">
      <c r="B51" s="180" t="s">
        <v>43</v>
      </c>
      <c r="C51" s="180"/>
      <c r="D51" s="180"/>
      <c r="E51" s="180"/>
      <c r="F51" s="181"/>
      <c r="G51" s="181"/>
      <c r="L51" s="72"/>
    </row>
    <row r="52" spans="1:12" ht="12.95" x14ac:dyDescent="0.25">
      <c r="B52" s="184"/>
      <c r="C52" s="184"/>
      <c r="D52" s="184"/>
      <c r="E52" s="184"/>
      <c r="F52" s="296"/>
      <c r="G52" s="296"/>
      <c r="L52" s="72"/>
    </row>
    <row r="53" spans="1:12" x14ac:dyDescent="0.2">
      <c r="B53" s="180" t="s">
        <v>164</v>
      </c>
      <c r="C53" s="180"/>
      <c r="D53" s="180"/>
      <c r="E53" s="180"/>
      <c r="F53" s="181"/>
      <c r="G53" s="181"/>
      <c r="L53" s="72"/>
    </row>
    <row r="54" spans="1:12" ht="12.95" x14ac:dyDescent="0.3">
      <c r="B54" s="184"/>
      <c r="C54" s="185"/>
      <c r="D54" s="41"/>
      <c r="E54" s="41"/>
      <c r="F54" s="41"/>
      <c r="G54" s="41"/>
      <c r="L54" s="72"/>
    </row>
    <row r="55" spans="1:12" ht="12.95" x14ac:dyDescent="0.3">
      <c r="B55" s="180" t="s">
        <v>46</v>
      </c>
      <c r="C55" s="181"/>
      <c r="D55" s="41"/>
      <c r="E55" s="41"/>
      <c r="F55" s="41"/>
      <c r="G55" s="41"/>
      <c r="L55" s="72"/>
    </row>
    <row r="56" spans="1:12" ht="12.95" x14ac:dyDescent="0.3">
      <c r="B56" s="147"/>
      <c r="C56" s="148"/>
      <c r="D56" s="41"/>
      <c r="E56" s="41"/>
      <c r="F56" s="41"/>
      <c r="G56" s="41"/>
      <c r="L56" s="72"/>
    </row>
    <row r="57" spans="1:12" s="3" customFormat="1" ht="15" customHeight="1" x14ac:dyDescent="0.25">
      <c r="A57" s="413" t="s">
        <v>511</v>
      </c>
      <c r="B57" s="413"/>
      <c r="C57" s="413"/>
      <c r="D57" s="413"/>
      <c r="E57" s="413"/>
      <c r="F57" s="413"/>
      <c r="G57" s="413"/>
      <c r="H57" s="413"/>
      <c r="I57" s="413"/>
      <c r="J57" s="413"/>
      <c r="K57" s="38"/>
    </row>
    <row r="58" spans="1:12" s="3" customFormat="1" ht="14.1" x14ac:dyDescent="0.3">
      <c r="A58" s="149"/>
      <c r="B58" s="149"/>
      <c r="C58" s="149"/>
      <c r="D58" s="149"/>
      <c r="E58" s="149"/>
      <c r="F58" s="149"/>
      <c r="G58" s="149"/>
      <c r="H58" s="149"/>
      <c r="I58" s="149"/>
      <c r="J58" s="149"/>
      <c r="K58" s="149"/>
    </row>
    <row r="59" spans="1:12" ht="12.95" x14ac:dyDescent="0.3">
      <c r="B59" s="184"/>
      <c r="C59" s="185"/>
      <c r="D59" s="41"/>
      <c r="E59" s="41"/>
      <c r="F59" s="41"/>
      <c r="G59" s="41"/>
      <c r="L59" s="72"/>
    </row>
    <row r="60" spans="1:12" x14ac:dyDescent="0.2">
      <c r="B60" s="180" t="s">
        <v>48</v>
      </c>
      <c r="C60" s="181"/>
      <c r="D60" s="41"/>
      <c r="E60" s="41"/>
      <c r="F60" s="41"/>
      <c r="G60" s="41"/>
      <c r="L60" s="72"/>
    </row>
    <row r="61" spans="1:12" ht="48.75" customHeight="1" x14ac:dyDescent="0.2">
      <c r="A61" s="290" t="s">
        <v>166</v>
      </c>
      <c r="B61" s="290"/>
      <c r="C61" s="290"/>
      <c r="D61" s="290"/>
      <c r="E61" s="290"/>
      <c r="F61" s="290"/>
      <c r="G61" s="290"/>
      <c r="H61" s="290"/>
      <c r="I61" s="290"/>
      <c r="J61" s="290"/>
      <c r="L61" s="72"/>
    </row>
  </sheetData>
  <mergeCells count="76">
    <mergeCell ref="B55:C55"/>
    <mergeCell ref="A57:J57"/>
    <mergeCell ref="B59:C59"/>
    <mergeCell ref="B60:C60"/>
    <mergeCell ref="A61:J61"/>
    <mergeCell ref="B54:C54"/>
    <mergeCell ref="E42:G42"/>
    <mergeCell ref="A43:A48"/>
    <mergeCell ref="B43:J43"/>
    <mergeCell ref="C44:J44"/>
    <mergeCell ref="C45:J45"/>
    <mergeCell ref="C46:J46"/>
    <mergeCell ref="B47:H47"/>
    <mergeCell ref="I47:J47"/>
    <mergeCell ref="B48:J48"/>
    <mergeCell ref="B49:J49"/>
    <mergeCell ref="B50:G50"/>
    <mergeCell ref="B51:G51"/>
    <mergeCell ref="B52:G52"/>
    <mergeCell ref="B53:G53"/>
    <mergeCell ref="B36:D36"/>
    <mergeCell ref="A37:A42"/>
    <mergeCell ref="B37:J37"/>
    <mergeCell ref="B38:D38"/>
    <mergeCell ref="E38:G38"/>
    <mergeCell ref="B39:D41"/>
    <mergeCell ref="E39:G39"/>
    <mergeCell ref="E40:G40"/>
    <mergeCell ref="E41:G41"/>
    <mergeCell ref="B42:D42"/>
    <mergeCell ref="B35:D35"/>
    <mergeCell ref="B25:D25"/>
    <mergeCell ref="B26:D26"/>
    <mergeCell ref="E27:J27"/>
    <mergeCell ref="B28:D28"/>
    <mergeCell ref="E28:J28"/>
    <mergeCell ref="B29:D29"/>
    <mergeCell ref="E29:J29"/>
    <mergeCell ref="B30:D30"/>
    <mergeCell ref="B31:D31"/>
    <mergeCell ref="B32:D32"/>
    <mergeCell ref="B33:J33"/>
    <mergeCell ref="B34:D34"/>
    <mergeCell ref="B17:E17"/>
    <mergeCell ref="F17:J17"/>
    <mergeCell ref="A18:A26"/>
    <mergeCell ref="B18:J18"/>
    <mergeCell ref="B19:D19"/>
    <mergeCell ref="B20:D20"/>
    <mergeCell ref="B21:D21"/>
    <mergeCell ref="B22:D22"/>
    <mergeCell ref="B23:J23"/>
    <mergeCell ref="B24:D24"/>
    <mergeCell ref="L8:M8"/>
    <mergeCell ref="C9:J9"/>
    <mergeCell ref="C10:J10"/>
    <mergeCell ref="C11:J11"/>
    <mergeCell ref="A15:A16"/>
    <mergeCell ref="B15:E15"/>
    <mergeCell ref="F15:J15"/>
    <mergeCell ref="B16:E16"/>
    <mergeCell ref="F16:J16"/>
    <mergeCell ref="A13:A14"/>
    <mergeCell ref="C13:D13"/>
    <mergeCell ref="E13:J13"/>
    <mergeCell ref="C14:D14"/>
    <mergeCell ref="E14:J14"/>
    <mergeCell ref="B12:D12"/>
    <mergeCell ref="E12:J12"/>
    <mergeCell ref="D6:J6"/>
    <mergeCell ref="B8:J8"/>
    <mergeCell ref="B2:I2"/>
    <mergeCell ref="B4:C4"/>
    <mergeCell ref="D4:G4"/>
    <mergeCell ref="B5:C5"/>
    <mergeCell ref="D5:J5"/>
  </mergeCells>
  <dataValidations count="9">
    <dataValidation type="whole" errorStyle="information" allowBlank="1" showInputMessage="1" showErrorMessage="1" error="Jāievada skaitlis" sqref="E24:G24 H24:H25 J24:J25 I24 E34:G34 H34:H35 J34:J35 I34">
      <formula1>-100000000000000</formula1>
      <formula2>100000000000000</formula2>
    </dataValidation>
    <dataValidation type="whole" errorStyle="information" allowBlank="1" showInputMessage="1" showErrorMessage="1" error="Jāievada skaitlis" sqref="E20:J22 E25:G25 I25 E30:J32 E35:G35 I35">
      <formula1>-1000000000000</formula1>
      <formula2>1000000000000</formula2>
    </dataValidation>
    <dataValidation errorStyle="information" allowBlank="1" showInputMessage="1" showErrorMessage="1" sqref="D5:I5"/>
    <dataValidation type="custom" errorStyle="information" allowBlank="1" showInputMessage="1" showErrorMessage="1" error="Ir ievadītas vairāk nekā 250 zīmes" prompt="ne vairāk kā 250 zīmju" sqref="C9:J9">
      <formula1>LEN(TRIM(C9))&lt;=250</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i vairāk nekā 250 vārdi" prompt="ne vairāk kā 250 vārdu" sqref="C10:J10">
      <formula1>LEN(TRIM(C10))-LEN(SUBSTITUTE(C10," ",""))+1&lt;251</formula1>
    </dataValidation>
    <dataValidation allowBlank="1" showInputMessage="1" showErrorMessage="1" prompt="Norāda Valdības rīcības plāna punktu, kura izpildi nodrošinās attiecīgais prioritārais pasākums" sqref="C11:J11"/>
    <dataValidation allowBlank="1" showInputMessage="1" showErrorMessage="1" prompt="Citē atbilstošo vidēja termiņa budžeta ietvara likuma pantu, punktu. " sqref="E12:J12"/>
    <dataValidation allowBlank="1" showInputMessage="1" showErrorMessage="1" prompt="Norāda Ministru kabineta vai Saeimas lēmumu, gadu, pasākuma kodu" sqref="B48:J48"/>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2"/>
  <sheetViews>
    <sheetView topLeftCell="A14" workbookViewId="0">
      <selection activeCell="B18" sqref="B18:E18"/>
    </sheetView>
  </sheetViews>
  <sheetFormatPr defaultColWidth="8.85546875" defaultRowHeight="12.75" x14ac:dyDescent="0.2"/>
  <cols>
    <col min="1" max="1" width="3.5703125" style="72" customWidth="1"/>
    <col min="2" max="2" width="25.5703125" style="72" customWidth="1"/>
    <col min="3" max="3" width="13.5703125" style="72" customWidth="1"/>
    <col min="4" max="4" width="5.140625" style="72" customWidth="1"/>
    <col min="5" max="10" width="14.42578125" style="72" customWidth="1"/>
    <col min="11" max="11" width="8.85546875" style="72"/>
    <col min="12" max="12" width="8.85546875" style="73"/>
    <col min="13" max="16384" width="8.85546875" style="72"/>
  </cols>
  <sheetData>
    <row r="1" spans="1:13" ht="12.6" hidden="1" x14ac:dyDescent="0.25">
      <c r="A1" s="71" t="s">
        <v>91</v>
      </c>
      <c r="B1" s="71" t="s">
        <v>92</v>
      </c>
      <c r="C1" s="71"/>
      <c r="D1" s="71" t="s">
        <v>93</v>
      </c>
      <c r="E1" s="71" t="s">
        <v>94</v>
      </c>
      <c r="F1" s="71" t="s">
        <v>95</v>
      </c>
      <c r="G1" s="71" t="s">
        <v>96</v>
      </c>
    </row>
    <row r="2" spans="1:13" ht="15.75" x14ac:dyDescent="0.2">
      <c r="B2" s="220" t="s">
        <v>97</v>
      </c>
      <c r="C2" s="220"/>
      <c r="D2" s="220"/>
      <c r="E2" s="220"/>
      <c r="F2" s="220"/>
      <c r="G2" s="220"/>
      <c r="H2" s="220"/>
      <c r="I2" s="220"/>
      <c r="L2" s="72"/>
      <c r="M2" s="74"/>
    </row>
    <row r="3" spans="1:13" ht="12.95" x14ac:dyDescent="0.3">
      <c r="A3" s="75"/>
      <c r="B3" s="76"/>
      <c r="C3" s="76"/>
      <c r="D3" s="76"/>
      <c r="E3" s="76"/>
      <c r="F3" s="76"/>
      <c r="G3" s="76"/>
      <c r="H3" s="76"/>
      <c r="I3" s="76"/>
      <c r="L3" s="77"/>
      <c r="M3" s="74"/>
    </row>
    <row r="4" spans="1:13" x14ac:dyDescent="0.2">
      <c r="A4" s="75"/>
      <c r="B4" s="221" t="s">
        <v>98</v>
      </c>
      <c r="C4" s="221"/>
      <c r="D4" s="222" t="s">
        <v>1</v>
      </c>
      <c r="E4" s="222"/>
      <c r="F4" s="222"/>
      <c r="G4" s="222"/>
      <c r="L4" s="77"/>
      <c r="M4" s="74"/>
    </row>
    <row r="5" spans="1:13" x14ac:dyDescent="0.2">
      <c r="A5" s="75"/>
      <c r="B5" s="223" t="s">
        <v>99</v>
      </c>
      <c r="C5" s="223"/>
      <c r="D5" s="224" t="s">
        <v>88</v>
      </c>
      <c r="E5" s="224"/>
      <c r="F5" s="224"/>
      <c r="G5" s="224"/>
      <c r="H5" s="224"/>
      <c r="I5" s="224"/>
      <c r="J5" s="224"/>
      <c r="L5" s="77"/>
      <c r="M5" s="74"/>
    </row>
    <row r="6" spans="1:13" ht="12.95" x14ac:dyDescent="0.3">
      <c r="A6" s="75"/>
      <c r="B6" s="78" t="s">
        <v>101</v>
      </c>
      <c r="C6" s="79" t="s">
        <v>41</v>
      </c>
      <c r="D6" s="80"/>
      <c r="E6" s="80"/>
      <c r="F6" s="80"/>
      <c r="G6" s="80"/>
      <c r="H6" s="80"/>
      <c r="I6" s="80"/>
      <c r="L6" s="77"/>
      <c r="M6" s="74"/>
    </row>
    <row r="7" spans="1:13" ht="12.95" x14ac:dyDescent="0.3">
      <c r="A7" s="75"/>
      <c r="B7" s="75"/>
      <c r="C7" s="75"/>
      <c r="L7" s="77"/>
      <c r="M7" s="74"/>
    </row>
    <row r="8" spans="1:13" x14ac:dyDescent="0.2">
      <c r="A8" s="81" t="s">
        <v>102</v>
      </c>
      <c r="B8" s="418" t="s">
        <v>103</v>
      </c>
      <c r="C8" s="419"/>
      <c r="D8" s="419"/>
      <c r="E8" s="419"/>
      <c r="F8" s="419"/>
      <c r="G8" s="419"/>
      <c r="H8" s="419"/>
      <c r="I8" s="419"/>
      <c r="J8" s="420"/>
      <c r="L8" s="414" t="s">
        <v>104</v>
      </c>
      <c r="M8" s="414"/>
    </row>
    <row r="9" spans="1:13" x14ac:dyDescent="0.2">
      <c r="A9" s="82" t="s">
        <v>12</v>
      </c>
      <c r="B9" s="83" t="s">
        <v>105</v>
      </c>
      <c r="C9" s="211" t="s">
        <v>512</v>
      </c>
      <c r="D9" s="209"/>
      <c r="E9" s="209"/>
      <c r="F9" s="209"/>
      <c r="G9" s="209"/>
      <c r="H9" s="209"/>
      <c r="I9" s="209"/>
      <c r="J9" s="210"/>
      <c r="L9" s="84">
        <f>LEN(TRIM(C9))</f>
        <v>140</v>
      </c>
      <c r="M9" s="85" t="s">
        <v>107</v>
      </c>
    </row>
    <row r="10" spans="1:13" ht="25.5" x14ac:dyDescent="0.2">
      <c r="A10" s="86" t="s">
        <v>21</v>
      </c>
      <c r="B10" s="83" t="s">
        <v>108</v>
      </c>
      <c r="C10" s="211" t="s">
        <v>513</v>
      </c>
      <c r="D10" s="209"/>
      <c r="E10" s="209"/>
      <c r="F10" s="209"/>
      <c r="G10" s="209"/>
      <c r="H10" s="209"/>
      <c r="I10" s="209"/>
      <c r="J10" s="210"/>
      <c r="L10" s="87">
        <f>LEN(TRIM(C10))-LEN(SUBSTITUTE(C10," ",""))+1</f>
        <v>20</v>
      </c>
      <c r="M10" s="88" t="s">
        <v>110</v>
      </c>
    </row>
    <row r="11" spans="1:13" x14ac:dyDescent="0.2">
      <c r="A11" s="89" t="s">
        <v>23</v>
      </c>
      <c r="B11" s="90" t="s">
        <v>111</v>
      </c>
      <c r="C11" s="211" t="s">
        <v>514</v>
      </c>
      <c r="D11" s="209"/>
      <c r="E11" s="209"/>
      <c r="F11" s="209"/>
      <c r="G11" s="209"/>
      <c r="H11" s="209"/>
      <c r="I11" s="209"/>
      <c r="J11" s="210"/>
      <c r="L11" s="77"/>
      <c r="M11" s="74"/>
    </row>
    <row r="12" spans="1:13" x14ac:dyDescent="0.2">
      <c r="A12" s="82" t="s">
        <v>25</v>
      </c>
      <c r="B12" s="415" t="s">
        <v>113</v>
      </c>
      <c r="C12" s="416"/>
      <c r="D12" s="417"/>
      <c r="E12" s="211" t="s">
        <v>515</v>
      </c>
      <c r="F12" s="209"/>
      <c r="G12" s="209"/>
      <c r="H12" s="209"/>
      <c r="I12" s="209"/>
      <c r="J12" s="210"/>
      <c r="K12" s="91"/>
      <c r="L12" s="74"/>
      <c r="M12" s="74"/>
    </row>
    <row r="13" spans="1:13" ht="63.75" x14ac:dyDescent="0.2">
      <c r="A13" s="233" t="s">
        <v>52</v>
      </c>
      <c r="B13" s="83" t="s">
        <v>115</v>
      </c>
      <c r="C13" s="328" t="s">
        <v>116</v>
      </c>
      <c r="D13" s="329"/>
      <c r="E13" s="211" t="s">
        <v>516</v>
      </c>
      <c r="F13" s="209"/>
      <c r="G13" s="209"/>
      <c r="H13" s="209"/>
      <c r="I13" s="209"/>
      <c r="J13" s="210"/>
      <c r="L13" s="92">
        <f>LEN(TRIM(E13))-LEN(SUBSTITUTE(E13," ",""))+1</f>
        <v>83</v>
      </c>
      <c r="M13" s="93" t="s">
        <v>110</v>
      </c>
    </row>
    <row r="14" spans="1:13" ht="25.5" x14ac:dyDescent="0.2">
      <c r="A14" s="250"/>
      <c r="B14" s="83" t="s">
        <v>118</v>
      </c>
      <c r="C14" s="328"/>
      <c r="D14" s="329"/>
      <c r="E14" s="211" t="s">
        <v>517</v>
      </c>
      <c r="F14" s="209"/>
      <c r="G14" s="209"/>
      <c r="H14" s="209"/>
      <c r="I14" s="209"/>
      <c r="J14" s="210"/>
      <c r="L14" s="87">
        <f>LEN(TRIM(E14))-LEN(SUBSTITUTE(E14," ",""))+1</f>
        <v>65</v>
      </c>
      <c r="M14" s="88" t="s">
        <v>110</v>
      </c>
    </row>
    <row r="15" spans="1:13" x14ac:dyDescent="0.2">
      <c r="A15" s="233" t="s">
        <v>27</v>
      </c>
      <c r="B15" s="242" t="s">
        <v>121</v>
      </c>
      <c r="C15" s="421"/>
      <c r="D15" s="421"/>
      <c r="E15" s="422"/>
      <c r="F15" s="242" t="s">
        <v>122</v>
      </c>
      <c r="G15" s="421"/>
      <c r="H15" s="421"/>
      <c r="I15" s="421"/>
      <c r="J15" s="422"/>
    </row>
    <row r="16" spans="1:13" x14ac:dyDescent="0.2">
      <c r="A16" s="249"/>
      <c r="B16" s="211" t="s">
        <v>518</v>
      </c>
      <c r="C16" s="209"/>
      <c r="D16" s="209"/>
      <c r="E16" s="210"/>
      <c r="F16" s="211" t="s">
        <v>519</v>
      </c>
      <c r="G16" s="209"/>
      <c r="H16" s="209"/>
      <c r="I16" s="209"/>
      <c r="J16" s="210"/>
    </row>
    <row r="17" spans="1:10" x14ac:dyDescent="0.2">
      <c r="A17" s="249"/>
      <c r="B17" s="211" t="s">
        <v>520</v>
      </c>
      <c r="C17" s="209"/>
      <c r="D17" s="209"/>
      <c r="E17" s="210"/>
      <c r="F17" s="211" t="s">
        <v>215</v>
      </c>
      <c r="G17" s="209"/>
      <c r="H17" s="209"/>
      <c r="I17" s="209"/>
      <c r="J17" s="210"/>
    </row>
    <row r="18" spans="1:10" x14ac:dyDescent="0.2">
      <c r="A18" s="249"/>
      <c r="B18" s="227" t="s">
        <v>521</v>
      </c>
      <c r="C18" s="228"/>
      <c r="D18" s="228"/>
      <c r="E18" s="229"/>
      <c r="F18" s="211" t="s">
        <v>215</v>
      </c>
      <c r="G18" s="209"/>
      <c r="H18" s="209"/>
      <c r="I18" s="209"/>
      <c r="J18" s="210"/>
    </row>
    <row r="19" spans="1:10" x14ac:dyDescent="0.2">
      <c r="A19" s="250"/>
      <c r="B19" s="211"/>
      <c r="C19" s="209"/>
      <c r="D19" s="209"/>
      <c r="E19" s="210"/>
      <c r="F19" s="423"/>
      <c r="G19" s="237"/>
      <c r="H19" s="237"/>
      <c r="I19" s="237"/>
      <c r="J19" s="238"/>
    </row>
    <row r="20" spans="1:10" x14ac:dyDescent="0.2">
      <c r="A20" s="233" t="s">
        <v>29</v>
      </c>
      <c r="B20" s="251" t="s">
        <v>128</v>
      </c>
      <c r="C20" s="252"/>
      <c r="D20" s="252"/>
      <c r="E20" s="252"/>
      <c r="F20" s="252"/>
      <c r="G20" s="252"/>
      <c r="H20" s="252"/>
      <c r="I20" s="252"/>
      <c r="J20" s="253"/>
    </row>
    <row r="21" spans="1:10" ht="52.5" x14ac:dyDescent="0.2">
      <c r="A21" s="249"/>
      <c r="B21" s="424"/>
      <c r="C21" s="425"/>
      <c r="D21" s="426"/>
      <c r="E21" s="94" t="s">
        <v>129</v>
      </c>
      <c r="F21" s="94" t="s">
        <v>130</v>
      </c>
      <c r="G21" s="94" t="s">
        <v>131</v>
      </c>
      <c r="H21" s="95" t="s">
        <v>132</v>
      </c>
      <c r="I21" s="95" t="s">
        <v>133</v>
      </c>
      <c r="J21" s="95" t="s">
        <v>134</v>
      </c>
    </row>
    <row r="22" spans="1:10" x14ac:dyDescent="0.2">
      <c r="A22" s="249"/>
      <c r="B22" s="255" t="s">
        <v>135</v>
      </c>
      <c r="C22" s="385"/>
      <c r="D22" s="386"/>
      <c r="E22" s="96"/>
      <c r="F22" s="96"/>
      <c r="G22" s="96"/>
      <c r="H22" s="97"/>
      <c r="I22" s="97"/>
      <c r="J22" s="98"/>
    </row>
    <row r="23" spans="1:10" x14ac:dyDescent="0.2">
      <c r="A23" s="249"/>
      <c r="B23" s="267" t="s">
        <v>136</v>
      </c>
      <c r="C23" s="381"/>
      <c r="D23" s="258"/>
      <c r="E23" s="96">
        <v>2000000</v>
      </c>
      <c r="F23" s="96">
        <v>2000000</v>
      </c>
      <c r="G23" s="96">
        <v>2000000</v>
      </c>
      <c r="H23" s="96"/>
      <c r="I23" s="96">
        <v>2000000</v>
      </c>
      <c r="J23" s="99"/>
    </row>
    <row r="24" spans="1:10" x14ac:dyDescent="0.2">
      <c r="A24" s="249"/>
      <c r="B24" s="260" t="s">
        <v>137</v>
      </c>
      <c r="C24" s="261"/>
      <c r="D24" s="262"/>
      <c r="E24" s="96"/>
      <c r="F24" s="96"/>
      <c r="G24" s="96"/>
      <c r="H24" s="96"/>
      <c r="I24" s="96"/>
      <c r="J24" s="99"/>
    </row>
    <row r="25" spans="1:10" x14ac:dyDescent="0.2">
      <c r="A25" s="249"/>
      <c r="B25" s="260" t="s">
        <v>138</v>
      </c>
      <c r="C25" s="261"/>
      <c r="D25" s="261"/>
      <c r="E25" s="261"/>
      <c r="F25" s="261"/>
      <c r="G25" s="261"/>
      <c r="H25" s="261"/>
      <c r="I25" s="261"/>
      <c r="J25" s="262"/>
    </row>
    <row r="26" spans="1:10" x14ac:dyDescent="0.2">
      <c r="A26" s="249"/>
      <c r="B26" s="382" t="s">
        <v>139</v>
      </c>
      <c r="C26" s="383"/>
      <c r="D26" s="263"/>
      <c r="E26" s="96"/>
      <c r="F26" s="96"/>
      <c r="G26" s="96"/>
      <c r="H26" s="96"/>
      <c r="I26" s="53"/>
      <c r="J26" s="99"/>
    </row>
    <row r="27" spans="1:10" x14ac:dyDescent="0.2">
      <c r="A27" s="249"/>
      <c r="B27" s="382" t="s">
        <v>140</v>
      </c>
      <c r="C27" s="383"/>
      <c r="D27" s="263"/>
      <c r="E27" s="96">
        <v>2000000</v>
      </c>
      <c r="F27" s="96">
        <v>2000000</v>
      </c>
      <c r="G27" s="96">
        <v>2000000</v>
      </c>
      <c r="H27" s="96"/>
      <c r="I27" s="96">
        <v>2000000</v>
      </c>
      <c r="J27" s="99"/>
    </row>
    <row r="28" spans="1:10" x14ac:dyDescent="0.2">
      <c r="A28" s="250"/>
      <c r="B28" s="267" t="s">
        <v>218</v>
      </c>
      <c r="C28" s="381"/>
      <c r="D28" s="258"/>
      <c r="E28" s="112"/>
      <c r="F28" s="112"/>
      <c r="G28" s="112"/>
      <c r="H28" s="112"/>
      <c r="I28" s="112"/>
      <c r="J28" s="119"/>
    </row>
    <row r="29" spans="1:10" ht="13.35" customHeight="1" x14ac:dyDescent="0.2">
      <c r="A29" s="233" t="s">
        <v>149</v>
      </c>
      <c r="B29" s="272" t="s">
        <v>150</v>
      </c>
      <c r="C29" s="282"/>
      <c r="D29" s="282"/>
      <c r="E29" s="282"/>
      <c r="F29" s="282"/>
      <c r="G29" s="282"/>
      <c r="H29" s="282"/>
      <c r="I29" s="282"/>
      <c r="J29" s="283"/>
    </row>
    <row r="30" spans="1:10" x14ac:dyDescent="0.2">
      <c r="A30" s="249"/>
      <c r="B30" s="284" t="s">
        <v>151</v>
      </c>
      <c r="C30" s="285"/>
      <c r="D30" s="286"/>
      <c r="E30" s="284" t="s">
        <v>152</v>
      </c>
      <c r="F30" s="285"/>
      <c r="G30" s="286"/>
      <c r="H30" s="121" t="s">
        <v>129</v>
      </c>
      <c r="I30" s="121" t="s">
        <v>130</v>
      </c>
      <c r="J30" s="121" t="s">
        <v>131</v>
      </c>
    </row>
    <row r="31" spans="1:10" x14ac:dyDescent="0.2">
      <c r="A31" s="249"/>
      <c r="B31" s="287" t="s">
        <v>522</v>
      </c>
      <c r="C31" s="288"/>
      <c r="D31" s="289"/>
      <c r="E31" s="287" t="s">
        <v>523</v>
      </c>
      <c r="F31" s="288"/>
      <c r="G31" s="289"/>
      <c r="H31" s="151">
        <v>0.85</v>
      </c>
      <c r="I31" s="151">
        <v>0.85</v>
      </c>
      <c r="J31" s="151">
        <v>0.85</v>
      </c>
    </row>
    <row r="32" spans="1:10" x14ac:dyDescent="0.2">
      <c r="A32" s="249"/>
      <c r="B32" s="287"/>
      <c r="C32" s="288"/>
      <c r="D32" s="289"/>
      <c r="E32" s="287"/>
      <c r="F32" s="288"/>
      <c r="G32" s="289"/>
      <c r="H32" s="96"/>
      <c r="I32" s="96"/>
      <c r="J32" s="96"/>
    </row>
    <row r="33" spans="1:10" x14ac:dyDescent="0.2">
      <c r="A33" s="249"/>
      <c r="B33" s="287"/>
      <c r="C33" s="288"/>
      <c r="D33" s="289"/>
      <c r="E33" s="287"/>
      <c r="F33" s="288"/>
      <c r="G33" s="289"/>
      <c r="H33" s="96"/>
      <c r="I33" s="96"/>
      <c r="J33" s="96"/>
    </row>
    <row r="34" spans="1:10" x14ac:dyDescent="0.2">
      <c r="A34" s="249"/>
      <c r="B34" s="287"/>
      <c r="C34" s="288"/>
      <c r="D34" s="289"/>
      <c r="E34" s="287"/>
      <c r="F34" s="288"/>
      <c r="G34" s="289"/>
      <c r="H34" s="96"/>
      <c r="I34" s="96"/>
      <c r="J34" s="96"/>
    </row>
    <row r="35" spans="1:10" x14ac:dyDescent="0.2">
      <c r="A35" s="249"/>
      <c r="B35" s="287"/>
      <c r="C35" s="288"/>
      <c r="D35" s="289"/>
      <c r="E35" s="287"/>
      <c r="F35" s="288"/>
      <c r="G35" s="289"/>
      <c r="H35" s="96"/>
      <c r="I35" s="96"/>
      <c r="J35" s="96"/>
    </row>
    <row r="36" spans="1:10" x14ac:dyDescent="0.2">
      <c r="A36" s="250"/>
      <c r="B36" s="287"/>
      <c r="C36" s="288"/>
      <c r="D36" s="289"/>
      <c r="E36" s="287"/>
      <c r="F36" s="288"/>
      <c r="G36" s="289"/>
      <c r="H36" s="96"/>
      <c r="I36" s="96"/>
      <c r="J36" s="96"/>
    </row>
    <row r="37" spans="1:10" x14ac:dyDescent="0.2">
      <c r="A37" s="233" t="s">
        <v>155</v>
      </c>
      <c r="B37" s="251" t="s">
        <v>156</v>
      </c>
      <c r="C37" s="252"/>
      <c r="D37" s="252"/>
      <c r="E37" s="252"/>
      <c r="F37" s="252"/>
      <c r="G37" s="252"/>
      <c r="H37" s="252"/>
      <c r="I37" s="252"/>
      <c r="J37" s="253"/>
    </row>
    <row r="38" spans="1:10" x14ac:dyDescent="0.2">
      <c r="A38" s="249"/>
      <c r="B38" s="123" t="s">
        <v>157</v>
      </c>
      <c r="C38" s="211"/>
      <c r="D38" s="209"/>
      <c r="E38" s="209"/>
      <c r="F38" s="209"/>
      <c r="G38" s="209"/>
      <c r="H38" s="209"/>
      <c r="I38" s="209"/>
      <c r="J38" s="210"/>
    </row>
    <row r="39" spans="1:10" x14ac:dyDescent="0.2">
      <c r="A39" s="249"/>
      <c r="B39" s="123" t="s">
        <v>158</v>
      </c>
      <c r="C39" s="211"/>
      <c r="D39" s="209"/>
      <c r="E39" s="209"/>
      <c r="F39" s="209"/>
      <c r="G39" s="209"/>
      <c r="H39" s="209"/>
      <c r="I39" s="209"/>
      <c r="J39" s="210"/>
    </row>
    <row r="40" spans="1:10" ht="25.5" x14ac:dyDescent="0.2">
      <c r="A40" s="249"/>
      <c r="B40" s="123" t="s">
        <v>159</v>
      </c>
      <c r="C40" s="211"/>
      <c r="D40" s="209"/>
      <c r="E40" s="209"/>
      <c r="F40" s="209"/>
      <c r="G40" s="209"/>
      <c r="H40" s="209"/>
      <c r="I40" s="209"/>
      <c r="J40" s="210"/>
    </row>
    <row r="41" spans="1:10" ht="13.35" customHeight="1" x14ac:dyDescent="0.2">
      <c r="A41" s="249"/>
      <c r="B41" s="260" t="s">
        <v>160</v>
      </c>
      <c r="C41" s="261"/>
      <c r="D41" s="261"/>
      <c r="E41" s="261"/>
      <c r="F41" s="261"/>
      <c r="G41" s="261"/>
      <c r="H41" s="262"/>
      <c r="I41" s="277"/>
      <c r="J41" s="278"/>
    </row>
    <row r="42" spans="1:10" x14ac:dyDescent="0.2">
      <c r="A42" s="250"/>
      <c r="B42" s="279"/>
      <c r="C42" s="280"/>
      <c r="D42" s="280"/>
      <c r="E42" s="280"/>
      <c r="F42" s="280"/>
      <c r="G42" s="280"/>
      <c r="H42" s="280"/>
      <c r="I42" s="280"/>
      <c r="J42" s="281"/>
    </row>
    <row r="43" spans="1:10" x14ac:dyDescent="0.2">
      <c r="A43" s="82" t="s">
        <v>161</v>
      </c>
      <c r="B43" s="291" t="s">
        <v>524</v>
      </c>
      <c r="C43" s="292"/>
      <c r="D43" s="292"/>
      <c r="E43" s="292"/>
      <c r="F43" s="292"/>
      <c r="G43" s="292"/>
      <c r="H43" s="292"/>
      <c r="I43" s="292"/>
      <c r="J43" s="293"/>
    </row>
    <row r="44" spans="1:10" x14ac:dyDescent="0.2">
      <c r="B44" s="163" t="s">
        <v>163</v>
      </c>
      <c r="C44" s="163"/>
      <c r="D44" s="163"/>
      <c r="E44" s="163"/>
      <c r="F44" s="163"/>
      <c r="G44" s="163"/>
    </row>
    <row r="45" spans="1:10" ht="12.6" x14ac:dyDescent="0.25">
      <c r="B45" s="180" t="s">
        <v>43</v>
      </c>
      <c r="C45" s="180"/>
      <c r="D45" s="180"/>
      <c r="E45" s="180"/>
      <c r="F45" s="180"/>
      <c r="G45" s="180"/>
    </row>
    <row r="46" spans="1:10" x14ac:dyDescent="0.2">
      <c r="B46" s="183" t="s">
        <v>44</v>
      </c>
      <c r="C46" s="183"/>
      <c r="D46" s="183"/>
      <c r="E46" s="183"/>
      <c r="F46" s="183"/>
      <c r="G46" s="183"/>
    </row>
    <row r="47" spans="1:10" ht="13.35" customHeight="1" x14ac:dyDescent="0.2">
      <c r="B47" s="180" t="s">
        <v>164</v>
      </c>
      <c r="C47" s="180"/>
      <c r="D47" s="180"/>
      <c r="E47" s="180"/>
      <c r="F47" s="180"/>
      <c r="G47" s="180"/>
    </row>
    <row r="48" spans="1:10" x14ac:dyDescent="0.2">
      <c r="B48" s="183"/>
      <c r="C48" s="183"/>
      <c r="D48" s="41"/>
      <c r="E48" s="41"/>
      <c r="F48" s="41"/>
      <c r="G48" s="41"/>
    </row>
    <row r="49" spans="1:10" ht="13.35" customHeight="1" x14ac:dyDescent="0.2">
      <c r="B49" s="180" t="s">
        <v>46</v>
      </c>
      <c r="C49" s="180"/>
      <c r="D49" s="41"/>
      <c r="E49" s="41"/>
      <c r="F49" s="41"/>
      <c r="G49" s="41"/>
    </row>
    <row r="50" spans="1:10" ht="13.35" customHeight="1" x14ac:dyDescent="0.2">
      <c r="B50" s="183" t="s">
        <v>165</v>
      </c>
      <c r="C50" s="183"/>
      <c r="D50" s="41"/>
      <c r="E50" s="41"/>
      <c r="F50" s="41"/>
      <c r="G50" s="41"/>
    </row>
    <row r="51" spans="1:10" x14ac:dyDescent="0.2">
      <c r="B51" s="180" t="s">
        <v>48</v>
      </c>
      <c r="C51" s="180"/>
      <c r="D51" s="41"/>
      <c r="E51" s="41"/>
      <c r="F51" s="41"/>
      <c r="G51" s="41"/>
    </row>
    <row r="52" spans="1:10" x14ac:dyDescent="0.2">
      <c r="A52" s="290" t="s">
        <v>166</v>
      </c>
      <c r="B52" s="290"/>
      <c r="C52" s="290"/>
      <c r="D52" s="290"/>
      <c r="E52" s="290"/>
      <c r="F52" s="290"/>
      <c r="G52" s="290"/>
      <c r="H52" s="290"/>
      <c r="I52" s="290"/>
      <c r="J52" s="290"/>
    </row>
  </sheetData>
  <mergeCells count="72">
    <mergeCell ref="B49:C49"/>
    <mergeCell ref="B50:C50"/>
    <mergeCell ref="B51:C51"/>
    <mergeCell ref="A52:J52"/>
    <mergeCell ref="B43:J43"/>
    <mergeCell ref="B44:G44"/>
    <mergeCell ref="B45:G45"/>
    <mergeCell ref="B46:G46"/>
    <mergeCell ref="B47:G47"/>
    <mergeCell ref="B48:C48"/>
    <mergeCell ref="A37:A42"/>
    <mergeCell ref="B37:J37"/>
    <mergeCell ref="C38:J38"/>
    <mergeCell ref="C39:J39"/>
    <mergeCell ref="C40:J40"/>
    <mergeCell ref="B41:H41"/>
    <mergeCell ref="I41:J41"/>
    <mergeCell ref="B42:J42"/>
    <mergeCell ref="A29:A36"/>
    <mergeCell ref="B29:J29"/>
    <mergeCell ref="B30:D30"/>
    <mergeCell ref="E30:G30"/>
    <mergeCell ref="B31:D31"/>
    <mergeCell ref="E31:G31"/>
    <mergeCell ref="B32:D32"/>
    <mergeCell ref="E32:G32"/>
    <mergeCell ref="B33:D33"/>
    <mergeCell ref="E33:G33"/>
    <mergeCell ref="B34:D34"/>
    <mergeCell ref="E34:G34"/>
    <mergeCell ref="B35:D35"/>
    <mergeCell ref="E35:G35"/>
    <mergeCell ref="B36:D36"/>
    <mergeCell ref="E36:G36"/>
    <mergeCell ref="A20:A28"/>
    <mergeCell ref="B20:J20"/>
    <mergeCell ref="B21:D21"/>
    <mergeCell ref="B22:D22"/>
    <mergeCell ref="B23:D23"/>
    <mergeCell ref="B24:D24"/>
    <mergeCell ref="B25:J25"/>
    <mergeCell ref="B26:D26"/>
    <mergeCell ref="B27:D27"/>
    <mergeCell ref="B28:D28"/>
    <mergeCell ref="A13:A14"/>
    <mergeCell ref="C13:D13"/>
    <mergeCell ref="E13:J13"/>
    <mergeCell ref="C14:D14"/>
    <mergeCell ref="E14:J14"/>
    <mergeCell ref="A15:A19"/>
    <mergeCell ref="B15:E15"/>
    <mergeCell ref="F15:J15"/>
    <mergeCell ref="B16:E16"/>
    <mergeCell ref="F16:J16"/>
    <mergeCell ref="B17:E17"/>
    <mergeCell ref="F17:J17"/>
    <mergeCell ref="B18:E18"/>
    <mergeCell ref="F18:J18"/>
    <mergeCell ref="B19:E19"/>
    <mergeCell ref="F19:J19"/>
    <mergeCell ref="L8:M8"/>
    <mergeCell ref="C9:J9"/>
    <mergeCell ref="C10:J10"/>
    <mergeCell ref="C11:J11"/>
    <mergeCell ref="B12:D12"/>
    <mergeCell ref="E12:J12"/>
    <mergeCell ref="B8:J8"/>
    <mergeCell ref="B2:I2"/>
    <mergeCell ref="B4:C4"/>
    <mergeCell ref="D4:G4"/>
    <mergeCell ref="B5:C5"/>
    <mergeCell ref="D5:J5"/>
  </mergeCells>
  <dataValidations count="9">
    <dataValidation allowBlank="1" showInputMessage="1" showErrorMessage="1" prompt="Norāda Ministru kabineta vai Saeimas lēmumu, gadu, pasākuma kodu" sqref="B42:J42"/>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E22:J24">
      <formula1>-1000000000000</formula1>
      <formula2>1000000000000</formula2>
    </dataValidation>
    <dataValidation type="whole" errorStyle="information" allowBlank="1" showInputMessage="1" showErrorMessage="1" error="Jāievada skaitlis" sqref="E26:J27">
      <formula1>-100000000000000</formula1>
      <formula2>100000000000000</formula2>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5"/>
  <sheetViews>
    <sheetView topLeftCell="A19" workbookViewId="0">
      <selection activeCell="B86" sqref="B86:J86"/>
    </sheetView>
  </sheetViews>
  <sheetFormatPr defaultColWidth="8.85546875" defaultRowHeight="12.75" x14ac:dyDescent="0.2"/>
  <cols>
    <col min="1" max="1" width="3.5703125" style="72" customWidth="1"/>
    <col min="2" max="2" width="25.5703125" style="72" customWidth="1"/>
    <col min="3" max="3" width="13.5703125" style="72" customWidth="1"/>
    <col min="4" max="4" width="5.140625" style="72" customWidth="1"/>
    <col min="5" max="10" width="14.42578125" style="72" customWidth="1"/>
    <col min="11" max="11" width="8.85546875" style="72"/>
    <col min="12" max="12" width="8.85546875" style="73"/>
    <col min="13" max="16384" width="8.85546875" style="72"/>
  </cols>
  <sheetData>
    <row r="1" spans="1:13" ht="12.6" hidden="1" x14ac:dyDescent="0.25">
      <c r="A1" s="71" t="s">
        <v>91</v>
      </c>
      <c r="B1" s="71" t="s">
        <v>92</v>
      </c>
      <c r="C1" s="71"/>
      <c r="D1" s="71" t="s">
        <v>93</v>
      </c>
      <c r="E1" s="71" t="s">
        <v>94</v>
      </c>
      <c r="F1" s="71" t="s">
        <v>95</v>
      </c>
      <c r="G1" s="71" t="s">
        <v>96</v>
      </c>
    </row>
    <row r="2" spans="1:13" ht="15.75" customHeight="1" x14ac:dyDescent="0.2">
      <c r="B2" s="220" t="s">
        <v>97</v>
      </c>
      <c r="C2" s="220"/>
      <c r="D2" s="220"/>
      <c r="E2" s="220"/>
      <c r="F2" s="220"/>
      <c r="G2" s="220"/>
      <c r="H2" s="220"/>
      <c r="I2" s="220"/>
      <c r="L2" s="72"/>
      <c r="M2" s="74"/>
    </row>
    <row r="3" spans="1:13" ht="13.5" customHeight="1" x14ac:dyDescent="0.3">
      <c r="A3" s="75"/>
      <c r="B3" s="76"/>
      <c r="C3" s="76"/>
      <c r="D3" s="76"/>
      <c r="E3" s="76"/>
      <c r="F3" s="76"/>
      <c r="G3" s="76"/>
      <c r="H3" s="76"/>
      <c r="I3" s="76"/>
      <c r="L3" s="77"/>
      <c r="M3" s="74"/>
    </row>
    <row r="4" spans="1:13" ht="13.5" customHeight="1" x14ac:dyDescent="0.2">
      <c r="A4" s="75"/>
      <c r="B4" s="221" t="s">
        <v>98</v>
      </c>
      <c r="C4" s="221"/>
      <c r="D4" s="222" t="s">
        <v>1</v>
      </c>
      <c r="E4" s="222"/>
      <c r="F4" s="222"/>
      <c r="G4" s="222"/>
      <c r="L4" s="77"/>
      <c r="M4" s="74"/>
    </row>
    <row r="5" spans="1:13" ht="27.75" customHeight="1" x14ac:dyDescent="0.2">
      <c r="A5" s="75"/>
      <c r="B5" s="223" t="s">
        <v>99</v>
      </c>
      <c r="C5" s="223"/>
      <c r="D5" s="224" t="s">
        <v>58</v>
      </c>
      <c r="E5" s="224"/>
      <c r="F5" s="224"/>
      <c r="G5" s="224"/>
      <c r="H5" s="224"/>
      <c r="I5" s="224"/>
      <c r="J5" s="225"/>
      <c r="L5" s="77"/>
      <c r="M5" s="74"/>
    </row>
    <row r="6" spans="1:13" ht="12.95" x14ac:dyDescent="0.3">
      <c r="A6" s="75"/>
      <c r="B6" s="78" t="s">
        <v>101</v>
      </c>
      <c r="C6" s="79" t="s">
        <v>83</v>
      </c>
      <c r="D6" s="80"/>
      <c r="E6" s="80"/>
      <c r="F6" s="80"/>
      <c r="G6" s="80"/>
      <c r="H6" s="80"/>
      <c r="I6" s="80"/>
      <c r="L6" s="77"/>
      <c r="M6" s="74"/>
    </row>
    <row r="7" spans="1:13" ht="12.95" x14ac:dyDescent="0.3">
      <c r="A7" s="75"/>
      <c r="B7" s="75"/>
      <c r="C7" s="75"/>
      <c r="L7" s="77"/>
      <c r="M7" s="74"/>
    </row>
    <row r="8" spans="1:13" ht="12.75" customHeight="1" x14ac:dyDescent="0.2">
      <c r="A8" s="81" t="s">
        <v>102</v>
      </c>
      <c r="B8" s="226" t="s">
        <v>103</v>
      </c>
      <c r="C8" s="226"/>
      <c r="D8" s="226"/>
      <c r="E8" s="226"/>
      <c r="F8" s="226"/>
      <c r="G8" s="226"/>
      <c r="H8" s="226"/>
      <c r="I8" s="226"/>
      <c r="J8" s="226"/>
      <c r="L8" s="207" t="s">
        <v>104</v>
      </c>
      <c r="M8" s="208"/>
    </row>
    <row r="9" spans="1:13" ht="27.75" customHeight="1" x14ac:dyDescent="0.2">
      <c r="A9" s="82" t="s">
        <v>12</v>
      </c>
      <c r="B9" s="83" t="s">
        <v>105</v>
      </c>
      <c r="C9" s="209" t="s">
        <v>525</v>
      </c>
      <c r="D9" s="209"/>
      <c r="E9" s="209"/>
      <c r="F9" s="209"/>
      <c r="G9" s="209"/>
      <c r="H9" s="209"/>
      <c r="I9" s="209"/>
      <c r="J9" s="210"/>
      <c r="L9" s="84">
        <f>LEN(TRIM(C9))</f>
        <v>218</v>
      </c>
      <c r="M9" s="85" t="s">
        <v>107</v>
      </c>
    </row>
    <row r="10" spans="1:13" ht="68.25" customHeight="1" x14ac:dyDescent="0.2">
      <c r="A10" s="86" t="s">
        <v>21</v>
      </c>
      <c r="B10" s="83" t="s">
        <v>108</v>
      </c>
      <c r="C10" s="211" t="s">
        <v>526</v>
      </c>
      <c r="D10" s="212"/>
      <c r="E10" s="212"/>
      <c r="F10" s="212"/>
      <c r="G10" s="212"/>
      <c r="H10" s="212"/>
      <c r="I10" s="212"/>
      <c r="J10" s="213"/>
      <c r="L10" s="87">
        <f>LEN(TRIM(C10))-LEN(SUBSTITUTE(C10," ",""))+1</f>
        <v>73</v>
      </c>
      <c r="M10" s="88" t="s">
        <v>110</v>
      </c>
    </row>
    <row r="11" spans="1:13" ht="80.25" customHeight="1" x14ac:dyDescent="0.2">
      <c r="A11" s="89" t="s">
        <v>23</v>
      </c>
      <c r="B11" s="90" t="s">
        <v>111</v>
      </c>
      <c r="C11" s="214" t="s">
        <v>527</v>
      </c>
      <c r="D11" s="214"/>
      <c r="E11" s="214"/>
      <c r="F11" s="214"/>
      <c r="G11" s="214"/>
      <c r="H11" s="214"/>
      <c r="I11" s="214"/>
      <c r="J11" s="215"/>
      <c r="L11" s="77"/>
      <c r="M11" s="74"/>
    </row>
    <row r="12" spans="1:13" ht="38.25" customHeight="1" x14ac:dyDescent="0.2">
      <c r="A12" s="82" t="s">
        <v>25</v>
      </c>
      <c r="B12" s="216" t="s">
        <v>113</v>
      </c>
      <c r="C12" s="217"/>
      <c r="D12" s="217"/>
      <c r="E12" s="427"/>
      <c r="F12" s="428"/>
      <c r="G12" s="428"/>
      <c r="H12" s="428"/>
      <c r="I12" s="428"/>
      <c r="J12" s="428"/>
      <c r="K12" s="91"/>
      <c r="L12" s="74"/>
      <c r="M12" s="74"/>
    </row>
    <row r="13" spans="1:13" ht="63.75" customHeight="1" x14ac:dyDescent="0.2">
      <c r="A13" s="233" t="s">
        <v>52</v>
      </c>
      <c r="B13" s="83" t="s">
        <v>115</v>
      </c>
      <c r="C13" s="235" t="s">
        <v>116</v>
      </c>
      <c r="D13" s="236"/>
      <c r="E13" s="429" t="s">
        <v>528</v>
      </c>
      <c r="F13" s="429"/>
      <c r="G13" s="429"/>
      <c r="H13" s="429"/>
      <c r="I13" s="429"/>
      <c r="J13" s="429"/>
      <c r="L13" s="92">
        <f>LEN(TRIM(E13))-LEN(SUBSTITUTE(E13," ",""))+1</f>
        <v>53</v>
      </c>
      <c r="M13" s="93" t="s">
        <v>110</v>
      </c>
    </row>
    <row r="14" spans="1:13" ht="38.25" customHeight="1" x14ac:dyDescent="0.2">
      <c r="A14" s="234"/>
      <c r="B14" s="83" t="s">
        <v>118</v>
      </c>
      <c r="C14" s="430" t="s">
        <v>529</v>
      </c>
      <c r="D14" s="430"/>
      <c r="E14" s="211"/>
      <c r="F14" s="237"/>
      <c r="G14" s="237"/>
      <c r="H14" s="237"/>
      <c r="I14" s="237"/>
      <c r="J14" s="238"/>
      <c r="L14" s="87">
        <f>LEN(TRIM(E14))-LEN(SUBSTITUTE(E14," ",""))+1</f>
        <v>1</v>
      </c>
      <c r="M14" s="88" t="s">
        <v>110</v>
      </c>
    </row>
    <row r="15" spans="1:13" ht="38.25" customHeight="1" x14ac:dyDescent="0.2">
      <c r="A15" s="233" t="s">
        <v>27</v>
      </c>
      <c r="B15" s="240" t="s">
        <v>121</v>
      </c>
      <c r="C15" s="241"/>
      <c r="D15" s="241"/>
      <c r="E15" s="241"/>
      <c r="F15" s="242" t="s">
        <v>122</v>
      </c>
      <c r="G15" s="243"/>
      <c r="H15" s="243"/>
      <c r="I15" s="243"/>
      <c r="J15" s="244"/>
    </row>
    <row r="16" spans="1:13" ht="160.5" customHeight="1" x14ac:dyDescent="0.2">
      <c r="A16" s="239"/>
      <c r="B16" s="218" t="s">
        <v>530</v>
      </c>
      <c r="C16" s="219"/>
      <c r="D16" s="219"/>
      <c r="E16" s="219"/>
      <c r="F16" s="211" t="s">
        <v>531</v>
      </c>
      <c r="G16" s="209"/>
      <c r="H16" s="209"/>
      <c r="I16" s="209"/>
      <c r="J16" s="210"/>
    </row>
    <row r="17" spans="1:16" ht="50.25" customHeight="1" x14ac:dyDescent="0.2">
      <c r="A17" s="239"/>
      <c r="B17" s="211" t="s">
        <v>532</v>
      </c>
      <c r="C17" s="209"/>
      <c r="D17" s="209"/>
      <c r="E17" s="210"/>
      <c r="F17" s="431" t="s">
        <v>533</v>
      </c>
      <c r="G17" s="432"/>
      <c r="H17" s="432"/>
      <c r="I17" s="432"/>
      <c r="J17" s="433"/>
    </row>
    <row r="18" spans="1:16" ht="16.5" customHeight="1" x14ac:dyDescent="0.2">
      <c r="A18" s="234"/>
      <c r="B18" s="218"/>
      <c r="C18" s="219"/>
      <c r="D18" s="219"/>
      <c r="E18" s="219"/>
      <c r="F18" s="219"/>
      <c r="G18" s="219"/>
      <c r="H18" s="219"/>
      <c r="I18" s="219"/>
      <c r="J18" s="219"/>
    </row>
    <row r="19" spans="1:16" ht="14.25" customHeight="1" x14ac:dyDescent="0.2">
      <c r="A19" s="233" t="s">
        <v>29</v>
      </c>
      <c r="B19" s="251" t="s">
        <v>128</v>
      </c>
      <c r="C19" s="252"/>
      <c r="D19" s="252"/>
      <c r="E19" s="252"/>
      <c r="F19" s="252"/>
      <c r="G19" s="252"/>
      <c r="H19" s="252"/>
      <c r="I19" s="252"/>
      <c r="J19" s="253"/>
    </row>
    <row r="20" spans="1:16" ht="61.5" customHeight="1" x14ac:dyDescent="0.2">
      <c r="A20" s="249"/>
      <c r="B20" s="254"/>
      <c r="C20" s="254"/>
      <c r="D20" s="254"/>
      <c r="E20" s="94" t="s">
        <v>129</v>
      </c>
      <c r="F20" s="94" t="s">
        <v>130</v>
      </c>
      <c r="G20" s="94" t="s">
        <v>131</v>
      </c>
      <c r="H20" s="95" t="s">
        <v>132</v>
      </c>
      <c r="I20" s="95" t="s">
        <v>133</v>
      </c>
      <c r="J20" s="95" t="s">
        <v>134</v>
      </c>
    </row>
    <row r="21" spans="1:16" ht="15" customHeight="1" x14ac:dyDescent="0.2">
      <c r="A21" s="249"/>
      <c r="B21" s="255" t="s">
        <v>135</v>
      </c>
      <c r="C21" s="256"/>
      <c r="D21" s="257"/>
      <c r="E21" s="96"/>
      <c r="F21" s="96"/>
      <c r="G21" s="96"/>
      <c r="H21" s="97"/>
      <c r="I21" s="97"/>
      <c r="J21" s="98"/>
    </row>
    <row r="22" spans="1:16" ht="16.5" customHeight="1" x14ac:dyDescent="0.2">
      <c r="A22" s="249"/>
      <c r="B22" s="258" t="s">
        <v>136</v>
      </c>
      <c r="C22" s="258"/>
      <c r="D22" s="259"/>
      <c r="E22" s="96">
        <f>E26</f>
        <v>5253192</v>
      </c>
      <c r="F22" s="96">
        <f t="shared" ref="F22:I22" si="0">F26</f>
        <v>4992632</v>
      </c>
      <c r="G22" s="96">
        <f t="shared" si="0"/>
        <v>4952632</v>
      </c>
      <c r="H22" s="96"/>
      <c r="I22" s="96">
        <f t="shared" si="0"/>
        <v>4992632</v>
      </c>
      <c r="J22" s="99"/>
      <c r="K22" s="152"/>
      <c r="L22" s="153"/>
      <c r="M22" s="153"/>
      <c r="N22" s="153"/>
      <c r="O22" s="153"/>
      <c r="P22" s="153"/>
    </row>
    <row r="23" spans="1:16" ht="12.75" customHeight="1" x14ac:dyDescent="0.2">
      <c r="A23" s="249"/>
      <c r="B23" s="260" t="s">
        <v>137</v>
      </c>
      <c r="C23" s="261"/>
      <c r="D23" s="261"/>
      <c r="E23" s="96"/>
      <c r="F23" s="96"/>
      <c r="G23" s="96"/>
      <c r="H23" s="96"/>
      <c r="I23" s="96"/>
      <c r="J23" s="99"/>
    </row>
    <row r="24" spans="1:16" ht="12.75" customHeight="1" x14ac:dyDescent="0.2">
      <c r="A24" s="249"/>
      <c r="B24" s="260" t="s">
        <v>138</v>
      </c>
      <c r="C24" s="261"/>
      <c r="D24" s="261"/>
      <c r="E24" s="261"/>
      <c r="F24" s="261"/>
      <c r="G24" s="261"/>
      <c r="H24" s="261"/>
      <c r="I24" s="261"/>
      <c r="J24" s="262"/>
    </row>
    <row r="25" spans="1:16" ht="13.5" customHeight="1" x14ac:dyDescent="0.2">
      <c r="A25" s="249"/>
      <c r="B25" s="263" t="s">
        <v>139</v>
      </c>
      <c r="C25" s="263"/>
      <c r="D25" s="264"/>
      <c r="E25" s="96"/>
      <c r="F25" s="96"/>
      <c r="G25" s="96"/>
      <c r="H25" s="96"/>
      <c r="I25" s="53"/>
      <c r="J25" s="99"/>
    </row>
    <row r="26" spans="1:16" ht="13.5" customHeight="1" x14ac:dyDescent="0.2">
      <c r="A26" s="249"/>
      <c r="B26" s="263" t="s">
        <v>140</v>
      </c>
      <c r="C26" s="263"/>
      <c r="D26" s="264"/>
      <c r="E26" s="96">
        <f>E35+E51+E68</f>
        <v>5253192</v>
      </c>
      <c r="F26" s="96">
        <f>F35+F51+F68</f>
        <v>4992632</v>
      </c>
      <c r="G26" s="96">
        <f>G35+G51+G68</f>
        <v>4952632</v>
      </c>
      <c r="H26" s="96"/>
      <c r="I26" s="96">
        <f>I35+I51+I68</f>
        <v>4992632</v>
      </c>
      <c r="J26" s="96"/>
    </row>
    <row r="27" spans="1:16" ht="24" customHeight="1" x14ac:dyDescent="0.2">
      <c r="A27" s="250"/>
      <c r="B27" s="258" t="s">
        <v>141</v>
      </c>
      <c r="C27" s="258"/>
      <c r="D27" s="259"/>
      <c r="E27" s="112"/>
      <c r="F27" s="112"/>
      <c r="G27" s="112"/>
      <c r="H27" s="112"/>
      <c r="I27" s="112"/>
      <c r="J27" s="119"/>
    </row>
    <row r="28" spans="1:16" ht="24" customHeight="1" x14ac:dyDescent="0.2">
      <c r="A28" s="89"/>
      <c r="B28" s="126" t="s">
        <v>142</v>
      </c>
      <c r="C28" s="126"/>
      <c r="D28" s="126"/>
      <c r="E28" s="103"/>
      <c r="F28" s="103"/>
      <c r="G28" s="103"/>
      <c r="H28" s="103"/>
      <c r="I28" s="103"/>
      <c r="J28" s="104"/>
    </row>
    <row r="29" spans="1:16" ht="24" customHeight="1" x14ac:dyDescent="0.2">
      <c r="A29" s="89"/>
      <c r="B29" s="267" t="s">
        <v>534</v>
      </c>
      <c r="C29" s="268"/>
      <c r="D29" s="268"/>
      <c r="E29" s="103"/>
      <c r="F29" s="103"/>
      <c r="G29" s="103"/>
      <c r="H29" s="103"/>
      <c r="I29" s="103"/>
      <c r="J29" s="104"/>
    </row>
    <row r="30" spans="1:16" ht="15" customHeight="1" x14ac:dyDescent="0.2">
      <c r="A30" s="89"/>
      <c r="B30" s="255" t="s">
        <v>135</v>
      </c>
      <c r="C30" s="256"/>
      <c r="D30" s="257"/>
      <c r="E30" s="96"/>
      <c r="F30" s="96"/>
      <c r="G30" s="96"/>
      <c r="H30" s="97"/>
      <c r="I30" s="97"/>
      <c r="J30" s="98"/>
    </row>
    <row r="31" spans="1:16" ht="16.5" customHeight="1" x14ac:dyDescent="0.2">
      <c r="A31" s="89"/>
      <c r="B31" s="258" t="s">
        <v>136</v>
      </c>
      <c r="C31" s="258"/>
      <c r="D31" s="259"/>
      <c r="E31" s="96">
        <f>E35</f>
        <v>280000</v>
      </c>
      <c r="F31" s="96">
        <f t="shared" ref="F31:I31" si="1">F35</f>
        <v>280000</v>
      </c>
      <c r="G31" s="96">
        <f t="shared" si="1"/>
        <v>280000</v>
      </c>
      <c r="H31" s="96"/>
      <c r="I31" s="96">
        <f t="shared" si="1"/>
        <v>280000</v>
      </c>
      <c r="J31" s="99"/>
      <c r="K31" s="152"/>
      <c r="L31" s="153"/>
      <c r="M31" s="153"/>
      <c r="N31" s="153"/>
      <c r="O31" s="153"/>
      <c r="P31" s="153"/>
    </row>
    <row r="32" spans="1:16" ht="12.75" customHeight="1" x14ac:dyDescent="0.2">
      <c r="A32" s="89"/>
      <c r="B32" s="260" t="s">
        <v>137</v>
      </c>
      <c r="C32" s="261"/>
      <c r="D32" s="261"/>
      <c r="E32" s="96"/>
      <c r="F32" s="96"/>
      <c r="G32" s="96"/>
      <c r="H32" s="96"/>
      <c r="I32" s="96"/>
      <c r="J32" s="99"/>
    </row>
    <row r="33" spans="1:16" ht="12.75" customHeight="1" x14ac:dyDescent="0.2">
      <c r="A33" s="89"/>
      <c r="B33" s="260" t="s">
        <v>138</v>
      </c>
      <c r="C33" s="261"/>
      <c r="D33" s="261"/>
      <c r="E33" s="261"/>
      <c r="F33" s="261"/>
      <c r="G33" s="261"/>
      <c r="H33" s="261"/>
      <c r="I33" s="261"/>
      <c r="J33" s="262"/>
    </row>
    <row r="34" spans="1:16" ht="13.5" customHeight="1" x14ac:dyDescent="0.2">
      <c r="A34" s="89"/>
      <c r="B34" s="263" t="s">
        <v>139</v>
      </c>
      <c r="C34" s="263"/>
      <c r="D34" s="264"/>
      <c r="E34" s="96"/>
      <c r="F34" s="96"/>
      <c r="G34" s="96"/>
      <c r="H34" s="96"/>
      <c r="I34" s="53"/>
      <c r="J34" s="99"/>
    </row>
    <row r="35" spans="1:16" ht="13.5" customHeight="1" x14ac:dyDescent="0.2">
      <c r="A35" s="89"/>
      <c r="B35" s="263" t="s">
        <v>140</v>
      </c>
      <c r="C35" s="263"/>
      <c r="D35" s="264"/>
      <c r="E35" s="96">
        <f>E43</f>
        <v>280000</v>
      </c>
      <c r="F35" s="96">
        <f t="shared" ref="F35:I35" si="2">F43</f>
        <v>280000</v>
      </c>
      <c r="G35" s="96">
        <f t="shared" si="2"/>
        <v>280000</v>
      </c>
      <c r="H35" s="96"/>
      <c r="I35" s="96">
        <f t="shared" si="2"/>
        <v>280000</v>
      </c>
      <c r="J35" s="99"/>
    </row>
    <row r="36" spans="1:16" ht="24" customHeight="1" x14ac:dyDescent="0.2">
      <c r="A36" s="89"/>
      <c r="B36" s="258" t="s">
        <v>141</v>
      </c>
      <c r="C36" s="258"/>
      <c r="D36" s="259"/>
      <c r="E36" s="112"/>
      <c r="F36" s="112"/>
      <c r="G36" s="112"/>
      <c r="H36" s="112"/>
      <c r="I36" s="112"/>
      <c r="J36" s="119"/>
    </row>
    <row r="37" spans="1:16" ht="24" customHeight="1" x14ac:dyDescent="0.2">
      <c r="A37" s="89"/>
      <c r="B37" s="267" t="s">
        <v>60</v>
      </c>
      <c r="C37" s="268"/>
      <c r="D37" s="268"/>
      <c r="E37" s="103"/>
      <c r="F37" s="103"/>
      <c r="G37" s="103"/>
      <c r="H37" s="103"/>
      <c r="I37" s="103"/>
      <c r="J37" s="104"/>
    </row>
    <row r="38" spans="1:16" ht="15" customHeight="1" x14ac:dyDescent="0.2">
      <c r="A38" s="89"/>
      <c r="B38" s="255" t="s">
        <v>135</v>
      </c>
      <c r="C38" s="256"/>
      <c r="D38" s="257"/>
      <c r="E38" s="96"/>
      <c r="F38" s="96"/>
      <c r="G38" s="96"/>
      <c r="H38" s="97"/>
      <c r="I38" s="97"/>
      <c r="J38" s="98"/>
    </row>
    <row r="39" spans="1:16" ht="16.5" customHeight="1" x14ac:dyDescent="0.2">
      <c r="A39" s="89"/>
      <c r="B39" s="258" t="s">
        <v>136</v>
      </c>
      <c r="C39" s="258"/>
      <c r="D39" s="259"/>
      <c r="E39" s="96">
        <v>280000</v>
      </c>
      <c r="F39" s="96">
        <v>280000</v>
      </c>
      <c r="G39" s="96">
        <v>280000</v>
      </c>
      <c r="H39" s="136"/>
      <c r="I39" s="96">
        <v>280000</v>
      </c>
      <c r="J39" s="99"/>
      <c r="K39" s="152"/>
      <c r="L39" s="153"/>
      <c r="M39" s="153"/>
      <c r="N39" s="153"/>
      <c r="O39" s="153"/>
      <c r="P39" s="153"/>
    </row>
    <row r="40" spans="1:16" ht="12.75" customHeight="1" x14ac:dyDescent="0.2">
      <c r="A40" s="89"/>
      <c r="B40" s="260" t="s">
        <v>137</v>
      </c>
      <c r="C40" s="261"/>
      <c r="D40" s="261"/>
      <c r="E40" s="96"/>
      <c r="F40" s="96"/>
      <c r="G40" s="96"/>
      <c r="H40" s="96"/>
      <c r="I40" s="96"/>
      <c r="J40" s="99"/>
    </row>
    <row r="41" spans="1:16" ht="12.75" customHeight="1" x14ac:dyDescent="0.2">
      <c r="A41" s="89"/>
      <c r="B41" s="260" t="s">
        <v>138</v>
      </c>
      <c r="C41" s="261"/>
      <c r="D41" s="261"/>
      <c r="E41" s="261"/>
      <c r="F41" s="261"/>
      <c r="G41" s="261"/>
      <c r="H41" s="261"/>
      <c r="I41" s="261"/>
      <c r="J41" s="262"/>
    </row>
    <row r="42" spans="1:16" ht="13.5" customHeight="1" x14ac:dyDescent="0.2">
      <c r="A42" s="89"/>
      <c r="B42" s="263" t="s">
        <v>139</v>
      </c>
      <c r="C42" s="263"/>
      <c r="D42" s="264"/>
      <c r="E42" s="96"/>
      <c r="F42" s="96"/>
      <c r="G42" s="96"/>
      <c r="H42" s="96"/>
      <c r="I42" s="53"/>
      <c r="J42" s="99"/>
    </row>
    <row r="43" spans="1:16" ht="13.5" customHeight="1" x14ac:dyDescent="0.2">
      <c r="A43" s="89"/>
      <c r="B43" s="263" t="s">
        <v>140</v>
      </c>
      <c r="C43" s="263"/>
      <c r="D43" s="264"/>
      <c r="E43" s="96">
        <v>280000</v>
      </c>
      <c r="F43" s="96">
        <v>280000</v>
      </c>
      <c r="G43" s="96">
        <v>280000</v>
      </c>
      <c r="H43" s="136"/>
      <c r="I43" s="96">
        <v>280000</v>
      </c>
      <c r="J43" s="99"/>
    </row>
    <row r="44" spans="1:16" ht="24" customHeight="1" x14ac:dyDescent="0.2">
      <c r="A44" s="89"/>
      <c r="B44" s="258" t="s">
        <v>141</v>
      </c>
      <c r="C44" s="258"/>
      <c r="D44" s="259"/>
      <c r="E44" s="112"/>
      <c r="F44" s="112"/>
      <c r="G44" s="112"/>
      <c r="H44" s="112"/>
      <c r="I44" s="112"/>
      <c r="J44" s="119"/>
    </row>
    <row r="45" spans="1:16" ht="24" customHeight="1" x14ac:dyDescent="0.2">
      <c r="A45" s="89"/>
      <c r="B45" s="267" t="s">
        <v>535</v>
      </c>
      <c r="C45" s="268"/>
      <c r="D45" s="268"/>
      <c r="E45" s="103"/>
      <c r="F45" s="103"/>
      <c r="G45" s="103"/>
      <c r="H45" s="103"/>
      <c r="I45" s="103"/>
      <c r="J45" s="104"/>
    </row>
    <row r="46" spans="1:16" ht="15" customHeight="1" x14ac:dyDescent="0.2">
      <c r="A46" s="89"/>
      <c r="B46" s="255" t="s">
        <v>135</v>
      </c>
      <c r="C46" s="256"/>
      <c r="D46" s="257"/>
      <c r="E46" s="96"/>
      <c r="F46" s="96"/>
      <c r="G46" s="96"/>
      <c r="H46" s="97"/>
      <c r="I46" s="97"/>
      <c r="J46" s="98"/>
    </row>
    <row r="47" spans="1:16" ht="16.5" customHeight="1" x14ac:dyDescent="0.2">
      <c r="A47" s="89"/>
      <c r="B47" s="258" t="s">
        <v>136</v>
      </c>
      <c r="C47" s="258"/>
      <c r="D47" s="259"/>
      <c r="E47" s="96">
        <f>E51</f>
        <v>4963132</v>
      </c>
      <c r="F47" s="96">
        <f t="shared" ref="F47:I47" si="3">F51</f>
        <v>4712632</v>
      </c>
      <c r="G47" s="96">
        <f t="shared" si="3"/>
        <v>4672632</v>
      </c>
      <c r="H47" s="96"/>
      <c r="I47" s="96">
        <f t="shared" si="3"/>
        <v>4712632</v>
      </c>
      <c r="J47" s="99"/>
      <c r="K47" s="152"/>
      <c r="L47" s="153"/>
      <c r="M47" s="153"/>
      <c r="N47" s="153"/>
      <c r="O47" s="153"/>
      <c r="P47" s="153"/>
    </row>
    <row r="48" spans="1:16" ht="12.75" customHeight="1" x14ac:dyDescent="0.2">
      <c r="A48" s="89"/>
      <c r="B48" s="260" t="s">
        <v>137</v>
      </c>
      <c r="C48" s="261"/>
      <c r="D48" s="261"/>
      <c r="E48" s="96"/>
      <c r="F48" s="96"/>
      <c r="G48" s="96"/>
      <c r="H48" s="96"/>
      <c r="I48" s="96"/>
      <c r="J48" s="99"/>
    </row>
    <row r="49" spans="1:16" ht="12.75" customHeight="1" x14ac:dyDescent="0.2">
      <c r="A49" s="89"/>
      <c r="B49" s="260" t="s">
        <v>138</v>
      </c>
      <c r="C49" s="261"/>
      <c r="D49" s="261"/>
      <c r="E49" s="261"/>
      <c r="F49" s="261"/>
      <c r="G49" s="261"/>
      <c r="H49" s="261"/>
      <c r="I49" s="261"/>
      <c r="J49" s="262"/>
    </row>
    <row r="50" spans="1:16" ht="13.5" customHeight="1" x14ac:dyDescent="0.2">
      <c r="A50" s="89"/>
      <c r="B50" s="263" t="s">
        <v>139</v>
      </c>
      <c r="C50" s="263"/>
      <c r="D50" s="264"/>
      <c r="E50" s="96"/>
      <c r="F50" s="96"/>
      <c r="G50" s="96"/>
      <c r="H50" s="96"/>
      <c r="I50" s="53"/>
      <c r="J50" s="99"/>
    </row>
    <row r="51" spans="1:16" ht="13.5" customHeight="1" x14ac:dyDescent="0.2">
      <c r="A51" s="89"/>
      <c r="B51" s="263" t="s">
        <v>140</v>
      </c>
      <c r="C51" s="263"/>
      <c r="D51" s="264"/>
      <c r="E51" s="96">
        <f>E59</f>
        <v>4963132</v>
      </c>
      <c r="F51" s="96">
        <f>F59</f>
        <v>4712632</v>
      </c>
      <c r="G51" s="96">
        <f>G59</f>
        <v>4672632</v>
      </c>
      <c r="H51" s="96"/>
      <c r="I51" s="96">
        <f>I59</f>
        <v>4712632</v>
      </c>
      <c r="J51" s="99"/>
    </row>
    <row r="52" spans="1:16" ht="24" customHeight="1" x14ac:dyDescent="0.2">
      <c r="A52" s="89"/>
      <c r="B52" s="258" t="s">
        <v>141</v>
      </c>
      <c r="C52" s="258"/>
      <c r="D52" s="259"/>
      <c r="E52" s="112"/>
      <c r="F52" s="112"/>
      <c r="G52" s="112"/>
      <c r="H52" s="112"/>
      <c r="I52" s="112"/>
      <c r="J52" s="119"/>
    </row>
    <row r="53" spans="1:16" ht="24" customHeight="1" x14ac:dyDescent="0.2">
      <c r="A53" s="89"/>
      <c r="B53" s="267" t="s">
        <v>39</v>
      </c>
      <c r="C53" s="268"/>
      <c r="D53" s="268"/>
      <c r="E53" s="103"/>
      <c r="F53" s="103"/>
      <c r="G53" s="103"/>
      <c r="H53" s="103"/>
      <c r="I53" s="103"/>
      <c r="J53" s="104"/>
    </row>
    <row r="54" spans="1:16" ht="15" customHeight="1" x14ac:dyDescent="0.2">
      <c r="A54" s="89"/>
      <c r="B54" s="255" t="s">
        <v>135</v>
      </c>
      <c r="C54" s="256"/>
      <c r="D54" s="257"/>
      <c r="E54" s="96"/>
      <c r="F54" s="96"/>
      <c r="G54" s="96"/>
      <c r="H54" s="97"/>
      <c r="I54" s="97"/>
      <c r="J54" s="98"/>
    </row>
    <row r="55" spans="1:16" ht="16.5" customHeight="1" x14ac:dyDescent="0.2">
      <c r="A55" s="89"/>
      <c r="B55" s="258" t="s">
        <v>136</v>
      </c>
      <c r="C55" s="258"/>
      <c r="D55" s="259"/>
      <c r="E55" s="96">
        <f>E59</f>
        <v>4963132</v>
      </c>
      <c r="F55" s="96">
        <f t="shared" ref="F55:I55" si="4">F59</f>
        <v>4712632</v>
      </c>
      <c r="G55" s="96">
        <f t="shared" si="4"/>
        <v>4672632</v>
      </c>
      <c r="H55" s="96"/>
      <c r="I55" s="96">
        <f t="shared" si="4"/>
        <v>4712632</v>
      </c>
      <c r="J55" s="99"/>
      <c r="K55" s="152"/>
      <c r="L55" s="153"/>
      <c r="M55" s="153"/>
      <c r="N55" s="153"/>
      <c r="O55" s="153"/>
      <c r="P55" s="153"/>
    </row>
    <row r="56" spans="1:16" ht="12.75" customHeight="1" x14ac:dyDescent="0.2">
      <c r="A56" s="89"/>
      <c r="B56" s="260" t="s">
        <v>137</v>
      </c>
      <c r="C56" s="261"/>
      <c r="D56" s="261"/>
      <c r="E56" s="96"/>
      <c r="F56" s="96"/>
      <c r="G56" s="96"/>
      <c r="H56" s="96"/>
      <c r="I56" s="96"/>
      <c r="J56" s="99"/>
    </row>
    <row r="57" spans="1:16" ht="12.75" customHeight="1" x14ac:dyDescent="0.2">
      <c r="A57" s="89"/>
      <c r="B57" s="260" t="s">
        <v>138</v>
      </c>
      <c r="C57" s="261"/>
      <c r="D57" s="261"/>
      <c r="E57" s="261"/>
      <c r="F57" s="261"/>
      <c r="G57" s="261"/>
      <c r="H57" s="261"/>
      <c r="I57" s="261"/>
      <c r="J57" s="262"/>
    </row>
    <row r="58" spans="1:16" ht="13.5" customHeight="1" x14ac:dyDescent="0.2">
      <c r="A58" s="89"/>
      <c r="B58" s="263" t="s">
        <v>139</v>
      </c>
      <c r="C58" s="263"/>
      <c r="D58" s="264"/>
      <c r="E58" s="96"/>
      <c r="F58" s="96"/>
      <c r="G58" s="96"/>
      <c r="H58" s="96"/>
      <c r="I58" s="53"/>
      <c r="J58" s="99"/>
    </row>
    <row r="59" spans="1:16" ht="13.5" customHeight="1" x14ac:dyDescent="0.2">
      <c r="A59" s="89"/>
      <c r="B59" s="263" t="s">
        <v>140</v>
      </c>
      <c r="C59" s="263"/>
      <c r="D59" s="264"/>
      <c r="E59" s="96">
        <f>929622+4033510</f>
        <v>4963132</v>
      </c>
      <c r="F59" s="96">
        <f>679122+4033510</f>
        <v>4712632</v>
      </c>
      <c r="G59" s="96">
        <f>639122+4033510</f>
        <v>4672632</v>
      </c>
      <c r="H59" s="96"/>
      <c r="I59" s="96">
        <f>679122+4033510</f>
        <v>4712632</v>
      </c>
      <c r="J59" s="99"/>
    </row>
    <row r="60" spans="1:16" ht="24" customHeight="1" x14ac:dyDescent="0.2">
      <c r="A60" s="89"/>
      <c r="B60" s="258" t="s">
        <v>141</v>
      </c>
      <c r="C60" s="258"/>
      <c r="D60" s="259"/>
      <c r="E60" s="112"/>
      <c r="F60" s="112"/>
      <c r="G60" s="112"/>
      <c r="H60" s="112"/>
      <c r="I60" s="112"/>
      <c r="J60" s="119"/>
    </row>
    <row r="61" spans="1:16" ht="24" customHeight="1" x14ac:dyDescent="0.2">
      <c r="A61" s="89"/>
      <c r="B61" s="267" t="s">
        <v>536</v>
      </c>
      <c r="C61" s="268"/>
      <c r="D61" s="268"/>
      <c r="E61" s="103"/>
      <c r="F61" s="103"/>
      <c r="G61" s="103"/>
      <c r="H61" s="103"/>
      <c r="I61" s="103"/>
      <c r="J61" s="104"/>
    </row>
    <row r="62" spans="1:16" ht="24" customHeight="1" x14ac:dyDescent="0.2">
      <c r="A62" s="89"/>
      <c r="B62" s="267" t="s">
        <v>62</v>
      </c>
      <c r="C62" s="268"/>
      <c r="D62" s="268"/>
      <c r="E62" s="103"/>
      <c r="F62" s="103"/>
      <c r="G62" s="103"/>
      <c r="H62" s="103"/>
      <c r="I62" s="103"/>
      <c r="J62" s="104"/>
    </row>
    <row r="63" spans="1:16" ht="15" customHeight="1" x14ac:dyDescent="0.2">
      <c r="A63" s="89"/>
      <c r="B63" s="255" t="s">
        <v>135</v>
      </c>
      <c r="C63" s="256"/>
      <c r="D63" s="257"/>
      <c r="E63" s="96"/>
      <c r="F63" s="96"/>
      <c r="G63" s="96"/>
      <c r="H63" s="97"/>
      <c r="I63" s="97"/>
      <c r="J63" s="98"/>
    </row>
    <row r="64" spans="1:16" ht="16.5" customHeight="1" x14ac:dyDescent="0.2">
      <c r="A64" s="89"/>
      <c r="B64" s="258" t="s">
        <v>136</v>
      </c>
      <c r="C64" s="258"/>
      <c r="D64" s="259"/>
      <c r="E64" s="96">
        <v>10060</v>
      </c>
      <c r="F64" s="96"/>
      <c r="G64" s="96"/>
      <c r="H64" s="136"/>
      <c r="I64" s="96"/>
      <c r="J64" s="99">
        <v>2023</v>
      </c>
      <c r="K64" s="152"/>
      <c r="L64" s="153"/>
      <c r="M64" s="153"/>
      <c r="N64" s="153"/>
      <c r="O64" s="153"/>
      <c r="P64" s="153"/>
    </row>
    <row r="65" spans="1:10" ht="12.75" customHeight="1" x14ac:dyDescent="0.2">
      <c r="A65" s="89"/>
      <c r="B65" s="260" t="s">
        <v>137</v>
      </c>
      <c r="C65" s="261"/>
      <c r="D65" s="261"/>
      <c r="E65" s="96"/>
      <c r="F65" s="96"/>
      <c r="G65" s="96"/>
      <c r="H65" s="96"/>
      <c r="I65" s="96"/>
      <c r="J65" s="99"/>
    </row>
    <row r="66" spans="1:10" ht="12.75" customHeight="1" x14ac:dyDescent="0.2">
      <c r="A66" s="89"/>
      <c r="B66" s="260" t="s">
        <v>138</v>
      </c>
      <c r="C66" s="261"/>
      <c r="D66" s="261"/>
      <c r="E66" s="261"/>
      <c r="F66" s="261"/>
      <c r="G66" s="261"/>
      <c r="H66" s="261"/>
      <c r="I66" s="261"/>
      <c r="J66" s="262"/>
    </row>
    <row r="67" spans="1:10" ht="13.5" customHeight="1" x14ac:dyDescent="0.2">
      <c r="A67" s="89"/>
      <c r="B67" s="263" t="s">
        <v>139</v>
      </c>
      <c r="C67" s="263"/>
      <c r="D67" s="264"/>
      <c r="E67" s="96"/>
      <c r="F67" s="96"/>
      <c r="G67" s="96"/>
      <c r="H67" s="96"/>
      <c r="I67" s="53"/>
      <c r="J67" s="99"/>
    </row>
    <row r="68" spans="1:10" ht="13.5" customHeight="1" x14ac:dyDescent="0.2">
      <c r="A68" s="89"/>
      <c r="B68" s="263" t="s">
        <v>140</v>
      </c>
      <c r="C68" s="263"/>
      <c r="D68" s="264"/>
      <c r="E68" s="96">
        <v>10060</v>
      </c>
      <c r="F68" s="96"/>
      <c r="G68" s="96"/>
      <c r="H68" s="136"/>
      <c r="I68" s="96"/>
      <c r="J68" s="99">
        <v>2023</v>
      </c>
    </row>
    <row r="69" spans="1:10" ht="24" customHeight="1" x14ac:dyDescent="0.2">
      <c r="A69" s="89"/>
      <c r="B69" s="258" t="s">
        <v>141</v>
      </c>
      <c r="C69" s="258"/>
      <c r="D69" s="259"/>
      <c r="E69" s="112"/>
      <c r="F69" s="112"/>
      <c r="G69" s="112"/>
      <c r="H69" s="112"/>
      <c r="I69" s="112"/>
      <c r="J69" s="119"/>
    </row>
    <row r="70" spans="1:10" x14ac:dyDescent="0.2">
      <c r="A70" s="233" t="s">
        <v>149</v>
      </c>
      <c r="B70" s="272" t="s">
        <v>150</v>
      </c>
      <c r="C70" s="282"/>
      <c r="D70" s="282"/>
      <c r="E70" s="282"/>
      <c r="F70" s="282"/>
      <c r="G70" s="282"/>
      <c r="H70" s="282"/>
      <c r="I70" s="282"/>
      <c r="J70" s="283"/>
    </row>
    <row r="71" spans="1:10" ht="12.75" customHeight="1" x14ac:dyDescent="0.2">
      <c r="A71" s="249"/>
      <c r="B71" s="284" t="s">
        <v>151</v>
      </c>
      <c r="C71" s="285"/>
      <c r="D71" s="286"/>
      <c r="E71" s="284" t="s">
        <v>152</v>
      </c>
      <c r="F71" s="285"/>
      <c r="G71" s="286"/>
      <c r="H71" s="121" t="s">
        <v>129</v>
      </c>
      <c r="I71" s="121" t="s">
        <v>130</v>
      </c>
      <c r="J71" s="121" t="s">
        <v>131</v>
      </c>
    </row>
    <row r="72" spans="1:10" ht="43.5" customHeight="1" x14ac:dyDescent="0.2">
      <c r="A72" s="249"/>
      <c r="B72" s="311" t="s">
        <v>537</v>
      </c>
      <c r="C72" s="312"/>
      <c r="D72" s="313"/>
      <c r="E72" s="311" t="s">
        <v>538</v>
      </c>
      <c r="F72" s="312"/>
      <c r="G72" s="313"/>
      <c r="H72" s="96">
        <v>5</v>
      </c>
      <c r="I72" s="96">
        <v>5</v>
      </c>
      <c r="J72" s="96">
        <v>5</v>
      </c>
    </row>
    <row r="73" spans="1:10" ht="21.75" customHeight="1" x14ac:dyDescent="0.2">
      <c r="A73" s="249"/>
      <c r="B73" s="311" t="s">
        <v>539</v>
      </c>
      <c r="C73" s="312"/>
      <c r="D73" s="313"/>
      <c r="E73" s="311" t="s">
        <v>449</v>
      </c>
      <c r="F73" s="312"/>
      <c r="G73" s="313"/>
      <c r="H73" s="96">
        <v>10</v>
      </c>
      <c r="I73" s="96">
        <v>10</v>
      </c>
      <c r="J73" s="96">
        <v>10</v>
      </c>
    </row>
    <row r="74" spans="1:10" ht="22.5" customHeight="1" x14ac:dyDescent="0.2">
      <c r="A74" s="249"/>
      <c r="B74" s="287" t="s">
        <v>540</v>
      </c>
      <c r="C74" s="307"/>
      <c r="D74" s="308"/>
      <c r="E74" s="287" t="s">
        <v>541</v>
      </c>
      <c r="F74" s="307"/>
      <c r="G74" s="308"/>
      <c r="H74" s="96">
        <v>1</v>
      </c>
      <c r="I74" s="96">
        <v>1</v>
      </c>
      <c r="J74" s="96">
        <v>1</v>
      </c>
    </row>
    <row r="75" spans="1:10" ht="118.5" customHeight="1" x14ac:dyDescent="0.2">
      <c r="A75" s="249"/>
      <c r="B75" s="311" t="s">
        <v>542</v>
      </c>
      <c r="C75" s="312"/>
      <c r="D75" s="313"/>
      <c r="E75" s="311" t="s">
        <v>543</v>
      </c>
      <c r="F75" s="312"/>
      <c r="G75" s="313"/>
      <c r="H75" s="96">
        <v>1</v>
      </c>
      <c r="I75" s="96"/>
      <c r="J75" s="96"/>
    </row>
    <row r="76" spans="1:10" ht="22.5" customHeight="1" x14ac:dyDescent="0.2">
      <c r="A76" s="249"/>
      <c r="B76" s="311" t="s">
        <v>544</v>
      </c>
      <c r="C76" s="312"/>
      <c r="D76" s="313"/>
      <c r="E76" s="311" t="s">
        <v>545</v>
      </c>
      <c r="F76" s="312"/>
      <c r="G76" s="313"/>
      <c r="H76" s="96">
        <v>5</v>
      </c>
      <c r="I76" s="96">
        <v>5</v>
      </c>
      <c r="J76" s="96">
        <v>5</v>
      </c>
    </row>
    <row r="77" spans="1:10" ht="22.5" customHeight="1" x14ac:dyDescent="0.2">
      <c r="A77" s="89"/>
      <c r="B77" s="311" t="s">
        <v>546</v>
      </c>
      <c r="C77" s="312"/>
      <c r="D77" s="313"/>
      <c r="E77" s="311" t="s">
        <v>547</v>
      </c>
      <c r="F77" s="312"/>
      <c r="G77" s="313"/>
      <c r="H77" s="96">
        <v>12175</v>
      </c>
      <c r="I77" s="96">
        <v>12175</v>
      </c>
      <c r="J77" s="96">
        <v>12175</v>
      </c>
    </row>
    <row r="78" spans="1:10" ht="35.450000000000003" customHeight="1" x14ac:dyDescent="0.2">
      <c r="A78" s="89"/>
      <c r="B78" s="311" t="s">
        <v>548</v>
      </c>
      <c r="C78" s="312"/>
      <c r="D78" s="313"/>
      <c r="E78" s="311" t="s">
        <v>549</v>
      </c>
      <c r="F78" s="312"/>
      <c r="G78" s="313"/>
      <c r="H78" s="96">
        <v>1</v>
      </c>
      <c r="I78" s="96">
        <v>1</v>
      </c>
      <c r="J78" s="96">
        <v>1</v>
      </c>
    </row>
    <row r="79" spans="1:10" ht="25.5" customHeight="1" x14ac:dyDescent="0.2">
      <c r="A79" s="233" t="s">
        <v>155</v>
      </c>
      <c r="B79" s="251" t="s">
        <v>156</v>
      </c>
      <c r="C79" s="252"/>
      <c r="D79" s="252"/>
      <c r="E79" s="252"/>
      <c r="F79" s="252"/>
      <c r="G79" s="252"/>
      <c r="H79" s="252"/>
      <c r="I79" s="252"/>
      <c r="J79" s="253"/>
    </row>
    <row r="80" spans="1:10" ht="13.5" customHeight="1" x14ac:dyDescent="0.2">
      <c r="A80" s="249"/>
      <c r="B80" s="123" t="s">
        <v>157</v>
      </c>
      <c r="C80" s="211"/>
      <c r="D80" s="209"/>
      <c r="E80" s="209"/>
      <c r="F80" s="209"/>
      <c r="G80" s="209"/>
      <c r="H80" s="209"/>
      <c r="I80" s="209"/>
      <c r="J80" s="210"/>
    </row>
    <row r="81" spans="1:10" ht="17.25" customHeight="1" x14ac:dyDescent="0.2">
      <c r="A81" s="249"/>
      <c r="B81" s="123" t="s">
        <v>158</v>
      </c>
      <c r="C81" s="218"/>
      <c r="D81" s="218"/>
      <c r="E81" s="218"/>
      <c r="F81" s="218"/>
      <c r="G81" s="218"/>
      <c r="H81" s="218"/>
      <c r="I81" s="218"/>
      <c r="J81" s="218"/>
    </row>
    <row r="82" spans="1:10" ht="24.75" customHeight="1" x14ac:dyDescent="0.2">
      <c r="A82" s="249"/>
      <c r="B82" s="123" t="s">
        <v>159</v>
      </c>
      <c r="C82" s="218"/>
      <c r="D82" s="218"/>
      <c r="E82" s="218"/>
      <c r="F82" s="218"/>
      <c r="G82" s="218"/>
      <c r="H82" s="218"/>
      <c r="I82" s="218"/>
      <c r="J82" s="218"/>
    </row>
    <row r="83" spans="1:10" x14ac:dyDescent="0.2">
      <c r="A83" s="249"/>
      <c r="B83" s="260" t="s">
        <v>160</v>
      </c>
      <c r="C83" s="261"/>
      <c r="D83" s="261"/>
      <c r="E83" s="261"/>
      <c r="F83" s="261"/>
      <c r="G83" s="261"/>
      <c r="H83" s="261"/>
      <c r="I83" s="277"/>
      <c r="J83" s="278"/>
    </row>
    <row r="84" spans="1:10" ht="20.25" customHeight="1" x14ac:dyDescent="0.2">
      <c r="A84" s="249"/>
      <c r="B84" s="434"/>
      <c r="C84" s="435"/>
      <c r="D84" s="435"/>
      <c r="E84" s="435"/>
      <c r="F84" s="435"/>
      <c r="G84" s="435"/>
      <c r="H84" s="435"/>
      <c r="I84" s="435"/>
      <c r="J84" s="436"/>
    </row>
    <row r="85" spans="1:10" ht="409.35" customHeight="1" x14ac:dyDescent="0.2">
      <c r="A85" s="150" t="s">
        <v>161</v>
      </c>
      <c r="B85" s="437" t="s">
        <v>553</v>
      </c>
      <c r="C85" s="437"/>
      <c r="D85" s="437"/>
      <c r="E85" s="437"/>
      <c r="F85" s="437"/>
      <c r="G85" s="437"/>
      <c r="H85" s="437"/>
      <c r="I85" s="437"/>
      <c r="J85" s="438"/>
    </row>
    <row r="86" spans="1:10" ht="15" customHeight="1" x14ac:dyDescent="0.2">
      <c r="A86" s="86"/>
      <c r="B86" s="439"/>
      <c r="C86" s="440"/>
      <c r="D86" s="440"/>
      <c r="E86" s="440"/>
      <c r="F86" s="440"/>
      <c r="G86" s="440"/>
      <c r="H86" s="440"/>
      <c r="I86" s="440"/>
      <c r="J86" s="441"/>
    </row>
    <row r="87" spans="1:10" ht="23.25" customHeight="1" x14ac:dyDescent="0.2">
      <c r="B87" s="294" t="s">
        <v>163</v>
      </c>
      <c r="C87" s="294"/>
      <c r="D87" s="294"/>
      <c r="E87" s="294"/>
      <c r="F87" s="295"/>
      <c r="G87" s="295"/>
    </row>
    <row r="88" spans="1:10" x14ac:dyDescent="0.2">
      <c r="B88" s="180" t="s">
        <v>43</v>
      </c>
      <c r="C88" s="180"/>
      <c r="D88" s="180"/>
      <c r="E88" s="180"/>
      <c r="F88" s="181"/>
      <c r="G88" s="181"/>
    </row>
    <row r="89" spans="1:10" x14ac:dyDescent="0.2">
      <c r="B89" s="184" t="s">
        <v>44</v>
      </c>
      <c r="C89" s="184"/>
      <c r="D89" s="184"/>
      <c r="E89" s="184"/>
      <c r="F89" s="296"/>
      <c r="G89" s="296"/>
    </row>
    <row r="90" spans="1:10" x14ac:dyDescent="0.2">
      <c r="B90" s="180" t="s">
        <v>164</v>
      </c>
      <c r="C90" s="180"/>
      <c r="D90" s="180"/>
      <c r="E90" s="180"/>
      <c r="F90" s="181"/>
      <c r="G90" s="181"/>
    </row>
    <row r="91" spans="1:10" x14ac:dyDescent="0.2">
      <c r="B91" s="184"/>
      <c r="C91" s="185"/>
      <c r="D91" s="41"/>
      <c r="E91" s="41"/>
      <c r="F91" s="41"/>
      <c r="G91" s="41"/>
    </row>
    <row r="92" spans="1:10" x14ac:dyDescent="0.2">
      <c r="B92" s="180" t="s">
        <v>46</v>
      </c>
      <c r="C92" s="181"/>
      <c r="D92" s="41"/>
      <c r="E92" s="41"/>
      <c r="F92" s="41"/>
      <c r="G92" s="41"/>
    </row>
    <row r="93" spans="1:10" x14ac:dyDescent="0.2">
      <c r="B93" s="184" t="s">
        <v>550</v>
      </c>
      <c r="C93" s="185"/>
      <c r="D93" s="41"/>
      <c r="E93" s="41"/>
      <c r="F93" s="41"/>
      <c r="G93" s="41"/>
    </row>
    <row r="94" spans="1:10" x14ac:dyDescent="0.2">
      <c r="B94" s="180" t="s">
        <v>48</v>
      </c>
      <c r="C94" s="181"/>
      <c r="D94" s="41"/>
      <c r="E94" s="41"/>
      <c r="F94" s="41"/>
      <c r="G94" s="41"/>
    </row>
    <row r="95" spans="1:10" ht="48.75" customHeight="1" x14ac:dyDescent="0.2">
      <c r="A95" s="290" t="s">
        <v>166</v>
      </c>
      <c r="B95" s="290"/>
      <c r="C95" s="290"/>
      <c r="D95" s="290"/>
      <c r="E95" s="290"/>
      <c r="F95" s="290"/>
      <c r="G95" s="290"/>
      <c r="H95" s="290"/>
      <c r="I95" s="290"/>
      <c r="J95" s="290"/>
    </row>
  </sheetData>
  <mergeCells count="114">
    <mergeCell ref="B75:D75"/>
    <mergeCell ref="E75:G75"/>
    <mergeCell ref="B91:C91"/>
    <mergeCell ref="B92:C92"/>
    <mergeCell ref="B93:C93"/>
    <mergeCell ref="B94:C94"/>
    <mergeCell ref="A95:J95"/>
    <mergeCell ref="B85:J85"/>
    <mergeCell ref="B86:J86"/>
    <mergeCell ref="B87:G87"/>
    <mergeCell ref="B88:G88"/>
    <mergeCell ref="B89:G89"/>
    <mergeCell ref="B90:G90"/>
    <mergeCell ref="B70:J70"/>
    <mergeCell ref="B71:D71"/>
    <mergeCell ref="E71:G71"/>
    <mergeCell ref="B72:D72"/>
    <mergeCell ref="A79:A84"/>
    <mergeCell ref="B79:J79"/>
    <mergeCell ref="C80:J80"/>
    <mergeCell ref="C81:J81"/>
    <mergeCell ref="C82:J82"/>
    <mergeCell ref="B83:H83"/>
    <mergeCell ref="I83:J83"/>
    <mergeCell ref="B84:J84"/>
    <mergeCell ref="B76:D76"/>
    <mergeCell ref="E76:G76"/>
    <mergeCell ref="B77:D77"/>
    <mergeCell ref="E77:G77"/>
    <mergeCell ref="B78:D78"/>
    <mergeCell ref="E78:G78"/>
    <mergeCell ref="A70:A76"/>
    <mergeCell ref="E72:G72"/>
    <mergeCell ref="B73:D73"/>
    <mergeCell ref="E73:G73"/>
    <mergeCell ref="B74:D74"/>
    <mergeCell ref="E74:G74"/>
    <mergeCell ref="B61:D61"/>
    <mergeCell ref="B62:D62"/>
    <mergeCell ref="B63:D63"/>
    <mergeCell ref="B64:D64"/>
    <mergeCell ref="B65:D65"/>
    <mergeCell ref="B66:J66"/>
    <mergeCell ref="B67:D67"/>
    <mergeCell ref="B68:D68"/>
    <mergeCell ref="B69:D69"/>
    <mergeCell ref="B55:D55"/>
    <mergeCell ref="B56:D56"/>
    <mergeCell ref="B57:J57"/>
    <mergeCell ref="B58:D58"/>
    <mergeCell ref="B59:D59"/>
    <mergeCell ref="B60:D60"/>
    <mergeCell ref="B49:J49"/>
    <mergeCell ref="B50:D50"/>
    <mergeCell ref="B51:D51"/>
    <mergeCell ref="B52:D52"/>
    <mergeCell ref="B53:D53"/>
    <mergeCell ref="B54:D54"/>
    <mergeCell ref="B43:D43"/>
    <mergeCell ref="B44:D44"/>
    <mergeCell ref="B45:D45"/>
    <mergeCell ref="B46:D46"/>
    <mergeCell ref="B47:D47"/>
    <mergeCell ref="B48:D48"/>
    <mergeCell ref="B37:D37"/>
    <mergeCell ref="B38:D38"/>
    <mergeCell ref="B39:D39"/>
    <mergeCell ref="B40:D40"/>
    <mergeCell ref="B41:J41"/>
    <mergeCell ref="B42:D42"/>
    <mergeCell ref="B34:D34"/>
    <mergeCell ref="B35:D35"/>
    <mergeCell ref="B36:D36"/>
    <mergeCell ref="B24:J24"/>
    <mergeCell ref="B25:D25"/>
    <mergeCell ref="B26:D26"/>
    <mergeCell ref="B27:D27"/>
    <mergeCell ref="B29:D29"/>
    <mergeCell ref="B30:D30"/>
    <mergeCell ref="A19:A27"/>
    <mergeCell ref="B19:J19"/>
    <mergeCell ref="B20:D20"/>
    <mergeCell ref="B21:D21"/>
    <mergeCell ref="B22:D22"/>
    <mergeCell ref="B23:D23"/>
    <mergeCell ref="B31:D31"/>
    <mergeCell ref="B32:D32"/>
    <mergeCell ref="B33:J33"/>
    <mergeCell ref="A13:A14"/>
    <mergeCell ref="C13:D13"/>
    <mergeCell ref="E13:J13"/>
    <mergeCell ref="C14:D14"/>
    <mergeCell ref="E14:J14"/>
    <mergeCell ref="A15:A18"/>
    <mergeCell ref="B15:E15"/>
    <mergeCell ref="F15:J15"/>
    <mergeCell ref="B16:E16"/>
    <mergeCell ref="F16:J16"/>
    <mergeCell ref="B17:E17"/>
    <mergeCell ref="F17:J17"/>
    <mergeCell ref="B18:E18"/>
    <mergeCell ref="F18:J18"/>
    <mergeCell ref="L8:M8"/>
    <mergeCell ref="C9:J9"/>
    <mergeCell ref="C10:J10"/>
    <mergeCell ref="C11:J11"/>
    <mergeCell ref="B12:D12"/>
    <mergeCell ref="E12:J12"/>
    <mergeCell ref="B2:I2"/>
    <mergeCell ref="B4:C4"/>
    <mergeCell ref="D4:G4"/>
    <mergeCell ref="B5:C5"/>
    <mergeCell ref="D5:J5"/>
    <mergeCell ref="B8:J8"/>
  </mergeCells>
  <dataValidations count="10">
    <dataValidation type="custom" errorStyle="information" allowBlank="1" showInputMessage="1" showErrorMessage="1" error="Ir ievadīti vairāk nekā 200 vārdi" prompt="apraksts, ne vairāk kā 200 vārdu" sqref="E13:J13">
      <formula1>LEN(TRIM(E13))-LEN(SUBSTITUTE(E13," ",""))+1&lt;201</formula1>
      <formula2>0</formula2>
    </dataValidation>
    <dataValidation allowBlank="1" showInputMessage="1" showErrorMessage="1" prompt="Norāda Ministru kabineta vai Saeimas lēmumu, gadu, pasākuma kodu" sqref="B84:J84"/>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4:J14">
      <formula1>LEN(TRIM(E14))-LEN(SUBSTITUTE(E14,"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E23:I23 E35:I35 E56:I56 E54:I54 E43:I43 E38:J40 E30:J32 E65:J65 E64:I64 E51:I51 E46:J48 J26 J21:J23 E21:I21 J54:J56 E63:J63 E68:I68">
      <formula1>-1000000000000</formula1>
      <formula2>1000000000000</formula2>
    </dataValidation>
    <dataValidation type="whole" errorStyle="information" allowBlank="1" showInputMessage="1" showErrorMessage="1" error="Jāievada skaitlis" sqref="E34:I34 J58:J59 E58:I58 J42:J43 E42:I42 J67:J68 E67:I67 J64 J50:J51 E50:I50 J34:J35 E25:J25">
      <formula1>-100000000000000</formula1>
      <formula2>100000000000000</formula2>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saraksts</vt:lpstr>
      <vt:lpstr>22_01_P</vt:lpstr>
      <vt:lpstr>22_02_P</vt:lpstr>
      <vt:lpstr>22_03_P</vt:lpstr>
      <vt:lpstr>22_04_P</vt:lpstr>
      <vt:lpstr>22_05_P</vt:lpstr>
      <vt:lpstr>22_06_P</vt:lpstr>
      <vt:lpstr>22_07_P</vt:lpstr>
      <vt:lpstr>22_01_H</vt:lpstr>
      <vt:lpstr>22_02_H</vt:lpstr>
      <vt:lpstr>22_03_H</vt:lpstr>
      <vt:lpstr>22_04_H</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Barba Krišjāne</dc:creator>
  <cp:lastModifiedBy>Māra Keiša</cp:lastModifiedBy>
  <cp:lastPrinted>2022-06-27T15:25:30Z</cp:lastPrinted>
  <dcterms:created xsi:type="dcterms:W3CDTF">2021-06-28T09:04:46Z</dcterms:created>
  <dcterms:modified xsi:type="dcterms:W3CDTF">2022-12-20T09:49:04Z</dcterms:modified>
</cp:coreProperties>
</file>