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570"/>
  </bookViews>
  <sheets>
    <sheet name="Sheet1" sheetId="1" r:id="rId1"/>
  </sheets>
  <definedNames>
    <definedName name="_xlnm.Print_Titles" localSheetId="0">Sheet1!$3:$3</definedName>
  </definedNames>
  <calcPr calcId="145621"/>
</workbook>
</file>

<file path=xl/calcChain.xml><?xml version="1.0" encoding="utf-8"?>
<calcChain xmlns="http://schemas.openxmlformats.org/spreadsheetml/2006/main">
  <c r="C629" i="1" l="1"/>
  <c r="C628" i="1"/>
  <c r="C627" i="1"/>
  <c r="C624" i="1"/>
  <c r="C623" i="1"/>
  <c r="C617" i="1"/>
  <c r="C615" i="1"/>
  <c r="C609" i="1"/>
  <c r="C607" i="1"/>
  <c r="C606" i="1"/>
  <c r="C601" i="1"/>
  <c r="C600" i="1"/>
  <c r="C598" i="1"/>
  <c r="C597" i="1"/>
  <c r="C594" i="1"/>
  <c r="C591" i="1"/>
  <c r="C588" i="1"/>
  <c r="C587" i="1"/>
  <c r="C579" i="1"/>
  <c r="C578" i="1"/>
  <c r="C576" i="1"/>
  <c r="C575" i="1"/>
  <c r="C571" i="1"/>
  <c r="C569" i="1"/>
  <c r="C568" i="1"/>
  <c r="C565" i="1"/>
  <c r="C564" i="1"/>
  <c r="C560" i="1"/>
  <c r="C559" i="1"/>
  <c r="C555" i="1"/>
  <c r="C552" i="1"/>
  <c r="C548" i="1"/>
  <c r="C547" i="1"/>
  <c r="C545" i="1"/>
  <c r="C544" i="1"/>
  <c r="C542" i="1"/>
  <c r="C540" i="1"/>
  <c r="C539" i="1"/>
  <c r="C534" i="1"/>
  <c r="C533" i="1"/>
  <c r="C531" i="1"/>
  <c r="C529" i="1"/>
  <c r="C524" i="1"/>
  <c r="C523" i="1"/>
  <c r="C521" i="1"/>
  <c r="C519" i="1"/>
  <c r="C514" i="1"/>
  <c r="C513" i="1"/>
  <c r="C511" i="1"/>
  <c r="C509" i="1"/>
  <c r="C506" i="1"/>
  <c r="C505" i="1"/>
  <c r="C503" i="1"/>
  <c r="C501" i="1"/>
  <c r="C500" i="1"/>
  <c r="C498" i="1"/>
  <c r="C495" i="1"/>
  <c r="C494" i="1"/>
  <c r="C492" i="1"/>
  <c r="C489" i="1"/>
  <c r="C488" i="1"/>
  <c r="C485" i="1"/>
  <c r="C484" i="1"/>
  <c r="C482" i="1"/>
  <c r="C480" i="1"/>
  <c r="C477" i="1"/>
  <c r="C476" i="1"/>
  <c r="C473" i="1"/>
  <c r="C471" i="1"/>
  <c r="C465" i="1"/>
  <c r="C464" i="1"/>
  <c r="C462" i="1"/>
  <c r="C460" i="1"/>
  <c r="C457" i="1"/>
  <c r="C456" i="1"/>
  <c r="C454" i="1"/>
  <c r="C451" i="1"/>
  <c r="C448" i="1"/>
  <c r="C447" i="1"/>
  <c r="C444" i="1"/>
  <c r="C442" i="1"/>
  <c r="C439" i="1"/>
  <c r="C438" i="1"/>
  <c r="C435" i="1"/>
  <c r="C429" i="1"/>
  <c r="C428" i="1"/>
  <c r="C425" i="1"/>
  <c r="C423" i="1"/>
  <c r="C420" i="1"/>
  <c r="C419" i="1"/>
  <c r="C416" i="1"/>
  <c r="C414" i="1"/>
  <c r="C410" i="1"/>
  <c r="C409" i="1"/>
  <c r="C406" i="1"/>
  <c r="C403" i="1"/>
  <c r="C399" i="1"/>
  <c r="C398" i="1"/>
  <c r="C394" i="1"/>
  <c r="C391" i="1"/>
  <c r="C387" i="1"/>
  <c r="C386" i="1"/>
  <c r="C383" i="1"/>
  <c r="C381" i="1"/>
  <c r="C378" i="1"/>
  <c r="C377" i="1"/>
  <c r="C374" i="1"/>
  <c r="C372" i="1"/>
  <c r="C369" i="1"/>
  <c r="C368" i="1"/>
  <c r="C364" i="1"/>
  <c r="C362" i="1"/>
  <c r="C358" i="1"/>
  <c r="C357" i="1"/>
  <c r="C353" i="1"/>
  <c r="C351" i="1"/>
  <c r="C349" i="1"/>
  <c r="C348" i="1"/>
  <c r="C345" i="1"/>
  <c r="C343" i="1"/>
  <c r="C338" i="1"/>
  <c r="C337" i="1"/>
  <c r="C335" i="1"/>
  <c r="C333" i="1"/>
  <c r="C331" i="1"/>
  <c r="C328" i="1"/>
  <c r="C327" i="1"/>
  <c r="C325" i="1"/>
  <c r="C321" i="1"/>
  <c r="C313" i="1"/>
  <c r="C311" i="1"/>
  <c r="C308" i="1"/>
  <c r="C304" i="1"/>
  <c r="C300" i="1"/>
  <c r="C298" i="1"/>
  <c r="C297" i="1"/>
  <c r="C294" i="1"/>
  <c r="C293" i="1"/>
  <c r="C290" i="1"/>
  <c r="C286" i="1"/>
  <c r="C284" i="1"/>
  <c r="C282" i="1"/>
  <c r="C280" i="1"/>
  <c r="C279" i="1"/>
  <c r="C272" i="1"/>
  <c r="C265" i="1"/>
  <c r="C263" i="1"/>
  <c r="C261" i="1"/>
  <c r="C259" i="1"/>
  <c r="C257" i="1"/>
  <c r="C255" i="1"/>
  <c r="C254" i="1"/>
  <c r="C251" i="1"/>
  <c r="C244" i="1"/>
  <c r="C241" i="1"/>
  <c r="C239" i="1"/>
  <c r="C237" i="1"/>
  <c r="C234" i="1"/>
  <c r="C231" i="1"/>
  <c r="C228" i="1"/>
  <c r="C226" i="1"/>
  <c r="C222" i="1"/>
  <c r="C219" i="1"/>
  <c r="C218" i="1"/>
  <c r="C216" i="1"/>
  <c r="C215" i="1"/>
  <c r="C211" i="1"/>
  <c r="C206" i="1"/>
  <c r="C204" i="1"/>
  <c r="C203" i="1"/>
  <c r="C201" i="1"/>
  <c r="C200" i="1"/>
  <c r="C196" i="1"/>
  <c r="C195" i="1"/>
  <c r="C192" i="1"/>
  <c r="C191" i="1"/>
  <c r="C188" i="1"/>
  <c r="C187" i="1"/>
  <c r="C183" i="1"/>
  <c r="C182" i="1"/>
  <c r="C180" i="1"/>
  <c r="C179" i="1"/>
  <c r="C176" i="1"/>
  <c r="C174" i="1"/>
  <c r="C170" i="1"/>
  <c r="C168" i="1"/>
  <c r="C165" i="1"/>
  <c r="C163" i="1"/>
  <c r="C157" i="1"/>
  <c r="C152" i="1"/>
  <c r="C150" i="1"/>
  <c r="C146" i="1"/>
  <c r="C142" i="1"/>
  <c r="C139" i="1"/>
  <c r="C136" i="1"/>
  <c r="C133" i="1"/>
  <c r="C130" i="1"/>
  <c r="C127" i="1"/>
  <c r="C115" i="1"/>
  <c r="C112" i="1"/>
  <c r="C106" i="1"/>
  <c r="C103" i="1"/>
  <c r="C101" i="1"/>
  <c r="C84" i="1"/>
  <c r="C82" i="1"/>
  <c r="C80" i="1"/>
  <c r="C72" i="1"/>
  <c r="C71" i="1"/>
  <c r="C70" i="1"/>
  <c r="C61" i="1"/>
  <c r="C56" i="1"/>
  <c r="C54" i="1"/>
  <c r="C48" i="1"/>
  <c r="C37" i="1"/>
  <c r="C33" i="1"/>
  <c r="C26" i="1"/>
  <c r="C22" i="1"/>
  <c r="C18" i="1"/>
  <c r="C15" i="1"/>
  <c r="C9" i="1"/>
  <c r="C7" i="1"/>
  <c r="C5" i="1"/>
  <c r="C4" i="1"/>
</calcChain>
</file>

<file path=xl/sharedStrings.xml><?xml version="1.0" encoding="utf-8"?>
<sst xmlns="http://schemas.openxmlformats.org/spreadsheetml/2006/main" count="484" uniqueCount="336">
  <si>
    <t>Rādītāju nosaukumi</t>
  </si>
  <si>
    <t>Budžeta kategoriju kodi</t>
  </si>
  <si>
    <t>Grozījumi (+/-)</t>
  </si>
  <si>
    <t>IEŅĒMUMI - kopā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</si>
  <si>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</si>
  <si>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</si>
  <si>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</si>
  <si>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</si>
  <si>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</si>
  <si>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</si>
  <si>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Iestādes ieņēmumi</t>
  </si>
  <si>
    <t>21.0.0.0.</t>
  </si>
  <si>
    <t>IZDEVUMI - kopā</t>
  </si>
  <si>
    <t>Bauskas novada administrācija-kopā</t>
  </si>
  <si>
    <t>01.800 Vispārēja rakstura transferti starp valsts pārvaldes dažādiem līmeņiem</t>
  </si>
  <si>
    <t>04.700 Citas nozares</t>
  </si>
  <si>
    <t>08.200 Kultūra</t>
  </si>
  <si>
    <t>09.500 Līmeņos nedefinētā izglītība</t>
  </si>
  <si>
    <t>10.700 Pārējais citur neklasificēts atbalsts sociāli atstumtām personām</t>
  </si>
  <si>
    <t>10.900 Pārējā citur neklasificētā sociālā aizsardzība</t>
  </si>
  <si>
    <t>Bauskas Centrālā bibliotēka-kopā</t>
  </si>
  <si>
    <t>Bauskas  muzejs-kopā</t>
  </si>
  <si>
    <t>Bauskas pils muzejs-kopā</t>
  </si>
  <si>
    <t>Bauskas novada Sociālais dienests-kopā</t>
  </si>
  <si>
    <t xml:space="preserve">10.700 Pārējais citur nekasificēts atbalsts sociāli atstumtām personām </t>
  </si>
  <si>
    <t>Bauskas apvienības pārvalde-kopā</t>
  </si>
  <si>
    <t>06.600 Pārējā citur neklasificētā teritoriju un mājokļu apsaimniekošanas darbība</t>
  </si>
  <si>
    <t>Iecavas apvienības pārvalde-kopā</t>
  </si>
  <si>
    <t>Rundāles apvienības pārvalde-kopā</t>
  </si>
  <si>
    <t>Vecumnieku apvienības pārvalde-kopā</t>
  </si>
  <si>
    <t>01.100 Izpildvara, likumdošanas vara, finanšu un fiskālā darbība, ārlietas</t>
  </si>
  <si>
    <t>09.600 Izglītības papildu pakalpojumi</t>
  </si>
  <si>
    <t>Bauskas Valsts ģimnāzija-kopā</t>
  </si>
  <si>
    <t>09.200 Pamatizglītība, vispārējā un profesionālā izglītība</t>
  </si>
  <si>
    <t>Bauskas pilsētas pamatskola-kopā</t>
  </si>
  <si>
    <t>Īslīces pamatskola-kopā</t>
  </si>
  <si>
    <t>Uzvaras pamatskola-kopā</t>
  </si>
  <si>
    <t>Codes pamatskola-kopā</t>
  </si>
  <si>
    <t>Griķu pamatskola-kopā</t>
  </si>
  <si>
    <t>Vecsaules pamatskola-kopā</t>
  </si>
  <si>
    <t>PII Zīlīte-kopā</t>
  </si>
  <si>
    <t>09.100 Pirmsskolas izglītība</t>
  </si>
  <si>
    <t>Bauskas novada Bērnu un jaunatnes sporta skola-kopā</t>
  </si>
  <si>
    <t>Pamūšas speciālā pamatskola-kopā</t>
  </si>
  <si>
    <t>Pilsrundāles vidusskola-kopā</t>
  </si>
  <si>
    <t>Iecavas vidusskola-kopā</t>
  </si>
  <si>
    <t>Iecavas pamatskola-kopā</t>
  </si>
  <si>
    <t xml:space="preserve"> 09.500 Līmeņos nedefinētā izglītība</t>
  </si>
  <si>
    <t>Skaistkalnes vidusskola-kopā</t>
  </si>
  <si>
    <t>Vecumnieku sporta skola-kopā</t>
  </si>
  <si>
    <t>Valles pašvaldības aģentūra-kopā</t>
  </si>
  <si>
    <t>FINANSĒŠANA-kopā</t>
  </si>
  <si>
    <t>Naudas līdzekļu un pieprasījuma noguldījumu atlikums gada beigās (-)</t>
  </si>
  <si>
    <t>F21010000AB
F22010000AB</t>
  </si>
  <si>
    <t>Saņemtie aizņēmumi (+)</t>
  </si>
  <si>
    <t>F40020010</t>
  </si>
  <si>
    <t>Saņemto aizņēmumu atmaksa (-)</t>
  </si>
  <si>
    <t>F40020020</t>
  </si>
  <si>
    <t>Akcijas un cita līdzdalība pašu kapitālā (-)</t>
  </si>
  <si>
    <t>F55010000</t>
  </si>
  <si>
    <t>ZIEDOJUMU DĀVINĀJUMU BUDŽETS</t>
  </si>
  <si>
    <t xml:space="preserve">Saņemtie ziedojumi un dāvinājumi </t>
  </si>
  <si>
    <t>23.0.0.0.</t>
  </si>
  <si>
    <t>No valsts budžeta daļēji finansētu atvasinātu publisku personu un budžeta nefinansētu iestāžu transferti</t>
  </si>
  <si>
    <t>17.0.0.0.</t>
  </si>
  <si>
    <t>01.200 Ekonomiskā palīdzība ārvalstīs</t>
  </si>
  <si>
    <t>09.200 Izglītība</t>
  </si>
  <si>
    <t>04.500 Autotransports</t>
  </si>
  <si>
    <t>04.500 Transports</t>
  </si>
  <si>
    <t>05.100 Atkritumu apsaimniekošana</t>
  </si>
  <si>
    <t>05.200 Notekūdeņu apsaimniekošana</t>
  </si>
  <si>
    <t>06.300 Ūdensapgāde</t>
  </si>
  <si>
    <t>07.200  Ambulatoro ārstniecības iestāžu darbība un pakalpojumi</t>
  </si>
  <si>
    <t>Veco ļaužu un invalīdu pansionāts Atvasara-kopā</t>
  </si>
  <si>
    <t>10.200 Atbalsts gados veciem cilvēkiem</t>
  </si>
  <si>
    <t>09.800 Pārējā citur nekvalificētā izglītība</t>
  </si>
  <si>
    <t>Semināri pedagogu tālākizglītībai no IZM finansējuma reģionālajam metodiskajam centram</t>
  </si>
  <si>
    <t>Piemaksa pedagogiem par nepilngadīgo Ukrainas civiliedzīvotāju izglītības nodrošināšanu</t>
  </si>
  <si>
    <t>Uzturēšanas izdevumiem no papildu maksas pakalpojumu ieņēmumiem</t>
  </si>
  <si>
    <t>PII Cālītis-kopā</t>
  </si>
  <si>
    <t>PII Dartija-kopā</t>
  </si>
  <si>
    <t>PII Saulespuķe-kopā</t>
  </si>
  <si>
    <t>06.400 Ielu apgaismošana</t>
  </si>
  <si>
    <t>Kompensāciju izmaksa mājsaimniecībām par Ukrainas bēgļu izmitināšanu</t>
  </si>
  <si>
    <t>Bauskas novada Bāriņtiesa-kopā</t>
  </si>
  <si>
    <t>10.400 Atbalsts ģimenēm ar bērniem</t>
  </si>
  <si>
    <t>Ieņēmumi no uzņēmējdarbības un īpašuma</t>
  </si>
  <si>
    <t>8.0.0.0.</t>
  </si>
  <si>
    <t>Naudas sodi un sankcijas</t>
  </si>
  <si>
    <t>10.0.0.0</t>
  </si>
  <si>
    <t>Ieņēmumi no Bauskas pils muzeja sniegtajiem pakalpojumiem</t>
  </si>
  <si>
    <t xml:space="preserve">Ieņēmumi no pansionāta "Atvasara" sniegtajiem pakalpojumiem </t>
  </si>
  <si>
    <t xml:space="preserve">Ieņēmumi no Valles aģentūras sniegtajiem pakalpojumiem </t>
  </si>
  <si>
    <t xml:space="preserve">Ieņēmumi no Bauskas novada administrācijas sniegtajiem pakalpojumiem </t>
  </si>
  <si>
    <t xml:space="preserve">Ieņēmumi no Vecumnieku apvienības pārvaldes sniegtajiem pakalpojumiem </t>
  </si>
  <si>
    <t xml:space="preserve">Ieņēmumi no Rundāles apvienības pārvaldes sniegtajiem pakalpojumiem </t>
  </si>
  <si>
    <t xml:space="preserve">Ieņēmumi no izglītības iestāžu sniegtajiem pakalpojumiem
</t>
  </si>
  <si>
    <t xml:space="preserve">Ieņēmumi no Bauskas apvienības pārvaldes sniegtajiem pakalpojumiem </t>
  </si>
  <si>
    <t>Bauskas novada Pašvaldības policija-kopā</t>
  </si>
  <si>
    <t>03.100 Policija</t>
  </si>
  <si>
    <t>01.100 Vispārējie valdības dienesti</t>
  </si>
  <si>
    <t>01.700 Vispārējās valdības sektora (valsts un pašvaldības) parāda darījumi</t>
  </si>
  <si>
    <t>03.300 Tiesa un prokuratūras iestādes</t>
  </si>
  <si>
    <t>04.400 Ieguves rūpniecība, apstrādes rūpniecība un būvniecība</t>
  </si>
  <si>
    <t>04.900 Pārējā citur neklasificēta ekonomiskā darbība</t>
  </si>
  <si>
    <t>04.600 Sakari</t>
  </si>
  <si>
    <t xml:space="preserve">Finansējums atbalsta sniegšanai Ukrainas civiliedzīvotājiem </t>
  </si>
  <si>
    <t>Interešu izglītības pedagogu atlīdzībai</t>
  </si>
  <si>
    <t>PII Pasaulīte-kopā</t>
  </si>
  <si>
    <t>Bauskas Bērnu un jauniešu centrs-kopā</t>
  </si>
  <si>
    <t>Zālītes speciālā pamatskola-kopā</t>
  </si>
  <si>
    <t>PII Mārpuķīte-kopā</t>
  </si>
  <si>
    <t>Vecumnieku vidusskola-kopā</t>
  </si>
  <si>
    <t>Misas pamatskola-kopā</t>
  </si>
  <si>
    <t>Valles pamatskola-kopā</t>
  </si>
  <si>
    <t>Stelpes sākumskola-kopā</t>
  </si>
  <si>
    <t>PII "Cielaviņa"</t>
  </si>
  <si>
    <t>Bauskas novada Vēlēšanu komisija-kopā</t>
  </si>
  <si>
    <t>01.600 Pārējie iepriekš neklasificētie vispārējie valdības dienesti</t>
  </si>
  <si>
    <t>Iestādes uzturēšanas izdevumiem no papildu maksas pakalpojumu ieņēmumiem</t>
  </si>
  <si>
    <t>03.000 Sabiedriskā kārtība un drošība</t>
  </si>
  <si>
    <t xml:space="preserve">Papildu finansējums programmai "Latvijas skolas soma" </t>
  </si>
  <si>
    <t>Bauskas Kultūras centrs-kopā</t>
  </si>
  <si>
    <t>Izdevumu palielinājums preču iegādei un pakalpojumu samaksai no papildu maksas pakalpojumu ieņēmumiem</t>
  </si>
  <si>
    <t>Izdevumu palielinājums mākslas priekšmetu iegādei no papildu maksas pakalpojumu ieņēmumiem</t>
  </si>
  <si>
    <t xml:space="preserve">Ieņēmumi no Bauskas novada Sociālā dienesta  sniegtajiem pakalpojumiem </t>
  </si>
  <si>
    <t>Iecavas kultūras nams - kopā</t>
  </si>
  <si>
    <t>Pašvaldības aģentūra "Iecavas veselības centrs"</t>
  </si>
  <si>
    <t>07.200 Ambulatoro ārstniecības iestāžu darbība un pakalpojumi</t>
  </si>
  <si>
    <t>Medicīnas personāla atlīdzībai par darbu Covid 19 laikā</t>
  </si>
  <si>
    <t>Ieņēmumu no dzīvokļu atsavināšanas (Rundāles apvienības pārvalde)</t>
  </si>
  <si>
    <t>Saulaines aitu kūts nojaukšanai no papildu ieņēmumiem</t>
  </si>
  <si>
    <t>Izdevumiem par elektroenerģiju no papildu maksas pakalpojumu ieņēmumiem</t>
  </si>
  <si>
    <t>Soda nauda par ceļu satiksmes noteikumu pārkāpumiem</t>
  </si>
  <si>
    <t>Nodokļi par pakalpojumiem un precēm</t>
  </si>
  <si>
    <t>5.0.0.0.</t>
  </si>
  <si>
    <t>Valsts (pašvaldību) nodevas un kancelejas nodevas</t>
  </si>
  <si>
    <t>9.0.0.0.</t>
  </si>
  <si>
    <t>Finansējums ERAF projektam "Attīstības paātrinātājs Pakrojas un Iecavas pašvaldībā", Nr. LLI-524</t>
  </si>
  <si>
    <t xml:space="preserve">Ieņēmumi no Bauskas Kultūras centra sniegtajiem pakalpojumiem </t>
  </si>
  <si>
    <t>Mērķdotācijas speciālajām pirmsskolas iestādēm, internātskolām, speciālajām internātskolām bērniem ar fiziskās un garīgās attīstības traucējumiem precizējums par finansējumu medicīniskā personāla atlīdzībai</t>
  </si>
  <si>
    <t xml:space="preserve">Valsts budžeta finansējums pašvaldības izglītības iestādēm digitālo mācību līdzekļu iegādei </t>
  </si>
  <si>
    <t xml:space="preserve">Jaunatnes starptautisko programmu aģentūras finansējums projektam “Iezīmē sevi“ </t>
  </si>
  <si>
    <t>Nacionālā kultūras mantojuma pārvaldes finansējums Dreņģeru iebraucamās sētas pirmsprojekta izpētei</t>
  </si>
  <si>
    <t>Valsts budžeta dotācija VPVKAC izveidei Svitenē, Uzvarā, Vallē un Misā</t>
  </si>
  <si>
    <t>ELFLA projekta "Mežotnes pagasta daudzfunkcionālā centra "Strēlnieki" skatuves labiekārtošana" izdevumu samazinājums atbilstoši precizētajam projekta apguves apjomam 2022. gadā</t>
  </si>
  <si>
    <t>Valsts budžeta finansējums vakcinācijas centra darbības nodrošināšanai 
un ar to saistīto izdevumu atlīdzināšanai atbilstoši faktiskajam finansējuma pieprasījumam</t>
  </si>
  <si>
    <t>Vakcinācijas centra darbības nodrošināšanas un ar to saistīto izdevumu samazinājums atbilstoši  faktiskajam finansējuma pieprasījumam</t>
  </si>
  <si>
    <t>07.400 Sabiedrības veselības dienestu pakalpojumi</t>
  </si>
  <si>
    <t>09.100 Pimsskolas izglītība</t>
  </si>
  <si>
    <t>Norēķiniem par pirmsskolas izglītības iestāžu sniegtajiem pakalpojumiem</t>
  </si>
  <si>
    <t>Norēķiniem par vispārējās un pamata izglītības iestāžu sniegtajiem pakalpojumiem</t>
  </si>
  <si>
    <t xml:space="preserve">06.200 Teritoriju attīstība
</t>
  </si>
  <si>
    <t>ESF darbības programmas "Izaugsme un nodarbinātība" projekta "PROTI un DARI!" izdevumiem no projekta finansējuma</t>
  </si>
  <si>
    <t>Finansējums ESF darbības programmas "Izaugsme un nodarbinātība" projektam "PROTI un DARI!"</t>
  </si>
  <si>
    <t>ESF projekta "Pasākumi Bauskas novada sabiedrības veselības veicināšanai un slimību profilaksei" izdevumiem no projekta finansējuma</t>
  </si>
  <si>
    <t>Finansējums ESF projektam "Pasākumi Bauskas novada sabiedrības veselības veicināšanai un slimību profilaksei"</t>
  </si>
  <si>
    <t>05.400 Bioloģiskās daudzveidības un ainavas aizsardzība</t>
  </si>
  <si>
    <t>Valsts budžeta finansējums Vecumnieku Jaunā un Vecā ezera savienojošā ūdensvada caurules remontdarbiem</t>
  </si>
  <si>
    <t>Vecumnieku Vecā ezera slūžu remonts, finansējuma pārdale no tāmes 1.05.17 "Vecumnieku apvienības pārvalde-pašvaldības nekustamo īpašumu apsaimniekošana Vecumniekos"</t>
  </si>
  <si>
    <t>Izmitināšanas un ēdināšanas pakalpojumu nodrošināšanai Ukrainas civiliedzīvotājiem no valsts budžeta finansējuma</t>
  </si>
  <si>
    <t>Investīciju projekta "Seguma maiņa objektā "Bauskas pilsētas Krasta ielas posms no Skolas ielas līdz Mūsas tiltam"" izdevumu palielinājums atbilstoši precizētajam projekta apguves apjomam 2022. gadā</t>
  </si>
  <si>
    <t>Ieekonomētie līdzekļi pārcelti pakalpojumu apmaksai</t>
  </si>
  <si>
    <t>Papildus finansējums radiācijas drošības kvalitātes nodrošināšanas programmas izstrādei, ultraskaņas doplerogrāfijas iekārtas elektrodroš.pārbaudei un stigmomanometra verificēšanai, laboratorijas diagnostikas pakalpojumiem</t>
  </si>
  <si>
    <t>Uzturēšanas izdevumiem (elektroenerģija, kurināmais, degviela, nekustamā īpašuma uzturēšanai, ēdināšana) no papildu maksas pakalpojumu ieņēmumiem</t>
  </si>
  <si>
    <t>Izdevumu atlīdzībai samazinājums par ieekonomēto līdzekļu pārdali elektroenerģijas izmaksu segšanai un atbilstoši ieņēmumu samazinājumam</t>
  </si>
  <si>
    <t xml:space="preserve">Papildu līdzekļi elektroenerģijas izmaksu segšanai </t>
  </si>
  <si>
    <t>Ieekonomētie līdzekļi pārcelti elektroenerģijas izmaksu segšanai</t>
  </si>
  <si>
    <t>Izdevumu samazinājums atbilstoši ieņēmumu samazinājumam</t>
  </si>
  <si>
    <t>06.400 Ielu apgaismošan</t>
  </si>
  <si>
    <t>Izdevumu samazinājums atlīdzībai, ieekonomētie līdzekļi pārcelti  siltumenerģijas izmaksu segšanai</t>
  </si>
  <si>
    <t>Siltumenerģijas izmaksu segšanai un preču iegādei</t>
  </si>
  <si>
    <t xml:space="preserve">Finansējuma pārdale slūžu remontam Vecumnieku Vecajā ezerā </t>
  </si>
  <si>
    <t>Līdzekļu ekonomija VPVKAC atlīdzības izmaksās ilgstošas vakances dēļ pārcelta jauno VPVKAC punktu izveidei</t>
  </si>
  <si>
    <t>Līdzekļu ekonomijas preču un pakalpojumu izmaksās Sabiedrisko attiecību nodaļai pārdale</t>
  </si>
  <si>
    <t>Pirmsskolas izglītības iestāžu rindu pārvaldības moduļa ieviešanai, finansējuma pārdale iestādes budžeta ietvaros</t>
  </si>
  <si>
    <t>Līdzekļu ekonomija pārcelta pirmsskolas izglītības iestāžu rindu pārvaldības moduļa ieviešanai</t>
  </si>
  <si>
    <t>Programmas "Latvijas skolas soma" aktivitāšu īstenošanai no projekta finansējuma</t>
  </si>
  <si>
    <t>Pievienotās vērtības nodokļa maksājumi valsts budžetam par zemes nomas maksājumiem un topogrāfisko informāciju</t>
  </si>
  <si>
    <t>06.600 Nekustamo īpašumu pārraudzības un vides aizsardzības vadība</t>
  </si>
  <si>
    <t>10.500 Atbalsts bezdarba gadījumā</t>
  </si>
  <si>
    <t>Bezdarbnieku stipendijām projektā "Algotie pagaidu sabiedriskie darbi" no projekta finansējuma</t>
  </si>
  <si>
    <t>Izdevumi ERAF, SAM 9.3.1. projektā "Deinstitucionalizācijas plāna īstenošana Bauskas novadā" atbilstoši precizētajam projekta apguves apjomam 2022. gadā</t>
  </si>
  <si>
    <t>Izdevumi ERAF, SAM 4.2.2. projektā "Energoefektivitātes paaugstināšana sabiedrībā balstītu sociālo pakalpojumu ēkai Bauskā, Slimnīcas ielā 4" atbilstoši precizētajam projekta apguves apjomam 2022. gadā</t>
  </si>
  <si>
    <t>Izdevumi ERAF, SAM 4.2.2. projekts "Energoefektivitātes paaugstināšana veselības aprūpes pakalpojumu ēkai Bauskā, Slimnīcas ielā 4" atbilstoši precizētajam projekta apguves apjomam 2022. gadā</t>
  </si>
  <si>
    <t>Finansējums ESF projektam "Pasākumi Iecavas pilsētas un pagasta iedzīvotāju veselības veicināšanai un slimību profilaksei"</t>
  </si>
  <si>
    <t>Finansējuma ERAF, SAM 4.2.2. projektam "Energoefektivitātes paaugstināšana sabiedrībā balstītu sociālo pakalpojumu ēkai Bauskā, Slimnīcas ielā 4" precizējums atbilstoši precizētajam projekta apguves apjomam 2022. gadā</t>
  </si>
  <si>
    <t>Finansējums ELFLA projektam "Skaņas audiosistēmas iegāde Iecavas kultūras nama pasākumu īstenošanai"</t>
  </si>
  <si>
    <t>Ekonomija atlīdzības un pakalpojumu/preču izmaksās un ieņēmumu no soda naudām par ceļu satiksmes noteikumu pārkāpumiem palielinājums novirzīts automašīnas iegādei jaunizveidotajai Iecavas nodaļai</t>
  </si>
  <si>
    <t xml:space="preserve">Papildu valsts budžeta dotācija profesionālās ievirzes mūzikas un mākslas skolām </t>
  </si>
  <si>
    <t>Finansējuma no līdzekļiem neparedzētiem gadījumiem piešķīrums Bauskas Kultūras centram (pamats: 24.11.2022. domes lēmums "Par papildus finansējuma piešķiršanu Bauskas novada pašvaldības iestādei "Bauskas Kultūras centrs"")</t>
  </si>
  <si>
    <t>Līdzekļu ekonomija darba aizsardzības, ugunsdrošības un IT pakalpojumu izmaksās pārcelta grantēto ceļu uzturēšanai</t>
  </si>
  <si>
    <t>Līdzekļu ekonomija atkritumu apsaimniekošanas izmaksās pārcelta grantēto ceļu uzturēšanai</t>
  </si>
  <si>
    <t xml:space="preserve">Līdzekļu ekonomija (nav izstrādāts mehānisms atbalsta sniegšanai iedzīvotājiem kanalizācijas pieslēgumu izbūvei) pārcelta Iecavas pilsētas trotuāru vides pieejamības nodrošināšanai   </t>
  </si>
  <si>
    <t>Iecavas pilsētas trotuāru vides pieejamības nodrošināšanai no līdzekļu pārdales iestādes ietvaros</t>
  </si>
  <si>
    <t>Grantēto ceļu uzturēšanai no līdzekļu pārdales iestādes ietvaros</t>
  </si>
  <si>
    <t>Līdzekļu ekonomija atlīdzības izmaksās ilgstošas nekustamā īpašuma speciālista vakances dēļ pārcelta pašvaldības priekšfinansējuma nodrošināšanai ELFLA projektā "Skaņas audiosistēmas iegāde Iecavas kultūras nama pasākumu īstenošanai"</t>
  </si>
  <si>
    <t>ELFLA projekta "Skaņas audiosistēmas iegāde Iecavas kultūras nama pasākumu īstenošanai" izdevumu palielinājums atbilstoši precizētajam projekta apguves apjomam 2022. gadā no projekta finansējuma un līdzekļu pārdales iestādes ietvaros</t>
  </si>
  <si>
    <t>Samazināts interešu izglītības finansējums, jo no 01.09.2022. interešu izglītība netiek realizēta (pamats: Bauskas novada komisijas interešu izglītības programmu izvērtēšanai un mērķdotācijas līdzekļu sadalei 26.10.2022. sēdes protokols)</t>
  </si>
  <si>
    <t>Projekta "Svitenes muižas glābšanas darbi" papildu būvniecības darbiem no līdzekļu pārdales iestādes ietvaros</t>
  </si>
  <si>
    <t>06.400 Ielu pagaismošna</t>
  </si>
  <si>
    <t>Elektroenerģijas sadārdzinājuma segšanai no līdzekļu pārdales iestādes ietvaros</t>
  </si>
  <si>
    <t>Ūdenstorņu Bērsteles un Viesturu ciemā nojaukšanai no nekustamā īpašuma atsavināšanas ieņēmumiem</t>
  </si>
  <si>
    <t>08.100 Atpūtas un sporta pasākumi</t>
  </si>
  <si>
    <t>Kokskaidu granulu sadārdzinājuma segšanai Bērsteles Kultūras namam, Viesturu Kultūras centram un Bērsteles bibliotēkai no līdzekļu pārdales iestādes ietvaros</t>
  </si>
  <si>
    <t>Pasākumu Mežotnes pilskalna kompleksā izdevumiem no maksas pakalpojumu ieņēmumiem</t>
  </si>
  <si>
    <t>Precizēts finansējuma apmērs atlīdzībai (kapu pārziņi, kasiere, apkopēja) atbilstoši izmaiņām amatu sarakstā</t>
  </si>
  <si>
    <t xml:space="preserve">  Valles pamatskola</t>
  </si>
  <si>
    <t>Sociāla rakstura maksājumi un kompensācijas (stipendijas )</t>
  </si>
  <si>
    <t>Izdevumu precizējums Bauskas industriālās teritorijas elektroapgādes pieslēgumiem atbilstoši faktiskajām izmaksām</t>
  </si>
  <si>
    <t xml:space="preserve">Līdzekļu ekonomija Uzņēmējdarbības un kompetenču centram sakarā ar nenotikušiem pasākumiem un aktivitātēm </t>
  </si>
  <si>
    <t>Izdevumu palielinājums datortehnikas iegādei Nekustamo īpašumu nodaļai</t>
  </si>
  <si>
    <t>ESF projekta "Pasākumi Iecavas pilsētas un pagasta iedzīvotāju veselības veicināšanai un slimību profilaksei" izdevumiem atbilstoši projektā plānotajām aktivitātēm un projekta papildu finansējumam</t>
  </si>
  <si>
    <t>Izdevumu palielinājums līdzfinansējumam projekta "Atver sirdi Zemgalē" dalībniekiem par sabiedrībā balstītiem sociālajiem pakalpojumiem</t>
  </si>
  <si>
    <t>10.100 Sociālā aizsardzība darbnespējas gadījumā</t>
  </si>
  <si>
    <t xml:space="preserve">Izdevumu samazinājums Bauskas novada Sociālā dienesta asistenta pakalpojumiem atbilstoši faktiski noslēgtajiem asistentu pakalpojuma līgumiem un plānotajam finansējumam no valsts budžeta </t>
  </si>
  <si>
    <t>Izdevumu palielinājums atlīdzībai Bauskas novada Sociālā dienesta Iecavas  struktūrvienībai no līdzekļu pārdales iestādes ietvaros starp struktūrvienībām</t>
  </si>
  <si>
    <t>Izdevumu samazinājums pamatkapitāla veidošanai Bauskas novada Sociālā dienesta Bauskas struktūrvienībai (Bauskas novada Sociālā dienesta attīstības stratēģijas izstrādei un pamatlīdzekļu iegādei)</t>
  </si>
  <si>
    <t xml:space="preserve">Izdevumu klasifikācijas koda precizējums atbilstoši iegādes vērtībai </t>
  </si>
  <si>
    <t>Iecavas sporta skola "Dartija"-kopā</t>
  </si>
  <si>
    <t>Izdevumu palielinājums sakarā ar piemaksām darbiniekiem par papildu darbu, kā arī palielinājums atvaļinājuma pabalstu izmaksai</t>
  </si>
  <si>
    <t>Izdevumu palielinājums festivālam "Bauska TASTE" no līdzekļiem neparedzētiem gadījumiem (pamats: 24.11.2022. domes lēmums "Par papildus finansējuma piešķiršanu Bauskas novada pašvaldības iestādei "Bauskas Kultūras centrs"") un papildu maksas pakalpojumu ieņēmumiem</t>
  </si>
  <si>
    <t>Procentu ieņēmumi par atlikto maksājumu no vēl nesamaksātās pirkuma maksas daļas</t>
  </si>
  <si>
    <t>Nodeva par dzīvesvietas deklarēšanu</t>
  </si>
  <si>
    <t>Pašvaldības nodeva par tirdzniecību publiskās vietās</t>
  </si>
  <si>
    <t xml:space="preserve">Naudas sodi, ko uzliek pašvaldības </t>
  </si>
  <si>
    <t>Nokavējuma procentu maksājumi</t>
  </si>
  <si>
    <t>Ieņēmumi no zaudējumu atlīdzības par meža resursiem nodarītiem kaitējumiem</t>
  </si>
  <si>
    <t>Ieņēmumi par zemes nomu</t>
  </si>
  <si>
    <t>Papildu finansējums pedagogu atlīdzībai no valsts budžeta dotācijas</t>
  </si>
  <si>
    <t>Medicīnas personāla atlīdzībai no valsts budžeta mērķdotācijas</t>
  </si>
  <si>
    <t>Atlīdzības par darbu Covid-19 apstākļos samazinājums par valsts budžetam atmaksāto neizlietoto finansējumu</t>
  </si>
  <si>
    <t xml:space="preserve">Asistenta atlīdzībai, līdzekļu pārdale no pirmsskolas izglītības iestādes "Zīlīte" </t>
  </si>
  <si>
    <t>Precizēts nepieciešamā aizņēmuma apjoms investīciju projekta "Seguma maiņa objektā "Bauskas pilsētas Krasta ielas posms no Skolas ielas līdz Mūsas tiltam"" izdevumiem 2022. gadā</t>
  </si>
  <si>
    <t>Precizēts nepieciešamā aizņēmuma apjoms ERAF, SAM 9.3.1. projekta "Deinstitucionalizācijas plāna īstenošana Bauskas novadā" izdevumiem     2022. gadā</t>
  </si>
  <si>
    <t>Precizēts nepieciešamā aizņēmuma apjoms ERAF, SAM 4.2.2. projekta "Energoefektivitātes paaugstināšana sabiedrībā balstītu sociālo pakalpojumu ēkai Bauskā, Slimnīcas ielā 4" izdevumiem 2022. gadā</t>
  </si>
  <si>
    <t xml:space="preserve"> Precizēts nepieciešamā aizņēmuma apjoms ERAF, SAM 4.2.2. projekta "Energoefektivitātes paaugstināšana veselības aprūpes pakalpojumu ēkai Bauskā, Slimnīcas ielā 4" izdevumiem 2022. gadā</t>
  </si>
  <si>
    <t>Dabas resursu nodoklis</t>
  </si>
  <si>
    <t>Atgriezta drošības nauda</t>
  </si>
  <si>
    <t xml:space="preserve">Mērķdotācija sociālās nodrošināšanas pasākumiem </t>
  </si>
  <si>
    <t xml:space="preserve">Finansējums asistentu pakalpojumiem (ieņēmumu samazinājums atbilstoši noslēgtajiem asistentu pakalpojumu līgumiem) </t>
  </si>
  <si>
    <t>Finansējums ESF projekta "Profesionāla sociālā darba attīstība pašvaldībās" supervīziju nodrošināšanai</t>
  </si>
  <si>
    <t>Mācību līdzekļu iegāde no iestādes papildu ieņēmumiem</t>
  </si>
  <si>
    <t>Iestādes uzturēšanas izdevumu samazinājums atbilstoši maksas pakalpojumu ieņēmumu samazinājumam</t>
  </si>
  <si>
    <t>Ekonomija ēdināšanas izmaksās pārcelta siltumenerģijas sadārdzinājuma segšanai</t>
  </si>
  <si>
    <t>Budžeta līdzekļu ekonomija saimniecības materiālu iegādes izmaksās, līdzekļu pārdale iestādes ietvaros</t>
  </si>
  <si>
    <r>
      <t>Nekustamā īpašuma uzturēšanas izdevumiem (elektroenerģija, kurināmais remontizdevumi, degviela u.c.) no papildu maksas pakalpojumu ieņēmumiem un pārdales iestāde</t>
    </r>
    <r>
      <rPr>
        <b/>
        <sz val="11"/>
        <color theme="1"/>
        <rFont val="Times New Roman"/>
        <family val="1"/>
        <charset val="186"/>
      </rPr>
      <t>s</t>
    </r>
    <r>
      <rPr>
        <sz val="11"/>
        <color theme="1"/>
        <rFont val="Times New Roman"/>
        <family val="1"/>
        <charset val="186"/>
      </rPr>
      <t xml:space="preserve"> ietvaros</t>
    </r>
  </si>
  <si>
    <t>Pamatlīdzekļu un datorprogrammas iegādei no papildu maksas pakalpojumu ieņēmumiem</t>
  </si>
  <si>
    <t>Kultūras pasākumu Brunavas pagastā izdevumiem no papildu maksas pakalpojumu ieņēmumiem</t>
  </si>
  <si>
    <t>Kultūras pasākumu izdevumiem, pārdale iestādes ietvaros</t>
  </si>
  <si>
    <t>Finansējuma precizējums projektam "Erasmus+Key Action2"</t>
  </si>
  <si>
    <t>Iestādes uzturēšanas izdevumiem (elektroenerģija, inventārs u.c.) no līdzekļu pārdales iestādes ietvaros</t>
  </si>
  <si>
    <t>Ekonomija izglītojamo pārvadājumu izmaksās pārcelta uzturēšanas izdevumiem, t.sk. inventāra iegādei</t>
  </si>
  <si>
    <t>Iestādes uzturēšanas izdevumiem (inventārs, preces u.c.) un pamatlīdzekļu iegādei no līdzekļu pārdales iestādes ietvaros un papildu maksas pakalpojumu ieņēmumiem</t>
  </si>
  <si>
    <t>Ekonomija izglītojamo pārvadājumu izmaksās pārcelta uzturēšanas izdevumiem un pamatlīdzekļu iegādei</t>
  </si>
  <si>
    <t xml:space="preserve">Precizēti projekta "Erasmus+Key Action 2" izdevumi </t>
  </si>
  <si>
    <t>Ekonomija izglītojamo ēdināšanas izmaksās pārcelta uzturēšanas izdevumiem un pamatlīdzekļu iegādei</t>
  </si>
  <si>
    <t>Izdevumu palielinājums elektroenerģijas sadārdzinājuma segšanai</t>
  </si>
  <si>
    <t>Ekonomija izglītojamo ēdināšanas izmaksās pārcelta iestādes uzturēšanas izdevumiem un pamatlīdzekļu iegādei</t>
  </si>
  <si>
    <t>Ekonomija izglītojamo ēdināšanas izmaksās pārcelta elektroenerģijas sadārdzinājuma segšanai</t>
  </si>
  <si>
    <t>Samazināti izdevumi asistenta atlīdzībai no mērķdotācijas, pārdale Codes pamatskolai</t>
  </si>
  <si>
    <t>Izdevumu palielinājums siltumenerģijas un elektroenerģijas sadārdzinājuma segšanai no papildu maksas pakalpojumu ieņēmumiem un līdzekļu pārdales iestādes ietvaros</t>
  </si>
  <si>
    <t>Ekonomija ēdināšanas izmaksās pārcelta iestādes uzturēšanas izdevumiem</t>
  </si>
  <si>
    <t>Elektroenerģijas un siltumenerģijas sadārdzinājuma segšanai no papildu maksas pakalpojumu ieņēmumiem</t>
  </si>
  <si>
    <t>Siltumenerģijas sadārdzinājuma segšanai no līdzekļu pārdales iestādes ietvaros</t>
  </si>
  <si>
    <t>Ekonomija izglītojamo parvadājumu izmaksās pārcelta iestādes uzturēšanas izdevumiem un pamatlīdzekļu iegādei</t>
  </si>
  <si>
    <t xml:space="preserve">Iestādes uzturēšanas izdevumiem (inventārs, preces u.c.) un pamatlīdzekļu iegādei no līdzekļu pārdales iestādes ietvaros </t>
  </si>
  <si>
    <t>Iestādes uzturēšanas izdevumiem (kurināmais) un pamatlīdzekļu iegādei no līdzekļu pārdales iestādes ietvaros</t>
  </si>
  <si>
    <t>Ekonomija izglītojamo ēdināšanas izmaksās pārcelta kurināmā un degvielas sadārdzinājuma segšanai</t>
  </si>
  <si>
    <t>Izdevumu palielinājums kurināmā un degvielas sadārdzinājuma segšanai</t>
  </si>
  <si>
    <t>Ekonomija izglītojamo pārvadājumu izmaksās pārcelta siltumenerģijas sadārdzinājuma segšanai</t>
  </si>
  <si>
    <t>Izdevumu palielinājums siltumenerģijas sadārdzinājuma segšanai</t>
  </si>
  <si>
    <t>Pašvaldību budžetu transferti</t>
  </si>
  <si>
    <t>Valsts budžeta kompensācija mājsaimniecībām par centralizētās siltumapgādes pakalpojumu</t>
  </si>
  <si>
    <t>Valsts nodeva par speciālu atļauju (licenču) izsniegšanu</t>
  </si>
  <si>
    <t>Ekonomija atlīdzības izmaksās pārcelta elektroenerģijas sadārdzinājuma segšanai</t>
  </si>
  <si>
    <t>Ceļu un ielu uzturēšanas izdevumiem no līdzekļu pārdales iestādes ietvaros</t>
  </si>
  <si>
    <t>Ekonomija administrācijas transporta degvielas izmaksās pārcelta sporta un kultūras braucienu degvielas izmaksām</t>
  </si>
  <si>
    <t>Elektroenerģijas un degvielas sadārdzinājuma segšanai no līdzekļu pārdales iestādes ietvaros un papildu maksas pakalpojumu ieņēmumiem</t>
  </si>
  <si>
    <t>Elektroenerģijas sadārdzinājuma segšanai un pārējiem uzturēšanas izdevumiem no papildu maksas pakalpojumu ieņēmumiem</t>
  </si>
  <si>
    <t>Papildu finansējums kurināmā sadārdzinājuma segšanai no dotācijas no vispārējiem ieņēmumiem un līdzekļu pārdales no iestādes "Bauskas novada administrācija"</t>
  </si>
  <si>
    <t>Papildu finansējums elektroenerģijas sadārdzinājuma segšanai no dotācijas no vispārējiem ieņēmumiem un līdzekļu pārdales no iestādes "Bauskas novada administrācija"</t>
  </si>
  <si>
    <t>Papildu finansējums neplānoto darbu segšanai Uzvaras ielas 1 asfalta laukuma seguma atjaunošanai un Dārza un Uzvaras ielu avārijas bedru remontam no dotācijas no vispārējiem ieņēmumiem un līdzekļu pārdales no iestādes "Bauskas novada administrācija"</t>
  </si>
  <si>
    <t>Sporta un kultūras braucienu degvielas izmaksām no pārdales iestādes ietvaros</t>
  </si>
  <si>
    <t>Ekonomija atlīdzībā un pasākumu izdevumos sakarā ar jaunatnes darbinieku vakancēm Dāviņos, Gailīšos un Mežotnē novirzīta elektroenerģijas sadārdzinājuma segšanai un nekustamā īpašuma uzturēšanai</t>
  </si>
  <si>
    <t>Ekonomija atlīdzībā un pasākumu izdevumos sakarā ar sporta organizatoru vakancēm Dāviņos un Vecsaulē novirzīta elektroenerģijas sadārdzinājuma segšanai un nekustamā īpašuma uzturēšanai</t>
  </si>
  <si>
    <t>Papildu finansējums mūzikas un mākslas skolas pedagogu atlīdzībai no valsts budžeta dotācijas</t>
  </si>
  <si>
    <t>Pašvaldības nodeva par reklāmas, afišu un sludinājumu izvietošanu publiskās vietās un būvatļaujas saņemšanu</t>
  </si>
  <si>
    <t>Ieņēmumi par notariālām darbībām Bauskas novada bāriņtiesā</t>
  </si>
  <si>
    <t>Ieņēmumi no zemes īpašumu atsavināšanas (Rundāles apvienības pārvalde)</t>
  </si>
  <si>
    <t>Finansējuma ERAF, SAM 9.3.1. projektam "Deinstitucionalizācijas plāna īstenošana Bauskas novadā" precizējums atbilstoši precizētajam projekta apguves apjomam 2022. gadā</t>
  </si>
  <si>
    <t>Finansējuma ERAF, SAM 4.2.2. projektam "Energoefektivitātes paaugstināšana veselības aprūpes pakalpojumu ēkai Bauskā, Slimnīcas ielā 4" precizējums atbilstoši precizētajam projekta apguves apjomam  
2022. gadā</t>
  </si>
  <si>
    <t>Finansējuma ELFLA projektam "Publiskās teritorijas labiekārtošana Grenctāles ciemā" saņemšana paredzēta 2023. gadā</t>
  </si>
  <si>
    <t>Finansējuma ELFLA projektam "Mežotnes pagasta daudzfunkcionālā centra "Strēlnieki" skatuves labiekārtošana" saņemšana paredzēta 
2023. gadā</t>
  </si>
  <si>
    <t>Finansējums projektam "Algotie pagaidu sabiedriskie darbi pašvaldībās"</t>
  </si>
  <si>
    <t>Valsts budžeta finansējuma pašvaldības izglītības iestādēm par darbu
Covid-19 apstākļos precizējums atbilstoši valsts budžetā veiktajai atmaksai</t>
  </si>
  <si>
    <t>Precizēti ieņēmumi izglītības funkciju nodrošināšanai no citām pašvaldībām atbilstoši izglītojamo un izcenojumu izmaiņām</t>
  </si>
  <si>
    <t>Piemaksas VPVKAC darbiniekiem par sniegtajiem pakalpojumiem Ukrainas civiliedzīvotājiem par 2022. gada augustu no valsts budžeta finansējuma</t>
  </si>
  <si>
    <t>Jaunu VPVKAC punktu izveide Svitenē, Uzvarā, Vallē un Misā no valsts budžeta finansējuma un līdzekļu pārdales iestādes ietvaros</t>
  </si>
  <si>
    <t>Dreņģeru iebraucamās sētas pirmsprojekta izpētei no valsts budžeta finansējuma un līdzekļu pārdales iestādes ietvaros</t>
  </si>
  <si>
    <t>Vecumnieku Jaunā un Vecā ezera savienojošā ūdensvada caurules remontdarbiem no valsts budžeta finansējuma un dabas resursu nodokļa ieņēmumiem</t>
  </si>
  <si>
    <t>Skaistkalnes sporta zāles būvniecības būvuzraudzības līguma (Nr. 5-383/2021/210) summas palielinājumam sakarā ar papilddarbu veikšanu (SIA Baltline Globe" 03.10.2022. iesniegums) no līdzekļu pārdales iestādes ietvaros</t>
  </si>
  <si>
    <t>Digitālo mācību līdzekļu iegādei izglītības iestādēm no valsts budžeta finansējuma</t>
  </si>
  <si>
    <t>Izdevumu samazinājums atlīdzībai Bauskas novada Sociālā dienesta Bauskas struktūrvienībai</t>
  </si>
  <si>
    <t>Atdzelžošanas stacijas Pāces ciemā avārijas remontam no papildu maksas pakalpojumu ieņēmumiem</t>
  </si>
  <si>
    <t>Svitenes Multifunkcionālās sporta arēnas seguma atjaunošanas darbiem saskaņā ar veikto cenu aptauju no līdzekļu pārdales iestādes ietvaros</t>
  </si>
  <si>
    <t>Samazināti reprezentācijas materiālu iegādei plānotie līdzekļi, ieekonomētie līdzekļi pārcelti kurināmā iegādei uz nekustamā īpašuma uzturēšanas funkciju</t>
  </si>
  <si>
    <t>Telpu remontdarbiem paredzētie līdzekļi pārcelti remontmateriālu un saimniecības materiālu iegādei, un skursteņu tīrīšanai uz nekustamā īpašuma uzturēšanas funkciju</t>
  </si>
  <si>
    <t>Energoresursu sadārdzinājuma segšanai un nekustamā īpašuma uzturēšanai</t>
  </si>
  <si>
    <t xml:space="preserve">Ieekonomētā summa pārcelta būvuzraudzības pakalpojumam </t>
  </si>
  <si>
    <t>Laipas demontāžas un pludmales zonas grunts izrakšanas darbiem Jaunajā ezerā Vecumniekos (pamats: 24.11.2022. domes lēmums "Par finansējuma piešķiršanu laipas demontāžai un pludmales zonas tīrīšanai Jaunajā ezerā Vecumniekos, Bauskas novadā")</t>
  </si>
  <si>
    <t xml:space="preserve">Ieekonomētie līdzekļi pārcelti elektroenerģijas izmaksu segšanai </t>
  </si>
  <si>
    <t>Interešu izglītības pedagogu atlīdzībai, pārdale no iestādes "Iecavas kultūras nams" (pamats: Bauskas novada komisijas interešu izglītības programmu izvērtēšanai un mērķdotācijas līdzekļu sadalei 26.10.2022. sēdes protokols)</t>
  </si>
  <si>
    <t xml:space="preserve">Papildu finansējums pedagogu atlīdzībai no līdzekļu pārdales no iestādes "Bauskas novada administrācija" </t>
  </si>
  <si>
    <t>Valsts atbalsta atmaksa valsts budžetam vienošanās Nr. 4.2.2.0/17/I/015 “Rundāles novada domes ēkas energoefektivitātes paaugstināšana” ietvaros par projekta ēkā saimnieciskajā darbībā izmantojamo daļu (pamats: 15.11.2022. CFLA vēstule Nr. 39-2-40/7253 "Par vienošanās Nr. 4.2.2.0/17/I/015 valsts atbalsta nosacījumu izpildi")</t>
  </si>
  <si>
    <t>Investīciju projekta "Skaistkalnes sporta zāles būvniecība" papildu būvdarbu apmaksai (pamats: 24.11.2022. domes lēmums "Par papildu finansējumu papildus būvdarbiem Skaistkalnes sporta zāles būvniecībai")</t>
  </si>
  <si>
    <t>Papildu finansējums gāzes apkures katla iegādei un uzstādīšanai atbilstoši iepirkuma rezultātiem no budžeta līdzekļu atlikuma gada beigās</t>
  </si>
  <si>
    <t xml:space="preserve">Plānotā atlikuma gada beigās izmaiņas </t>
  </si>
  <si>
    <r>
      <t xml:space="preserve">Paskaidrojuma raksts
</t>
    </r>
    <r>
      <rPr>
        <b/>
        <sz val="11"/>
        <rFont val="Times New Roman"/>
        <family val="1"/>
        <charset val="186"/>
      </rPr>
      <t>Bauskas novada domes 24.11.2022.</t>
    </r>
    <r>
      <rPr>
        <b/>
        <sz val="11"/>
        <color theme="1"/>
        <rFont val="Times New Roman"/>
        <family val="1"/>
        <charset val="186"/>
      </rPr>
      <t xml:space="preserve"> saistošajiem noteikumiem Nr. 30 "Grozījumi Bauskas novada domes 03.02.2022. saistošajos noteikumos Nr. 7 "Par Bauskas novada pašvaldības budžetu 
2022. gadam""
</t>
    </r>
  </si>
  <si>
    <t>Finansējuma ERAF, SAM 8.1.2. projektam "Vispārējās izglītības iestāžu Bauskas Valsts ģimnāzija un Bauskas 2. vidusskola infrastruktūras attīstība"  precizējums atbilstoši precizētajam projekta apguves apjomam 2022. gadā</t>
  </si>
  <si>
    <t>LM finansējums 07.07.2022. lēmums, kompensācija par ģimenes asistentu iesaisti projektā  9.2.1.1/15/I/001 VVISL met. un līg. LM2020/24-1-1321/45e</t>
  </si>
  <si>
    <t>Pārdale Rundāles apvienības pārvaldei jurista atlīdzībai (pamats: 31.03.2022. domes lēmums "Par grozījumiem Bauskas novada domes 2021.gada 25.novembra lēmumā "Par Bauskas novada pašvaldības institūciju darbinieku skaita un atlīdzības sarakstu apstiprināšanu"")</t>
  </si>
  <si>
    <t>Līdzekļu ekonomija ārpakalpojumu izmaksās - saskaņā ar noslēgto līgumu nav jāveic avansa maksājums par 2022. g. pārskata revīziju; darba aizsardzības ārpakalpojuma izmaksas mazākas nekā sākotnēji plānotas</t>
  </si>
  <si>
    <t>Finansējuma no līdzekļiem neparedzētiem gadījumiem piešķīrums Bauskas novada administrācijai (pamats: 29.09.2022. domes lēmums "Par līdzfinansējumu Dreņģeru sētas atjaunošanai")</t>
  </si>
  <si>
    <t>Finansējuma piešķīrums Bauskas apvienības pārvaldei ELFLA projekta "Publiskās teritorijas labiekārtošana Grenctāles ciemā" līdzfinansēšanai un priekšfinansēšanai (pamats: 24.11.2022. domes lēmums "Par grozījumu 2022. gada 28. aprīļa lēmumā "Par projekta "Publiskās teritorijas labiekārtošana Grenctāles ciemā" iesniegšanu")</t>
  </si>
  <si>
    <t>Finansējuma piešķīrums Bauskas apvienības pārvaldei ELFLA projekta "Mežotnes pagasta daudzfunkcionālā centra "Strēlnieki" skatuves labiekārtošana" līdzfinansēšanai un priekšfinansēšanai (pamats: 24.11.2022. domes lēmums "Par grozījumu 2022. gada 31. marta lēmumā "Par projekta "Mežotnes pagasta daudzfunkcionālā centra "Strēlnieki" skatuves labiekārtošana" iesniegšanu")</t>
  </si>
  <si>
    <t>Bauskas novada teritorijas plāna izstrāde 2023.-2035. gadam, finansējuma pārdale iestādes ietvaros</t>
  </si>
  <si>
    <t>Valsts atbalsta atmaksa valsts budžetam vienošanās Nr. 4.2.2.0/17/I/015 "Rundāles novada domes ēkas energoefektivitātes paaugstināšana” ietvaros par projekta ēkā saimnieciskajā darbībā izmantojamo daļu (pamats: 15.11.2022. CFLA vēstule Nr. 39-2-40/7253 "Par vienošanās Nr. 4.2.2.0/17/I/015 valsts atbalsta nosacījumu izpildi")</t>
  </si>
  <si>
    <t>Jurista amata vietas atlīdzībai (pamats: 31.03.2022. domes lēmums "Par grozījumiem Bauskas novada domes 2021.gada 25.novembra lēmumā "Par Bauskas novada pašvaldības institūciju darbinieku skaita un atlīdzības sarakstu apstiprināšanu"")</t>
  </si>
  <si>
    <t>Bauskas 2. vidusskola-kopā</t>
  </si>
  <si>
    <t>Bauskas Mūzikas un mākslas skola-kopā</t>
  </si>
  <si>
    <t>Iecavas Mūzikas un mākslas skola-kopā</t>
  </si>
  <si>
    <t>Vecumnieku Mūzikas un mākslas skola-kopā</t>
  </si>
  <si>
    <t xml:space="preserve">Vecumnieku veselības centrs-kopā </t>
  </si>
  <si>
    <t>Precizēts nepieciešamā aizņēmuma apjoms ERAF, SAM 8.1.2. projekta "Vispārējās izglītības iestāžu Bauskas Valsts ģimnāzija un Bauskas 2. vidusskola infrastruktūras attīstība" izdevumiem 2022. gadā</t>
  </si>
  <si>
    <r>
      <t xml:space="preserve">Bauskas novada domes priekšsēdētājs </t>
    </r>
    <r>
      <rPr>
        <i/>
        <sz val="11"/>
        <rFont val="Times New Roman"/>
        <family val="1"/>
        <charset val="186"/>
      </rPr>
      <t>A. Okmanis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</si>
</sst>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6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color rgb="FFFF0000"/>
      <name val="Times New Roman"/>
      <family val="1"/>
      <charset val="186"/>
    </font>
    <font>
      <b/>
      <sz val="11"/>
      <color rgb="FF0070C0"/>
      <name val="Times New Roman"/>
      <family val="1"/>
      <charset val="186"/>
    </font>
    <font>
      <b/>
      <sz val="11"/>
      <color rgb="FFFF0000"/>
      <name val="Times New Roman"/>
      <family val="1"/>
      <charset val="186"/>
    </font>
    <font>
      <sz val="11"/>
      <color rgb="FF0070C0"/>
      <name val="Times New Roman"/>
      <family val="1"/>
      <charset val="186"/>
    </font>
    <font>
      <i/>
      <sz val="11"/>
      <name val="Times New Roman"/>
      <family val="1"/>
      <charset val="186"/>
    </font>
    <font>
      <sz val="11"/>
      <color rgb="FF00B050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897762993255407E-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theme="0" tint="-0.49986266670735802"/>
      </left>
      <right style="thin">
        <color theme="0" tint="-0.49986266670735802"/>
      </right>
      <top style="thin">
        <color theme="0" tint="-0.49986266670735802"/>
      </top>
      <bottom style="thin">
        <color theme="0" tint="-0.49986266670735802"/>
      </bottom>
      <diagonal/>
    </border>
  </borders>
  <cellStyleXfs count="16">
    <xf numFmtId="0" fontId="0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4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</cellStyleXfs>
  <cellXfs count="121">
    <xf numFmtId="0" fontId="0" fillId="0" borderId="0" xfId="0"/>
    <xf numFmtId="0" fontId="2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wrapText="1"/>
    </xf>
    <xf numFmtId="0" fontId="4" fillId="2" borderId="1" xfId="0" applyFont="1" applyFill="1" applyBorder="1" applyAlignment="1">
      <alignment wrapText="1"/>
    </xf>
    <xf numFmtId="165" fontId="2" fillId="2" borderId="1" xfId="1" applyNumberFormat="1" applyFont="1" applyFill="1" applyBorder="1"/>
    <xf numFmtId="0" fontId="3" fillId="2" borderId="0" xfId="0" applyFont="1" applyFill="1"/>
    <xf numFmtId="165" fontId="4" fillId="2" borderId="1" xfId="1" applyNumberFormat="1" applyFont="1" applyFill="1" applyBorder="1"/>
    <xf numFmtId="0" fontId="6" fillId="2" borderId="0" xfId="0" applyFont="1" applyFill="1"/>
    <xf numFmtId="0" fontId="2" fillId="2" borderId="1" xfId="0" applyFont="1" applyFill="1" applyBorder="1" applyAlignment="1">
      <alignment wrapText="1"/>
    </xf>
    <xf numFmtId="165" fontId="8" fillId="2" borderId="1" xfId="1" applyNumberFormat="1" applyFont="1" applyFill="1" applyBorder="1"/>
    <xf numFmtId="0" fontId="8" fillId="2" borderId="1" xfId="0" applyFont="1" applyFill="1" applyBorder="1" applyAlignment="1">
      <alignment horizontal="left" wrapText="1"/>
    </xf>
    <xf numFmtId="0" fontId="3" fillId="2" borderId="0" xfId="0" applyFont="1" applyFill="1" applyAlignment="1">
      <alignment horizontal="left"/>
    </xf>
    <xf numFmtId="0" fontId="2" fillId="3" borderId="1" xfId="0" applyFont="1" applyFill="1" applyBorder="1" applyAlignment="1">
      <alignment wrapText="1"/>
    </xf>
    <xf numFmtId="0" fontId="3" fillId="3" borderId="0" xfId="0" applyFont="1" applyFill="1"/>
    <xf numFmtId="0" fontId="4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left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left" wrapText="1"/>
    </xf>
    <xf numFmtId="0" fontId="4" fillId="2" borderId="0" xfId="0" applyFont="1" applyFill="1"/>
    <xf numFmtId="0" fontId="8" fillId="2" borderId="1" xfId="0" applyFont="1" applyFill="1" applyBorder="1" applyAlignment="1">
      <alignment wrapText="1"/>
    </xf>
    <xf numFmtId="165" fontId="1" fillId="2" borderId="1" xfId="1" applyNumberFormat="1" applyFont="1" applyFill="1" applyBorder="1"/>
    <xf numFmtId="0" fontId="4" fillId="2" borderId="1" xfId="0" applyFont="1" applyFill="1" applyBorder="1" applyAlignment="1">
      <alignment horizontal="left" vertical="top" wrapText="1"/>
    </xf>
    <xf numFmtId="165" fontId="3" fillId="2" borderId="1" xfId="1" applyNumberFormat="1" applyFont="1" applyFill="1" applyBorder="1"/>
    <xf numFmtId="165" fontId="3" fillId="2" borderId="0" xfId="0" applyNumberFormat="1" applyFont="1" applyFill="1"/>
    <xf numFmtId="0" fontId="2" fillId="2" borderId="1" xfId="0" applyFont="1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wrapText="1"/>
    </xf>
    <xf numFmtId="0" fontId="7" fillId="2" borderId="0" xfId="0" applyFont="1" applyFill="1"/>
    <xf numFmtId="165" fontId="4" fillId="2" borderId="1" xfId="1" applyNumberFormat="1" applyFont="1" applyFill="1" applyBorder="1" applyAlignment="1"/>
    <xf numFmtId="0" fontId="8" fillId="4" borderId="1" xfId="0" applyFont="1" applyFill="1" applyBorder="1" applyAlignment="1">
      <alignment horizontal="left" wrapText="1"/>
    </xf>
    <xf numFmtId="0" fontId="11" fillId="2" borderId="1" xfId="0" applyFont="1" applyFill="1" applyBorder="1" applyAlignment="1">
      <alignment horizontal="center"/>
    </xf>
    <xf numFmtId="0" fontId="11" fillId="2" borderId="0" xfId="0" applyFont="1" applyFill="1"/>
    <xf numFmtId="165" fontId="2" fillId="2" borderId="1" xfId="1" applyNumberFormat="1" applyFont="1" applyFill="1" applyBorder="1" applyAlignment="1">
      <alignment horizontal="left"/>
    </xf>
    <xf numFmtId="165" fontId="4" fillId="2" borderId="1" xfId="1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left" vertical="center" wrapText="1"/>
    </xf>
    <xf numFmtId="165" fontId="8" fillId="2" borderId="1" xfId="1" applyNumberFormat="1" applyFont="1" applyFill="1" applyBorder="1" applyAlignment="1">
      <alignment horizontal="right"/>
    </xf>
    <xf numFmtId="49" fontId="2" fillId="2" borderId="1" xfId="3" applyNumberFormat="1" applyFont="1" applyFill="1" applyBorder="1" applyAlignment="1">
      <alignment horizontal="left" wrapText="1"/>
    </xf>
    <xf numFmtId="0" fontId="3" fillId="2" borderId="1" xfId="0" applyFont="1" applyFill="1" applyBorder="1" applyAlignment="1">
      <alignment vertical="center" wrapText="1"/>
    </xf>
    <xf numFmtId="165" fontId="6" fillId="2" borderId="0" xfId="0" applyNumberFormat="1" applyFont="1" applyFill="1"/>
    <xf numFmtId="0" fontId="2" fillId="2" borderId="1" xfId="0" applyFont="1" applyFill="1" applyBorder="1" applyAlignment="1">
      <alignment horizontal="center" vertical="center" wrapText="1"/>
    </xf>
    <xf numFmtId="165" fontId="4" fillId="2" borderId="1" xfId="1" quotePrefix="1" applyNumberFormat="1" applyFont="1" applyFill="1" applyBorder="1"/>
    <xf numFmtId="165" fontId="5" fillId="2" borderId="1" xfId="1" applyNumberFormat="1" applyFont="1" applyFill="1" applyBorder="1"/>
    <xf numFmtId="165" fontId="9" fillId="2" borderId="1" xfId="1" applyNumberFormat="1" applyFont="1" applyFill="1" applyBorder="1"/>
    <xf numFmtId="0" fontId="4" fillId="2" borderId="1" xfId="0" applyFont="1" applyFill="1" applyBorder="1" applyAlignment="1">
      <alignment horizontal="left"/>
    </xf>
    <xf numFmtId="165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165" fontId="2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165" fontId="5" fillId="2" borderId="1" xfId="1" applyNumberFormat="1" applyFont="1" applyFill="1" applyBorder="1" applyAlignment="1">
      <alignment horizontal="right"/>
    </xf>
    <xf numFmtId="165" fontId="12" fillId="2" borderId="1" xfId="1" applyNumberFormat="1" applyFont="1" applyFill="1" applyBorder="1"/>
    <xf numFmtId="0" fontId="9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165" fontId="2" fillId="2" borderId="1" xfId="1" applyNumberFormat="1" applyFont="1" applyFill="1" applyBorder="1" applyAlignment="1">
      <alignment horizontal="right"/>
    </xf>
    <xf numFmtId="165" fontId="4" fillId="2" borderId="1" xfId="1" applyNumberFormat="1" applyFont="1" applyFill="1" applyBorder="1" applyAlignment="1">
      <alignment horizontal="right"/>
    </xf>
    <xf numFmtId="0" fontId="4" fillId="2" borderId="1" xfId="1" applyNumberFormat="1" applyFont="1" applyFill="1" applyBorder="1" applyAlignment="1">
      <alignment horizontal="center"/>
    </xf>
    <xf numFmtId="0" fontId="2" fillId="2" borderId="1" xfId="1" applyNumberFormat="1" applyFont="1" applyFill="1" applyBorder="1" applyAlignment="1">
      <alignment horizontal="center"/>
    </xf>
    <xf numFmtId="0" fontId="4" fillId="2" borderId="1" xfId="1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0" fillId="2" borderId="0" xfId="0" applyFont="1" applyFill="1"/>
    <xf numFmtId="0" fontId="3" fillId="2" borderId="0" xfId="0" applyFont="1" applyFill="1" applyAlignment="1">
      <alignment wrapText="1"/>
    </xf>
    <xf numFmtId="0" fontId="13" fillId="2" borderId="0" xfId="0" applyFont="1" applyFill="1"/>
    <xf numFmtId="0" fontId="2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/>
    </xf>
    <xf numFmtId="165" fontId="2" fillId="5" borderId="1" xfId="1" applyNumberFormat="1" applyFont="1" applyFill="1" applyBorder="1"/>
    <xf numFmtId="0" fontId="3" fillId="0" borderId="1" xfId="0" applyFont="1" applyBorder="1"/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165" fontId="9" fillId="2" borderId="1" xfId="1" applyNumberFormat="1" applyFont="1" applyFill="1" applyBorder="1" applyAlignment="1">
      <alignment horizontal="right"/>
    </xf>
    <xf numFmtId="0" fontId="8" fillId="2" borderId="1" xfId="0" applyFont="1" applyFill="1" applyBorder="1"/>
    <xf numFmtId="0" fontId="1" fillId="2" borderId="1" xfId="0" applyFont="1" applyFill="1" applyBorder="1"/>
    <xf numFmtId="0" fontId="3" fillId="0" borderId="1" xfId="0" applyFont="1" applyBorder="1" applyAlignment="1">
      <alignment horizontal="left" wrapText="1"/>
    </xf>
    <xf numFmtId="165" fontId="2" fillId="5" borderId="1" xfId="1" applyNumberFormat="1" applyFont="1" applyFill="1" applyBorder="1" applyAlignment="1">
      <alignment horizontal="center"/>
    </xf>
    <xf numFmtId="0" fontId="4" fillId="0" borderId="1" xfId="0" applyFont="1" applyBorder="1" applyAlignment="1">
      <alignment vertical="top" wrapText="1"/>
    </xf>
    <xf numFmtId="165" fontId="2" fillId="5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</cellXfs>
  <cellStyles count="16">
    <cellStyle name="Comma" xfId="1" builtinId="3"/>
    <cellStyle name="Comma 2" xfId="2"/>
    <cellStyle name="Comma 2 2" xfId="5"/>
    <cellStyle name="Comma 2 2 2" xfId="15"/>
    <cellStyle name="Comma 2 2 3" xfId="11"/>
    <cellStyle name="Comma 2 3" xfId="13"/>
    <cellStyle name="Comma 2 4" xfId="9"/>
    <cellStyle name="Comma 3" xfId="4"/>
    <cellStyle name="Comma 3 2" xfId="14"/>
    <cellStyle name="Comma 3 3" xfId="10"/>
    <cellStyle name="Comma 4" xfId="6"/>
    <cellStyle name="Comma 4 2" xfId="12"/>
    <cellStyle name="Comma 5" xfId="8"/>
    <cellStyle name="Normal" xfId="0" builtinId="0"/>
    <cellStyle name="Normal 2" xfId="3"/>
    <cellStyle name="Normal 2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2"/>
  <sheetViews>
    <sheetView tabSelected="1" zoomScale="136" zoomScaleNormal="136" workbookViewId="0">
      <selection activeCell="A525" sqref="A525"/>
    </sheetView>
  </sheetViews>
  <sheetFormatPr defaultColWidth="9.140625" defaultRowHeight="15" x14ac:dyDescent="0.25"/>
  <cols>
    <col min="1" max="1" width="64.5703125" style="8" customWidth="1"/>
    <col min="2" max="2" width="16.28515625" style="63" customWidth="1"/>
    <col min="3" max="3" width="16.28515625" style="28" customWidth="1"/>
    <col min="4" max="8" width="9.140625" style="11"/>
    <col min="9" max="16384" width="9.140625" style="4"/>
  </cols>
  <sheetData>
    <row r="1" spans="1:5" ht="72.75" customHeight="1" x14ac:dyDescent="0.25">
      <c r="A1" s="114" t="s">
        <v>318</v>
      </c>
      <c r="B1" s="115"/>
      <c r="C1" s="115"/>
    </row>
    <row r="3" spans="1:5" ht="28.5" x14ac:dyDescent="0.25">
      <c r="A3" s="5" t="s">
        <v>0</v>
      </c>
      <c r="B3" s="5" t="s">
        <v>1</v>
      </c>
      <c r="C3" s="55" t="s">
        <v>2</v>
      </c>
    </row>
    <row r="4" spans="1:5" s="11" customFormat="1" x14ac:dyDescent="0.25">
      <c r="A4" s="83" t="s">
        <v>3</v>
      </c>
      <c r="B4" s="84"/>
      <c r="C4" s="85">
        <f>C5+C7+C9+C15+C18+C22+C25+C26+C54+C56</f>
        <v>148579</v>
      </c>
      <c r="E4" s="33"/>
    </row>
    <row r="5" spans="1:5" s="11" customFormat="1" x14ac:dyDescent="0.25">
      <c r="A5" s="25" t="s">
        <v>134</v>
      </c>
      <c r="B5" s="26" t="s">
        <v>135</v>
      </c>
      <c r="C5" s="10">
        <f>C6</f>
        <v>15000</v>
      </c>
    </row>
    <row r="6" spans="1:5" s="17" customFormat="1" x14ac:dyDescent="0.25">
      <c r="A6" s="23" t="s">
        <v>237</v>
      </c>
      <c r="B6" s="59"/>
      <c r="C6" s="49">
        <v>15000</v>
      </c>
    </row>
    <row r="7" spans="1:5" s="17" customFormat="1" x14ac:dyDescent="0.25">
      <c r="A7" s="25" t="s">
        <v>86</v>
      </c>
      <c r="B7" s="26" t="s">
        <v>87</v>
      </c>
      <c r="C7" s="48">
        <f>C8</f>
        <v>1000</v>
      </c>
    </row>
    <row r="8" spans="1:5" s="17" customFormat="1" ht="30" x14ac:dyDescent="0.25">
      <c r="A8" s="20" t="s">
        <v>222</v>
      </c>
      <c r="B8" s="59"/>
      <c r="C8" s="49">
        <v>1000</v>
      </c>
    </row>
    <row r="9" spans="1:5" s="17" customFormat="1" x14ac:dyDescent="0.25">
      <c r="A9" s="25" t="s">
        <v>136</v>
      </c>
      <c r="B9" s="26" t="s">
        <v>137</v>
      </c>
      <c r="C9" s="48">
        <f>C10+C11+C12+C13+C14</f>
        <v>6285</v>
      </c>
    </row>
    <row r="10" spans="1:5" s="17" customFormat="1" ht="30" x14ac:dyDescent="0.25">
      <c r="A10" s="37" t="s">
        <v>287</v>
      </c>
      <c r="B10" s="59"/>
      <c r="C10" s="49">
        <v>3150</v>
      </c>
    </row>
    <row r="11" spans="1:5" s="17" customFormat="1" x14ac:dyDescent="0.25">
      <c r="A11" s="37" t="s">
        <v>288</v>
      </c>
      <c r="B11" s="59"/>
      <c r="C11" s="49">
        <v>1000</v>
      </c>
    </row>
    <row r="12" spans="1:5" s="17" customFormat="1" x14ac:dyDescent="0.25">
      <c r="A12" s="37" t="s">
        <v>224</v>
      </c>
      <c r="B12" s="59"/>
      <c r="C12" s="49">
        <v>1500</v>
      </c>
    </row>
    <row r="13" spans="1:5" s="17" customFormat="1" x14ac:dyDescent="0.25">
      <c r="A13" s="37" t="s">
        <v>223</v>
      </c>
      <c r="B13" s="59"/>
      <c r="C13" s="49">
        <v>350</v>
      </c>
    </row>
    <row r="14" spans="1:5" s="17" customFormat="1" x14ac:dyDescent="0.25">
      <c r="A14" s="37" t="s">
        <v>274</v>
      </c>
      <c r="B14" s="59"/>
      <c r="C14" s="49">
        <v>285</v>
      </c>
    </row>
    <row r="15" spans="1:5" s="17" customFormat="1" x14ac:dyDescent="0.25">
      <c r="A15" s="25" t="s">
        <v>88</v>
      </c>
      <c r="B15" s="26" t="s">
        <v>89</v>
      </c>
      <c r="C15" s="48">
        <f>C16+C17</f>
        <v>4000</v>
      </c>
    </row>
    <row r="16" spans="1:5" s="17" customFormat="1" x14ac:dyDescent="0.25">
      <c r="A16" s="23" t="s">
        <v>133</v>
      </c>
      <c r="B16" s="59"/>
      <c r="C16" s="49">
        <v>2400</v>
      </c>
    </row>
    <row r="17" spans="1:7" s="17" customFormat="1" x14ac:dyDescent="0.25">
      <c r="A17" s="23" t="s">
        <v>225</v>
      </c>
      <c r="B17" s="59"/>
      <c r="C17" s="49">
        <v>1600</v>
      </c>
    </row>
    <row r="18" spans="1:7" s="11" customFormat="1" x14ac:dyDescent="0.25">
      <c r="A18" s="25" t="s">
        <v>4</v>
      </c>
      <c r="B18" s="26" t="s">
        <v>5</v>
      </c>
      <c r="C18" s="10">
        <f>C19+C20+C21</f>
        <v>313</v>
      </c>
    </row>
    <row r="19" spans="1:7" s="11" customFormat="1" x14ac:dyDescent="0.25">
      <c r="A19" s="23" t="s">
        <v>226</v>
      </c>
      <c r="B19" s="26"/>
      <c r="C19" s="12">
        <v>120</v>
      </c>
    </row>
    <row r="20" spans="1:7" s="11" customFormat="1" ht="13.9" customHeight="1" x14ac:dyDescent="0.25">
      <c r="A20" s="23" t="s">
        <v>227</v>
      </c>
      <c r="B20" s="26"/>
      <c r="C20" s="12">
        <v>183</v>
      </c>
    </row>
    <row r="21" spans="1:7" s="11" customFormat="1" x14ac:dyDescent="0.25">
      <c r="A21" s="23" t="s">
        <v>238</v>
      </c>
      <c r="B21" s="26"/>
      <c r="C21" s="12">
        <v>10</v>
      </c>
    </row>
    <row r="22" spans="1:7" s="11" customFormat="1" ht="29.25" x14ac:dyDescent="0.25">
      <c r="A22" s="25" t="s">
        <v>6</v>
      </c>
      <c r="B22" s="26" t="s">
        <v>7</v>
      </c>
      <c r="C22" s="10">
        <f>C23+C24</f>
        <v>209750</v>
      </c>
    </row>
    <row r="23" spans="1:7" s="11" customFormat="1" x14ac:dyDescent="0.25">
      <c r="A23" s="9" t="s">
        <v>130</v>
      </c>
      <c r="B23" s="26"/>
      <c r="C23" s="12">
        <v>730</v>
      </c>
    </row>
    <row r="24" spans="1:7" s="11" customFormat="1" ht="30" x14ac:dyDescent="0.25">
      <c r="A24" s="23" t="s">
        <v>289</v>
      </c>
      <c r="B24" s="26"/>
      <c r="C24" s="12">
        <v>209020</v>
      </c>
    </row>
    <row r="25" spans="1:7" s="11" customFormat="1" ht="29.25" hidden="1" x14ac:dyDescent="0.25">
      <c r="A25" s="14" t="s">
        <v>63</v>
      </c>
      <c r="B25" s="26" t="s">
        <v>64</v>
      </c>
      <c r="C25" s="10"/>
    </row>
    <row r="26" spans="1:7" x14ac:dyDescent="0.25">
      <c r="A26" s="14" t="s">
        <v>8</v>
      </c>
      <c r="B26" s="26" t="s">
        <v>9</v>
      </c>
      <c r="C26" s="10">
        <f>SUM(C27:C53)</f>
        <v>-194671</v>
      </c>
      <c r="E26" s="33"/>
      <c r="G26" s="33"/>
    </row>
    <row r="27" spans="1:7" ht="60" x14ac:dyDescent="0.25">
      <c r="A27" s="20" t="s">
        <v>319</v>
      </c>
      <c r="B27" s="26"/>
      <c r="C27" s="12">
        <v>-102591</v>
      </c>
    </row>
    <row r="28" spans="1:7" ht="45" x14ac:dyDescent="0.25">
      <c r="A28" s="9" t="s">
        <v>290</v>
      </c>
      <c r="B28" s="26"/>
      <c r="C28" s="12">
        <v>-95147</v>
      </c>
    </row>
    <row r="29" spans="1:7" ht="52.15" customHeight="1" x14ac:dyDescent="0.25">
      <c r="A29" s="9" t="s">
        <v>186</v>
      </c>
      <c r="B29" s="26"/>
      <c r="C29" s="12">
        <v>-109117</v>
      </c>
    </row>
    <row r="30" spans="1:7" ht="55.9" customHeight="1" x14ac:dyDescent="0.25">
      <c r="A30" s="9" t="s">
        <v>291</v>
      </c>
      <c r="B30" s="26"/>
      <c r="C30" s="12">
        <v>13760</v>
      </c>
    </row>
    <row r="31" spans="1:7" ht="45" x14ac:dyDescent="0.25">
      <c r="A31" s="9" t="s">
        <v>140</v>
      </c>
      <c r="B31" s="26"/>
      <c r="C31" s="12">
        <v>8007</v>
      </c>
    </row>
    <row r="32" spans="1:7" ht="30" x14ac:dyDescent="0.25">
      <c r="A32" s="9" t="s">
        <v>158</v>
      </c>
      <c r="B32" s="68"/>
      <c r="C32" s="12">
        <v>69986</v>
      </c>
    </row>
    <row r="33" spans="1:8" ht="30" x14ac:dyDescent="0.25">
      <c r="A33" s="9" t="s">
        <v>273</v>
      </c>
      <c r="B33" s="68"/>
      <c r="C33" s="12">
        <f>66603+1502</f>
        <v>68105</v>
      </c>
    </row>
    <row r="34" spans="1:8" x14ac:dyDescent="0.25">
      <c r="A34" s="9" t="s">
        <v>144</v>
      </c>
      <c r="B34" s="26"/>
      <c r="C34" s="12">
        <v>17328</v>
      </c>
    </row>
    <row r="35" spans="1:8" ht="30" x14ac:dyDescent="0.25">
      <c r="A35" s="9" t="s">
        <v>141</v>
      </c>
      <c r="B35" s="26"/>
      <c r="C35" s="12">
        <v>77260</v>
      </c>
    </row>
    <row r="36" spans="1:8" s="11" customFormat="1" ht="30" x14ac:dyDescent="0.25">
      <c r="A36" s="9" t="s">
        <v>143</v>
      </c>
      <c r="B36" s="26"/>
      <c r="C36" s="12">
        <v>5000</v>
      </c>
    </row>
    <row r="37" spans="1:8" s="11" customFormat="1" ht="30" x14ac:dyDescent="0.25">
      <c r="A37" s="9" t="s">
        <v>189</v>
      </c>
      <c r="B37" s="26"/>
      <c r="C37" s="12">
        <f>6632+188+4277+3410</f>
        <v>14507</v>
      </c>
    </row>
    <row r="38" spans="1:8" x14ac:dyDescent="0.25">
      <c r="A38" s="20" t="s">
        <v>121</v>
      </c>
      <c r="B38" s="21"/>
      <c r="C38" s="12">
        <v>2892</v>
      </c>
    </row>
    <row r="39" spans="1:8" s="11" customFormat="1" ht="25.15" customHeight="1" x14ac:dyDescent="0.25">
      <c r="A39" s="9" t="s">
        <v>156</v>
      </c>
      <c r="B39" s="26"/>
      <c r="C39" s="12">
        <v>30000</v>
      </c>
    </row>
    <row r="40" spans="1:8" s="11" customFormat="1" ht="30" x14ac:dyDescent="0.25">
      <c r="A40" s="9" t="s">
        <v>185</v>
      </c>
      <c r="B40" s="26"/>
      <c r="C40" s="12">
        <v>7696</v>
      </c>
    </row>
    <row r="41" spans="1:8" s="7" customFormat="1" ht="30" x14ac:dyDescent="0.25">
      <c r="A41" s="20" t="s">
        <v>142</v>
      </c>
      <c r="B41" s="2"/>
      <c r="C41" s="56">
        <v>6298</v>
      </c>
      <c r="D41" s="13"/>
      <c r="E41" s="13"/>
      <c r="F41" s="13"/>
      <c r="G41" s="13"/>
      <c r="H41" s="13"/>
    </row>
    <row r="42" spans="1:8" s="7" customFormat="1" ht="27" customHeight="1" x14ac:dyDescent="0.25">
      <c r="A42" s="20" t="s">
        <v>154</v>
      </c>
      <c r="B42" s="2"/>
      <c r="C42" s="56">
        <v>9618</v>
      </c>
      <c r="D42" s="13"/>
      <c r="E42" s="13"/>
      <c r="F42" s="13"/>
      <c r="G42" s="13"/>
      <c r="H42" s="13"/>
    </row>
    <row r="43" spans="1:8" s="7" customFormat="1" ht="30" x14ac:dyDescent="0.25">
      <c r="A43" s="20" t="s">
        <v>292</v>
      </c>
      <c r="B43" s="2"/>
      <c r="C43" s="56">
        <v>-17160</v>
      </c>
      <c r="D43" s="13"/>
      <c r="E43" s="13"/>
      <c r="F43" s="13"/>
      <c r="G43" s="13"/>
      <c r="H43" s="13"/>
    </row>
    <row r="44" spans="1:8" s="7" customFormat="1" ht="45" x14ac:dyDescent="0.25">
      <c r="A44" s="20" t="s">
        <v>293</v>
      </c>
      <c r="B44" s="2"/>
      <c r="C44" s="56">
        <v>-36000</v>
      </c>
      <c r="D44" s="13"/>
      <c r="E44" s="13"/>
      <c r="F44" s="13"/>
      <c r="G44" s="13"/>
      <c r="H44" s="13"/>
    </row>
    <row r="45" spans="1:8" s="13" customFormat="1" ht="45" x14ac:dyDescent="0.25">
      <c r="A45" s="9" t="s">
        <v>146</v>
      </c>
      <c r="B45" s="24"/>
      <c r="C45" s="12">
        <v>-6397</v>
      </c>
    </row>
    <row r="46" spans="1:8" s="13" customFormat="1" ht="30" x14ac:dyDescent="0.25">
      <c r="A46" s="9" t="s">
        <v>187</v>
      </c>
      <c r="B46" s="24"/>
      <c r="C46" s="12">
        <v>8254</v>
      </c>
    </row>
    <row r="47" spans="1:8" s="13" customFormat="1" x14ac:dyDescent="0.25">
      <c r="A47" s="86" t="s">
        <v>294</v>
      </c>
      <c r="B47" s="24"/>
      <c r="C47" s="12">
        <v>16250</v>
      </c>
    </row>
    <row r="48" spans="1:8" s="13" customFormat="1" x14ac:dyDescent="0.25">
      <c r="A48" s="9" t="s">
        <v>106</v>
      </c>
      <c r="B48" s="46"/>
      <c r="C48" s="12">
        <f>180+3000+1585+938</f>
        <v>5703</v>
      </c>
    </row>
    <row r="49" spans="1:5" s="13" customFormat="1" ht="30" x14ac:dyDescent="0.25">
      <c r="A49" s="9" t="s">
        <v>295</v>
      </c>
      <c r="B49" s="46"/>
      <c r="C49" s="12">
        <v>-8198</v>
      </c>
    </row>
    <row r="50" spans="1:5" s="13" customFormat="1" ht="13.15" customHeight="1" x14ac:dyDescent="0.25">
      <c r="A50" s="9" t="s">
        <v>239</v>
      </c>
      <c r="B50" s="46"/>
      <c r="C50" s="12">
        <v>16092</v>
      </c>
    </row>
    <row r="51" spans="1:5" s="13" customFormat="1" ht="30" x14ac:dyDescent="0.25">
      <c r="A51" s="9" t="s">
        <v>240</v>
      </c>
      <c r="B51" s="46"/>
      <c r="C51" s="12">
        <v>-201000</v>
      </c>
      <c r="D51" s="43"/>
    </row>
    <row r="52" spans="1:5" s="13" customFormat="1" ht="45" x14ac:dyDescent="0.25">
      <c r="A52" s="9" t="s">
        <v>320</v>
      </c>
      <c r="B52" s="46"/>
      <c r="C52" s="12">
        <v>7398</v>
      </c>
    </row>
    <row r="53" spans="1:5" s="47" customFormat="1" ht="30" x14ac:dyDescent="0.25">
      <c r="A53" s="9" t="s">
        <v>241</v>
      </c>
      <c r="B53" s="46"/>
      <c r="C53" s="12">
        <v>-3215</v>
      </c>
    </row>
    <row r="54" spans="1:5" s="47" customFormat="1" x14ac:dyDescent="0.25">
      <c r="A54" s="14" t="s">
        <v>272</v>
      </c>
      <c r="B54" s="46"/>
      <c r="C54" s="10">
        <f>C55</f>
        <v>-32588</v>
      </c>
    </row>
    <row r="55" spans="1:5" s="47" customFormat="1" ht="30" x14ac:dyDescent="0.25">
      <c r="A55" s="9" t="s">
        <v>296</v>
      </c>
      <c r="B55" s="46"/>
      <c r="C55" s="12">
        <v>-32588</v>
      </c>
    </row>
    <row r="56" spans="1:5" s="13" customFormat="1" x14ac:dyDescent="0.25">
      <c r="A56" s="14" t="s">
        <v>10</v>
      </c>
      <c r="B56" s="26" t="s">
        <v>11</v>
      </c>
      <c r="C56" s="10">
        <f>SUM(C57:C69)</f>
        <v>139490</v>
      </c>
      <c r="E56" s="54"/>
    </row>
    <row r="57" spans="1:5" s="13" customFormat="1" x14ac:dyDescent="0.25">
      <c r="A57" s="9" t="s">
        <v>250</v>
      </c>
      <c r="B57" s="24"/>
      <c r="C57" s="12">
        <v>-4880</v>
      </c>
    </row>
    <row r="58" spans="1:5" s="13" customFormat="1" ht="30" x14ac:dyDescent="0.25">
      <c r="A58" s="9" t="s">
        <v>138</v>
      </c>
      <c r="B58" s="24"/>
      <c r="C58" s="12">
        <v>25479</v>
      </c>
    </row>
    <row r="59" spans="1:5" s="13" customFormat="1" x14ac:dyDescent="0.25">
      <c r="A59" s="9" t="s">
        <v>228</v>
      </c>
      <c r="B59" s="24"/>
      <c r="C59" s="12">
        <v>28500</v>
      </c>
    </row>
    <row r="60" spans="1:5" s="13" customFormat="1" x14ac:dyDescent="0.25">
      <c r="A60" s="9" t="s">
        <v>97</v>
      </c>
      <c r="B60" s="24"/>
      <c r="C60" s="12">
        <v>75302</v>
      </c>
    </row>
    <row r="61" spans="1:5" s="13" customFormat="1" ht="14.45" customHeight="1" x14ac:dyDescent="0.25">
      <c r="A61" s="31" t="s">
        <v>96</v>
      </c>
      <c r="B61" s="24"/>
      <c r="C61" s="12">
        <f>36000+177+3000+2280+2000+7015</f>
        <v>50472</v>
      </c>
    </row>
    <row r="62" spans="1:5" s="13" customFormat="1" x14ac:dyDescent="0.25">
      <c r="A62" s="9" t="s">
        <v>95</v>
      </c>
      <c r="B62" s="24"/>
      <c r="C62" s="12">
        <v>-64113</v>
      </c>
    </row>
    <row r="63" spans="1:5" s="13" customFormat="1" ht="30" x14ac:dyDescent="0.25">
      <c r="A63" s="9" t="s">
        <v>94</v>
      </c>
      <c r="B63" s="24"/>
      <c r="C63" s="12">
        <v>106</v>
      </c>
    </row>
    <row r="64" spans="1:5" s="13" customFormat="1" x14ac:dyDescent="0.25">
      <c r="A64" s="9" t="s">
        <v>93</v>
      </c>
      <c r="B64" s="24"/>
      <c r="C64" s="12">
        <v>3180</v>
      </c>
    </row>
    <row r="65" spans="1:5" s="13" customFormat="1" ht="30" x14ac:dyDescent="0.25">
      <c r="A65" s="9" t="s">
        <v>125</v>
      </c>
      <c r="B65" s="24"/>
      <c r="C65" s="12">
        <v>-12995</v>
      </c>
    </row>
    <row r="66" spans="1:5" s="13" customFormat="1" x14ac:dyDescent="0.25">
      <c r="A66" s="9" t="s">
        <v>92</v>
      </c>
      <c r="B66" s="24"/>
      <c r="C66" s="12">
        <v>-8853</v>
      </c>
    </row>
    <row r="67" spans="1:5" s="13" customFormat="1" x14ac:dyDescent="0.25">
      <c r="A67" s="9" t="s">
        <v>139</v>
      </c>
      <c r="B67" s="24"/>
      <c r="C67" s="12">
        <v>5305</v>
      </c>
    </row>
    <row r="68" spans="1:5" s="13" customFormat="1" x14ac:dyDescent="0.25">
      <c r="A68" s="9" t="s">
        <v>91</v>
      </c>
      <c r="B68" s="24"/>
      <c r="C68" s="12">
        <v>18180</v>
      </c>
    </row>
    <row r="69" spans="1:5" s="13" customFormat="1" x14ac:dyDescent="0.25">
      <c r="A69" s="9" t="s">
        <v>90</v>
      </c>
      <c r="B69" s="24"/>
      <c r="C69" s="12">
        <v>23807</v>
      </c>
    </row>
    <row r="70" spans="1:5" x14ac:dyDescent="0.25">
      <c r="A70" s="83" t="s">
        <v>12</v>
      </c>
      <c r="B70" s="84"/>
      <c r="C70" s="103">
        <f>C71+C179+C182+C187+C191+C195+C200+C203+C215+C218+C254+C279+C297+C327+C337+C348+C357+C368+C377+C386+C419+C428+C438+C447+C456+C398+C409+C464+C476+C484+C488+C494+C500+C505+C513+C523+C533+C539+C544+C547+C552+C559+C564+C568+C575+C578+C581+C587+C597+C600</f>
        <v>-740787</v>
      </c>
    </row>
    <row r="71" spans="1:5" x14ac:dyDescent="0.25">
      <c r="A71" s="16" t="s">
        <v>13</v>
      </c>
      <c r="B71" s="24"/>
      <c r="C71" s="10">
        <f>C72+C80+C82+C84+C101+C103+C106+C112+C115+C127+C130+C133+C136+C139+C142+C146+C150+C152+C157+C163+C165+C168+C170+C174+C176</f>
        <v>-1182851</v>
      </c>
      <c r="E71" s="33"/>
    </row>
    <row r="72" spans="1:5" x14ac:dyDescent="0.25">
      <c r="A72" s="25" t="s">
        <v>100</v>
      </c>
      <c r="B72" s="26"/>
      <c r="C72" s="10">
        <f>C73+C74+C75+C76+C77+C78+C79</f>
        <v>-33291</v>
      </c>
    </row>
    <row r="73" spans="1:5" ht="57" customHeight="1" x14ac:dyDescent="0.25">
      <c r="A73" s="23" t="s">
        <v>321</v>
      </c>
      <c r="B73" s="24">
        <v>1000</v>
      </c>
      <c r="C73" s="12">
        <v>-14618</v>
      </c>
    </row>
    <row r="74" spans="1:5" ht="45" x14ac:dyDescent="0.25">
      <c r="A74" s="23" t="s">
        <v>297</v>
      </c>
      <c r="B74" s="24">
        <v>1000</v>
      </c>
      <c r="C74" s="12">
        <v>180</v>
      </c>
    </row>
    <row r="75" spans="1:5" ht="30" x14ac:dyDescent="0.25">
      <c r="A75" s="23" t="s">
        <v>173</v>
      </c>
      <c r="B75" s="24">
        <v>1000</v>
      </c>
      <c r="C75" s="12">
        <v>-7500</v>
      </c>
    </row>
    <row r="76" spans="1:5" x14ac:dyDescent="0.25">
      <c r="A76" s="107" t="s">
        <v>298</v>
      </c>
      <c r="B76" s="24">
        <v>2000</v>
      </c>
      <c r="C76" s="12">
        <v>9755</v>
      </c>
    </row>
    <row r="77" spans="1:5" x14ac:dyDescent="0.25">
      <c r="A77" s="107"/>
      <c r="B77" s="24">
        <v>5000</v>
      </c>
      <c r="C77" s="12">
        <v>15073</v>
      </c>
    </row>
    <row r="78" spans="1:5" ht="45" x14ac:dyDescent="0.25">
      <c r="A78" s="50" t="s">
        <v>322</v>
      </c>
      <c r="B78" s="24">
        <v>2000</v>
      </c>
      <c r="C78" s="12">
        <v>-23995</v>
      </c>
    </row>
    <row r="79" spans="1:5" ht="30" x14ac:dyDescent="0.25">
      <c r="A79" s="23" t="s">
        <v>174</v>
      </c>
      <c r="B79" s="24">
        <v>2000</v>
      </c>
      <c r="C79" s="12">
        <v>-12186</v>
      </c>
    </row>
    <row r="80" spans="1:5" ht="29.25" hidden="1" x14ac:dyDescent="0.25">
      <c r="A80" s="25" t="s">
        <v>101</v>
      </c>
      <c r="B80" s="26"/>
      <c r="C80" s="10">
        <f>C81</f>
        <v>0</v>
      </c>
    </row>
    <row r="81" spans="1:3" hidden="1" x14ac:dyDescent="0.25">
      <c r="A81" s="23"/>
      <c r="B81" s="24"/>
      <c r="C81" s="12"/>
    </row>
    <row r="82" spans="1:3" hidden="1" x14ac:dyDescent="0.25">
      <c r="A82" s="1" t="s">
        <v>65</v>
      </c>
      <c r="B82" s="2"/>
      <c r="C82" s="10">
        <f>C83</f>
        <v>0</v>
      </c>
    </row>
    <row r="83" spans="1:3" hidden="1" x14ac:dyDescent="0.25">
      <c r="A83" s="3"/>
      <c r="B83" s="2"/>
      <c r="C83" s="12"/>
    </row>
    <row r="84" spans="1:3" ht="29.25" x14ac:dyDescent="0.25">
      <c r="A84" s="1" t="s">
        <v>14</v>
      </c>
      <c r="B84" s="2"/>
      <c r="C84" s="10">
        <f>C85+C86</f>
        <v>-37655</v>
      </c>
    </row>
    <row r="85" spans="1:3" ht="45" x14ac:dyDescent="0.25">
      <c r="A85" s="3" t="s">
        <v>323</v>
      </c>
      <c r="B85" s="2">
        <v>2000</v>
      </c>
      <c r="C85" s="12">
        <v>-3721</v>
      </c>
    </row>
    <row r="86" spans="1:3" ht="60" x14ac:dyDescent="0.25">
      <c r="A86" s="3" t="s">
        <v>190</v>
      </c>
      <c r="B86" s="2">
        <v>2000</v>
      </c>
      <c r="C86" s="12">
        <v>-33934</v>
      </c>
    </row>
    <row r="87" spans="1:3" hidden="1" x14ac:dyDescent="0.25">
      <c r="A87" s="1"/>
      <c r="B87" s="2"/>
      <c r="C87" s="10"/>
    </row>
    <row r="88" spans="1:3" hidden="1" x14ac:dyDescent="0.25">
      <c r="A88" s="1"/>
      <c r="B88" s="2"/>
      <c r="C88" s="10"/>
    </row>
    <row r="89" spans="1:3" hidden="1" x14ac:dyDescent="0.25">
      <c r="A89" s="1"/>
      <c r="B89" s="2"/>
      <c r="C89" s="10"/>
    </row>
    <row r="90" spans="1:3" hidden="1" x14ac:dyDescent="0.25">
      <c r="A90" s="1"/>
      <c r="B90" s="2"/>
      <c r="C90" s="10"/>
    </row>
    <row r="91" spans="1:3" hidden="1" x14ac:dyDescent="0.25">
      <c r="A91" s="1"/>
      <c r="B91" s="2"/>
      <c r="C91" s="10"/>
    </row>
    <row r="92" spans="1:3" hidden="1" x14ac:dyDescent="0.25">
      <c r="A92" s="1"/>
      <c r="B92" s="2"/>
      <c r="C92" s="10"/>
    </row>
    <row r="93" spans="1:3" hidden="1" x14ac:dyDescent="0.25">
      <c r="A93" s="1"/>
      <c r="B93" s="2"/>
      <c r="C93" s="10"/>
    </row>
    <row r="94" spans="1:3" hidden="1" x14ac:dyDescent="0.25">
      <c r="A94" s="1"/>
      <c r="B94" s="2"/>
      <c r="C94" s="10"/>
    </row>
    <row r="95" spans="1:3" hidden="1" x14ac:dyDescent="0.25">
      <c r="A95" s="1"/>
      <c r="B95" s="2"/>
      <c r="C95" s="10"/>
    </row>
    <row r="96" spans="1:3" hidden="1" x14ac:dyDescent="0.25">
      <c r="A96" s="3"/>
      <c r="B96" s="2"/>
      <c r="C96" s="12"/>
    </row>
    <row r="97" spans="1:3" hidden="1" x14ac:dyDescent="0.25">
      <c r="A97" s="3"/>
      <c r="B97" s="2"/>
      <c r="C97" s="12"/>
    </row>
    <row r="98" spans="1:3" hidden="1" x14ac:dyDescent="0.25">
      <c r="A98" s="3"/>
      <c r="B98" s="2"/>
      <c r="C98" s="57"/>
    </row>
    <row r="99" spans="1:3" hidden="1" x14ac:dyDescent="0.25">
      <c r="A99" s="3"/>
      <c r="B99" s="2"/>
      <c r="C99" s="57"/>
    </row>
    <row r="100" spans="1:3" hidden="1" x14ac:dyDescent="0.25">
      <c r="A100" s="3"/>
      <c r="B100" s="2"/>
      <c r="C100" s="57"/>
    </row>
    <row r="101" spans="1:3" hidden="1" x14ac:dyDescent="0.25">
      <c r="A101" s="1" t="s">
        <v>102</v>
      </c>
      <c r="B101" s="21"/>
      <c r="C101" s="10">
        <f>C102</f>
        <v>0</v>
      </c>
    </row>
    <row r="102" spans="1:3" hidden="1" x14ac:dyDescent="0.25">
      <c r="A102" s="3"/>
      <c r="B102" s="2"/>
      <c r="C102" s="12"/>
    </row>
    <row r="103" spans="1:3" hidden="1" x14ac:dyDescent="0.25">
      <c r="A103" s="1" t="s">
        <v>103</v>
      </c>
      <c r="B103" s="21"/>
      <c r="C103" s="10">
        <f>C104+C105</f>
        <v>0</v>
      </c>
    </row>
    <row r="104" spans="1:3" ht="24" hidden="1" customHeight="1" x14ac:dyDescent="0.25">
      <c r="A104" s="40"/>
      <c r="B104" s="2"/>
      <c r="C104" s="12"/>
    </row>
    <row r="105" spans="1:3" hidden="1" x14ac:dyDescent="0.25">
      <c r="A105" s="40"/>
      <c r="B105" s="2"/>
      <c r="C105" s="12"/>
    </row>
    <row r="106" spans="1:3" x14ac:dyDescent="0.25">
      <c r="A106" s="1" t="s">
        <v>67</v>
      </c>
      <c r="B106" s="2"/>
      <c r="C106" s="10">
        <f>C107+C108+C109+C110+C111</f>
        <v>73409</v>
      </c>
    </row>
    <row r="107" spans="1:3" ht="45" x14ac:dyDescent="0.25">
      <c r="A107" s="3" t="s">
        <v>161</v>
      </c>
      <c r="B107" s="2">
        <v>5000</v>
      </c>
      <c r="C107" s="12">
        <v>73409</v>
      </c>
    </row>
    <row r="108" spans="1:3" hidden="1" x14ac:dyDescent="0.25">
      <c r="A108" s="3"/>
      <c r="B108" s="2"/>
      <c r="C108" s="12"/>
    </row>
    <row r="109" spans="1:3" hidden="1" x14ac:dyDescent="0.25">
      <c r="A109" s="3"/>
      <c r="B109" s="2"/>
      <c r="C109" s="12"/>
    </row>
    <row r="110" spans="1:3" hidden="1" x14ac:dyDescent="0.25">
      <c r="A110" s="3"/>
      <c r="B110" s="2"/>
      <c r="C110" s="12"/>
    </row>
    <row r="111" spans="1:3" hidden="1" x14ac:dyDescent="0.25">
      <c r="A111" s="3"/>
      <c r="B111" s="2"/>
      <c r="C111" s="12"/>
    </row>
    <row r="112" spans="1:3" x14ac:dyDescent="0.25">
      <c r="A112" s="1" t="s">
        <v>105</v>
      </c>
      <c r="B112" s="21"/>
      <c r="C112" s="10">
        <f>C113+C114</f>
        <v>6438</v>
      </c>
    </row>
    <row r="113" spans="1:4" ht="30" x14ac:dyDescent="0.25">
      <c r="A113" s="3" t="s">
        <v>175</v>
      </c>
      <c r="B113" s="2">
        <v>2000</v>
      </c>
      <c r="C113" s="12">
        <v>6438</v>
      </c>
    </row>
    <row r="114" spans="1:4" hidden="1" x14ac:dyDescent="0.25">
      <c r="A114" s="3"/>
      <c r="B114" s="2"/>
      <c r="C114" s="12"/>
    </row>
    <row r="115" spans="1:4" x14ac:dyDescent="0.25">
      <c r="A115" s="1" t="s">
        <v>15</v>
      </c>
      <c r="B115" s="21"/>
      <c r="C115" s="10">
        <f>C116+C117+C118+C119+C120+C121+C122+C123+C124+C125+C126</f>
        <v>-64937</v>
      </c>
      <c r="D115" s="33"/>
    </row>
    <row r="116" spans="1:4" ht="30" x14ac:dyDescent="0.25">
      <c r="A116" s="3" t="s">
        <v>299</v>
      </c>
      <c r="B116" s="2">
        <v>2000</v>
      </c>
      <c r="C116" s="12">
        <v>8721</v>
      </c>
      <c r="D116" s="80"/>
    </row>
    <row r="117" spans="1:4" ht="68.45" customHeight="1" x14ac:dyDescent="0.25">
      <c r="A117" s="20" t="s">
        <v>324</v>
      </c>
      <c r="B117" s="2">
        <v>5000</v>
      </c>
      <c r="C117" s="12">
        <v>-17160</v>
      </c>
    </row>
    <row r="118" spans="1:4" ht="90" x14ac:dyDescent="0.25">
      <c r="A118" s="20" t="s">
        <v>325</v>
      </c>
      <c r="B118" s="2">
        <v>5000</v>
      </c>
      <c r="C118" s="12">
        <v>-24754</v>
      </c>
    </row>
    <row r="119" spans="1:4" ht="30" x14ac:dyDescent="0.25">
      <c r="A119" s="23" t="s">
        <v>209</v>
      </c>
      <c r="B119" s="2">
        <v>2000</v>
      </c>
      <c r="C119" s="12">
        <v>-13316</v>
      </c>
    </row>
    <row r="120" spans="1:4" ht="75.599999999999994" customHeight="1" x14ac:dyDescent="0.25">
      <c r="A120" s="104" t="s">
        <v>314</v>
      </c>
      <c r="B120" s="2">
        <v>5000</v>
      </c>
      <c r="C120" s="12">
        <v>-10800</v>
      </c>
    </row>
    <row r="121" spans="1:4" ht="45" x14ac:dyDescent="0.25">
      <c r="A121" s="20" t="s">
        <v>315</v>
      </c>
      <c r="B121" s="2">
        <v>5000</v>
      </c>
      <c r="C121" s="12">
        <v>-7628</v>
      </c>
      <c r="D121" s="33"/>
    </row>
    <row r="122" spans="1:4" hidden="1" x14ac:dyDescent="0.25">
      <c r="A122" s="20"/>
      <c r="B122" s="2"/>
      <c r="C122" s="12"/>
    </row>
    <row r="123" spans="1:4" hidden="1" x14ac:dyDescent="0.25">
      <c r="A123" s="20"/>
      <c r="B123" s="2"/>
      <c r="C123" s="12"/>
    </row>
    <row r="124" spans="1:4" ht="19.149999999999999" hidden="1" customHeight="1" x14ac:dyDescent="0.25">
      <c r="A124" s="118"/>
      <c r="B124" s="2"/>
      <c r="C124" s="12"/>
    </row>
    <row r="125" spans="1:4" s="11" customFormat="1" ht="19.149999999999999" hidden="1" customHeight="1" x14ac:dyDescent="0.25">
      <c r="A125" s="118"/>
      <c r="B125" s="24"/>
      <c r="C125" s="12"/>
    </row>
    <row r="126" spans="1:4" s="11" customFormat="1" ht="43.9" hidden="1" customHeight="1" x14ac:dyDescent="0.25">
      <c r="A126" s="23"/>
      <c r="B126" s="24"/>
      <c r="C126" s="12"/>
    </row>
    <row r="127" spans="1:4" s="11" customFormat="1" x14ac:dyDescent="0.25">
      <c r="A127" s="14" t="s">
        <v>104</v>
      </c>
      <c r="B127" s="26"/>
      <c r="C127" s="10">
        <f>C128+C129</f>
        <v>-47542</v>
      </c>
    </row>
    <row r="128" spans="1:4" s="11" customFormat="1" ht="13.15" customHeight="1" x14ac:dyDescent="0.25">
      <c r="A128" s="107" t="s">
        <v>210</v>
      </c>
      <c r="B128" s="24">
        <v>2000</v>
      </c>
      <c r="C128" s="12">
        <v>-17542</v>
      </c>
    </row>
    <row r="129" spans="1:3" s="11" customFormat="1" ht="13.15" customHeight="1" x14ac:dyDescent="0.25">
      <c r="A129" s="107"/>
      <c r="B129" s="24">
        <v>3000</v>
      </c>
      <c r="C129" s="12">
        <v>-30000</v>
      </c>
    </row>
    <row r="130" spans="1:3" s="11" customFormat="1" ht="13.9" customHeight="1" x14ac:dyDescent="0.25">
      <c r="A130" s="73" t="s">
        <v>157</v>
      </c>
      <c r="B130" s="26"/>
      <c r="C130" s="10">
        <f>C131+C132</f>
        <v>103408</v>
      </c>
    </row>
    <row r="131" spans="1:3" s="11" customFormat="1" ht="45" x14ac:dyDescent="0.25">
      <c r="A131" s="41" t="s">
        <v>300</v>
      </c>
      <c r="B131" s="24">
        <v>5000</v>
      </c>
      <c r="C131" s="12">
        <v>99981</v>
      </c>
    </row>
    <row r="132" spans="1:3" s="11" customFormat="1" ht="45" x14ac:dyDescent="0.25">
      <c r="A132" s="41" t="s">
        <v>159</v>
      </c>
      <c r="B132" s="24">
        <v>2000</v>
      </c>
      <c r="C132" s="12">
        <v>3427</v>
      </c>
    </row>
    <row r="133" spans="1:3" s="11" customFormat="1" ht="13.9" customHeight="1" x14ac:dyDescent="0.25">
      <c r="A133" s="87" t="s">
        <v>152</v>
      </c>
      <c r="B133" s="26"/>
      <c r="C133" s="10">
        <f>C134+C135</f>
        <v>-10200</v>
      </c>
    </row>
    <row r="134" spans="1:3" s="11" customFormat="1" ht="30" x14ac:dyDescent="0.25">
      <c r="A134" s="23" t="s">
        <v>326</v>
      </c>
      <c r="B134" s="24">
        <v>5000</v>
      </c>
      <c r="C134" s="12">
        <v>-21000</v>
      </c>
    </row>
    <row r="135" spans="1:3" s="11" customFormat="1" ht="75" x14ac:dyDescent="0.25">
      <c r="A135" s="104" t="s">
        <v>327</v>
      </c>
      <c r="B135" s="24">
        <v>9000</v>
      </c>
      <c r="C135" s="12">
        <v>10800</v>
      </c>
    </row>
    <row r="136" spans="1:3" s="11" customFormat="1" ht="29.25" x14ac:dyDescent="0.25">
      <c r="A136" s="14" t="s">
        <v>179</v>
      </c>
      <c r="B136" s="24"/>
      <c r="C136" s="10">
        <f>C137+C138</f>
        <v>8740</v>
      </c>
    </row>
    <row r="137" spans="1:3" s="11" customFormat="1" ht="28.15" customHeight="1" x14ac:dyDescent="0.25">
      <c r="A137" s="9" t="s">
        <v>178</v>
      </c>
      <c r="B137" s="24">
        <v>2000</v>
      </c>
      <c r="C137" s="12">
        <v>7928</v>
      </c>
    </row>
    <row r="138" spans="1:3" s="11" customFormat="1" x14ac:dyDescent="0.25">
      <c r="A138" s="23" t="s">
        <v>211</v>
      </c>
      <c r="B138" s="24">
        <v>5000</v>
      </c>
      <c r="C138" s="12">
        <v>812</v>
      </c>
    </row>
    <row r="139" spans="1:3" s="11" customFormat="1" hidden="1" x14ac:dyDescent="0.25">
      <c r="A139" s="14" t="s">
        <v>128</v>
      </c>
      <c r="B139" s="26"/>
      <c r="C139" s="10">
        <f>C140+C141</f>
        <v>0</v>
      </c>
    </row>
    <row r="140" spans="1:3" s="11" customFormat="1" ht="38.450000000000003" hidden="1" customHeight="1" x14ac:dyDescent="0.25">
      <c r="A140" s="41"/>
      <c r="B140" s="24"/>
      <c r="C140" s="12"/>
    </row>
    <row r="141" spans="1:3" s="11" customFormat="1" hidden="1" x14ac:dyDescent="0.25">
      <c r="A141" s="41"/>
      <c r="B141" s="24"/>
      <c r="C141" s="12"/>
    </row>
    <row r="142" spans="1:3" s="11" customFormat="1" x14ac:dyDescent="0.25">
      <c r="A142" s="88" t="s">
        <v>148</v>
      </c>
      <c r="B142" s="24"/>
      <c r="C142" s="10">
        <f>C143+C144+C145</f>
        <v>31299</v>
      </c>
    </row>
    <row r="143" spans="1:3" s="11" customFormat="1" ht="30" x14ac:dyDescent="0.25">
      <c r="A143" s="50" t="s">
        <v>147</v>
      </c>
      <c r="B143" s="24">
        <v>2000</v>
      </c>
      <c r="C143" s="12">
        <v>-6397</v>
      </c>
    </row>
    <row r="144" spans="1:3" s="11" customFormat="1" ht="30" x14ac:dyDescent="0.25">
      <c r="A144" s="50" t="s">
        <v>155</v>
      </c>
      <c r="B144" s="24">
        <v>2000</v>
      </c>
      <c r="C144" s="12">
        <v>30000</v>
      </c>
    </row>
    <row r="145" spans="1:3" s="11" customFormat="1" ht="45" x14ac:dyDescent="0.25">
      <c r="A145" s="50" t="s">
        <v>212</v>
      </c>
      <c r="B145" s="24">
        <v>2000</v>
      </c>
      <c r="C145" s="12">
        <v>7696</v>
      </c>
    </row>
    <row r="146" spans="1:3" s="11" customFormat="1" hidden="1" x14ac:dyDescent="0.25">
      <c r="A146" s="25" t="s">
        <v>16</v>
      </c>
      <c r="B146" s="26"/>
      <c r="C146" s="10">
        <f>C147+C148+C149</f>
        <v>0</v>
      </c>
    </row>
    <row r="147" spans="1:3" s="11" customFormat="1" hidden="1" x14ac:dyDescent="0.25">
      <c r="A147" s="23"/>
      <c r="B147" s="24"/>
      <c r="C147" s="12"/>
    </row>
    <row r="148" spans="1:3" s="11" customFormat="1" hidden="1" x14ac:dyDescent="0.25">
      <c r="A148" s="23"/>
      <c r="B148" s="24"/>
      <c r="C148" s="12"/>
    </row>
    <row r="149" spans="1:3" s="11" customFormat="1" hidden="1" x14ac:dyDescent="0.25">
      <c r="A149" s="23"/>
      <c r="B149" s="24"/>
      <c r="C149" s="12"/>
    </row>
    <row r="150" spans="1:3" s="11" customFormat="1" x14ac:dyDescent="0.25">
      <c r="A150" s="25" t="s">
        <v>149</v>
      </c>
      <c r="B150" s="26"/>
      <c r="C150" s="10">
        <f>C151</f>
        <v>1146</v>
      </c>
    </row>
    <row r="151" spans="1:3" s="11" customFormat="1" x14ac:dyDescent="0.25">
      <c r="A151" s="23" t="s">
        <v>150</v>
      </c>
      <c r="B151" s="24">
        <v>7000</v>
      </c>
      <c r="C151" s="12">
        <v>1146</v>
      </c>
    </row>
    <row r="152" spans="1:3" s="11" customFormat="1" x14ac:dyDescent="0.25">
      <c r="A152" s="25" t="s">
        <v>66</v>
      </c>
      <c r="B152" s="26"/>
      <c r="C152" s="10">
        <f>C153+C154+C155+C156</f>
        <v>19312</v>
      </c>
    </row>
    <row r="153" spans="1:3" s="11" customFormat="1" ht="30" x14ac:dyDescent="0.25">
      <c r="A153" s="23" t="s">
        <v>151</v>
      </c>
      <c r="B153" s="24">
        <v>7000</v>
      </c>
      <c r="C153" s="12">
        <v>6005</v>
      </c>
    </row>
    <row r="154" spans="1:3" s="11" customFormat="1" ht="60" x14ac:dyDescent="0.25">
      <c r="A154" s="9" t="s">
        <v>301</v>
      </c>
      <c r="B154" s="24">
        <v>5000</v>
      </c>
      <c r="C154" s="12">
        <v>2787</v>
      </c>
    </row>
    <row r="155" spans="1:3" s="11" customFormat="1" ht="43.9" customHeight="1" x14ac:dyDescent="0.25">
      <c r="A155" s="20" t="s">
        <v>315</v>
      </c>
      <c r="B155" s="24">
        <v>5000</v>
      </c>
      <c r="C155" s="12">
        <v>7628</v>
      </c>
    </row>
    <row r="156" spans="1:3" s="11" customFormat="1" ht="30" x14ac:dyDescent="0.25">
      <c r="A156" s="23" t="s">
        <v>177</v>
      </c>
      <c r="B156" s="24">
        <v>2000</v>
      </c>
      <c r="C156" s="12">
        <v>2892</v>
      </c>
    </row>
    <row r="157" spans="1:3" s="11" customFormat="1" x14ac:dyDescent="0.25">
      <c r="A157" s="25" t="s">
        <v>17</v>
      </c>
      <c r="B157" s="26"/>
      <c r="C157" s="10">
        <f>C158+C159+C160+C161+C162</f>
        <v>9618</v>
      </c>
    </row>
    <row r="158" spans="1:3" s="11" customFormat="1" ht="14.45" hidden="1" customHeight="1" x14ac:dyDescent="0.25">
      <c r="A158" s="108"/>
      <c r="B158" s="24"/>
      <c r="C158" s="67"/>
    </row>
    <row r="159" spans="1:3" s="11" customFormat="1" hidden="1" x14ac:dyDescent="0.25">
      <c r="A159" s="108"/>
      <c r="B159" s="24"/>
      <c r="C159" s="67"/>
    </row>
    <row r="160" spans="1:3" s="11" customFormat="1" ht="13.9" customHeight="1" x14ac:dyDescent="0.25">
      <c r="A160" s="109" t="s">
        <v>153</v>
      </c>
      <c r="B160" s="24">
        <v>1000</v>
      </c>
      <c r="C160" s="12">
        <v>3100</v>
      </c>
    </row>
    <row r="161" spans="1:4" s="11" customFormat="1" x14ac:dyDescent="0.25">
      <c r="A161" s="109"/>
      <c r="B161" s="24">
        <v>2000</v>
      </c>
      <c r="C161" s="12">
        <v>6169</v>
      </c>
    </row>
    <row r="162" spans="1:4" s="11" customFormat="1" x14ac:dyDescent="0.25">
      <c r="A162" s="109"/>
      <c r="B162" s="24">
        <v>6000</v>
      </c>
      <c r="C162" s="12">
        <v>349</v>
      </c>
    </row>
    <row r="163" spans="1:4" s="11" customFormat="1" hidden="1" x14ac:dyDescent="0.25">
      <c r="A163" s="14" t="s">
        <v>31</v>
      </c>
      <c r="B163" s="26"/>
      <c r="C163" s="58">
        <f>C164</f>
        <v>0</v>
      </c>
    </row>
    <row r="164" spans="1:4" s="11" customFormat="1" ht="15.75" hidden="1" customHeight="1" x14ac:dyDescent="0.25">
      <c r="A164" s="9"/>
      <c r="B164" s="24"/>
      <c r="C164" s="57"/>
    </row>
    <row r="165" spans="1:4" s="11" customFormat="1" ht="15.75" customHeight="1" x14ac:dyDescent="0.25">
      <c r="A165" s="89" t="s">
        <v>75</v>
      </c>
      <c r="B165" s="26"/>
      <c r="C165" s="10">
        <f>C166+C167</f>
        <v>70822</v>
      </c>
    </row>
    <row r="166" spans="1:4" s="11" customFormat="1" ht="30" x14ac:dyDescent="0.25">
      <c r="A166" s="39" t="s">
        <v>302</v>
      </c>
      <c r="B166" s="24">
        <v>2000</v>
      </c>
      <c r="C166" s="12">
        <v>77260</v>
      </c>
      <c r="D166" s="81"/>
    </row>
    <row r="167" spans="1:4" s="11" customFormat="1" ht="30.6" customHeight="1" x14ac:dyDescent="0.25">
      <c r="A167" s="53" t="s">
        <v>176</v>
      </c>
      <c r="B167" s="24">
        <v>6000</v>
      </c>
      <c r="C167" s="12">
        <v>-6438</v>
      </c>
      <c r="D167" s="81"/>
    </row>
    <row r="168" spans="1:4" s="11" customFormat="1" x14ac:dyDescent="0.25">
      <c r="A168" s="79" t="s">
        <v>180</v>
      </c>
      <c r="B168" s="24"/>
      <c r="C168" s="10">
        <f>C169</f>
        <v>16250</v>
      </c>
      <c r="D168" s="81"/>
    </row>
    <row r="169" spans="1:4" s="11" customFormat="1" ht="25.15" customHeight="1" x14ac:dyDescent="0.25">
      <c r="A169" s="53" t="s">
        <v>181</v>
      </c>
      <c r="B169" s="24">
        <v>6000</v>
      </c>
      <c r="C169" s="12">
        <v>16250</v>
      </c>
      <c r="D169" s="81"/>
    </row>
    <row r="170" spans="1:4" s="11" customFormat="1" ht="29.25" x14ac:dyDescent="0.25">
      <c r="A170" s="25" t="s">
        <v>18</v>
      </c>
      <c r="B170" s="26"/>
      <c r="C170" s="10">
        <f>C171+C172+C173</f>
        <v>-1332668</v>
      </c>
    </row>
    <row r="171" spans="1:4" s="11" customFormat="1" ht="43.15" customHeight="1" x14ac:dyDescent="0.25">
      <c r="A171" s="9" t="s">
        <v>182</v>
      </c>
      <c r="B171" s="24">
        <v>5000</v>
      </c>
      <c r="C171" s="12">
        <v>-1184425</v>
      </c>
    </row>
    <row r="172" spans="1:4" s="11" customFormat="1" ht="45" x14ac:dyDescent="0.25">
      <c r="A172" s="20" t="s">
        <v>183</v>
      </c>
      <c r="B172" s="24">
        <v>5000</v>
      </c>
      <c r="C172" s="12">
        <v>-134093</v>
      </c>
    </row>
    <row r="173" spans="1:4" s="11" customFormat="1" ht="42" customHeight="1" x14ac:dyDescent="0.25">
      <c r="A173" s="9" t="s">
        <v>184</v>
      </c>
      <c r="B173" s="24">
        <v>5000</v>
      </c>
      <c r="C173" s="12">
        <v>-14150</v>
      </c>
    </row>
    <row r="174" spans="1:4" s="11" customFormat="1" ht="15.75" hidden="1" customHeight="1" x14ac:dyDescent="0.25">
      <c r="A174" s="14" t="s">
        <v>19</v>
      </c>
      <c r="B174" s="24"/>
      <c r="C174" s="10">
        <f>C175</f>
        <v>0</v>
      </c>
    </row>
    <row r="175" spans="1:4" s="11" customFormat="1" hidden="1" x14ac:dyDescent="0.25">
      <c r="A175" s="9" t="s">
        <v>83</v>
      </c>
      <c r="B175" s="24">
        <v>6000</v>
      </c>
      <c r="C175" s="12"/>
    </row>
    <row r="176" spans="1:4" s="11" customFormat="1" x14ac:dyDescent="0.25">
      <c r="A176" s="14" t="s">
        <v>19</v>
      </c>
      <c r="B176" s="24"/>
      <c r="C176" s="10">
        <f>C177+C178</f>
        <v>3000</v>
      </c>
    </row>
    <row r="177" spans="1:3" s="11" customFormat="1" ht="30" x14ac:dyDescent="0.25">
      <c r="A177" s="20" t="s">
        <v>160</v>
      </c>
      <c r="B177" s="24">
        <v>6000</v>
      </c>
      <c r="C177" s="12">
        <v>3000</v>
      </c>
    </row>
    <row r="178" spans="1:3" s="11" customFormat="1" hidden="1" x14ac:dyDescent="0.25">
      <c r="A178" s="9"/>
      <c r="B178" s="24"/>
      <c r="C178" s="12"/>
    </row>
    <row r="179" spans="1:3" s="11" customFormat="1" hidden="1" x14ac:dyDescent="0.25">
      <c r="A179" s="29" t="s">
        <v>20</v>
      </c>
      <c r="B179" s="26"/>
      <c r="C179" s="15">
        <f>C180</f>
        <v>0</v>
      </c>
    </row>
    <row r="180" spans="1:3" s="11" customFormat="1" hidden="1" x14ac:dyDescent="0.25">
      <c r="A180" s="14" t="s">
        <v>16</v>
      </c>
      <c r="B180" s="24"/>
      <c r="C180" s="10">
        <f>C181</f>
        <v>0</v>
      </c>
    </row>
    <row r="181" spans="1:3" s="11" customFormat="1" hidden="1" x14ac:dyDescent="0.25">
      <c r="A181" s="39"/>
      <c r="B181" s="24"/>
      <c r="C181" s="12"/>
    </row>
    <row r="182" spans="1:3" s="11" customFormat="1" hidden="1" x14ac:dyDescent="0.25">
      <c r="A182" s="29" t="s">
        <v>21</v>
      </c>
      <c r="B182" s="26"/>
      <c r="C182" s="15">
        <f>C183</f>
        <v>0</v>
      </c>
    </row>
    <row r="183" spans="1:3" s="11" customFormat="1" hidden="1" x14ac:dyDescent="0.25">
      <c r="A183" s="14" t="s">
        <v>16</v>
      </c>
      <c r="B183" s="24"/>
      <c r="C183" s="10">
        <f>C184+C185+C186</f>
        <v>0</v>
      </c>
    </row>
    <row r="184" spans="1:3" s="11" customFormat="1" ht="13.9" hidden="1" customHeight="1" x14ac:dyDescent="0.25">
      <c r="A184" s="119"/>
      <c r="B184" s="24"/>
      <c r="C184" s="32"/>
    </row>
    <row r="185" spans="1:3" s="11" customFormat="1" ht="13.9" hidden="1" customHeight="1" x14ac:dyDescent="0.25">
      <c r="A185" s="120"/>
      <c r="B185" s="24"/>
      <c r="C185" s="32"/>
    </row>
    <row r="186" spans="1:3" s="11" customFormat="1" ht="27" hidden="1" customHeight="1" x14ac:dyDescent="0.25">
      <c r="A186" s="39"/>
      <c r="B186" s="24"/>
      <c r="C186" s="32"/>
    </row>
    <row r="187" spans="1:3" s="11" customFormat="1" ht="13.9" customHeight="1" x14ac:dyDescent="0.25">
      <c r="A187" s="29" t="s">
        <v>22</v>
      </c>
      <c r="B187" s="24"/>
      <c r="C187" s="15">
        <f>C188</f>
        <v>23807</v>
      </c>
    </row>
    <row r="188" spans="1:3" s="11" customFormat="1" x14ac:dyDescent="0.25">
      <c r="A188" s="14" t="s">
        <v>16</v>
      </c>
      <c r="B188" s="24"/>
      <c r="C188" s="10">
        <f>C189+C190</f>
        <v>23807</v>
      </c>
    </row>
    <row r="189" spans="1:3" s="11" customFormat="1" ht="30" x14ac:dyDescent="0.25">
      <c r="A189" s="9" t="s">
        <v>123</v>
      </c>
      <c r="B189" s="24">
        <v>2000</v>
      </c>
      <c r="C189" s="32">
        <v>7452</v>
      </c>
    </row>
    <row r="190" spans="1:3" s="11" customFormat="1" ht="30" x14ac:dyDescent="0.25">
      <c r="A190" s="9" t="s">
        <v>124</v>
      </c>
      <c r="B190" s="24">
        <v>5000</v>
      </c>
      <c r="C190" s="12">
        <v>16355</v>
      </c>
    </row>
    <row r="191" spans="1:3" s="11" customFormat="1" x14ac:dyDescent="0.25">
      <c r="A191" s="29" t="s">
        <v>122</v>
      </c>
      <c r="B191" s="24"/>
      <c r="C191" s="15">
        <f>C192</f>
        <v>39239</v>
      </c>
    </row>
    <row r="192" spans="1:3" s="11" customFormat="1" x14ac:dyDescent="0.25">
      <c r="A192" s="14" t="s">
        <v>16</v>
      </c>
      <c r="B192" s="24"/>
      <c r="C192" s="10">
        <f>C193+C194</f>
        <v>39239</v>
      </c>
    </row>
    <row r="193" spans="1:3" s="11" customFormat="1" ht="29.45" customHeight="1" x14ac:dyDescent="0.25">
      <c r="A193" s="107" t="s">
        <v>221</v>
      </c>
      <c r="B193" s="24">
        <v>1000</v>
      </c>
      <c r="C193" s="12">
        <v>13579</v>
      </c>
    </row>
    <row r="194" spans="1:3" s="11" customFormat="1" ht="29.45" customHeight="1" x14ac:dyDescent="0.25">
      <c r="A194" s="107"/>
      <c r="B194" s="24">
        <v>2000</v>
      </c>
      <c r="C194" s="12">
        <v>25660</v>
      </c>
    </row>
    <row r="195" spans="1:3" s="11" customFormat="1" ht="13.9" customHeight="1" x14ac:dyDescent="0.25">
      <c r="A195" s="29" t="s">
        <v>98</v>
      </c>
      <c r="B195" s="26"/>
      <c r="C195" s="15">
        <f>C196</f>
        <v>2400</v>
      </c>
    </row>
    <row r="196" spans="1:3" s="11" customFormat="1" x14ac:dyDescent="0.25">
      <c r="A196" s="14" t="s">
        <v>99</v>
      </c>
      <c r="B196" s="26"/>
      <c r="C196" s="10">
        <f>C197+C198+C199</f>
        <v>2400</v>
      </c>
    </row>
    <row r="197" spans="1:3" s="11" customFormat="1" ht="14.45" customHeight="1" x14ac:dyDescent="0.25">
      <c r="A197" s="107" t="s">
        <v>188</v>
      </c>
      <c r="B197" s="24">
        <v>1000</v>
      </c>
      <c r="C197" s="12">
        <v>-15700</v>
      </c>
    </row>
    <row r="198" spans="1:3" s="11" customFormat="1" x14ac:dyDescent="0.25">
      <c r="A198" s="107"/>
      <c r="B198" s="24">
        <v>2000</v>
      </c>
      <c r="C198" s="12">
        <v>-1700</v>
      </c>
    </row>
    <row r="199" spans="1:3" s="11" customFormat="1" x14ac:dyDescent="0.25">
      <c r="A199" s="107"/>
      <c r="B199" s="24">
        <v>5000</v>
      </c>
      <c r="C199" s="12">
        <v>19800</v>
      </c>
    </row>
    <row r="200" spans="1:3" s="11" customFormat="1" x14ac:dyDescent="0.25">
      <c r="A200" s="29" t="s">
        <v>84</v>
      </c>
      <c r="B200" s="24"/>
      <c r="C200" s="15">
        <f>C201</f>
        <v>1000</v>
      </c>
    </row>
    <row r="201" spans="1:3" x14ac:dyDescent="0.25">
      <c r="A201" s="38" t="s">
        <v>85</v>
      </c>
      <c r="B201" s="2"/>
      <c r="C201" s="10">
        <f>C202</f>
        <v>1000</v>
      </c>
    </row>
    <row r="202" spans="1:3" ht="28.15" customHeight="1" x14ac:dyDescent="0.25">
      <c r="A202" s="37" t="s">
        <v>220</v>
      </c>
      <c r="B202" s="2">
        <v>1000</v>
      </c>
      <c r="C202" s="12">
        <v>1000</v>
      </c>
    </row>
    <row r="203" spans="1:3" s="11" customFormat="1" x14ac:dyDescent="0.25">
      <c r="A203" s="29" t="s">
        <v>23</v>
      </c>
      <c r="B203" s="24"/>
      <c r="C203" s="15">
        <f>C204+C206+C211</f>
        <v>-210675</v>
      </c>
    </row>
    <row r="204" spans="1:3" s="11" customFormat="1" x14ac:dyDescent="0.25">
      <c r="A204" s="14" t="s">
        <v>214</v>
      </c>
      <c r="B204" s="24"/>
      <c r="C204" s="10">
        <f>C205</f>
        <v>1550</v>
      </c>
    </row>
    <row r="205" spans="1:3" s="11" customFormat="1" ht="30" x14ac:dyDescent="0.25">
      <c r="A205" s="9" t="s">
        <v>213</v>
      </c>
      <c r="B205" s="24">
        <v>6000</v>
      </c>
      <c r="C205" s="12">
        <v>1550</v>
      </c>
    </row>
    <row r="206" spans="1:3" s="11" customFormat="1" ht="29.25" x14ac:dyDescent="0.25">
      <c r="A206" s="14" t="s">
        <v>24</v>
      </c>
      <c r="B206" s="24"/>
      <c r="C206" s="10">
        <f>C207+C208+C209+C210</f>
        <v>-201000</v>
      </c>
    </row>
    <row r="207" spans="1:3" s="11" customFormat="1" x14ac:dyDescent="0.25">
      <c r="A207" s="107" t="s">
        <v>215</v>
      </c>
      <c r="B207" s="24">
        <v>1000</v>
      </c>
      <c r="C207" s="12">
        <v>-166025</v>
      </c>
    </row>
    <row r="208" spans="1:3" s="11" customFormat="1" x14ac:dyDescent="0.25">
      <c r="A208" s="107"/>
      <c r="B208" s="24">
        <v>2000</v>
      </c>
      <c r="C208" s="12">
        <v>-4102</v>
      </c>
    </row>
    <row r="209" spans="1:8" s="11" customFormat="1" x14ac:dyDescent="0.25">
      <c r="A209" s="107"/>
      <c r="B209" s="24">
        <v>5000</v>
      </c>
      <c r="C209" s="12">
        <v>-4000</v>
      </c>
    </row>
    <row r="210" spans="1:8" s="11" customFormat="1" x14ac:dyDescent="0.25">
      <c r="A210" s="107"/>
      <c r="B210" s="24">
        <v>6000</v>
      </c>
      <c r="C210" s="12">
        <v>-26873</v>
      </c>
    </row>
    <row r="211" spans="1:8" s="11" customFormat="1" x14ac:dyDescent="0.25">
      <c r="A211" s="14" t="s">
        <v>19</v>
      </c>
      <c r="B211" s="26"/>
      <c r="C211" s="30">
        <f>C212+C213+C214</f>
        <v>-11225</v>
      </c>
    </row>
    <row r="212" spans="1:8" s="11" customFormat="1" ht="25.9" customHeight="1" x14ac:dyDescent="0.25">
      <c r="A212" s="9" t="s">
        <v>303</v>
      </c>
      <c r="B212" s="24">
        <v>1000</v>
      </c>
      <c r="C212" s="32">
        <v>-11932</v>
      </c>
    </row>
    <row r="213" spans="1:8" s="11" customFormat="1" ht="45" x14ac:dyDescent="0.25">
      <c r="A213" s="9" t="s">
        <v>217</v>
      </c>
      <c r="B213" s="24">
        <v>5000</v>
      </c>
      <c r="C213" s="32">
        <v>-13140</v>
      </c>
    </row>
    <row r="214" spans="1:8" s="11" customFormat="1" ht="45" x14ac:dyDescent="0.25">
      <c r="A214" s="9" t="s">
        <v>216</v>
      </c>
      <c r="B214" s="24">
        <v>1000</v>
      </c>
      <c r="C214" s="32">
        <v>13847</v>
      </c>
    </row>
    <row r="215" spans="1:8" s="11" customFormat="1" x14ac:dyDescent="0.25">
      <c r="A215" s="29" t="s">
        <v>126</v>
      </c>
      <c r="B215" s="26"/>
      <c r="C215" s="15">
        <f>C216</f>
        <v>-1257</v>
      </c>
    </row>
    <row r="216" spans="1:8" s="11" customFormat="1" x14ac:dyDescent="0.25">
      <c r="A216" s="1" t="s">
        <v>47</v>
      </c>
      <c r="B216" s="26"/>
      <c r="C216" s="30">
        <f>C217</f>
        <v>-1257</v>
      </c>
    </row>
    <row r="217" spans="1:8" s="11" customFormat="1" ht="60" x14ac:dyDescent="0.25">
      <c r="A217" s="39" t="s">
        <v>198</v>
      </c>
      <c r="B217" s="24">
        <v>1000</v>
      </c>
      <c r="C217" s="32">
        <v>-1257</v>
      </c>
    </row>
    <row r="218" spans="1:8" s="11" customFormat="1" x14ac:dyDescent="0.25">
      <c r="A218" s="16" t="s">
        <v>25</v>
      </c>
      <c r="B218" s="24"/>
      <c r="C218" s="15">
        <f>C219+C222+C226+C228+C231+C234+C237+C241+C244+C251</f>
        <v>246008</v>
      </c>
    </row>
    <row r="219" spans="1:8" s="11" customFormat="1" ht="13.15" customHeight="1" x14ac:dyDescent="0.25">
      <c r="A219" s="25" t="s">
        <v>30</v>
      </c>
      <c r="B219" s="24"/>
      <c r="C219" s="10">
        <f>C220+C221</f>
        <v>-5484</v>
      </c>
    </row>
    <row r="220" spans="1:8" s="11" customFormat="1" ht="30" x14ac:dyDescent="0.25">
      <c r="A220" s="23" t="s">
        <v>245</v>
      </c>
      <c r="B220" s="24">
        <v>2000</v>
      </c>
      <c r="C220" s="12">
        <v>-484</v>
      </c>
    </row>
    <row r="221" spans="1:8" s="11" customFormat="1" ht="30" x14ac:dyDescent="0.25">
      <c r="A221" s="23" t="s">
        <v>275</v>
      </c>
      <c r="B221" s="24">
        <v>1000</v>
      </c>
      <c r="C221" s="12">
        <v>-5000</v>
      </c>
    </row>
    <row r="222" spans="1:8" x14ac:dyDescent="0.25">
      <c r="A222" s="1" t="s">
        <v>67</v>
      </c>
      <c r="B222" s="2"/>
      <c r="C222" s="10">
        <f>C223+C224+C225</f>
        <v>90598</v>
      </c>
    </row>
    <row r="223" spans="1:8" s="6" customFormat="1" ht="54.6" customHeight="1" x14ac:dyDescent="0.25">
      <c r="A223" s="40" t="s">
        <v>282</v>
      </c>
      <c r="B223" s="2">
        <v>2000</v>
      </c>
      <c r="C223" s="12">
        <v>88798</v>
      </c>
      <c r="D223" s="28"/>
      <c r="E223" s="28"/>
      <c r="F223" s="28"/>
      <c r="G223" s="28"/>
      <c r="H223" s="28"/>
    </row>
    <row r="224" spans="1:8" s="6" customFormat="1" x14ac:dyDescent="0.25">
      <c r="A224" s="40" t="s">
        <v>276</v>
      </c>
      <c r="B224" s="2">
        <v>2000</v>
      </c>
      <c r="C224" s="12">
        <v>7800</v>
      </c>
      <c r="D224" s="28"/>
      <c r="E224" s="28"/>
      <c r="F224" s="28"/>
      <c r="G224" s="28"/>
      <c r="H224" s="28"/>
    </row>
    <row r="225" spans="1:8" s="6" customFormat="1" ht="30" x14ac:dyDescent="0.25">
      <c r="A225" s="40" t="s">
        <v>277</v>
      </c>
      <c r="B225" s="2">
        <v>2000</v>
      </c>
      <c r="C225" s="12">
        <v>-6000</v>
      </c>
      <c r="D225" s="28"/>
      <c r="E225" s="28"/>
      <c r="F225" s="28"/>
      <c r="G225" s="28"/>
      <c r="H225" s="28"/>
    </row>
    <row r="226" spans="1:8" s="11" customFormat="1" hidden="1" x14ac:dyDescent="0.25">
      <c r="A226" s="52" t="s">
        <v>69</v>
      </c>
      <c r="B226" s="24"/>
      <c r="C226" s="10">
        <f>C227</f>
        <v>0</v>
      </c>
    </row>
    <row r="227" spans="1:8" s="28" customFormat="1" hidden="1" x14ac:dyDescent="0.25">
      <c r="A227" s="23"/>
      <c r="B227" s="24"/>
      <c r="C227" s="12"/>
    </row>
    <row r="228" spans="1:8" s="28" customFormat="1" x14ac:dyDescent="0.25">
      <c r="A228" s="25" t="s">
        <v>70</v>
      </c>
      <c r="B228" s="24"/>
      <c r="C228" s="10">
        <f>C229+C230</f>
        <v>32445</v>
      </c>
    </row>
    <row r="229" spans="1:8" s="28" customFormat="1" ht="30" x14ac:dyDescent="0.25">
      <c r="A229" s="3" t="s">
        <v>278</v>
      </c>
      <c r="B229" s="24">
        <v>2000</v>
      </c>
      <c r="C229" s="12">
        <v>32445</v>
      </c>
    </row>
    <row r="230" spans="1:8" s="28" customFormat="1" hidden="1" x14ac:dyDescent="0.25">
      <c r="A230" s="20"/>
      <c r="B230" s="24"/>
      <c r="C230" s="12"/>
    </row>
    <row r="231" spans="1:8" s="28" customFormat="1" x14ac:dyDescent="0.25">
      <c r="A231" s="52" t="s">
        <v>71</v>
      </c>
      <c r="B231" s="24"/>
      <c r="C231" s="10">
        <f>C232+C233</f>
        <v>18536</v>
      </c>
    </row>
    <row r="232" spans="1:8" s="28" customFormat="1" ht="30" x14ac:dyDescent="0.25">
      <c r="A232" s="3" t="s">
        <v>279</v>
      </c>
      <c r="B232" s="24">
        <v>2000</v>
      </c>
      <c r="C232" s="12">
        <v>17556</v>
      </c>
    </row>
    <row r="233" spans="1:8" s="28" customFormat="1" ht="32.450000000000003" customHeight="1" x14ac:dyDescent="0.25">
      <c r="A233" s="3" t="s">
        <v>304</v>
      </c>
      <c r="B233" s="24">
        <v>2000</v>
      </c>
      <c r="C233" s="12">
        <v>980</v>
      </c>
    </row>
    <row r="234" spans="1:8" s="28" customFormat="1" x14ac:dyDescent="0.25">
      <c r="A234" s="1" t="s">
        <v>82</v>
      </c>
      <c r="B234" s="26"/>
      <c r="C234" s="10">
        <f>C235+C236</f>
        <v>58300</v>
      </c>
    </row>
    <row r="235" spans="1:8" s="28" customFormat="1" ht="41.45" customHeight="1" x14ac:dyDescent="0.25">
      <c r="A235" s="3" t="s">
        <v>281</v>
      </c>
      <c r="B235" s="24">
        <v>2000</v>
      </c>
      <c r="C235" s="12">
        <v>54882</v>
      </c>
    </row>
    <row r="236" spans="1:8" s="28" customFormat="1" ht="30" x14ac:dyDescent="0.25">
      <c r="A236" s="3" t="s">
        <v>201</v>
      </c>
      <c r="B236" s="24">
        <v>2000</v>
      </c>
      <c r="C236" s="12">
        <v>3418</v>
      </c>
    </row>
    <row r="237" spans="1:8" s="11" customFormat="1" ht="29.25" x14ac:dyDescent="0.25">
      <c r="A237" s="25" t="s">
        <v>26</v>
      </c>
      <c r="B237" s="26"/>
      <c r="C237" s="10">
        <f>C238+C239+C240</f>
        <v>66807</v>
      </c>
    </row>
    <row r="238" spans="1:8" s="11" customFormat="1" ht="45" x14ac:dyDescent="0.25">
      <c r="A238" s="53" t="s">
        <v>246</v>
      </c>
      <c r="B238" s="24">
        <v>2000</v>
      </c>
      <c r="C238" s="12">
        <v>23197</v>
      </c>
    </row>
    <row r="239" spans="1:8" s="11" customFormat="1" ht="45" x14ac:dyDescent="0.25">
      <c r="A239" s="53" t="s">
        <v>280</v>
      </c>
      <c r="B239" s="24">
        <v>2000</v>
      </c>
      <c r="C239" s="12">
        <f>10888+20830+9767</f>
        <v>41485</v>
      </c>
    </row>
    <row r="240" spans="1:8" s="11" customFormat="1" ht="28.9" customHeight="1" x14ac:dyDescent="0.25">
      <c r="A240" s="53" t="s">
        <v>247</v>
      </c>
      <c r="B240" s="24">
        <v>5000</v>
      </c>
      <c r="C240" s="12">
        <v>2125</v>
      </c>
    </row>
    <row r="241" spans="1:4" s="11" customFormat="1" x14ac:dyDescent="0.25">
      <c r="A241" s="79" t="s">
        <v>203</v>
      </c>
      <c r="B241" s="24"/>
      <c r="C241" s="10">
        <f>C242+C243</f>
        <v>-7522</v>
      </c>
    </row>
    <row r="242" spans="1:4" s="11" customFormat="1" x14ac:dyDescent="0.25">
      <c r="A242" s="112" t="s">
        <v>285</v>
      </c>
      <c r="B242" s="24">
        <v>1000</v>
      </c>
      <c r="C242" s="12">
        <v>-6522</v>
      </c>
    </row>
    <row r="243" spans="1:4" s="11" customFormat="1" ht="28.9" customHeight="1" x14ac:dyDescent="0.25">
      <c r="A243" s="112"/>
      <c r="B243" s="24">
        <v>2000</v>
      </c>
      <c r="C243" s="12">
        <v>-1000</v>
      </c>
    </row>
    <row r="244" spans="1:4" s="11" customFormat="1" x14ac:dyDescent="0.25">
      <c r="A244" s="27" t="s">
        <v>16</v>
      </c>
      <c r="B244" s="26"/>
      <c r="C244" s="10">
        <f>C245+C246+C247+C248+C249+C250</f>
        <v>-2672</v>
      </c>
    </row>
    <row r="245" spans="1:4" ht="13.15" customHeight="1" x14ac:dyDescent="0.25">
      <c r="A245" s="22" t="s">
        <v>283</v>
      </c>
      <c r="B245" s="2">
        <v>2000</v>
      </c>
      <c r="C245" s="12">
        <v>6000</v>
      </c>
    </row>
    <row r="246" spans="1:4" ht="45" x14ac:dyDescent="0.25">
      <c r="A246" s="22" t="s">
        <v>145</v>
      </c>
      <c r="B246" s="2">
        <v>5000</v>
      </c>
      <c r="C246" s="12">
        <v>-11246</v>
      </c>
      <c r="D246" s="82"/>
    </row>
    <row r="247" spans="1:4" s="11" customFormat="1" ht="13.15" customHeight="1" x14ac:dyDescent="0.25">
      <c r="A247" s="111" t="s">
        <v>248</v>
      </c>
      <c r="B247" s="24">
        <v>1000</v>
      </c>
      <c r="C247" s="12">
        <v>554</v>
      </c>
    </row>
    <row r="248" spans="1:4" s="11" customFormat="1" ht="13.15" customHeight="1" x14ac:dyDescent="0.25">
      <c r="A248" s="111"/>
      <c r="B248" s="24">
        <v>2000</v>
      </c>
      <c r="C248" s="12">
        <v>652</v>
      </c>
    </row>
    <row r="249" spans="1:4" s="11" customFormat="1" ht="13.15" customHeight="1" x14ac:dyDescent="0.25">
      <c r="A249" s="111"/>
      <c r="B249" s="24">
        <v>5000</v>
      </c>
      <c r="C249" s="12">
        <v>995</v>
      </c>
    </row>
    <row r="250" spans="1:4" s="11" customFormat="1" x14ac:dyDescent="0.25">
      <c r="A250" s="72" t="s">
        <v>249</v>
      </c>
      <c r="B250" s="24">
        <v>2000</v>
      </c>
      <c r="C250" s="12">
        <v>373</v>
      </c>
    </row>
    <row r="251" spans="1:4" s="11" customFormat="1" x14ac:dyDescent="0.25">
      <c r="A251" s="106" t="s">
        <v>17</v>
      </c>
      <c r="B251" s="106"/>
      <c r="C251" s="10">
        <f>C252+C253</f>
        <v>-5000</v>
      </c>
    </row>
    <row r="252" spans="1:4" s="11" customFormat="1" ht="19.899999999999999" customHeight="1" x14ac:dyDescent="0.25">
      <c r="A252" s="111" t="s">
        <v>284</v>
      </c>
      <c r="B252" s="24">
        <v>1000</v>
      </c>
      <c r="C252" s="12">
        <v>-3432</v>
      </c>
    </row>
    <row r="253" spans="1:4" s="11" customFormat="1" ht="19.899999999999999" customHeight="1" x14ac:dyDescent="0.25">
      <c r="A253" s="111"/>
      <c r="B253" s="24">
        <v>2000</v>
      </c>
      <c r="C253" s="12">
        <v>-1568</v>
      </c>
    </row>
    <row r="254" spans="1:4" s="11" customFormat="1" ht="13.15" customHeight="1" x14ac:dyDescent="0.25">
      <c r="A254" s="16" t="s">
        <v>27</v>
      </c>
      <c r="B254" s="24"/>
      <c r="C254" s="15">
        <f>C255+C257+C259+C261+C263+C265+C272</f>
        <v>8254</v>
      </c>
    </row>
    <row r="255" spans="1:4" s="11" customFormat="1" ht="13.15" customHeight="1" x14ac:dyDescent="0.25">
      <c r="A255" s="25" t="s">
        <v>30</v>
      </c>
      <c r="B255" s="24"/>
      <c r="C255" s="10">
        <f>C256</f>
        <v>-11000</v>
      </c>
    </row>
    <row r="256" spans="1:4" s="28" customFormat="1" ht="31.15" customHeight="1" x14ac:dyDescent="0.25">
      <c r="A256" s="90" t="s">
        <v>191</v>
      </c>
      <c r="B256" s="24">
        <v>2000</v>
      </c>
      <c r="C256" s="44">
        <v>-11000</v>
      </c>
    </row>
    <row r="257" spans="1:8" s="28" customFormat="1" ht="13.15" customHeight="1" x14ac:dyDescent="0.25">
      <c r="A257" s="1" t="s">
        <v>67</v>
      </c>
      <c r="B257" s="26"/>
      <c r="C257" s="10">
        <f>C258</f>
        <v>17000</v>
      </c>
    </row>
    <row r="258" spans="1:8" s="28" customFormat="1" x14ac:dyDescent="0.25">
      <c r="A258" s="3" t="s">
        <v>195</v>
      </c>
      <c r="B258" s="24">
        <v>2000</v>
      </c>
      <c r="C258" s="12">
        <v>17000</v>
      </c>
    </row>
    <row r="259" spans="1:8" s="6" customFormat="1" x14ac:dyDescent="0.25">
      <c r="A259" s="1" t="s">
        <v>69</v>
      </c>
      <c r="B259" s="21"/>
      <c r="C259" s="10">
        <f>C260</f>
        <v>-6000</v>
      </c>
      <c r="D259" s="28"/>
      <c r="E259" s="28"/>
      <c r="F259" s="28"/>
      <c r="G259" s="28"/>
      <c r="H259" s="28"/>
    </row>
    <row r="260" spans="1:8" s="6" customFormat="1" ht="30" x14ac:dyDescent="0.25">
      <c r="A260" s="20" t="s">
        <v>192</v>
      </c>
      <c r="B260" s="2">
        <v>2000</v>
      </c>
      <c r="C260" s="12">
        <v>-6000</v>
      </c>
      <c r="D260" s="28"/>
      <c r="E260" s="28"/>
      <c r="F260" s="28"/>
      <c r="G260" s="28"/>
      <c r="H260" s="28"/>
    </row>
    <row r="261" spans="1:8" s="6" customFormat="1" x14ac:dyDescent="0.25">
      <c r="A261" s="1" t="s">
        <v>70</v>
      </c>
      <c r="B261" s="21"/>
      <c r="C261" s="10">
        <f>C262</f>
        <v>-9000</v>
      </c>
      <c r="D261" s="28"/>
      <c r="E261" s="28"/>
      <c r="F261" s="28"/>
      <c r="G261" s="28"/>
      <c r="H261" s="28"/>
    </row>
    <row r="262" spans="1:8" s="6" customFormat="1" ht="45" x14ac:dyDescent="0.25">
      <c r="A262" s="3" t="s">
        <v>193</v>
      </c>
      <c r="B262" s="2">
        <v>2000</v>
      </c>
      <c r="C262" s="12">
        <v>-9000</v>
      </c>
      <c r="D262" s="28"/>
      <c r="E262" s="28"/>
      <c r="F262" s="28"/>
      <c r="G262" s="28"/>
      <c r="H262" s="28"/>
    </row>
    <row r="263" spans="1:8" s="28" customFormat="1" hidden="1" x14ac:dyDescent="0.25">
      <c r="A263" s="25" t="s">
        <v>82</v>
      </c>
      <c r="B263" s="24"/>
      <c r="C263" s="10">
        <f>C264</f>
        <v>0</v>
      </c>
    </row>
    <row r="264" spans="1:8" s="28" customFormat="1" hidden="1" x14ac:dyDescent="0.25">
      <c r="A264" s="23"/>
      <c r="B264" s="24"/>
      <c r="C264" s="12"/>
    </row>
    <row r="265" spans="1:8" s="11" customFormat="1" ht="29.25" x14ac:dyDescent="0.25">
      <c r="A265" s="25" t="s">
        <v>26</v>
      </c>
      <c r="B265" s="24"/>
      <c r="C265" s="10">
        <f>C266+C267+C268+C269+C270+C271</f>
        <v>1953</v>
      </c>
    </row>
    <row r="266" spans="1:8" ht="30" x14ac:dyDescent="0.25">
      <c r="A266" s="3" t="s">
        <v>194</v>
      </c>
      <c r="B266" s="2">
        <v>2000</v>
      </c>
      <c r="C266" s="12">
        <v>9000</v>
      </c>
    </row>
    <row r="267" spans="1:8" s="11" customFormat="1" ht="60" x14ac:dyDescent="0.25">
      <c r="A267" s="23" t="s">
        <v>196</v>
      </c>
      <c r="B267" s="24">
        <v>1000</v>
      </c>
      <c r="C267" s="12">
        <v>-7047</v>
      </c>
    </row>
    <row r="268" spans="1:8" s="11" customFormat="1" hidden="1" x14ac:dyDescent="0.25">
      <c r="A268" s="23"/>
      <c r="B268" s="24"/>
      <c r="C268" s="12"/>
    </row>
    <row r="269" spans="1:8" s="11" customFormat="1" ht="14.45" hidden="1" customHeight="1" x14ac:dyDescent="0.25">
      <c r="A269" s="41"/>
      <c r="B269" s="24"/>
      <c r="C269" s="12"/>
    </row>
    <row r="270" spans="1:8" s="11" customFormat="1" hidden="1" x14ac:dyDescent="0.25">
      <c r="A270" s="41"/>
      <c r="B270" s="24"/>
      <c r="C270" s="12"/>
    </row>
    <row r="271" spans="1:8" s="11" customFormat="1" hidden="1" x14ac:dyDescent="0.25">
      <c r="A271" s="91"/>
      <c r="B271" s="24"/>
      <c r="C271" s="12"/>
    </row>
    <row r="272" spans="1:8" s="11" customFormat="1" x14ac:dyDescent="0.25">
      <c r="A272" s="27" t="s">
        <v>16</v>
      </c>
      <c r="B272" s="24"/>
      <c r="C272" s="10">
        <f>C273+C274+C275+C276+C277+C278</f>
        <v>15301</v>
      </c>
    </row>
    <row r="273" spans="1:3" s="11" customFormat="1" ht="60" x14ac:dyDescent="0.25">
      <c r="A273" s="23" t="s">
        <v>197</v>
      </c>
      <c r="B273" s="24">
        <v>5000</v>
      </c>
      <c r="C273" s="12">
        <v>15301</v>
      </c>
    </row>
    <row r="274" spans="1:3" s="11" customFormat="1" hidden="1" x14ac:dyDescent="0.25">
      <c r="A274" s="107"/>
      <c r="B274" s="24"/>
      <c r="C274" s="12"/>
    </row>
    <row r="275" spans="1:3" s="11" customFormat="1" hidden="1" x14ac:dyDescent="0.25">
      <c r="A275" s="107"/>
      <c r="B275" s="24"/>
      <c r="C275" s="12"/>
    </row>
    <row r="276" spans="1:3" s="11" customFormat="1" hidden="1" x14ac:dyDescent="0.25">
      <c r="A276" s="107"/>
      <c r="B276" s="24"/>
      <c r="C276" s="12"/>
    </row>
    <row r="277" spans="1:3" s="11" customFormat="1" hidden="1" x14ac:dyDescent="0.25">
      <c r="A277" s="107"/>
      <c r="B277" s="24"/>
      <c r="C277" s="12"/>
    </row>
    <row r="278" spans="1:3" s="11" customFormat="1" hidden="1" x14ac:dyDescent="0.25">
      <c r="A278" s="23"/>
      <c r="B278" s="24"/>
      <c r="C278" s="12"/>
    </row>
    <row r="279" spans="1:3" s="11" customFormat="1" x14ac:dyDescent="0.25">
      <c r="A279" s="16" t="s">
        <v>28</v>
      </c>
      <c r="B279" s="24"/>
      <c r="C279" s="15">
        <f>C280+C282+C284+C286+C290+C293</f>
        <v>226978</v>
      </c>
    </row>
    <row r="280" spans="1:3" s="11" customFormat="1" ht="13.15" customHeight="1" x14ac:dyDescent="0.25">
      <c r="A280" s="25" t="s">
        <v>30</v>
      </c>
      <c r="B280" s="26"/>
      <c r="C280" s="10">
        <f>C281</f>
        <v>14618</v>
      </c>
    </row>
    <row r="281" spans="1:3" s="11" customFormat="1" ht="60" x14ac:dyDescent="0.25">
      <c r="A281" s="23" t="s">
        <v>328</v>
      </c>
      <c r="B281" s="24">
        <v>1000</v>
      </c>
      <c r="C281" s="12">
        <v>14618</v>
      </c>
    </row>
    <row r="282" spans="1:3" s="11" customFormat="1" x14ac:dyDescent="0.25">
      <c r="A282" s="25" t="s">
        <v>15</v>
      </c>
      <c r="B282" s="26"/>
      <c r="C282" s="10">
        <f>C283</f>
        <v>15069</v>
      </c>
    </row>
    <row r="283" spans="1:3" s="11" customFormat="1" ht="30" x14ac:dyDescent="0.25">
      <c r="A283" s="20" t="s">
        <v>199</v>
      </c>
      <c r="B283" s="24">
        <v>5000</v>
      </c>
      <c r="C283" s="12">
        <v>15069</v>
      </c>
    </row>
    <row r="284" spans="1:3" s="11" customFormat="1" x14ac:dyDescent="0.25">
      <c r="A284" s="92" t="s">
        <v>200</v>
      </c>
      <c r="B284" s="24"/>
      <c r="C284" s="10">
        <f>C285</f>
        <v>8500</v>
      </c>
    </row>
    <row r="285" spans="1:3" s="11" customFormat="1" ht="30" x14ac:dyDescent="0.25">
      <c r="A285" s="20" t="s">
        <v>201</v>
      </c>
      <c r="B285" s="24">
        <v>2000</v>
      </c>
      <c r="C285" s="12">
        <v>8500</v>
      </c>
    </row>
    <row r="286" spans="1:3" s="11" customFormat="1" ht="29.25" x14ac:dyDescent="0.25">
      <c r="A286" s="25" t="s">
        <v>26</v>
      </c>
      <c r="B286" s="24"/>
      <c r="C286" s="10">
        <f>C287+C288+C289</f>
        <v>160161</v>
      </c>
    </row>
    <row r="287" spans="1:3" s="11" customFormat="1" ht="30" x14ac:dyDescent="0.25">
      <c r="A287" s="23" t="s">
        <v>206</v>
      </c>
      <c r="B287" s="24">
        <v>2000</v>
      </c>
      <c r="C287" s="12">
        <v>7899</v>
      </c>
    </row>
    <row r="288" spans="1:3" s="11" customFormat="1" ht="30" x14ac:dyDescent="0.25">
      <c r="A288" s="23" t="s">
        <v>202</v>
      </c>
      <c r="B288" s="24">
        <v>2000</v>
      </c>
      <c r="C288" s="12">
        <v>152142</v>
      </c>
    </row>
    <row r="289" spans="1:3" s="11" customFormat="1" x14ac:dyDescent="0.25">
      <c r="A289" s="41" t="s">
        <v>131</v>
      </c>
      <c r="B289" s="24">
        <v>2000</v>
      </c>
      <c r="C289" s="12">
        <v>120</v>
      </c>
    </row>
    <row r="290" spans="1:3" s="11" customFormat="1" x14ac:dyDescent="0.25">
      <c r="A290" s="73" t="s">
        <v>203</v>
      </c>
      <c r="B290" s="26"/>
      <c r="C290" s="10">
        <f>C291</f>
        <v>20968</v>
      </c>
    </row>
    <row r="291" spans="1:3" s="11" customFormat="1" ht="30" x14ac:dyDescent="0.25">
      <c r="A291" s="50" t="s">
        <v>305</v>
      </c>
      <c r="B291" s="24">
        <v>2000</v>
      </c>
      <c r="C291" s="12">
        <v>20968</v>
      </c>
    </row>
    <row r="292" spans="1:3" s="11" customFormat="1" hidden="1" x14ac:dyDescent="0.25">
      <c r="A292" s="91"/>
      <c r="B292" s="24"/>
      <c r="C292" s="12"/>
    </row>
    <row r="293" spans="1:3" s="11" customFormat="1" x14ac:dyDescent="0.25">
      <c r="A293" s="93" t="s">
        <v>16</v>
      </c>
      <c r="B293" s="26"/>
      <c r="C293" s="10">
        <f>C294+C295+++C296</f>
        <v>7662</v>
      </c>
    </row>
    <row r="294" spans="1:3" s="11" customFormat="1" ht="45" x14ac:dyDescent="0.25">
      <c r="A294" s="39" t="s">
        <v>204</v>
      </c>
      <c r="B294" s="24">
        <v>2000</v>
      </c>
      <c r="C294" s="12">
        <f>2700+1486+986</f>
        <v>5172</v>
      </c>
    </row>
    <row r="295" spans="1:3" s="11" customFormat="1" ht="30" x14ac:dyDescent="0.25">
      <c r="A295" s="39" t="s">
        <v>205</v>
      </c>
      <c r="B295" s="24">
        <v>2000</v>
      </c>
      <c r="C295" s="12">
        <v>2490</v>
      </c>
    </row>
    <row r="296" spans="1:3" s="11" customFormat="1" hidden="1" x14ac:dyDescent="0.25">
      <c r="A296" s="91"/>
      <c r="B296" s="24"/>
      <c r="C296" s="12"/>
    </row>
    <row r="297" spans="1:3" s="11" customFormat="1" x14ac:dyDescent="0.25">
      <c r="A297" s="16" t="s">
        <v>29</v>
      </c>
      <c r="B297" s="24"/>
      <c r="C297" s="15">
        <f>C298+C300+C304+C308+C311+C313+C321+C325</f>
        <v>19306</v>
      </c>
    </row>
    <row r="298" spans="1:3" s="11" customFormat="1" ht="13.15" customHeight="1" x14ac:dyDescent="0.25">
      <c r="A298" s="25" t="s">
        <v>30</v>
      </c>
      <c r="B298" s="24"/>
      <c r="C298" s="10">
        <f>C299</f>
        <v>-2693</v>
      </c>
    </row>
    <row r="299" spans="1:3" s="11" customFormat="1" ht="36" customHeight="1" x14ac:dyDescent="0.25">
      <c r="A299" s="94" t="s">
        <v>306</v>
      </c>
      <c r="B299" s="24">
        <v>2000</v>
      </c>
      <c r="C299" s="12">
        <v>-2693</v>
      </c>
    </row>
    <row r="300" spans="1:3" s="11" customFormat="1" hidden="1" x14ac:dyDescent="0.25">
      <c r="A300" s="95" t="s">
        <v>120</v>
      </c>
      <c r="B300" s="24"/>
      <c r="C300" s="10">
        <f>C301+C302+C303</f>
        <v>0</v>
      </c>
    </row>
    <row r="301" spans="1:3" s="11" customFormat="1" hidden="1" x14ac:dyDescent="0.25">
      <c r="A301" s="117"/>
      <c r="B301" s="24"/>
      <c r="C301" s="12"/>
    </row>
    <row r="302" spans="1:3" s="11" customFormat="1" hidden="1" x14ac:dyDescent="0.25">
      <c r="A302" s="117"/>
      <c r="B302" s="24"/>
      <c r="C302" s="12"/>
    </row>
    <row r="303" spans="1:3" s="11" customFormat="1" hidden="1" x14ac:dyDescent="0.25">
      <c r="A303" s="96"/>
      <c r="B303" s="24"/>
      <c r="C303" s="12"/>
    </row>
    <row r="304" spans="1:3" s="11" customFormat="1" hidden="1" x14ac:dyDescent="0.25">
      <c r="A304" s="25" t="s">
        <v>68</v>
      </c>
      <c r="B304" s="26"/>
      <c r="C304" s="10">
        <f>C305+C306+C307</f>
        <v>0</v>
      </c>
    </row>
    <row r="305" spans="1:3" s="11" customFormat="1" hidden="1" x14ac:dyDescent="0.25">
      <c r="A305" s="9"/>
      <c r="B305" s="24"/>
      <c r="C305" s="12"/>
    </row>
    <row r="306" spans="1:3" s="11" customFormat="1" ht="25.15" hidden="1" customHeight="1" x14ac:dyDescent="0.25">
      <c r="A306" s="97"/>
      <c r="B306" s="24"/>
      <c r="C306" s="12"/>
    </row>
    <row r="307" spans="1:3" s="11" customFormat="1" hidden="1" x14ac:dyDescent="0.25">
      <c r="A307" s="9"/>
      <c r="B307" s="24"/>
      <c r="C307" s="57"/>
    </row>
    <row r="308" spans="1:3" s="11" customFormat="1" x14ac:dyDescent="0.25">
      <c r="A308" s="14" t="s">
        <v>104</v>
      </c>
      <c r="B308" s="26"/>
      <c r="C308" s="10">
        <f>C309+C310</f>
        <v>-1824</v>
      </c>
    </row>
    <row r="309" spans="1:3" s="11" customFormat="1" ht="14.45" customHeight="1" x14ac:dyDescent="0.25">
      <c r="A309" s="110" t="s">
        <v>307</v>
      </c>
      <c r="B309" s="24">
        <v>2000</v>
      </c>
      <c r="C309" s="12">
        <v>-1044</v>
      </c>
    </row>
    <row r="310" spans="1:3" s="11" customFormat="1" ht="25.15" customHeight="1" x14ac:dyDescent="0.25">
      <c r="A310" s="110"/>
      <c r="B310" s="24">
        <v>2000</v>
      </c>
      <c r="C310" s="12">
        <v>-780</v>
      </c>
    </row>
    <row r="311" spans="1:3" s="11" customFormat="1" x14ac:dyDescent="0.25">
      <c r="A311" s="1" t="s">
        <v>169</v>
      </c>
      <c r="B311" s="26"/>
      <c r="C311" s="10">
        <f>C312</f>
        <v>-870</v>
      </c>
    </row>
    <row r="312" spans="1:3" s="11" customFormat="1" x14ac:dyDescent="0.25">
      <c r="A312" s="86" t="s">
        <v>309</v>
      </c>
      <c r="B312" s="24">
        <v>5000</v>
      </c>
      <c r="C312" s="12">
        <v>-870</v>
      </c>
    </row>
    <row r="313" spans="1:3" s="11" customFormat="1" ht="29.25" x14ac:dyDescent="0.25">
      <c r="A313" s="25" t="s">
        <v>26</v>
      </c>
      <c r="B313" s="26"/>
      <c r="C313" s="10">
        <f>C314+C315+C316+C317+C318</f>
        <v>30488</v>
      </c>
    </row>
    <row r="314" spans="1:3" s="11" customFormat="1" x14ac:dyDescent="0.25">
      <c r="A314" s="96" t="s">
        <v>167</v>
      </c>
      <c r="B314" s="24">
        <v>1000</v>
      </c>
      <c r="C314" s="12">
        <v>-7777</v>
      </c>
    </row>
    <row r="315" spans="1:3" s="11" customFormat="1" ht="14.45" customHeight="1" x14ac:dyDescent="0.25">
      <c r="A315" s="111" t="s">
        <v>308</v>
      </c>
      <c r="B315" s="24">
        <v>2000</v>
      </c>
      <c r="C315" s="12">
        <v>23005</v>
      </c>
    </row>
    <row r="316" spans="1:3" s="11" customFormat="1" x14ac:dyDescent="0.25">
      <c r="A316" s="111"/>
      <c r="B316" s="70">
        <v>5000</v>
      </c>
      <c r="C316" s="32">
        <v>-3940</v>
      </c>
    </row>
    <row r="317" spans="1:3" s="11" customFormat="1" x14ac:dyDescent="0.25">
      <c r="A317" s="31" t="s">
        <v>172</v>
      </c>
      <c r="B317" s="24">
        <v>5000</v>
      </c>
      <c r="C317" s="12">
        <v>-3427</v>
      </c>
    </row>
    <row r="318" spans="1:3" s="11" customFormat="1" ht="60" x14ac:dyDescent="0.25">
      <c r="A318" s="41" t="s">
        <v>310</v>
      </c>
      <c r="B318" s="24">
        <v>2000</v>
      </c>
      <c r="C318" s="12">
        <v>22627</v>
      </c>
    </row>
    <row r="319" spans="1:3" s="11" customFormat="1" ht="13.9" hidden="1" customHeight="1" x14ac:dyDescent="0.25">
      <c r="A319" s="41"/>
      <c r="B319" s="24"/>
      <c r="C319" s="12"/>
    </row>
    <row r="320" spans="1:3" s="11" customFormat="1" hidden="1" x14ac:dyDescent="0.25">
      <c r="A320" s="41"/>
      <c r="B320" s="24"/>
      <c r="C320" s="12"/>
    </row>
    <row r="321" spans="1:3" s="11" customFormat="1" x14ac:dyDescent="0.25">
      <c r="A321" s="71" t="s">
        <v>16</v>
      </c>
      <c r="B321" s="26"/>
      <c r="C321" s="10">
        <f>C322+C323+C324</f>
        <v>-4765</v>
      </c>
    </row>
    <row r="322" spans="1:3" s="11" customFormat="1" ht="30" x14ac:dyDescent="0.25">
      <c r="A322" s="91" t="s">
        <v>170</v>
      </c>
      <c r="B322" s="24">
        <v>1000</v>
      </c>
      <c r="C322" s="12">
        <v>-6639</v>
      </c>
    </row>
    <row r="323" spans="1:3" s="11" customFormat="1" x14ac:dyDescent="0.25">
      <c r="A323" s="111" t="s">
        <v>171</v>
      </c>
      <c r="B323" s="24">
        <v>2000</v>
      </c>
      <c r="C323" s="12">
        <v>3054</v>
      </c>
    </row>
    <row r="324" spans="1:3" s="11" customFormat="1" x14ac:dyDescent="0.25">
      <c r="A324" s="111"/>
      <c r="B324" s="24">
        <v>6000</v>
      </c>
      <c r="C324" s="12">
        <v>-1180</v>
      </c>
    </row>
    <row r="325" spans="1:3" s="11" customFormat="1" x14ac:dyDescent="0.25">
      <c r="A325" s="14" t="s">
        <v>17</v>
      </c>
      <c r="B325" s="24"/>
      <c r="C325" s="10">
        <f>C326</f>
        <v>-1030</v>
      </c>
    </row>
    <row r="326" spans="1:3" s="11" customFormat="1" ht="13.9" customHeight="1" x14ac:dyDescent="0.25">
      <c r="A326" s="72" t="s">
        <v>311</v>
      </c>
      <c r="B326" s="24">
        <v>1000</v>
      </c>
      <c r="C326" s="12">
        <v>-1030</v>
      </c>
    </row>
    <row r="327" spans="1:3" s="11" customFormat="1" x14ac:dyDescent="0.25">
      <c r="A327" s="29" t="s">
        <v>32</v>
      </c>
      <c r="B327" s="60"/>
      <c r="C327" s="15">
        <f>C328+C331+C333+C335</f>
        <v>-5</v>
      </c>
    </row>
    <row r="328" spans="1:3" s="11" customFormat="1" x14ac:dyDescent="0.25">
      <c r="A328" s="14" t="s">
        <v>33</v>
      </c>
      <c r="B328" s="60"/>
      <c r="C328" s="10">
        <f>C329+C330</f>
        <v>7462</v>
      </c>
    </row>
    <row r="329" spans="1:3" s="11" customFormat="1" ht="30" x14ac:dyDescent="0.25">
      <c r="A329" s="9" t="s">
        <v>231</v>
      </c>
      <c r="B329" s="76">
        <v>1000</v>
      </c>
      <c r="C329" s="12">
        <v>-5</v>
      </c>
    </row>
    <row r="330" spans="1:3" s="11" customFormat="1" x14ac:dyDescent="0.25">
      <c r="A330" s="9" t="s">
        <v>271</v>
      </c>
      <c r="B330" s="76">
        <v>2000</v>
      </c>
      <c r="C330" s="12">
        <v>7467</v>
      </c>
    </row>
    <row r="331" spans="1:3" s="11" customFormat="1" hidden="1" x14ac:dyDescent="0.25">
      <c r="A331" s="14" t="s">
        <v>17</v>
      </c>
      <c r="B331" s="77"/>
      <c r="C331" s="58">
        <f>C332</f>
        <v>0</v>
      </c>
    </row>
    <row r="332" spans="1:3" s="11" customFormat="1" hidden="1" x14ac:dyDescent="0.25">
      <c r="A332" s="35"/>
      <c r="B332" s="76"/>
      <c r="C332" s="67"/>
    </row>
    <row r="333" spans="1:3" s="11" customFormat="1" x14ac:dyDescent="0.25">
      <c r="A333" s="34" t="s">
        <v>31</v>
      </c>
      <c r="B333" s="77"/>
      <c r="C333" s="10">
        <f>C334</f>
        <v>-7467</v>
      </c>
    </row>
    <row r="334" spans="1:3" s="11" customFormat="1" ht="30" x14ac:dyDescent="0.25">
      <c r="A334" s="20" t="s">
        <v>270</v>
      </c>
      <c r="B334" s="78">
        <v>6000</v>
      </c>
      <c r="C334" s="12">
        <v>-7467</v>
      </c>
    </row>
    <row r="335" spans="1:3" s="11" customFormat="1" hidden="1" x14ac:dyDescent="0.25">
      <c r="A335" s="14" t="s">
        <v>75</v>
      </c>
      <c r="B335" s="61"/>
      <c r="C335" s="10">
        <f>C336</f>
        <v>0</v>
      </c>
    </row>
    <row r="336" spans="1:3" s="11" customFormat="1" ht="30" hidden="1" x14ac:dyDescent="0.25">
      <c r="A336" s="9" t="s">
        <v>76</v>
      </c>
      <c r="B336" s="36">
        <v>2000</v>
      </c>
      <c r="C336" s="12"/>
    </row>
    <row r="337" spans="1:3" s="11" customFormat="1" x14ac:dyDescent="0.25">
      <c r="A337" s="29" t="s">
        <v>329</v>
      </c>
      <c r="B337" s="36"/>
      <c r="C337" s="15">
        <f>C338+C343+C345</f>
        <v>-6641</v>
      </c>
    </row>
    <row r="338" spans="1:3" s="11" customFormat="1" x14ac:dyDescent="0.25">
      <c r="A338" s="14" t="s">
        <v>33</v>
      </c>
      <c r="B338" s="61"/>
      <c r="C338" s="10">
        <f>C339+C340+C341+C342</f>
        <v>9832</v>
      </c>
    </row>
    <row r="339" spans="1:3" s="11" customFormat="1" ht="30" x14ac:dyDescent="0.25">
      <c r="A339" s="9" t="s">
        <v>231</v>
      </c>
      <c r="B339" s="36">
        <v>1000</v>
      </c>
      <c r="C339" s="12">
        <v>-7898</v>
      </c>
    </row>
    <row r="340" spans="1:3" s="11" customFormat="1" ht="14.45" customHeight="1" x14ac:dyDescent="0.25">
      <c r="A340" s="107" t="s">
        <v>251</v>
      </c>
      <c r="B340" s="36">
        <v>1000</v>
      </c>
      <c r="C340" s="12">
        <v>279</v>
      </c>
    </row>
    <row r="341" spans="1:3" s="11" customFormat="1" x14ac:dyDescent="0.25">
      <c r="A341" s="107"/>
      <c r="B341" s="36">
        <v>2000</v>
      </c>
      <c r="C341" s="12">
        <v>17551</v>
      </c>
    </row>
    <row r="342" spans="1:3" s="11" customFormat="1" x14ac:dyDescent="0.25">
      <c r="A342" s="107"/>
      <c r="B342" s="36">
        <v>5000</v>
      </c>
      <c r="C342" s="12">
        <v>-100</v>
      </c>
    </row>
    <row r="343" spans="1:3" s="11" customFormat="1" x14ac:dyDescent="0.25">
      <c r="A343" s="14" t="s">
        <v>17</v>
      </c>
      <c r="B343" s="36"/>
      <c r="C343" s="10">
        <f>C344</f>
        <v>1257</v>
      </c>
    </row>
    <row r="344" spans="1:3" s="11" customFormat="1" ht="39.6" customHeight="1" x14ac:dyDescent="0.25">
      <c r="A344" s="9" t="s">
        <v>312</v>
      </c>
      <c r="B344" s="36">
        <v>1000</v>
      </c>
      <c r="C344" s="12">
        <v>1257</v>
      </c>
    </row>
    <row r="345" spans="1:3" s="11" customFormat="1" x14ac:dyDescent="0.25">
      <c r="A345" s="34" t="s">
        <v>31</v>
      </c>
      <c r="B345" s="62"/>
      <c r="C345" s="10">
        <f>C346+C347</f>
        <v>-17730</v>
      </c>
    </row>
    <row r="346" spans="1:3" s="11" customFormat="1" ht="30" x14ac:dyDescent="0.25">
      <c r="A346" s="20" t="s">
        <v>252</v>
      </c>
      <c r="B346" s="36">
        <v>6000</v>
      </c>
      <c r="C346" s="12">
        <v>-17730</v>
      </c>
    </row>
    <row r="347" spans="1:3" s="11" customFormat="1" hidden="1" x14ac:dyDescent="0.25">
      <c r="A347" s="35"/>
      <c r="B347" s="36"/>
      <c r="C347" s="12"/>
    </row>
    <row r="348" spans="1:3" s="11" customFormat="1" x14ac:dyDescent="0.25">
      <c r="A348" s="29" t="s">
        <v>45</v>
      </c>
      <c r="B348" s="24"/>
      <c r="C348" s="15">
        <f>C349+C351+C353</f>
        <v>-23</v>
      </c>
    </row>
    <row r="349" spans="1:3" s="11" customFormat="1" x14ac:dyDescent="0.25">
      <c r="A349" s="14" t="s">
        <v>33</v>
      </c>
      <c r="B349" s="24"/>
      <c r="C349" s="10">
        <f>C350</f>
        <v>-23</v>
      </c>
    </row>
    <row r="350" spans="1:3" s="11" customFormat="1" ht="30" x14ac:dyDescent="0.25">
      <c r="A350" s="9" t="s">
        <v>231</v>
      </c>
      <c r="B350" s="24">
        <v>1000</v>
      </c>
      <c r="C350" s="12">
        <v>-23</v>
      </c>
    </row>
    <row r="351" spans="1:3" s="11" customFormat="1" hidden="1" x14ac:dyDescent="0.25">
      <c r="A351" s="14" t="s">
        <v>17</v>
      </c>
      <c r="B351" s="24"/>
      <c r="C351" s="58">
        <f>C352</f>
        <v>0</v>
      </c>
    </row>
    <row r="352" spans="1:3" s="11" customFormat="1" hidden="1" x14ac:dyDescent="0.25">
      <c r="A352" s="35"/>
      <c r="B352" s="24"/>
      <c r="C352" s="67"/>
    </row>
    <row r="353" spans="1:4" s="11" customFormat="1" hidden="1" x14ac:dyDescent="0.25">
      <c r="A353" s="34" t="s">
        <v>31</v>
      </c>
      <c r="B353" s="26"/>
      <c r="C353" s="10">
        <f>C354+C355+C356</f>
        <v>0</v>
      </c>
    </row>
    <row r="354" spans="1:4" s="11" customFormat="1" hidden="1" x14ac:dyDescent="0.25">
      <c r="A354" s="35"/>
      <c r="B354" s="24"/>
      <c r="C354" s="57"/>
    </row>
    <row r="355" spans="1:4" s="11" customFormat="1" hidden="1" x14ac:dyDescent="0.25">
      <c r="A355" s="9"/>
      <c r="B355" s="24"/>
      <c r="C355" s="57"/>
    </row>
    <row r="356" spans="1:4" s="11" customFormat="1" hidden="1" x14ac:dyDescent="0.25">
      <c r="A356" s="35"/>
      <c r="B356" s="24"/>
      <c r="C356" s="12"/>
    </row>
    <row r="357" spans="1:4" s="11" customFormat="1" x14ac:dyDescent="0.25">
      <c r="A357" s="29" t="s">
        <v>44</v>
      </c>
      <c r="B357" s="26"/>
      <c r="C357" s="15">
        <f>C358+C362+C364</f>
        <v>155</v>
      </c>
    </row>
    <row r="358" spans="1:4" s="11" customFormat="1" x14ac:dyDescent="0.25">
      <c r="A358" s="14" t="s">
        <v>33</v>
      </c>
      <c r="B358" s="24"/>
      <c r="C358" s="10">
        <f>C359+C360+C361</f>
        <v>-33</v>
      </c>
    </row>
    <row r="359" spans="1:4" s="11" customFormat="1" ht="30" x14ac:dyDescent="0.25">
      <c r="A359" s="9" t="s">
        <v>231</v>
      </c>
      <c r="B359" s="24">
        <v>1000</v>
      </c>
      <c r="C359" s="12">
        <v>-33</v>
      </c>
    </row>
    <row r="360" spans="1:4" s="11" customFormat="1" hidden="1" x14ac:dyDescent="0.25">
      <c r="A360" s="35"/>
      <c r="B360" s="24"/>
      <c r="C360" s="67"/>
      <c r="D360" s="33"/>
    </row>
    <row r="361" spans="1:4" s="11" customFormat="1" ht="30" hidden="1" x14ac:dyDescent="0.25">
      <c r="A361" s="9" t="s">
        <v>77</v>
      </c>
      <c r="B361" s="24">
        <v>1000</v>
      </c>
      <c r="C361" s="12"/>
    </row>
    <row r="362" spans="1:4" s="11" customFormat="1" x14ac:dyDescent="0.25">
      <c r="A362" s="14" t="s">
        <v>17</v>
      </c>
      <c r="B362" s="24"/>
      <c r="C362" s="10">
        <f>C363</f>
        <v>188</v>
      </c>
    </row>
    <row r="363" spans="1:4" s="11" customFormat="1" ht="30" x14ac:dyDescent="0.25">
      <c r="A363" s="9" t="s">
        <v>286</v>
      </c>
      <c r="B363" s="24">
        <v>1000</v>
      </c>
      <c r="C363" s="12">
        <v>188</v>
      </c>
    </row>
    <row r="364" spans="1:4" s="11" customFormat="1" hidden="1" x14ac:dyDescent="0.25">
      <c r="A364" s="34" t="s">
        <v>31</v>
      </c>
      <c r="B364" s="24"/>
      <c r="C364" s="58">
        <f>C365+C367+C366</f>
        <v>0</v>
      </c>
    </row>
    <row r="365" spans="1:4" s="11" customFormat="1" hidden="1" x14ac:dyDescent="0.25">
      <c r="A365" s="9"/>
      <c r="B365" s="24"/>
      <c r="C365" s="57"/>
    </row>
    <row r="366" spans="1:4" s="11" customFormat="1" hidden="1" x14ac:dyDescent="0.25">
      <c r="A366" s="9"/>
      <c r="B366" s="24"/>
      <c r="C366" s="57"/>
    </row>
    <row r="367" spans="1:4" s="11" customFormat="1" hidden="1" x14ac:dyDescent="0.25">
      <c r="A367" s="35"/>
      <c r="B367" s="24"/>
      <c r="C367" s="57"/>
    </row>
    <row r="368" spans="1:4" s="11" customFormat="1" x14ac:dyDescent="0.25">
      <c r="A368" s="29" t="s">
        <v>48</v>
      </c>
      <c r="B368" s="26"/>
      <c r="C368" s="15">
        <f>C369+C372+C374</f>
        <v>2190</v>
      </c>
    </row>
    <row r="369" spans="1:3" s="11" customFormat="1" x14ac:dyDescent="0.25">
      <c r="A369" s="25" t="s">
        <v>33</v>
      </c>
      <c r="B369" s="24"/>
      <c r="C369" s="10">
        <f>C370+C371</f>
        <v>2190</v>
      </c>
    </row>
    <row r="370" spans="1:3" s="11" customFormat="1" ht="30" x14ac:dyDescent="0.25">
      <c r="A370" s="9" t="s">
        <v>231</v>
      </c>
      <c r="B370" s="24">
        <v>1000</v>
      </c>
      <c r="C370" s="12">
        <v>-56</v>
      </c>
    </row>
    <row r="371" spans="1:3" s="11" customFormat="1" ht="13.9" customHeight="1" x14ac:dyDescent="0.25">
      <c r="A371" s="9" t="s">
        <v>119</v>
      </c>
      <c r="B371" s="24">
        <v>2000</v>
      </c>
      <c r="C371" s="12">
        <v>2246</v>
      </c>
    </row>
    <row r="372" spans="1:3" s="11" customFormat="1" hidden="1" x14ac:dyDescent="0.25">
      <c r="A372" s="14" t="s">
        <v>17</v>
      </c>
      <c r="B372" s="24"/>
      <c r="C372" s="58">
        <f>C373</f>
        <v>0</v>
      </c>
    </row>
    <row r="373" spans="1:3" s="11" customFormat="1" hidden="1" x14ac:dyDescent="0.25">
      <c r="A373" s="35"/>
      <c r="B373" s="24"/>
      <c r="C373" s="67"/>
    </row>
    <row r="374" spans="1:3" s="11" customFormat="1" hidden="1" x14ac:dyDescent="0.25">
      <c r="A374" s="34" t="s">
        <v>31</v>
      </c>
      <c r="B374" s="24"/>
      <c r="C374" s="58">
        <f>C375+C376</f>
        <v>0</v>
      </c>
    </row>
    <row r="375" spans="1:3" s="11" customFormat="1" hidden="1" x14ac:dyDescent="0.25">
      <c r="A375" s="9"/>
      <c r="B375" s="24"/>
      <c r="C375" s="57"/>
    </row>
    <row r="376" spans="1:3" s="11" customFormat="1" hidden="1" x14ac:dyDescent="0.25">
      <c r="A376" s="9"/>
      <c r="B376" s="24"/>
      <c r="C376" s="57"/>
    </row>
    <row r="377" spans="1:3" s="11" customFormat="1" x14ac:dyDescent="0.25">
      <c r="A377" s="29" t="s">
        <v>112</v>
      </c>
      <c r="B377" s="24"/>
      <c r="C377" s="15">
        <f>C378+C381+C383</f>
        <v>-33</v>
      </c>
    </row>
    <row r="378" spans="1:3" s="11" customFormat="1" x14ac:dyDescent="0.25">
      <c r="A378" s="25" t="s">
        <v>33</v>
      </c>
      <c r="B378" s="24"/>
      <c r="C378" s="10">
        <f>C379+C380</f>
        <v>-33</v>
      </c>
    </row>
    <row r="379" spans="1:3" s="11" customFormat="1" ht="30" x14ac:dyDescent="0.25">
      <c r="A379" s="9" t="s">
        <v>231</v>
      </c>
      <c r="B379" s="24">
        <v>1000</v>
      </c>
      <c r="C379" s="12">
        <v>-33</v>
      </c>
    </row>
    <row r="380" spans="1:3" s="11" customFormat="1" hidden="1" x14ac:dyDescent="0.25">
      <c r="A380" s="35"/>
      <c r="B380" s="24"/>
      <c r="C380" s="67"/>
    </row>
    <row r="381" spans="1:3" s="11" customFormat="1" hidden="1" x14ac:dyDescent="0.25">
      <c r="A381" s="14" t="s">
        <v>17</v>
      </c>
      <c r="B381" s="24"/>
      <c r="C381" s="58">
        <f>C382</f>
        <v>0</v>
      </c>
    </row>
    <row r="382" spans="1:3" s="11" customFormat="1" hidden="1" x14ac:dyDescent="0.25">
      <c r="A382" s="35"/>
      <c r="B382" s="24"/>
      <c r="C382" s="67"/>
    </row>
    <row r="383" spans="1:3" s="11" customFormat="1" hidden="1" x14ac:dyDescent="0.25">
      <c r="A383" s="34" t="s">
        <v>31</v>
      </c>
      <c r="B383" s="24"/>
      <c r="C383" s="58">
        <f>C384+C385</f>
        <v>0</v>
      </c>
    </row>
    <row r="384" spans="1:3" s="11" customFormat="1" hidden="1" x14ac:dyDescent="0.25">
      <c r="A384" s="9"/>
      <c r="B384" s="24"/>
      <c r="C384" s="57"/>
    </row>
    <row r="385" spans="1:3" s="11" customFormat="1" hidden="1" x14ac:dyDescent="0.25">
      <c r="A385" s="9"/>
      <c r="B385" s="24"/>
      <c r="C385" s="57"/>
    </row>
    <row r="386" spans="1:3" s="11" customFormat="1" x14ac:dyDescent="0.25">
      <c r="A386" s="29" t="s">
        <v>34</v>
      </c>
      <c r="B386" s="24"/>
      <c r="C386" s="15">
        <f>C387+C391+C394</f>
        <v>-2600</v>
      </c>
    </row>
    <row r="387" spans="1:3" s="11" customFormat="1" x14ac:dyDescent="0.25">
      <c r="A387" s="14" t="s">
        <v>33</v>
      </c>
      <c r="B387" s="24"/>
      <c r="C387" s="10">
        <f>C388+C389+C390</f>
        <v>10980</v>
      </c>
    </row>
    <row r="388" spans="1:3" s="11" customFormat="1" x14ac:dyDescent="0.25">
      <c r="A388" s="107" t="s">
        <v>253</v>
      </c>
      <c r="B388" s="24">
        <v>1000</v>
      </c>
      <c r="C388" s="12">
        <v>-730</v>
      </c>
    </row>
    <row r="389" spans="1:3" s="11" customFormat="1" x14ac:dyDescent="0.25">
      <c r="A389" s="107"/>
      <c r="B389" s="24">
        <v>2000</v>
      </c>
      <c r="C389" s="12">
        <v>6210</v>
      </c>
    </row>
    <row r="390" spans="1:3" s="11" customFormat="1" x14ac:dyDescent="0.25">
      <c r="A390" s="107"/>
      <c r="B390" s="24">
        <v>5000</v>
      </c>
      <c r="C390" s="12">
        <v>5500</v>
      </c>
    </row>
    <row r="391" spans="1:3" s="11" customFormat="1" x14ac:dyDescent="0.25">
      <c r="A391" s="34" t="s">
        <v>31</v>
      </c>
      <c r="B391" s="24"/>
      <c r="C391" s="10">
        <f>C392+C393</f>
        <v>-8700</v>
      </c>
    </row>
    <row r="392" spans="1:3" s="11" customFormat="1" ht="30" x14ac:dyDescent="0.25">
      <c r="A392" s="20" t="s">
        <v>256</v>
      </c>
      <c r="B392" s="24">
        <v>2000</v>
      </c>
      <c r="C392" s="12">
        <v>-7500</v>
      </c>
    </row>
    <row r="393" spans="1:3" s="11" customFormat="1" ht="30" x14ac:dyDescent="0.25">
      <c r="A393" s="20" t="s">
        <v>254</v>
      </c>
      <c r="B393" s="24">
        <v>6000</v>
      </c>
      <c r="C393" s="12">
        <v>-1200</v>
      </c>
    </row>
    <row r="394" spans="1:3" s="11" customFormat="1" x14ac:dyDescent="0.25">
      <c r="A394" s="98" t="s">
        <v>75</v>
      </c>
      <c r="B394" s="24"/>
      <c r="C394" s="10">
        <f>C395+C396+C397</f>
        <v>-4880</v>
      </c>
    </row>
    <row r="395" spans="1:3" s="11" customFormat="1" x14ac:dyDescent="0.25">
      <c r="A395" s="109" t="s">
        <v>255</v>
      </c>
      <c r="B395" s="24">
        <v>1000</v>
      </c>
      <c r="C395" s="12">
        <v>-4931</v>
      </c>
    </row>
    <row r="396" spans="1:3" s="11" customFormat="1" x14ac:dyDescent="0.25">
      <c r="A396" s="109"/>
      <c r="B396" s="24">
        <v>2000</v>
      </c>
      <c r="C396" s="12">
        <v>-13408</v>
      </c>
    </row>
    <row r="397" spans="1:3" s="11" customFormat="1" x14ac:dyDescent="0.25">
      <c r="A397" s="109"/>
      <c r="B397" s="24">
        <v>5000</v>
      </c>
      <c r="C397" s="12">
        <v>13459</v>
      </c>
    </row>
    <row r="398" spans="1:3" s="11" customFormat="1" x14ac:dyDescent="0.25">
      <c r="A398" s="29" t="s">
        <v>37</v>
      </c>
      <c r="B398" s="24"/>
      <c r="C398" s="15">
        <f>C399+C403+C406</f>
        <v>1992</v>
      </c>
    </row>
    <row r="399" spans="1:3" s="11" customFormat="1" x14ac:dyDescent="0.25">
      <c r="A399" s="14" t="s">
        <v>33</v>
      </c>
      <c r="B399" s="26"/>
      <c r="C399" s="10">
        <f>C400+C401+C402</f>
        <v>4492</v>
      </c>
    </row>
    <row r="400" spans="1:3" s="11" customFormat="1" ht="30" x14ac:dyDescent="0.25">
      <c r="A400" s="9" t="s">
        <v>231</v>
      </c>
      <c r="B400" s="24">
        <v>1000</v>
      </c>
      <c r="C400" s="12">
        <v>-8</v>
      </c>
    </row>
    <row r="401" spans="1:3" s="11" customFormat="1" x14ac:dyDescent="0.25">
      <c r="A401" s="35" t="s">
        <v>232</v>
      </c>
      <c r="B401" s="24">
        <v>1000</v>
      </c>
      <c r="C401" s="12">
        <v>2000</v>
      </c>
    </row>
    <row r="402" spans="1:3" s="11" customFormat="1" x14ac:dyDescent="0.25">
      <c r="A402" s="9" t="s">
        <v>269</v>
      </c>
      <c r="B402" s="24">
        <v>2000</v>
      </c>
      <c r="C402" s="12">
        <v>2500</v>
      </c>
    </row>
    <row r="403" spans="1:3" s="11" customFormat="1" hidden="1" x14ac:dyDescent="0.25">
      <c r="A403" s="14" t="s">
        <v>17</v>
      </c>
      <c r="B403" s="26"/>
      <c r="C403" s="58">
        <f>C404+C405</f>
        <v>0</v>
      </c>
    </row>
    <row r="404" spans="1:3" s="11" customFormat="1" hidden="1" x14ac:dyDescent="0.25">
      <c r="A404" s="35"/>
      <c r="B404" s="24"/>
      <c r="C404" s="67"/>
    </row>
    <row r="405" spans="1:3" s="11" customFormat="1" ht="30" hidden="1" x14ac:dyDescent="0.25">
      <c r="A405" s="9" t="s">
        <v>77</v>
      </c>
      <c r="B405" s="24">
        <v>1000</v>
      </c>
      <c r="C405" s="12"/>
    </row>
    <row r="406" spans="1:3" s="11" customFormat="1" x14ac:dyDescent="0.25">
      <c r="A406" s="34" t="s">
        <v>31</v>
      </c>
      <c r="B406" s="24"/>
      <c r="C406" s="10">
        <f>C407+C408</f>
        <v>-2500</v>
      </c>
    </row>
    <row r="407" spans="1:3" s="11" customFormat="1" ht="30" x14ac:dyDescent="0.25">
      <c r="A407" s="20" t="s">
        <v>268</v>
      </c>
      <c r="B407" s="24">
        <v>2000</v>
      </c>
      <c r="C407" s="12">
        <v>-2500</v>
      </c>
    </row>
    <row r="408" spans="1:3" s="11" customFormat="1" hidden="1" x14ac:dyDescent="0.25">
      <c r="A408" s="35"/>
      <c r="B408" s="24"/>
      <c r="C408" s="57"/>
    </row>
    <row r="409" spans="1:3" s="11" customFormat="1" x14ac:dyDescent="0.25">
      <c r="A409" s="29" t="s">
        <v>38</v>
      </c>
      <c r="B409" s="24"/>
      <c r="C409" s="51">
        <f>C410+C414+C416</f>
        <v>-20</v>
      </c>
    </row>
    <row r="410" spans="1:3" s="11" customFormat="1" x14ac:dyDescent="0.25">
      <c r="A410" s="14" t="s">
        <v>33</v>
      </c>
      <c r="B410" s="24"/>
      <c r="C410" s="74">
        <f>C411+C412+C413</f>
        <v>1180</v>
      </c>
    </row>
    <row r="411" spans="1:3" s="11" customFormat="1" ht="30" x14ac:dyDescent="0.25">
      <c r="A411" s="9" t="s">
        <v>231</v>
      </c>
      <c r="B411" s="24">
        <v>1000</v>
      </c>
      <c r="C411" s="75">
        <v>-20</v>
      </c>
    </row>
    <row r="412" spans="1:3" s="11" customFormat="1" x14ac:dyDescent="0.25">
      <c r="A412" s="20" t="s">
        <v>257</v>
      </c>
      <c r="B412" s="24">
        <v>2000</v>
      </c>
      <c r="C412" s="75">
        <v>1200</v>
      </c>
    </row>
    <row r="413" spans="1:3" s="11" customFormat="1" ht="30" hidden="1" x14ac:dyDescent="0.25">
      <c r="A413" s="9" t="s">
        <v>77</v>
      </c>
      <c r="B413" s="24">
        <v>1000</v>
      </c>
      <c r="C413" s="66"/>
    </row>
    <row r="414" spans="1:3" s="11" customFormat="1" hidden="1" x14ac:dyDescent="0.25">
      <c r="A414" s="14" t="s">
        <v>17</v>
      </c>
      <c r="B414" s="24"/>
      <c r="C414" s="99">
        <f>C415</f>
        <v>0</v>
      </c>
    </row>
    <row r="415" spans="1:3" hidden="1" x14ac:dyDescent="0.25">
      <c r="A415" s="35"/>
      <c r="B415" s="2"/>
      <c r="C415" s="67"/>
    </row>
    <row r="416" spans="1:3" x14ac:dyDescent="0.25">
      <c r="A416" s="34" t="s">
        <v>31</v>
      </c>
      <c r="B416" s="2"/>
      <c r="C416" s="10">
        <f>C417+C418</f>
        <v>-1200</v>
      </c>
    </row>
    <row r="417" spans="1:3" ht="30" x14ac:dyDescent="0.25">
      <c r="A417" s="20" t="s">
        <v>259</v>
      </c>
      <c r="B417" s="2">
        <v>2000</v>
      </c>
      <c r="C417" s="12">
        <v>-1200</v>
      </c>
    </row>
    <row r="418" spans="1:3" hidden="1" x14ac:dyDescent="0.25">
      <c r="A418" s="35"/>
      <c r="B418" s="2"/>
      <c r="C418" s="12"/>
    </row>
    <row r="419" spans="1:3" s="11" customFormat="1" x14ac:dyDescent="0.25">
      <c r="A419" s="29" t="s">
        <v>46</v>
      </c>
      <c r="B419" s="24"/>
      <c r="C419" s="15">
        <f>C420+C423+C425</f>
        <v>1994</v>
      </c>
    </row>
    <row r="420" spans="1:3" s="11" customFormat="1" x14ac:dyDescent="0.25">
      <c r="A420" s="14" t="s">
        <v>33</v>
      </c>
      <c r="B420" s="24"/>
      <c r="C420" s="10">
        <f>C421+C422</f>
        <v>1994</v>
      </c>
    </row>
    <row r="421" spans="1:3" s="11" customFormat="1" ht="30" x14ac:dyDescent="0.25">
      <c r="A421" s="9" t="s">
        <v>231</v>
      </c>
      <c r="B421" s="24">
        <v>1000</v>
      </c>
      <c r="C421" s="12">
        <v>-13</v>
      </c>
    </row>
    <row r="422" spans="1:3" s="11" customFormat="1" ht="14.45" customHeight="1" x14ac:dyDescent="0.25">
      <c r="A422" s="9" t="s">
        <v>132</v>
      </c>
      <c r="B422" s="24">
        <v>2000</v>
      </c>
      <c r="C422" s="12">
        <v>2007</v>
      </c>
    </row>
    <row r="423" spans="1:3" s="11" customFormat="1" hidden="1" x14ac:dyDescent="0.25">
      <c r="A423" s="14" t="s">
        <v>17</v>
      </c>
      <c r="B423" s="24"/>
      <c r="C423" s="58">
        <f>C424</f>
        <v>0</v>
      </c>
    </row>
    <row r="424" spans="1:3" s="11" customFormat="1" hidden="1" x14ac:dyDescent="0.25">
      <c r="A424" s="35"/>
      <c r="B424" s="24"/>
      <c r="C424" s="67"/>
    </row>
    <row r="425" spans="1:3" s="11" customFormat="1" hidden="1" x14ac:dyDescent="0.25">
      <c r="A425" s="34" t="s">
        <v>31</v>
      </c>
      <c r="B425" s="24"/>
      <c r="C425" s="10">
        <f>C426+C427</f>
        <v>0</v>
      </c>
    </row>
    <row r="426" spans="1:3" s="11" customFormat="1" hidden="1" x14ac:dyDescent="0.25">
      <c r="A426" s="9"/>
      <c r="B426" s="24"/>
      <c r="C426" s="57"/>
    </row>
    <row r="427" spans="1:3" s="11" customFormat="1" hidden="1" x14ac:dyDescent="0.25">
      <c r="A427" s="35"/>
      <c r="B427" s="24"/>
      <c r="C427" s="57"/>
    </row>
    <row r="428" spans="1:3" s="11" customFormat="1" x14ac:dyDescent="0.25">
      <c r="A428" s="29" t="s">
        <v>35</v>
      </c>
      <c r="B428" s="24"/>
      <c r="C428" s="15">
        <f>C429+C435</f>
        <v>-23</v>
      </c>
    </row>
    <row r="429" spans="1:3" s="11" customFormat="1" ht="13.15" customHeight="1" x14ac:dyDescent="0.25">
      <c r="A429" s="14" t="s">
        <v>33</v>
      </c>
      <c r="B429" s="26"/>
      <c r="C429" s="10">
        <f>C430+C431+C432+C433+C434</f>
        <v>7427</v>
      </c>
    </row>
    <row r="430" spans="1:3" s="11" customFormat="1" ht="30" x14ac:dyDescent="0.25">
      <c r="A430" s="9" t="s">
        <v>231</v>
      </c>
      <c r="B430" s="24">
        <v>1000</v>
      </c>
      <c r="C430" s="12">
        <v>-23</v>
      </c>
    </row>
    <row r="431" spans="1:3" s="11" customFormat="1" ht="13.15" customHeight="1" x14ac:dyDescent="0.25">
      <c r="A431" s="107" t="s">
        <v>266</v>
      </c>
      <c r="B431" s="24">
        <v>1000</v>
      </c>
      <c r="C431" s="12">
        <v>900</v>
      </c>
    </row>
    <row r="432" spans="1:3" s="11" customFormat="1" hidden="1" x14ac:dyDescent="0.25">
      <c r="A432" s="107"/>
      <c r="B432" s="24">
        <v>1000</v>
      </c>
      <c r="C432" s="12"/>
    </row>
    <row r="433" spans="1:3" s="11" customFormat="1" x14ac:dyDescent="0.25">
      <c r="A433" s="107"/>
      <c r="B433" s="24">
        <v>2000</v>
      </c>
      <c r="C433" s="12">
        <v>1550</v>
      </c>
    </row>
    <row r="434" spans="1:3" s="11" customFormat="1" x14ac:dyDescent="0.25">
      <c r="A434" s="107"/>
      <c r="B434" s="24">
        <v>5000</v>
      </c>
      <c r="C434" s="12">
        <v>5000</v>
      </c>
    </row>
    <row r="435" spans="1:3" s="11" customFormat="1" x14ac:dyDescent="0.25">
      <c r="A435" s="34" t="s">
        <v>31</v>
      </c>
      <c r="B435" s="24"/>
      <c r="C435" s="10">
        <f>C436+C437</f>
        <v>-7450</v>
      </c>
    </row>
    <row r="436" spans="1:3" s="11" customFormat="1" ht="30" x14ac:dyDescent="0.25">
      <c r="A436" s="20" t="s">
        <v>258</v>
      </c>
      <c r="B436" s="24">
        <v>2000</v>
      </c>
      <c r="C436" s="12">
        <v>-6500</v>
      </c>
    </row>
    <row r="437" spans="1:3" s="11" customFormat="1" ht="30" x14ac:dyDescent="0.25">
      <c r="A437" s="20" t="s">
        <v>265</v>
      </c>
      <c r="B437" s="24">
        <v>2000</v>
      </c>
      <c r="C437" s="12">
        <v>-950</v>
      </c>
    </row>
    <row r="438" spans="1:3" s="11" customFormat="1" x14ac:dyDescent="0.25">
      <c r="A438" s="100" t="s">
        <v>113</v>
      </c>
      <c r="B438" s="26"/>
      <c r="C438" s="15">
        <f>C439+C442+C444</f>
        <v>-4</v>
      </c>
    </row>
    <row r="439" spans="1:3" s="11" customFormat="1" x14ac:dyDescent="0.25">
      <c r="A439" s="25" t="s">
        <v>33</v>
      </c>
      <c r="B439" s="24"/>
      <c r="C439" s="10">
        <f>C440+C441</f>
        <v>-4</v>
      </c>
    </row>
    <row r="440" spans="1:3" s="11" customFormat="1" ht="30" x14ac:dyDescent="0.25">
      <c r="A440" s="9" t="s">
        <v>231</v>
      </c>
      <c r="B440" s="24">
        <v>1000</v>
      </c>
      <c r="C440" s="12">
        <v>-4</v>
      </c>
    </row>
    <row r="441" spans="1:3" s="11" customFormat="1" hidden="1" x14ac:dyDescent="0.25">
      <c r="A441" s="35"/>
      <c r="B441" s="24"/>
      <c r="C441" s="67"/>
    </row>
    <row r="442" spans="1:3" s="11" customFormat="1" hidden="1" x14ac:dyDescent="0.25">
      <c r="A442" s="14" t="s">
        <v>17</v>
      </c>
      <c r="B442" s="24"/>
      <c r="C442" s="58">
        <f>C443</f>
        <v>0</v>
      </c>
    </row>
    <row r="443" spans="1:3" s="11" customFormat="1" hidden="1" x14ac:dyDescent="0.25">
      <c r="A443" s="35"/>
      <c r="B443" s="24"/>
      <c r="C443" s="67"/>
    </row>
    <row r="444" spans="1:3" s="11" customFormat="1" hidden="1" x14ac:dyDescent="0.25">
      <c r="A444" s="34" t="s">
        <v>31</v>
      </c>
      <c r="B444" s="24"/>
      <c r="C444" s="58">
        <f>C445+C446</f>
        <v>0</v>
      </c>
    </row>
    <row r="445" spans="1:3" s="11" customFormat="1" hidden="1" x14ac:dyDescent="0.25">
      <c r="A445" s="9"/>
      <c r="B445" s="24"/>
      <c r="C445" s="57"/>
    </row>
    <row r="446" spans="1:3" s="11" customFormat="1" hidden="1" x14ac:dyDescent="0.25">
      <c r="A446" s="9"/>
      <c r="B446" s="24"/>
      <c r="C446" s="57"/>
    </row>
    <row r="447" spans="1:3" s="11" customFormat="1" x14ac:dyDescent="0.25">
      <c r="A447" s="29" t="s">
        <v>36</v>
      </c>
      <c r="B447" s="24"/>
      <c r="C447" s="15">
        <f>C448+C451</f>
        <v>0</v>
      </c>
    </row>
    <row r="448" spans="1:3" s="11" customFormat="1" x14ac:dyDescent="0.25">
      <c r="A448" s="14" t="s">
        <v>33</v>
      </c>
      <c r="B448" s="26"/>
      <c r="C448" s="10">
        <f>C449+C450</f>
        <v>5735</v>
      </c>
    </row>
    <row r="449" spans="1:3" s="11" customFormat="1" ht="13.9" customHeight="1" x14ac:dyDescent="0.25">
      <c r="A449" s="107" t="s">
        <v>267</v>
      </c>
      <c r="B449" s="24">
        <v>2000</v>
      </c>
      <c r="C449" s="12">
        <v>5126</v>
      </c>
    </row>
    <row r="450" spans="1:3" s="11" customFormat="1" x14ac:dyDescent="0.25">
      <c r="A450" s="107"/>
      <c r="B450" s="24">
        <v>5000</v>
      </c>
      <c r="C450" s="12">
        <v>609</v>
      </c>
    </row>
    <row r="451" spans="1:3" s="11" customFormat="1" x14ac:dyDescent="0.25">
      <c r="A451" s="34" t="s">
        <v>31</v>
      </c>
      <c r="B451" s="26"/>
      <c r="C451" s="10">
        <f>C452+C453</f>
        <v>-5735</v>
      </c>
    </row>
    <row r="452" spans="1:3" s="11" customFormat="1" ht="30" x14ac:dyDescent="0.25">
      <c r="A452" s="20" t="s">
        <v>258</v>
      </c>
      <c r="B452" s="24">
        <v>2000</v>
      </c>
      <c r="C452" s="12">
        <v>-5385</v>
      </c>
    </row>
    <row r="453" spans="1:3" s="11" customFormat="1" ht="30" x14ac:dyDescent="0.25">
      <c r="A453" s="20" t="s">
        <v>265</v>
      </c>
      <c r="B453" s="24">
        <v>6000</v>
      </c>
      <c r="C453" s="12">
        <v>-350</v>
      </c>
    </row>
    <row r="454" spans="1:3" s="11" customFormat="1" hidden="1" x14ac:dyDescent="0.25">
      <c r="A454" s="14" t="s">
        <v>17</v>
      </c>
      <c r="B454" s="24"/>
      <c r="C454" s="58">
        <f>C455</f>
        <v>0</v>
      </c>
    </row>
    <row r="455" spans="1:3" s="11" customFormat="1" hidden="1" x14ac:dyDescent="0.25">
      <c r="A455" s="35"/>
      <c r="B455" s="24"/>
      <c r="C455" s="67"/>
    </row>
    <row r="456" spans="1:3" s="11" customFormat="1" x14ac:dyDescent="0.25">
      <c r="A456" s="100" t="s">
        <v>114</v>
      </c>
      <c r="B456" s="24"/>
      <c r="C456" s="15">
        <f>C457+C460+C462</f>
        <v>1981</v>
      </c>
    </row>
    <row r="457" spans="1:3" s="11" customFormat="1" x14ac:dyDescent="0.25">
      <c r="A457" s="25" t="s">
        <v>33</v>
      </c>
      <c r="B457" s="24"/>
      <c r="C457" s="10">
        <f>C458+C459</f>
        <v>1981</v>
      </c>
    </row>
    <row r="458" spans="1:3" s="11" customFormat="1" ht="30" x14ac:dyDescent="0.25">
      <c r="A458" s="9" t="s">
        <v>231</v>
      </c>
      <c r="B458" s="24">
        <v>1000</v>
      </c>
      <c r="C458" s="12">
        <v>-18</v>
      </c>
    </row>
    <row r="459" spans="1:3" s="11" customFormat="1" ht="30" x14ac:dyDescent="0.25">
      <c r="A459" s="9" t="s">
        <v>119</v>
      </c>
      <c r="B459" s="24">
        <v>2000</v>
      </c>
      <c r="C459" s="12">
        <v>1999</v>
      </c>
    </row>
    <row r="460" spans="1:3" s="11" customFormat="1" hidden="1" x14ac:dyDescent="0.25">
      <c r="A460" s="14" t="s">
        <v>17</v>
      </c>
      <c r="B460" s="24"/>
      <c r="C460" s="58">
        <f>C461</f>
        <v>0</v>
      </c>
    </row>
    <row r="461" spans="1:3" s="11" customFormat="1" hidden="1" x14ac:dyDescent="0.25">
      <c r="A461" s="35"/>
      <c r="B461" s="24"/>
      <c r="C461" s="67"/>
    </row>
    <row r="462" spans="1:3" s="11" customFormat="1" hidden="1" x14ac:dyDescent="0.25">
      <c r="A462" s="34" t="s">
        <v>31</v>
      </c>
      <c r="B462" s="24"/>
      <c r="C462" s="58">
        <f>C463</f>
        <v>0</v>
      </c>
    </row>
    <row r="463" spans="1:3" s="11" customFormat="1" hidden="1" x14ac:dyDescent="0.25">
      <c r="A463" s="9"/>
      <c r="B463" s="24"/>
      <c r="C463" s="57"/>
    </row>
    <row r="464" spans="1:3" s="11" customFormat="1" x14ac:dyDescent="0.25">
      <c r="A464" s="29" t="s">
        <v>39</v>
      </c>
      <c r="B464" s="24"/>
      <c r="C464" s="51">
        <f>C465+C471+C473</f>
        <v>2000</v>
      </c>
    </row>
    <row r="465" spans="1:3" s="11" customFormat="1" x14ac:dyDescent="0.25">
      <c r="A465" s="14" t="s">
        <v>33</v>
      </c>
      <c r="B465" s="26"/>
      <c r="C465" s="10">
        <f>C466+C467+C468+C469</f>
        <v>7500</v>
      </c>
    </row>
    <row r="466" spans="1:3" s="11" customFormat="1" x14ac:dyDescent="0.25">
      <c r="A466" s="107" t="s">
        <v>253</v>
      </c>
      <c r="B466" s="24">
        <v>1000</v>
      </c>
      <c r="C466" s="12">
        <v>-4940</v>
      </c>
    </row>
    <row r="467" spans="1:3" s="11" customFormat="1" x14ac:dyDescent="0.25">
      <c r="A467" s="107"/>
      <c r="B467" s="24">
        <v>2000</v>
      </c>
      <c r="C467" s="12">
        <v>6931</v>
      </c>
    </row>
    <row r="468" spans="1:3" s="11" customFormat="1" x14ac:dyDescent="0.25">
      <c r="A468" s="107"/>
      <c r="B468" s="24">
        <v>5000</v>
      </c>
      <c r="C468" s="12">
        <v>5234</v>
      </c>
    </row>
    <row r="469" spans="1:3" s="11" customFormat="1" x14ac:dyDescent="0.25">
      <c r="A469" s="107"/>
      <c r="B469" s="24">
        <v>6000</v>
      </c>
      <c r="C469" s="12">
        <v>275</v>
      </c>
    </row>
    <row r="470" spans="1:3" s="11" customFormat="1" ht="30" hidden="1" x14ac:dyDescent="0.25">
      <c r="A470" s="9" t="s">
        <v>77</v>
      </c>
      <c r="B470" s="24">
        <v>1000</v>
      </c>
      <c r="C470" s="57"/>
    </row>
    <row r="471" spans="1:3" s="11" customFormat="1" hidden="1" x14ac:dyDescent="0.25">
      <c r="A471" s="14" t="s">
        <v>17</v>
      </c>
      <c r="B471" s="24"/>
      <c r="C471" s="58">
        <f>C472</f>
        <v>0</v>
      </c>
    </row>
    <row r="472" spans="1:3" s="11" customFormat="1" hidden="1" x14ac:dyDescent="0.25">
      <c r="A472" s="35"/>
      <c r="B472" s="24"/>
      <c r="C472" s="67"/>
    </row>
    <row r="473" spans="1:3" s="11" customFormat="1" x14ac:dyDescent="0.25">
      <c r="A473" s="34" t="s">
        <v>31</v>
      </c>
      <c r="B473" s="24"/>
      <c r="C473" s="10">
        <f>C474+C475</f>
        <v>-5500</v>
      </c>
    </row>
    <row r="474" spans="1:3" s="11" customFormat="1" ht="30" x14ac:dyDescent="0.25">
      <c r="A474" s="20" t="s">
        <v>258</v>
      </c>
      <c r="B474" s="24">
        <v>2000</v>
      </c>
      <c r="C474" s="12">
        <v>-5500</v>
      </c>
    </row>
    <row r="475" spans="1:3" s="11" customFormat="1" hidden="1" x14ac:dyDescent="0.25">
      <c r="A475" s="35"/>
      <c r="B475" s="24"/>
      <c r="C475" s="12"/>
    </row>
    <row r="476" spans="1:3" s="11" customFormat="1" x14ac:dyDescent="0.25">
      <c r="A476" s="100" t="s">
        <v>115</v>
      </c>
      <c r="B476" s="26"/>
      <c r="C476" s="15">
        <f>C477+C480+C482</f>
        <v>-9</v>
      </c>
    </row>
    <row r="477" spans="1:3" s="11" customFormat="1" x14ac:dyDescent="0.25">
      <c r="A477" s="25" t="s">
        <v>33</v>
      </c>
      <c r="B477" s="24"/>
      <c r="C477" s="10">
        <f>C478+C479</f>
        <v>-9</v>
      </c>
    </row>
    <row r="478" spans="1:3" s="11" customFormat="1" ht="30" x14ac:dyDescent="0.25">
      <c r="A478" s="9" t="s">
        <v>231</v>
      </c>
      <c r="B478" s="24">
        <v>1000</v>
      </c>
      <c r="C478" s="12">
        <v>-9</v>
      </c>
    </row>
    <row r="479" spans="1:3" s="11" customFormat="1" hidden="1" x14ac:dyDescent="0.25">
      <c r="A479" s="35"/>
      <c r="B479" s="24"/>
      <c r="C479" s="67"/>
    </row>
    <row r="480" spans="1:3" s="11" customFormat="1" hidden="1" x14ac:dyDescent="0.25">
      <c r="A480" s="14" t="s">
        <v>17</v>
      </c>
      <c r="B480" s="24"/>
      <c r="C480" s="58">
        <f>C481</f>
        <v>0</v>
      </c>
    </row>
    <row r="481" spans="1:3" s="11" customFormat="1" hidden="1" x14ac:dyDescent="0.25">
      <c r="A481" s="35"/>
      <c r="B481" s="24"/>
      <c r="C481" s="67"/>
    </row>
    <row r="482" spans="1:3" s="11" customFormat="1" hidden="1" x14ac:dyDescent="0.25">
      <c r="A482" s="34" t="s">
        <v>31</v>
      </c>
      <c r="B482" s="24"/>
      <c r="C482" s="58">
        <f>C483</f>
        <v>0</v>
      </c>
    </row>
    <row r="483" spans="1:3" s="11" customFormat="1" hidden="1" x14ac:dyDescent="0.25">
      <c r="A483" s="9"/>
      <c r="B483" s="24"/>
      <c r="C483" s="57"/>
    </row>
    <row r="484" spans="1:3" s="11" customFormat="1" x14ac:dyDescent="0.25">
      <c r="A484" s="29" t="s">
        <v>80</v>
      </c>
      <c r="B484" s="26"/>
      <c r="C484" s="15">
        <f>C485</f>
        <v>881</v>
      </c>
    </row>
    <row r="485" spans="1:3" s="11" customFormat="1" x14ac:dyDescent="0.25">
      <c r="A485" s="14" t="s">
        <v>41</v>
      </c>
      <c r="B485" s="24"/>
      <c r="C485" s="10">
        <f>C486+C487</f>
        <v>881</v>
      </c>
    </row>
    <row r="486" spans="1:3" s="11" customFormat="1" ht="30" x14ac:dyDescent="0.25">
      <c r="A486" s="9" t="s">
        <v>231</v>
      </c>
      <c r="B486" s="24">
        <v>1000</v>
      </c>
      <c r="C486" s="12">
        <v>-10</v>
      </c>
    </row>
    <row r="487" spans="1:3" s="11" customFormat="1" x14ac:dyDescent="0.25">
      <c r="A487" s="9" t="s">
        <v>242</v>
      </c>
      <c r="B487" s="24">
        <v>2000</v>
      </c>
      <c r="C487" s="12">
        <v>891</v>
      </c>
    </row>
    <row r="488" spans="1:3" s="11" customFormat="1" x14ac:dyDescent="0.25">
      <c r="A488" s="29" t="s">
        <v>79</v>
      </c>
      <c r="B488" s="26"/>
      <c r="C488" s="15">
        <f>C489+C492</f>
        <v>-5</v>
      </c>
    </row>
    <row r="489" spans="1:3" s="11" customFormat="1" x14ac:dyDescent="0.25">
      <c r="A489" s="14" t="s">
        <v>41</v>
      </c>
      <c r="B489" s="24"/>
      <c r="C489" s="10">
        <f>C490+C491</f>
        <v>-5</v>
      </c>
    </row>
    <row r="490" spans="1:3" s="11" customFormat="1" ht="30" x14ac:dyDescent="0.25">
      <c r="A490" s="9" t="s">
        <v>231</v>
      </c>
      <c r="B490" s="24">
        <v>1000</v>
      </c>
      <c r="C490" s="12">
        <v>-5</v>
      </c>
    </row>
    <row r="491" spans="1:3" s="11" customFormat="1" ht="30" hidden="1" x14ac:dyDescent="0.25">
      <c r="A491" s="9" t="s">
        <v>77</v>
      </c>
      <c r="B491" s="24">
        <v>1000</v>
      </c>
      <c r="C491" s="57"/>
    </row>
    <row r="492" spans="1:3" s="11" customFormat="1" hidden="1" x14ac:dyDescent="0.25">
      <c r="A492" s="14" t="s">
        <v>17</v>
      </c>
      <c r="B492" s="24"/>
      <c r="C492" s="58">
        <f>C493</f>
        <v>0</v>
      </c>
    </row>
    <row r="493" spans="1:3" s="11" customFormat="1" hidden="1" x14ac:dyDescent="0.25">
      <c r="A493" s="35"/>
      <c r="B493" s="24"/>
      <c r="C493" s="67"/>
    </row>
    <row r="494" spans="1:3" s="11" customFormat="1" x14ac:dyDescent="0.25">
      <c r="A494" s="100" t="s">
        <v>116</v>
      </c>
      <c r="B494" s="26"/>
      <c r="C494" s="15">
        <f>C495+C498</f>
        <v>826</v>
      </c>
    </row>
    <row r="495" spans="1:3" s="11" customFormat="1" x14ac:dyDescent="0.25">
      <c r="A495" s="14" t="s">
        <v>41</v>
      </c>
      <c r="B495" s="24"/>
      <c r="C495" s="10">
        <f>C496+C497</f>
        <v>826</v>
      </c>
    </row>
    <row r="496" spans="1:3" s="11" customFormat="1" ht="30" x14ac:dyDescent="0.25">
      <c r="A496" s="9" t="s">
        <v>231</v>
      </c>
      <c r="B496" s="24">
        <v>1000</v>
      </c>
      <c r="C496" s="12">
        <v>-1</v>
      </c>
    </row>
    <row r="497" spans="1:3" s="11" customFormat="1" x14ac:dyDescent="0.25">
      <c r="A497" s="35" t="s">
        <v>78</v>
      </c>
      <c r="B497" s="24">
        <v>2000</v>
      </c>
      <c r="C497" s="12">
        <v>827</v>
      </c>
    </row>
    <row r="498" spans="1:3" s="11" customFormat="1" hidden="1" x14ac:dyDescent="0.25">
      <c r="A498" s="14" t="s">
        <v>17</v>
      </c>
      <c r="B498" s="24"/>
      <c r="C498" s="58">
        <f>C499</f>
        <v>0</v>
      </c>
    </row>
    <row r="499" spans="1:3" s="11" customFormat="1" hidden="1" x14ac:dyDescent="0.25">
      <c r="A499" s="35" t="s">
        <v>107</v>
      </c>
      <c r="B499" s="24">
        <v>1000</v>
      </c>
      <c r="C499" s="67"/>
    </row>
    <row r="500" spans="1:3" s="11" customFormat="1" x14ac:dyDescent="0.25">
      <c r="A500" s="29" t="s">
        <v>111</v>
      </c>
      <c r="B500" s="24"/>
      <c r="C500" s="15">
        <f>C501+C503</f>
        <v>-7</v>
      </c>
    </row>
    <row r="501" spans="1:3" s="11" customFormat="1" x14ac:dyDescent="0.25">
      <c r="A501" s="14" t="s">
        <v>41</v>
      </c>
      <c r="B501" s="24"/>
      <c r="C501" s="10">
        <f>C502</f>
        <v>-7</v>
      </c>
    </row>
    <row r="502" spans="1:3" s="11" customFormat="1" ht="30" x14ac:dyDescent="0.25">
      <c r="A502" s="9" t="s">
        <v>231</v>
      </c>
      <c r="B502" s="24">
        <v>1000</v>
      </c>
      <c r="C502" s="12">
        <v>-7</v>
      </c>
    </row>
    <row r="503" spans="1:3" s="11" customFormat="1" ht="13.15" hidden="1" customHeight="1" x14ac:dyDescent="0.25">
      <c r="A503" s="14" t="s">
        <v>17</v>
      </c>
      <c r="B503" s="24"/>
      <c r="C503" s="58">
        <f>C504</f>
        <v>0</v>
      </c>
    </row>
    <row r="504" spans="1:3" s="11" customFormat="1" hidden="1" x14ac:dyDescent="0.25">
      <c r="A504" s="35"/>
      <c r="B504" s="24"/>
      <c r="C504" s="67"/>
    </row>
    <row r="505" spans="1:3" s="11" customFormat="1" x14ac:dyDescent="0.25">
      <c r="A505" s="29" t="s">
        <v>108</v>
      </c>
      <c r="B505" s="24"/>
      <c r="C505" s="10">
        <f>C506+C509+C511</f>
        <v>7979</v>
      </c>
    </row>
    <row r="506" spans="1:3" s="11" customFormat="1" x14ac:dyDescent="0.25">
      <c r="A506" s="14" t="s">
        <v>41</v>
      </c>
      <c r="B506" s="24"/>
      <c r="C506" s="10">
        <f>C507+C508</f>
        <v>7979</v>
      </c>
    </row>
    <row r="507" spans="1:3" s="11" customFormat="1" ht="30" x14ac:dyDescent="0.25">
      <c r="A507" s="9" t="s">
        <v>316</v>
      </c>
      <c r="B507" s="24">
        <v>5000</v>
      </c>
      <c r="C507" s="12">
        <v>7979</v>
      </c>
    </row>
    <row r="508" spans="1:3" s="11" customFormat="1" hidden="1" x14ac:dyDescent="0.25">
      <c r="A508" s="9"/>
      <c r="B508" s="24"/>
      <c r="C508" s="57"/>
    </row>
    <row r="509" spans="1:3" s="11" customFormat="1" hidden="1" x14ac:dyDescent="0.25">
      <c r="A509" s="14" t="s">
        <v>17</v>
      </c>
      <c r="B509" s="24"/>
      <c r="C509" s="58">
        <f>C510</f>
        <v>0</v>
      </c>
    </row>
    <row r="510" spans="1:3" s="11" customFormat="1" hidden="1" x14ac:dyDescent="0.25">
      <c r="A510" s="35"/>
      <c r="B510" s="24"/>
      <c r="C510" s="67"/>
    </row>
    <row r="511" spans="1:3" s="11" customFormat="1" hidden="1" x14ac:dyDescent="0.25">
      <c r="A511" s="34" t="s">
        <v>31</v>
      </c>
      <c r="B511" s="24"/>
      <c r="C511" s="58">
        <f>C512</f>
        <v>0</v>
      </c>
    </row>
    <row r="512" spans="1:3" s="11" customFormat="1" hidden="1" x14ac:dyDescent="0.25">
      <c r="A512" s="9"/>
      <c r="B512" s="24"/>
      <c r="C512" s="57"/>
    </row>
    <row r="513" spans="1:3" s="11" customFormat="1" x14ac:dyDescent="0.25">
      <c r="A513" s="29" t="s">
        <v>81</v>
      </c>
      <c r="B513" s="26"/>
      <c r="C513" s="15">
        <f>C514+C519+C521</f>
        <v>917</v>
      </c>
    </row>
    <row r="514" spans="1:3" s="11" customFormat="1" x14ac:dyDescent="0.25">
      <c r="A514" s="14" t="s">
        <v>41</v>
      </c>
      <c r="B514" s="24"/>
      <c r="C514" s="10">
        <f>C515+C516+C517+C518</f>
        <v>4562</v>
      </c>
    </row>
    <row r="515" spans="1:3" s="11" customFormat="1" ht="30" x14ac:dyDescent="0.25">
      <c r="A515" s="9" t="s">
        <v>264</v>
      </c>
      <c r="B515" s="24">
        <v>2000</v>
      </c>
      <c r="C515" s="12">
        <v>3645</v>
      </c>
    </row>
    <row r="516" spans="1:3" s="11" customFormat="1" ht="30" x14ac:dyDescent="0.25">
      <c r="A516" s="9" t="s">
        <v>77</v>
      </c>
      <c r="B516" s="24">
        <v>1000</v>
      </c>
      <c r="C516" s="12">
        <v>938</v>
      </c>
    </row>
    <row r="517" spans="1:3" s="11" customFormat="1" ht="30" x14ac:dyDescent="0.25">
      <c r="A517" s="9" t="s">
        <v>231</v>
      </c>
      <c r="B517" s="24">
        <v>1000</v>
      </c>
      <c r="C517" s="12">
        <v>-21</v>
      </c>
    </row>
    <row r="518" spans="1:3" s="11" customFormat="1" ht="30" hidden="1" x14ac:dyDescent="0.25">
      <c r="A518" s="9" t="s">
        <v>77</v>
      </c>
      <c r="B518" s="24"/>
      <c r="C518" s="12"/>
    </row>
    <row r="519" spans="1:3" s="11" customFormat="1" hidden="1" x14ac:dyDescent="0.25">
      <c r="A519" s="14" t="s">
        <v>17</v>
      </c>
      <c r="B519" s="24"/>
      <c r="C519" s="58">
        <f>C520</f>
        <v>0</v>
      </c>
    </row>
    <row r="520" spans="1:3" s="11" customFormat="1" hidden="1" x14ac:dyDescent="0.25">
      <c r="A520" s="35"/>
      <c r="B520" s="24">
        <v>1000</v>
      </c>
      <c r="C520" s="67"/>
    </row>
    <row r="521" spans="1:3" s="11" customFormat="1" x14ac:dyDescent="0.25">
      <c r="A521" s="34" t="s">
        <v>31</v>
      </c>
      <c r="B521" s="24"/>
      <c r="C521" s="10">
        <f>C522</f>
        <v>-3645</v>
      </c>
    </row>
    <row r="522" spans="1:3" s="11" customFormat="1" ht="30" x14ac:dyDescent="0.25">
      <c r="A522" s="9" t="s">
        <v>244</v>
      </c>
      <c r="B522" s="24">
        <v>2000</v>
      </c>
      <c r="C522" s="12">
        <v>-3645</v>
      </c>
    </row>
    <row r="523" spans="1:3" s="11" customFormat="1" x14ac:dyDescent="0.25">
      <c r="A523" s="29" t="s">
        <v>40</v>
      </c>
      <c r="B523" s="24"/>
      <c r="C523" s="51">
        <f>C524+C529+C531</f>
        <v>2577</v>
      </c>
    </row>
    <row r="524" spans="1:3" s="11" customFormat="1" x14ac:dyDescent="0.25">
      <c r="A524" s="14" t="s">
        <v>41</v>
      </c>
      <c r="B524" s="24"/>
      <c r="C524" s="10">
        <f>C525+C526+C527+C528</f>
        <v>4377</v>
      </c>
    </row>
    <row r="525" spans="1:3" s="11" customFormat="1" ht="30" x14ac:dyDescent="0.25">
      <c r="A525" s="9" t="s">
        <v>231</v>
      </c>
      <c r="B525" s="24">
        <v>1000</v>
      </c>
      <c r="C525" s="12">
        <v>-8</v>
      </c>
    </row>
    <row r="526" spans="1:3" s="11" customFormat="1" ht="30" x14ac:dyDescent="0.25">
      <c r="A526" s="20" t="s">
        <v>260</v>
      </c>
      <c r="B526" s="24">
        <v>1000</v>
      </c>
      <c r="C526" s="12">
        <v>-2000</v>
      </c>
    </row>
    <row r="527" spans="1:3" s="11" customFormat="1" ht="30" x14ac:dyDescent="0.25">
      <c r="A527" s="9" t="s">
        <v>77</v>
      </c>
      <c r="B527" s="24">
        <v>1000</v>
      </c>
      <c r="C527" s="12">
        <v>1585</v>
      </c>
    </row>
    <row r="528" spans="1:3" s="11" customFormat="1" ht="45" x14ac:dyDescent="0.25">
      <c r="A528" s="9" t="s">
        <v>261</v>
      </c>
      <c r="B528" s="24">
        <v>2000</v>
      </c>
      <c r="C528" s="12">
        <v>4800</v>
      </c>
    </row>
    <row r="529" spans="1:3" s="11" customFormat="1" hidden="1" x14ac:dyDescent="0.25">
      <c r="A529" s="14" t="s">
        <v>17</v>
      </c>
      <c r="B529" s="24"/>
      <c r="C529" s="58">
        <f>C530</f>
        <v>0</v>
      </c>
    </row>
    <row r="530" spans="1:3" s="11" customFormat="1" hidden="1" x14ac:dyDescent="0.25">
      <c r="A530" s="35"/>
      <c r="B530" s="24"/>
      <c r="C530" s="67"/>
    </row>
    <row r="531" spans="1:3" s="11" customFormat="1" x14ac:dyDescent="0.25">
      <c r="A531" s="34" t="s">
        <v>31</v>
      </c>
      <c r="B531" s="24"/>
      <c r="C531" s="10">
        <f>C532</f>
        <v>-1800</v>
      </c>
    </row>
    <row r="532" spans="1:3" s="11" customFormat="1" x14ac:dyDescent="0.25">
      <c r="A532" s="9" t="s">
        <v>262</v>
      </c>
      <c r="B532" s="24">
        <v>2000</v>
      </c>
      <c r="C532" s="12">
        <v>-1800</v>
      </c>
    </row>
    <row r="533" spans="1:3" s="11" customFormat="1" x14ac:dyDescent="0.25">
      <c r="A533" s="29" t="s">
        <v>43</v>
      </c>
      <c r="B533" s="24"/>
      <c r="C533" s="51">
        <f>C534</f>
        <v>4772</v>
      </c>
    </row>
    <row r="534" spans="1:3" s="11" customFormat="1" x14ac:dyDescent="0.25">
      <c r="A534" s="14" t="s">
        <v>33</v>
      </c>
      <c r="B534" s="26"/>
      <c r="C534" s="10">
        <f>C535+C536+C537+C538</f>
        <v>4772</v>
      </c>
    </row>
    <row r="535" spans="1:3" s="11" customFormat="1" x14ac:dyDescent="0.25">
      <c r="A535" s="35" t="s">
        <v>230</v>
      </c>
      <c r="B535" s="24">
        <v>1000</v>
      </c>
      <c r="C535" s="12">
        <v>4772</v>
      </c>
    </row>
    <row r="536" spans="1:3" s="11" customFormat="1" hidden="1" x14ac:dyDescent="0.25">
      <c r="A536" s="35"/>
      <c r="B536" s="24"/>
      <c r="C536" s="57"/>
    </row>
    <row r="537" spans="1:3" s="11" customFormat="1" hidden="1" x14ac:dyDescent="0.25">
      <c r="A537" s="35"/>
      <c r="B537" s="24"/>
      <c r="C537" s="57"/>
    </row>
    <row r="538" spans="1:3" s="11" customFormat="1" hidden="1" x14ac:dyDescent="0.25">
      <c r="A538" s="9"/>
      <c r="B538" s="24"/>
      <c r="C538" s="57"/>
    </row>
    <row r="539" spans="1:3" s="11" customFormat="1" x14ac:dyDescent="0.25">
      <c r="A539" s="29" t="s">
        <v>110</v>
      </c>
      <c r="B539" s="24"/>
      <c r="C539" s="15">
        <f>C540+C542</f>
        <v>3235</v>
      </c>
    </row>
    <row r="540" spans="1:3" s="11" customFormat="1" x14ac:dyDescent="0.25">
      <c r="A540" s="14" t="s">
        <v>33</v>
      </c>
      <c r="B540" s="24"/>
      <c r="C540" s="10">
        <f>C541</f>
        <v>3235</v>
      </c>
    </row>
    <row r="541" spans="1:3" s="11" customFormat="1" x14ac:dyDescent="0.25">
      <c r="A541" s="35" t="s">
        <v>230</v>
      </c>
      <c r="B541" s="24">
        <v>1000</v>
      </c>
      <c r="C541" s="12">
        <v>3235</v>
      </c>
    </row>
    <row r="542" spans="1:3" s="11" customFormat="1" hidden="1" x14ac:dyDescent="0.25">
      <c r="A542" s="14" t="s">
        <v>17</v>
      </c>
      <c r="B542" s="24"/>
      <c r="C542" s="58">
        <f>C543</f>
        <v>0</v>
      </c>
    </row>
    <row r="543" spans="1:3" s="11" customFormat="1" hidden="1" x14ac:dyDescent="0.25">
      <c r="A543" s="35"/>
      <c r="B543" s="24"/>
      <c r="C543" s="67"/>
    </row>
    <row r="544" spans="1:3" s="11" customFormat="1" x14ac:dyDescent="0.25">
      <c r="A544" s="29" t="s">
        <v>109</v>
      </c>
      <c r="B544" s="24"/>
      <c r="C544" s="15">
        <f>C545</f>
        <v>177</v>
      </c>
    </row>
    <row r="545" spans="1:3" s="11" customFormat="1" x14ac:dyDescent="0.25">
      <c r="A545" s="14" t="s">
        <v>17</v>
      </c>
      <c r="B545" s="24"/>
      <c r="C545" s="10">
        <f>C546</f>
        <v>177</v>
      </c>
    </row>
    <row r="546" spans="1:3" s="11" customFormat="1" ht="13.9" customHeight="1" x14ac:dyDescent="0.25">
      <c r="A546" s="9" t="s">
        <v>119</v>
      </c>
      <c r="B546" s="24">
        <v>2000</v>
      </c>
      <c r="C546" s="12">
        <v>177</v>
      </c>
    </row>
    <row r="547" spans="1:3" s="11" customFormat="1" x14ac:dyDescent="0.25">
      <c r="A547" s="29" t="s">
        <v>42</v>
      </c>
      <c r="B547" s="24"/>
      <c r="C547" s="51">
        <f>C548</f>
        <v>36000</v>
      </c>
    </row>
    <row r="548" spans="1:3" s="11" customFormat="1" x14ac:dyDescent="0.25">
      <c r="A548" s="14" t="s">
        <v>17</v>
      </c>
      <c r="B548" s="24"/>
      <c r="C548" s="10">
        <f>C549+C550+C551</f>
        <v>36000</v>
      </c>
    </row>
    <row r="549" spans="1:3" s="11" customFormat="1" ht="30" x14ac:dyDescent="0.25">
      <c r="A549" s="9" t="s">
        <v>263</v>
      </c>
      <c r="B549" s="24">
        <v>2000</v>
      </c>
      <c r="C549" s="12">
        <v>36000</v>
      </c>
    </row>
    <row r="550" spans="1:3" s="11" customFormat="1" hidden="1" x14ac:dyDescent="0.25">
      <c r="A550" s="35"/>
      <c r="B550" s="24"/>
      <c r="C550" s="67"/>
    </row>
    <row r="551" spans="1:3" s="11" customFormat="1" hidden="1" x14ac:dyDescent="0.25">
      <c r="A551" s="39"/>
      <c r="B551" s="24"/>
      <c r="C551" s="12"/>
    </row>
    <row r="552" spans="1:3" s="11" customFormat="1" x14ac:dyDescent="0.25">
      <c r="A552" s="29" t="s">
        <v>219</v>
      </c>
      <c r="B552" s="26"/>
      <c r="C552" s="15">
        <f>C555</f>
        <v>254</v>
      </c>
    </row>
    <row r="553" spans="1:3" s="11" customFormat="1" hidden="1" x14ac:dyDescent="0.25">
      <c r="A553" s="29"/>
      <c r="B553" s="26"/>
      <c r="C553" s="15"/>
    </row>
    <row r="554" spans="1:3" s="11" customFormat="1" hidden="1" x14ac:dyDescent="0.25">
      <c r="A554" s="29"/>
      <c r="B554" s="26"/>
      <c r="C554" s="15"/>
    </row>
    <row r="555" spans="1:3" s="11" customFormat="1" x14ac:dyDescent="0.25">
      <c r="A555" s="14" t="s">
        <v>17</v>
      </c>
      <c r="B555" s="26"/>
      <c r="C555" s="10">
        <f>C557+C558</f>
        <v>254</v>
      </c>
    </row>
    <row r="556" spans="1:3" s="11" customFormat="1" hidden="1" x14ac:dyDescent="0.25">
      <c r="A556" s="9"/>
      <c r="B556" s="24"/>
      <c r="C556" s="12"/>
    </row>
    <row r="557" spans="1:3" s="11" customFormat="1" ht="30" x14ac:dyDescent="0.25">
      <c r="A557" s="9" t="s">
        <v>231</v>
      </c>
      <c r="B557" s="24">
        <v>1000</v>
      </c>
      <c r="C557" s="12">
        <v>-1</v>
      </c>
    </row>
    <row r="558" spans="1:3" s="11" customFormat="1" ht="13.9" customHeight="1" x14ac:dyDescent="0.25">
      <c r="A558" s="39" t="s">
        <v>119</v>
      </c>
      <c r="B558" s="24">
        <v>2000</v>
      </c>
      <c r="C558" s="12">
        <v>255</v>
      </c>
    </row>
    <row r="559" spans="1:3" s="11" customFormat="1" hidden="1" x14ac:dyDescent="0.25">
      <c r="A559" s="29" t="s">
        <v>49</v>
      </c>
      <c r="B559" s="26"/>
      <c r="C559" s="15">
        <f>C560</f>
        <v>0</v>
      </c>
    </row>
    <row r="560" spans="1:3" s="11" customFormat="1" hidden="1" x14ac:dyDescent="0.25">
      <c r="A560" s="25" t="s">
        <v>17</v>
      </c>
      <c r="B560" s="24"/>
      <c r="C560" s="58">
        <f>C561+C562+C563</f>
        <v>0</v>
      </c>
    </row>
    <row r="561" spans="1:3" s="11" customFormat="1" hidden="1" x14ac:dyDescent="0.25">
      <c r="A561" s="9"/>
      <c r="B561" s="24"/>
      <c r="C561" s="12"/>
    </row>
    <row r="562" spans="1:3" s="11" customFormat="1" hidden="1" x14ac:dyDescent="0.25">
      <c r="A562" s="35"/>
      <c r="B562" s="24"/>
      <c r="C562" s="67"/>
    </row>
    <row r="563" spans="1:3" s="11" customFormat="1" hidden="1" x14ac:dyDescent="0.25">
      <c r="A563" s="9"/>
      <c r="B563" s="24"/>
      <c r="C563" s="12"/>
    </row>
    <row r="564" spans="1:3" s="11" customFormat="1" x14ac:dyDescent="0.25">
      <c r="A564" s="29" t="s">
        <v>330</v>
      </c>
      <c r="B564" s="24"/>
      <c r="C564" s="15">
        <f>C565</f>
        <v>12632</v>
      </c>
    </row>
    <row r="565" spans="1:3" s="11" customFormat="1" x14ac:dyDescent="0.25">
      <c r="A565" s="25" t="s">
        <v>17</v>
      </c>
      <c r="B565" s="24"/>
      <c r="C565" s="10">
        <f>C566+C567</f>
        <v>12632</v>
      </c>
    </row>
    <row r="566" spans="1:3" s="11" customFormat="1" x14ac:dyDescent="0.25">
      <c r="A566" s="9" t="s">
        <v>229</v>
      </c>
      <c r="B566" s="24">
        <v>1000</v>
      </c>
      <c r="C566" s="12">
        <v>6632</v>
      </c>
    </row>
    <row r="567" spans="1:3" s="11" customFormat="1" ht="30" x14ac:dyDescent="0.25">
      <c r="A567" s="9" t="s">
        <v>313</v>
      </c>
      <c r="B567" s="24">
        <v>1000</v>
      </c>
      <c r="C567" s="12">
        <v>6000</v>
      </c>
    </row>
    <row r="568" spans="1:3" s="11" customFormat="1" x14ac:dyDescent="0.25">
      <c r="A568" s="29" t="s">
        <v>331</v>
      </c>
      <c r="B568" s="24"/>
      <c r="C568" s="15">
        <f>C569+C571</f>
        <v>3075</v>
      </c>
    </row>
    <row r="569" spans="1:3" s="11" customFormat="1" hidden="1" x14ac:dyDescent="0.25">
      <c r="A569" s="14" t="s">
        <v>16</v>
      </c>
      <c r="B569" s="24"/>
      <c r="C569" s="10">
        <f>C570</f>
        <v>0</v>
      </c>
    </row>
    <row r="570" spans="1:3" s="11" customFormat="1" hidden="1" x14ac:dyDescent="0.25">
      <c r="A570" s="39"/>
      <c r="B570" s="24"/>
      <c r="C570" s="12"/>
    </row>
    <row r="571" spans="1:3" s="11" customFormat="1" x14ac:dyDescent="0.25">
      <c r="A571" s="25" t="s">
        <v>17</v>
      </c>
      <c r="B571" s="24"/>
      <c r="C571" s="10">
        <f>C572+C573+C574</f>
        <v>3075</v>
      </c>
    </row>
    <row r="572" spans="1:3" s="11" customFormat="1" x14ac:dyDescent="0.25">
      <c r="A572" s="9" t="s">
        <v>229</v>
      </c>
      <c r="B572" s="24">
        <v>1000</v>
      </c>
      <c r="C572" s="12">
        <v>4277</v>
      </c>
    </row>
    <row r="573" spans="1:3" s="11" customFormat="1" ht="30" x14ac:dyDescent="0.25">
      <c r="A573" s="9" t="s">
        <v>231</v>
      </c>
      <c r="B573" s="24">
        <v>1000</v>
      </c>
      <c r="C573" s="12">
        <v>-2</v>
      </c>
    </row>
    <row r="574" spans="1:3" s="11" customFormat="1" ht="30" x14ac:dyDescent="0.25">
      <c r="A574" s="9" t="s">
        <v>243</v>
      </c>
      <c r="B574" s="24">
        <v>2000</v>
      </c>
      <c r="C574" s="12">
        <v>-1200</v>
      </c>
    </row>
    <row r="575" spans="1:3" s="11" customFormat="1" x14ac:dyDescent="0.25">
      <c r="A575" s="29" t="s">
        <v>332</v>
      </c>
      <c r="B575" s="26"/>
      <c r="C575" s="15">
        <f>C576</f>
        <v>3410</v>
      </c>
    </row>
    <row r="576" spans="1:3" s="11" customFormat="1" x14ac:dyDescent="0.25">
      <c r="A576" s="25" t="s">
        <v>17</v>
      </c>
      <c r="B576" s="26"/>
      <c r="C576" s="10">
        <f>C577</f>
        <v>3410</v>
      </c>
    </row>
    <row r="577" spans="1:3" s="11" customFormat="1" x14ac:dyDescent="0.25">
      <c r="A577" s="9" t="s">
        <v>229</v>
      </c>
      <c r="B577" s="24">
        <v>1000</v>
      </c>
      <c r="C577" s="12">
        <v>3410</v>
      </c>
    </row>
    <row r="578" spans="1:3" s="11" customFormat="1" hidden="1" x14ac:dyDescent="0.25">
      <c r="A578" s="45" t="s">
        <v>127</v>
      </c>
      <c r="B578" s="24"/>
      <c r="C578" s="15">
        <f>C579</f>
        <v>0</v>
      </c>
    </row>
    <row r="579" spans="1:3" s="11" customFormat="1" hidden="1" x14ac:dyDescent="0.25">
      <c r="A579" s="101" t="s">
        <v>128</v>
      </c>
      <c r="B579" s="26"/>
      <c r="C579" s="10">
        <f>C580</f>
        <v>0</v>
      </c>
    </row>
    <row r="580" spans="1:3" s="11" customFormat="1" hidden="1" x14ac:dyDescent="0.25">
      <c r="A580" s="9" t="s">
        <v>129</v>
      </c>
      <c r="B580" s="24"/>
      <c r="C580" s="12"/>
    </row>
    <row r="581" spans="1:3" s="11" customFormat="1" x14ac:dyDescent="0.25">
      <c r="A581" s="16" t="s">
        <v>333</v>
      </c>
      <c r="B581" s="24"/>
      <c r="C581" s="12">
        <v>0</v>
      </c>
    </row>
    <row r="582" spans="1:3" s="11" customFormat="1" x14ac:dyDescent="0.25">
      <c r="A582" s="89" t="s">
        <v>72</v>
      </c>
      <c r="B582" s="24"/>
      <c r="C582" s="12">
        <v>0</v>
      </c>
    </row>
    <row r="583" spans="1:3" s="11" customFormat="1" x14ac:dyDescent="0.25">
      <c r="A583" s="102" t="s">
        <v>162</v>
      </c>
      <c r="B583" s="24">
        <v>1000</v>
      </c>
      <c r="C583" s="12">
        <v>-1065</v>
      </c>
    </row>
    <row r="584" spans="1:3" s="11" customFormat="1" ht="60" x14ac:dyDescent="0.25">
      <c r="A584" s="102" t="s">
        <v>163</v>
      </c>
      <c r="B584" s="24">
        <v>2000</v>
      </c>
      <c r="C584" s="12">
        <v>1065</v>
      </c>
    </row>
    <row r="585" spans="1:3" s="11" customFormat="1" ht="14.45" customHeight="1" x14ac:dyDescent="0.25">
      <c r="A585" s="107" t="s">
        <v>218</v>
      </c>
      <c r="B585" s="24">
        <v>2000</v>
      </c>
      <c r="C585" s="12">
        <v>-542</v>
      </c>
    </row>
    <row r="586" spans="1:3" s="11" customFormat="1" x14ac:dyDescent="0.25">
      <c r="A586" s="107"/>
      <c r="B586" s="24">
        <v>5000</v>
      </c>
      <c r="C586" s="12">
        <v>542</v>
      </c>
    </row>
    <row r="587" spans="1:3" s="11" customFormat="1" x14ac:dyDescent="0.25">
      <c r="A587" s="29" t="s">
        <v>50</v>
      </c>
      <c r="B587" s="24"/>
      <c r="C587" s="15">
        <f>C588+C591+C594</f>
        <v>-8853</v>
      </c>
    </row>
    <row r="588" spans="1:3" s="11" customFormat="1" x14ac:dyDescent="0.25">
      <c r="A588" s="14" t="s">
        <v>70</v>
      </c>
      <c r="B588" s="24"/>
      <c r="C588" s="10">
        <f>C589+C590</f>
        <v>-5850</v>
      </c>
    </row>
    <row r="589" spans="1:3" s="11" customFormat="1" ht="30" x14ac:dyDescent="0.25">
      <c r="A589" s="9" t="s">
        <v>165</v>
      </c>
      <c r="B589" s="24">
        <v>1000</v>
      </c>
      <c r="C589" s="12">
        <v>-8400</v>
      </c>
    </row>
    <row r="590" spans="1:3" s="11" customFormat="1" x14ac:dyDescent="0.25">
      <c r="A590" s="9" t="s">
        <v>166</v>
      </c>
      <c r="B590" s="24">
        <v>2000</v>
      </c>
      <c r="C590" s="12">
        <v>2550</v>
      </c>
    </row>
    <row r="591" spans="1:3" s="11" customFormat="1" x14ac:dyDescent="0.25">
      <c r="A591" s="14" t="s">
        <v>71</v>
      </c>
      <c r="B591" s="24"/>
      <c r="C591" s="10">
        <f>C592+C593</f>
        <v>0</v>
      </c>
    </row>
    <row r="592" spans="1:3" s="11" customFormat="1" x14ac:dyDescent="0.25">
      <c r="A592" s="96" t="s">
        <v>167</v>
      </c>
      <c r="B592" s="24">
        <v>1000</v>
      </c>
      <c r="C592" s="12">
        <v>-2125</v>
      </c>
    </row>
    <row r="593" spans="1:3" s="11" customFormat="1" x14ac:dyDescent="0.25">
      <c r="A593" s="9" t="s">
        <v>166</v>
      </c>
      <c r="B593" s="24">
        <v>2000</v>
      </c>
      <c r="C593" s="12">
        <v>2125</v>
      </c>
    </row>
    <row r="594" spans="1:3" s="11" customFormat="1" ht="29.25" x14ac:dyDescent="0.25">
      <c r="A594" s="25" t="s">
        <v>26</v>
      </c>
      <c r="B594" s="26"/>
      <c r="C594" s="10">
        <f>C595+C596</f>
        <v>-3003</v>
      </c>
    </row>
    <row r="595" spans="1:3" s="11" customFormat="1" ht="14.45" customHeight="1" x14ac:dyDescent="0.25">
      <c r="A595" s="107" t="s">
        <v>168</v>
      </c>
      <c r="B595" s="24">
        <v>1000</v>
      </c>
      <c r="C595" s="12">
        <v>-10</v>
      </c>
    </row>
    <row r="596" spans="1:3" s="11" customFormat="1" x14ac:dyDescent="0.25">
      <c r="A596" s="107"/>
      <c r="B596" s="24">
        <v>2000</v>
      </c>
      <c r="C596" s="12">
        <v>-2993</v>
      </c>
    </row>
    <row r="597" spans="1:3" s="11" customFormat="1" x14ac:dyDescent="0.25">
      <c r="A597" s="16" t="s">
        <v>73</v>
      </c>
      <c r="B597" s="24"/>
      <c r="C597" s="15">
        <f>C598</f>
        <v>18180</v>
      </c>
    </row>
    <row r="598" spans="1:3" s="11" customFormat="1" x14ac:dyDescent="0.25">
      <c r="A598" s="14" t="s">
        <v>74</v>
      </c>
      <c r="B598" s="24"/>
      <c r="C598" s="30">
        <f>C599</f>
        <v>18180</v>
      </c>
    </row>
    <row r="599" spans="1:3" s="11" customFormat="1" ht="13.9" customHeight="1" x14ac:dyDescent="0.25">
      <c r="A599" s="50" t="s">
        <v>164</v>
      </c>
      <c r="B599" s="24">
        <v>2000</v>
      </c>
      <c r="C599" s="32">
        <v>18180</v>
      </c>
    </row>
    <row r="600" spans="1:3" s="11" customFormat="1" hidden="1" x14ac:dyDescent="0.25">
      <c r="A600" s="29" t="s">
        <v>117</v>
      </c>
      <c r="B600" s="26"/>
      <c r="C600" s="15">
        <f>C601</f>
        <v>0</v>
      </c>
    </row>
    <row r="601" spans="1:3" s="11" customFormat="1" hidden="1" x14ac:dyDescent="0.25">
      <c r="A601" s="14" t="s">
        <v>118</v>
      </c>
      <c r="B601" s="26"/>
      <c r="C601" s="30">
        <f>C602+C603</f>
        <v>0</v>
      </c>
    </row>
    <row r="602" spans="1:3" s="11" customFormat="1" hidden="1" x14ac:dyDescent="0.25">
      <c r="A602" s="107"/>
      <c r="B602" s="24"/>
      <c r="C602" s="32"/>
    </row>
    <row r="603" spans="1:3" s="11" customFormat="1" hidden="1" x14ac:dyDescent="0.25">
      <c r="A603" s="107"/>
      <c r="B603" s="24"/>
      <c r="C603" s="32"/>
    </row>
    <row r="604" spans="1:3" s="11" customFormat="1" hidden="1" x14ac:dyDescent="0.25">
      <c r="A604" s="50"/>
      <c r="B604" s="24"/>
      <c r="C604" s="32"/>
    </row>
    <row r="605" spans="1:3" s="11" customFormat="1" x14ac:dyDescent="0.25">
      <c r="A605" s="50"/>
      <c r="B605" s="24"/>
      <c r="C605" s="32"/>
    </row>
    <row r="606" spans="1:3" s="11" customFormat="1" x14ac:dyDescent="0.25">
      <c r="A606" s="116" t="s">
        <v>51</v>
      </c>
      <c r="B606" s="116"/>
      <c r="C606" s="105">
        <f>C607+C609+C615+C617</f>
        <v>-889366</v>
      </c>
    </row>
    <row r="607" spans="1:3" s="11" customFormat="1" ht="13.9" customHeight="1" x14ac:dyDescent="0.25">
      <c r="A607" s="14" t="s">
        <v>52</v>
      </c>
      <c r="B607" s="42" t="s">
        <v>53</v>
      </c>
      <c r="C607" s="10">
        <f>-(C608)</f>
        <v>90104</v>
      </c>
    </row>
    <row r="608" spans="1:3" s="11" customFormat="1" x14ac:dyDescent="0.25">
      <c r="A608" s="9" t="s">
        <v>317</v>
      </c>
      <c r="B608" s="64"/>
      <c r="C608" s="12">
        <v>-90104</v>
      </c>
    </row>
    <row r="609" spans="1:8" s="11" customFormat="1" x14ac:dyDescent="0.25">
      <c r="A609" s="14" t="s">
        <v>54</v>
      </c>
      <c r="B609" s="42" t="s">
        <v>55</v>
      </c>
      <c r="C609" s="10">
        <f>C610+C611+C612+C613+C614</f>
        <v>-979470</v>
      </c>
    </row>
    <row r="610" spans="1:8" s="11" customFormat="1" ht="45" x14ac:dyDescent="0.25">
      <c r="A610" s="9" t="s">
        <v>334</v>
      </c>
      <c r="B610" s="64"/>
      <c r="C610" s="12">
        <v>102591</v>
      </c>
    </row>
    <row r="611" spans="1:8" s="11" customFormat="1" ht="45" x14ac:dyDescent="0.25">
      <c r="A611" s="9" t="s">
        <v>233</v>
      </c>
      <c r="B611" s="64"/>
      <c r="C611" s="12">
        <v>59503</v>
      </c>
    </row>
    <row r="612" spans="1:8" s="11" customFormat="1" ht="45" x14ac:dyDescent="0.25">
      <c r="A612" s="9" t="s">
        <v>234</v>
      </c>
      <c r="B612" s="64"/>
      <c r="C612" s="12">
        <v>-1088678</v>
      </c>
    </row>
    <row r="613" spans="1:8" s="11" customFormat="1" ht="45" x14ac:dyDescent="0.25">
      <c r="A613" s="9" t="s">
        <v>235</v>
      </c>
      <c r="B613" s="64"/>
      <c r="C613" s="12">
        <v>-24976</v>
      </c>
    </row>
    <row r="614" spans="1:8" s="11" customFormat="1" ht="45" x14ac:dyDescent="0.25">
      <c r="A614" s="9" t="s">
        <v>236</v>
      </c>
      <c r="B614" s="64"/>
      <c r="C614" s="12">
        <v>-27910</v>
      </c>
    </row>
    <row r="615" spans="1:8" s="11" customFormat="1" hidden="1" x14ac:dyDescent="0.25">
      <c r="A615" s="14" t="s">
        <v>56</v>
      </c>
      <c r="B615" s="26" t="s">
        <v>57</v>
      </c>
      <c r="C615" s="10">
        <f>-C616</f>
        <v>0</v>
      </c>
    </row>
    <row r="616" spans="1:8" s="11" customFormat="1" ht="55.15" hidden="1" customHeight="1" x14ac:dyDescent="0.25">
      <c r="A616" s="9"/>
      <c r="B616" s="24"/>
      <c r="C616" s="12"/>
      <c r="E616" s="69"/>
    </row>
    <row r="617" spans="1:8" s="19" customFormat="1" hidden="1" x14ac:dyDescent="0.25">
      <c r="A617" s="18" t="s">
        <v>58</v>
      </c>
      <c r="B617" s="65" t="s">
        <v>59</v>
      </c>
      <c r="C617" s="10">
        <f>-C618</f>
        <v>0</v>
      </c>
      <c r="D617" s="11"/>
      <c r="E617" s="11"/>
      <c r="F617" s="11"/>
      <c r="G617" s="11"/>
      <c r="H617" s="11"/>
    </row>
    <row r="618" spans="1:8" s="11" customFormat="1" hidden="1" x14ac:dyDescent="0.25">
      <c r="A618" s="9"/>
      <c r="B618" s="24"/>
      <c r="C618" s="12"/>
    </row>
    <row r="619" spans="1:8" s="11" customFormat="1" hidden="1" x14ac:dyDescent="0.25">
      <c r="A619" s="9"/>
      <c r="B619" s="24"/>
      <c r="C619" s="12"/>
    </row>
    <row r="620" spans="1:8" s="11" customFormat="1" x14ac:dyDescent="0.25">
      <c r="A620" s="9"/>
      <c r="B620" s="24"/>
      <c r="C620" s="12"/>
    </row>
    <row r="621" spans="1:8" s="11" customFormat="1" x14ac:dyDescent="0.25">
      <c r="A621" s="113" t="s">
        <v>60</v>
      </c>
      <c r="B621" s="113"/>
      <c r="C621" s="113"/>
    </row>
    <row r="622" spans="1:8" s="11" customFormat="1" ht="9.75" customHeight="1" x14ac:dyDescent="0.25">
      <c r="A622" s="9"/>
      <c r="B622" s="24"/>
      <c r="C622" s="12"/>
    </row>
    <row r="623" spans="1:8" s="11" customFormat="1" x14ac:dyDescent="0.25">
      <c r="A623" s="83" t="s">
        <v>3</v>
      </c>
      <c r="B623" s="84"/>
      <c r="C623" s="85">
        <f>C624</f>
        <v>900</v>
      </c>
    </row>
    <row r="624" spans="1:8" s="11" customFormat="1" x14ac:dyDescent="0.25">
      <c r="A624" s="9" t="s">
        <v>61</v>
      </c>
      <c r="B624" s="24" t="s">
        <v>62</v>
      </c>
      <c r="C624" s="12">
        <f>C625+C626</f>
        <v>900</v>
      </c>
    </row>
    <row r="625" spans="1:3" s="11" customFormat="1" x14ac:dyDescent="0.25">
      <c r="A625" s="39" t="s">
        <v>207</v>
      </c>
      <c r="B625" s="24"/>
      <c r="C625" s="12">
        <v>900</v>
      </c>
    </row>
    <row r="626" spans="1:3" s="11" customFormat="1" ht="13.9" customHeight="1" x14ac:dyDescent="0.25">
      <c r="A626" s="9"/>
      <c r="B626" s="24"/>
      <c r="C626" s="12"/>
    </row>
    <row r="627" spans="1:3" s="11" customFormat="1" x14ac:dyDescent="0.25">
      <c r="A627" s="83" t="s">
        <v>12</v>
      </c>
      <c r="B627" s="84"/>
      <c r="C627" s="85">
        <f>C628</f>
        <v>900</v>
      </c>
    </row>
    <row r="628" spans="1:3" s="11" customFormat="1" ht="14.45" customHeight="1" x14ac:dyDescent="0.25">
      <c r="A628" s="29" t="s">
        <v>114</v>
      </c>
      <c r="B628" s="26"/>
      <c r="C628" s="15">
        <f>C630</f>
        <v>900</v>
      </c>
    </row>
    <row r="629" spans="1:3" s="11" customFormat="1" ht="14.45" customHeight="1" x14ac:dyDescent="0.25">
      <c r="A629" s="25" t="s">
        <v>33</v>
      </c>
      <c r="B629" s="26"/>
      <c r="C629" s="10">
        <f>C630</f>
        <v>900</v>
      </c>
    </row>
    <row r="630" spans="1:3" s="11" customFormat="1" ht="14.45" customHeight="1" x14ac:dyDescent="0.25">
      <c r="A630" s="20" t="s">
        <v>208</v>
      </c>
      <c r="B630" s="24">
        <v>6000</v>
      </c>
      <c r="C630" s="12">
        <v>900</v>
      </c>
    </row>
    <row r="632" spans="1:3" x14ac:dyDescent="0.25">
      <c r="A632" s="8" t="s">
        <v>335</v>
      </c>
    </row>
  </sheetData>
  <mergeCells count="31">
    <mergeCell ref="A621:C621"/>
    <mergeCell ref="A1:C1"/>
    <mergeCell ref="A274:A275"/>
    <mergeCell ref="A606:B606"/>
    <mergeCell ref="A301:A302"/>
    <mergeCell ref="A602:A603"/>
    <mergeCell ref="A124:A125"/>
    <mergeCell ref="A193:A194"/>
    <mergeCell ref="A276:A277"/>
    <mergeCell ref="A128:A129"/>
    <mergeCell ref="A76:A77"/>
    <mergeCell ref="A585:A586"/>
    <mergeCell ref="A184:A185"/>
    <mergeCell ref="A595:A596"/>
    <mergeCell ref="A247:A249"/>
    <mergeCell ref="A466:A469"/>
    <mergeCell ref="A251:B251"/>
    <mergeCell ref="A449:A450"/>
    <mergeCell ref="A158:A159"/>
    <mergeCell ref="A160:A162"/>
    <mergeCell ref="A197:A199"/>
    <mergeCell ref="A207:A210"/>
    <mergeCell ref="A431:A434"/>
    <mergeCell ref="A309:A310"/>
    <mergeCell ref="A315:A316"/>
    <mergeCell ref="A323:A324"/>
    <mergeCell ref="A340:A342"/>
    <mergeCell ref="A388:A390"/>
    <mergeCell ref="A395:A397"/>
    <mergeCell ref="A252:A253"/>
    <mergeCell ref="A242:A243"/>
  </mergeCells>
  <pageMargins left="0.51181102362204722" right="0.11811023622047245" top="0.15748031496062992" bottom="0" header="0.31496062992125984" footer="0.31496062992125984"/>
  <pageSetup paperSize="9" scale="95" orientation="portrait" r:id="rId1"/>
  <headerFooter differentFirst="1">
    <oddFooter>&amp;R&amp;"Times New Roman,Regular"&amp;9&amp;P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Ilona Spurķe</dc:creator>
  <cp:lastModifiedBy>Sanita Djadela</cp:lastModifiedBy>
  <cp:lastPrinted>2022-11-24T13:30:24Z</cp:lastPrinted>
  <dcterms:created xsi:type="dcterms:W3CDTF">2022-04-13T14:15:17Z</dcterms:created>
  <dcterms:modified xsi:type="dcterms:W3CDTF">2022-11-30T12:52:45Z</dcterms:modified>
</cp:coreProperties>
</file>