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90" tabRatio="724"/>
  </bookViews>
  <sheets>
    <sheet name="3.1.1.3_aprēķini" sheetId="2" r:id="rId1"/>
    <sheet name="2.1.2." sheetId="3" state="hidden" r:id="rId2"/>
    <sheet name="2.1.3." sheetId="4" state="hidden" r:id="rId3"/>
    <sheet name="2.1.5." sheetId="6" state="hidden" r:id="rId4"/>
    <sheet name="2.2.3." sheetId="10" state="hidden" r:id="rId5"/>
    <sheet name="2.2.4." sheetId="11" state="hidden" r:id="rId6"/>
    <sheet name="2.2.5." sheetId="12" state="hidden" r:id="rId7"/>
    <sheet name="2.2.6." sheetId="13" state="hidden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0" i="2" l="1"/>
  <c r="Q7" i="2"/>
  <c r="D4" i="2" l="1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C55" i="2" l="1"/>
  <c r="C54" i="2"/>
  <c r="J7" i="2" l="1"/>
  <c r="N7" i="2"/>
  <c r="O7" i="2"/>
  <c r="O6" i="2"/>
  <c r="N6" i="2"/>
  <c r="M6" i="2"/>
  <c r="L6" i="2"/>
  <c r="K6" i="2"/>
  <c r="J6" i="2"/>
  <c r="I6" i="2"/>
  <c r="P5" i="2"/>
  <c r="O5" i="2"/>
  <c r="N5" i="2"/>
  <c r="M5" i="2"/>
  <c r="L5" i="2"/>
  <c r="K5" i="2"/>
  <c r="J5" i="2"/>
  <c r="I5" i="2"/>
  <c r="P4" i="2"/>
  <c r="P7" i="2" s="1"/>
  <c r="O4" i="2"/>
  <c r="N4" i="2"/>
  <c r="M4" i="2"/>
  <c r="M7" i="2" s="1"/>
  <c r="L4" i="2"/>
  <c r="L7" i="2" s="1"/>
  <c r="K4" i="2"/>
  <c r="K7" i="2" s="1"/>
  <c r="J4" i="2"/>
  <c r="I4" i="2"/>
  <c r="Q4" i="2" l="1"/>
  <c r="Q5" i="2"/>
  <c r="Q6" i="2"/>
  <c r="I7" i="2"/>
  <c r="B47" i="2" l="1"/>
  <c r="E46" i="2"/>
  <c r="C46" i="2"/>
  <c r="E45" i="2"/>
  <c r="C45" i="2"/>
  <c r="E44" i="2"/>
  <c r="C44" i="2"/>
  <c r="E43" i="2"/>
  <c r="C43" i="2"/>
  <c r="E42" i="2"/>
  <c r="C42" i="2"/>
  <c r="E41" i="2"/>
  <c r="C41" i="2"/>
  <c r="E40" i="2"/>
  <c r="C40" i="2"/>
  <c r="E39" i="2"/>
  <c r="C39" i="2"/>
  <c r="E38" i="2"/>
  <c r="C38" i="2"/>
  <c r="E37" i="2"/>
  <c r="C37" i="2"/>
  <c r="E36" i="2"/>
  <c r="C36" i="2"/>
  <c r="E35" i="2"/>
  <c r="C35" i="2"/>
  <c r="E34" i="2"/>
  <c r="C34" i="2"/>
  <c r="E33" i="2"/>
  <c r="C33" i="2"/>
  <c r="E32" i="2"/>
  <c r="C32" i="2"/>
  <c r="E31" i="2"/>
  <c r="C31" i="2"/>
  <c r="E30" i="2"/>
  <c r="C30" i="2"/>
  <c r="E29" i="2"/>
  <c r="C29" i="2"/>
  <c r="E28" i="2"/>
  <c r="C28" i="2"/>
  <c r="E27" i="2"/>
  <c r="C27" i="2"/>
  <c r="E26" i="2"/>
  <c r="C26" i="2"/>
  <c r="E25" i="2"/>
  <c r="C25" i="2"/>
  <c r="E24" i="2"/>
  <c r="C24" i="2"/>
  <c r="E23" i="2"/>
  <c r="C23" i="2"/>
  <c r="E22" i="2"/>
  <c r="C22" i="2"/>
  <c r="E21" i="2"/>
  <c r="C21" i="2"/>
  <c r="E20" i="2"/>
  <c r="C20" i="2"/>
  <c r="E19" i="2"/>
  <c r="C19" i="2"/>
  <c r="E18" i="2"/>
  <c r="C18" i="2"/>
  <c r="E17" i="2"/>
  <c r="C17" i="2"/>
  <c r="E16" i="2"/>
  <c r="C16" i="2"/>
  <c r="E15" i="2"/>
  <c r="C15" i="2"/>
  <c r="E14" i="2"/>
  <c r="C14" i="2"/>
  <c r="E13" i="2"/>
  <c r="C13" i="2"/>
  <c r="E12" i="2"/>
  <c r="C12" i="2"/>
  <c r="E11" i="2"/>
  <c r="C11" i="2"/>
  <c r="E10" i="2"/>
  <c r="C10" i="2"/>
  <c r="E9" i="2"/>
  <c r="C9" i="2"/>
  <c r="E8" i="2"/>
  <c r="C8" i="2"/>
  <c r="E7" i="2"/>
  <c r="C7" i="2"/>
  <c r="E6" i="2"/>
  <c r="C6" i="2"/>
  <c r="E5" i="2"/>
  <c r="C5" i="2"/>
  <c r="E4" i="2"/>
  <c r="C4" i="2"/>
  <c r="C47" i="2" l="1"/>
  <c r="D47" i="2"/>
  <c r="E47" i="2"/>
</calcChain>
</file>

<file path=xl/sharedStrings.xml><?xml version="1.0" encoding="utf-8"?>
<sst xmlns="http://schemas.openxmlformats.org/spreadsheetml/2006/main" count="71" uniqueCount="71">
  <si>
    <t>Pasākuma nosaukums</t>
  </si>
  <si>
    <t>Aprēķini</t>
  </si>
  <si>
    <t>2023.g.</t>
  </si>
  <si>
    <t>jūnijs</t>
  </si>
  <si>
    <t>septembris</t>
  </si>
  <si>
    <t xml:space="preserve">Mērķauditorijas skaits pašvaldībā </t>
  </si>
  <si>
    <t xml:space="preserve">Rīga </t>
  </si>
  <si>
    <t xml:space="preserve">Daugavpils </t>
  </si>
  <si>
    <t xml:space="preserve">Jelgava </t>
  </si>
  <si>
    <t xml:space="preserve">Jūrmala </t>
  </si>
  <si>
    <t xml:space="preserve">Liepāja </t>
  </si>
  <si>
    <t xml:space="preserve">Rēzekne </t>
  </si>
  <si>
    <t xml:space="preserve">Ventspils </t>
  </si>
  <si>
    <t xml:space="preserve">Aizkraukles novads </t>
  </si>
  <si>
    <t xml:space="preserve">Alūksnes novads </t>
  </si>
  <si>
    <t xml:space="preserve">Augšdaugavas novads </t>
  </si>
  <si>
    <t xml:space="preserve">Ādažu novads </t>
  </si>
  <si>
    <t xml:space="preserve">Balvu novads </t>
  </si>
  <si>
    <t xml:space="preserve">Bauskas novads </t>
  </si>
  <si>
    <t xml:space="preserve">Cēsu novads </t>
  </si>
  <si>
    <t xml:space="preserve">Dienvidkurzemes novads </t>
  </si>
  <si>
    <t xml:space="preserve">Dobeles novads </t>
  </si>
  <si>
    <t xml:space="preserve">Gulbenes novads </t>
  </si>
  <si>
    <t xml:space="preserve">Jelgavas novads </t>
  </si>
  <si>
    <t xml:space="preserve">Jēkabpils novads </t>
  </si>
  <si>
    <t xml:space="preserve">Krāslavas novads </t>
  </si>
  <si>
    <t xml:space="preserve">Kuldīgas novads </t>
  </si>
  <si>
    <t xml:space="preserve">Ķekavas novads </t>
  </si>
  <si>
    <t xml:space="preserve">Limbažu novads </t>
  </si>
  <si>
    <t xml:space="preserve">Līvānu novads </t>
  </si>
  <si>
    <t xml:space="preserve">Ludzas novads </t>
  </si>
  <si>
    <t xml:space="preserve">Madonas novads </t>
  </si>
  <si>
    <t xml:space="preserve">Mārupes novads </t>
  </si>
  <si>
    <t xml:space="preserve">Ogres novads </t>
  </si>
  <si>
    <t xml:space="preserve">Olaines novads </t>
  </si>
  <si>
    <t xml:space="preserve">Preiļu novads </t>
  </si>
  <si>
    <t xml:space="preserve">Rēzeknes novads </t>
  </si>
  <si>
    <t xml:space="preserve">Ropažu novads </t>
  </si>
  <si>
    <t xml:space="preserve">Salaspils novads </t>
  </si>
  <si>
    <t xml:space="preserve">Saldus novads </t>
  </si>
  <si>
    <t xml:space="preserve">Saulkrastu novads </t>
  </si>
  <si>
    <t xml:space="preserve">Siguldas novads </t>
  </si>
  <si>
    <t xml:space="preserve">Smiltenes novads </t>
  </si>
  <si>
    <t xml:space="preserve">Talsu novads </t>
  </si>
  <si>
    <t xml:space="preserve">Tukuma novads </t>
  </si>
  <si>
    <t xml:space="preserve">Valkas novads </t>
  </si>
  <si>
    <t xml:space="preserve">Valmieras novads </t>
  </si>
  <si>
    <t xml:space="preserve">Varakļānu novads </t>
  </si>
  <si>
    <t xml:space="preserve">Ventspils novads </t>
  </si>
  <si>
    <t>KOPĀ</t>
  </si>
  <si>
    <t>maijs</t>
  </si>
  <si>
    <t>jūlijs</t>
  </si>
  <si>
    <t>augusts</t>
  </si>
  <si>
    <t>oktobris</t>
  </si>
  <si>
    <t>novembris</t>
  </si>
  <si>
    <t>decembris</t>
  </si>
  <si>
    <t>kopā</t>
  </si>
  <si>
    <t>projekta vadītājs</t>
  </si>
  <si>
    <t>grāmatvedis</t>
  </si>
  <si>
    <t>jurists</t>
  </si>
  <si>
    <t xml:space="preserve"> Aktivitātes, kas attīsta pusaudžu sociāli emocionālās prasmes un noturību pret satricinošiem dzīves notikumiem</t>
  </si>
  <si>
    <t>Atbalsts bērnu un jauniešu vasaras nometņu organizēšanai</t>
  </si>
  <si>
    <t>atlīdzība mēnesī</t>
  </si>
  <si>
    <t>7-25 g. dalībnieki</t>
  </si>
  <si>
    <t>Finansējums aktivitātēm (euro)</t>
  </si>
  <si>
    <t>Atbalsts pašvaldībām (netiešās izmaksas) (euro)</t>
  </si>
  <si>
    <t>2021.gads</t>
  </si>
  <si>
    <r>
      <t>Projekts paredz no valsts budžeta programmas 02.00.00 "Līdzekļi neparedzētiem gadījumiem" piešķirt Izglītības un zinātnes ministrijai  2 202 505,00 euro atbalsta sniegšanai bērnu un jauniešu vasaras nometņu organizēšanai Covid-19 pandēmijas radīto seku mazināšanai, tai skaitā: 
1. Dienas nometņu īstenošanai– 2 194 500,00 euro (aptuveni 23100 bērni x vidēji 5 dienas x 19 euro);
2. Atbalstam nometņu programmas administrēšanai – 8 005 euro (3 darbinieki * ar vidējo atlīdzību 1 482,26 euro * 30% piemaksa *</t>
    </r>
    <r>
      <rPr>
        <sz val="11"/>
        <color rgb="FFFF0000"/>
        <rFont val="Calibri"/>
        <family val="2"/>
        <charset val="186"/>
        <scheme val="minor"/>
      </rPr>
      <t xml:space="preserve"> 6 mēneši</t>
    </r>
    <r>
      <rPr>
        <sz val="11"/>
        <color theme="1"/>
        <rFont val="Calibri"/>
        <family val="2"/>
        <charset val="186"/>
        <scheme val="minor"/>
      </rPr>
      <t xml:space="preserve">).
</t>
    </r>
  </si>
  <si>
    <t xml:space="preserve">18 946 dalībnieki x 5 dienas x 21 euro (5% no visiem 378 912 bērniem un jauniešiem)
Atbalsts VISC programmas administrēšanai (piemaksa līdz 30 % apmērā par papildpienākumiem vidēji 3 darbiniekiem 8 mēnešus)
Atbalsts pašvaldībām (netiešās izmaksas) programmas publicitātei un administrēšanai papildus 5% apjomā no piešķirtā finansējuma </t>
  </si>
  <si>
    <r>
      <t xml:space="preserve">Atbalsts VISC programmas administrēšanai </t>
    </r>
    <r>
      <rPr>
        <sz val="11"/>
        <rFont val="Calibri"/>
        <family val="2"/>
        <charset val="186"/>
        <scheme val="minor"/>
      </rPr>
      <t>(piemaksa līdz 30 % apmērā par papildpienākumiem vidēji 3 darbiniekiem 8 mēnešus)</t>
    </r>
    <r>
      <rPr>
        <i/>
        <sz val="11"/>
        <rFont val="Calibri"/>
        <family val="2"/>
        <charset val="186"/>
        <scheme val="minor"/>
      </rPr>
      <t xml:space="preserve"> (</t>
    </r>
    <r>
      <rPr>
        <sz val="11"/>
        <rFont val="Calibri"/>
        <family val="2"/>
        <charset val="186"/>
        <scheme val="minor"/>
      </rPr>
      <t>euro)</t>
    </r>
  </si>
  <si>
    <t>13.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</si>
</sst>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-* #,##0.00_-;\-* #,##0.00_-;_-* &quot;-&quot;??_-;_-@_-"/>
    <numFmt numFmtId="166" formatCode="0.0"/>
  </numFmts>
  <fonts count="13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b/>
      <sz val="11"/>
      <color rgb="FF000000"/>
      <name val="Calibri"/>
      <family val="2"/>
    </font>
    <font>
      <sz val="11"/>
      <color theme="0" tint="-0.499984740745262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1"/>
      <name val="Calibri"/>
      <family val="2"/>
      <scheme val="minor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i/>
      <sz val="11"/>
      <name val="Calibri"/>
      <family val="2"/>
      <charset val="186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0" xfId="0" applyNumberFormat="1"/>
    <xf numFmtId="164" fontId="6" fillId="0" borderId="0" xfId="1" applyFont="1" applyFill="1"/>
    <xf numFmtId="164" fontId="0" fillId="0" borderId="0" xfId="1" applyFont="1" applyFill="1"/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" fontId="0" fillId="0" borderId="1" xfId="0" applyNumberFormat="1" applyFill="1" applyBorder="1"/>
    <xf numFmtId="4" fontId="7" fillId="0" borderId="1" xfId="0" applyNumberFormat="1" applyFont="1" applyBorder="1"/>
    <xf numFmtId="165" fontId="6" fillId="0" borderId="0" xfId="0" applyNumberFormat="1" applyFont="1" applyFill="1" applyAlignment="1">
      <alignment horizontal="left"/>
    </xf>
    <xf numFmtId="0" fontId="5" fillId="0" borderId="1" xfId="0" applyFont="1" applyBorder="1"/>
    <xf numFmtId="2" fontId="0" fillId="0" borderId="1" xfId="0" applyNumberFormat="1" applyBorder="1"/>
    <xf numFmtId="1" fontId="0" fillId="0" borderId="1" xfId="0" applyNumberFormat="1" applyBorder="1"/>
    <xf numFmtId="164" fontId="0" fillId="4" borderId="1" xfId="1" applyFont="1" applyFill="1" applyBorder="1"/>
    <xf numFmtId="0" fontId="5" fillId="0" borderId="1" xfId="0" applyFont="1" applyBorder="1" applyAlignment="1">
      <alignment horizontal="right"/>
    </xf>
    <xf numFmtId="2" fontId="0" fillId="0" borderId="1" xfId="0" applyNumberFormat="1" applyBorder="1" applyAlignment="1">
      <alignment horizontal="right"/>
    </xf>
    <xf numFmtId="1" fontId="0" fillId="0" borderId="1" xfId="0" applyNumberFormat="1" applyBorder="1" applyAlignment="1">
      <alignment horizontal="right"/>
    </xf>
    <xf numFmtId="164" fontId="0" fillId="4" borderId="1" xfId="1" applyFont="1" applyFill="1" applyBorder="1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9" fontId="0" fillId="3" borderId="1" xfId="0" applyNumberForma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top" wrapText="1"/>
    </xf>
    <xf numFmtId="4" fontId="0" fillId="0" borderId="0" xfId="0" applyNumberFormat="1"/>
    <xf numFmtId="0" fontId="3" fillId="0" borderId="0" xfId="0" applyFon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right"/>
    </xf>
    <xf numFmtId="1" fontId="9" fillId="0" borderId="1" xfId="0" applyNumberFormat="1" applyFont="1" applyBorder="1"/>
    <xf numFmtId="0" fontId="0" fillId="0" borderId="0" xfId="0" applyFill="1"/>
    <xf numFmtId="166" fontId="0" fillId="0" borderId="0" xfId="0" applyNumberFormat="1"/>
    <xf numFmtId="164" fontId="0" fillId="0" borderId="0" xfId="0" applyNumberFormat="1"/>
    <xf numFmtId="166" fontId="0" fillId="5" borderId="0" xfId="0" applyNumberFormat="1" applyFill="1"/>
    <xf numFmtId="165" fontId="0" fillId="0" borderId="0" xfId="0" applyNumberFormat="1"/>
    <xf numFmtId="164" fontId="0" fillId="0" borderId="0" xfId="0" applyNumberFormat="1" applyFill="1"/>
    <xf numFmtId="0" fontId="3" fillId="0" borderId="0" xfId="0" applyFont="1" applyFill="1" applyBorder="1" applyAlignment="1">
      <alignment horizontal="center" vertical="center" wrapText="1"/>
    </xf>
    <xf numFmtId="3" fontId="10" fillId="0" borderId="0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11" fillId="0" borderId="2" xfId="0" applyFont="1" applyBorder="1" applyAlignment="1">
      <alignment horizontal="center" wrapText="1"/>
    </xf>
    <xf numFmtId="0" fontId="11" fillId="0" borderId="4" xfId="0" applyFont="1" applyBorder="1" applyAlignment="1">
      <alignment horizontal="center" wrapText="1"/>
    </xf>
    <xf numFmtId="0" fontId="11" fillId="0" borderId="3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6"/>
  <sheetViews>
    <sheetView tabSelected="1" workbookViewId="0">
      <selection activeCell="L18" sqref="L18"/>
    </sheetView>
  </sheetViews>
  <sheetFormatPr defaultRowHeight="15" x14ac:dyDescent="0.25"/>
  <cols>
    <col min="1" max="1" width="27.7109375" customWidth="1"/>
    <col min="2" max="2" width="17.5703125" customWidth="1"/>
    <col min="3" max="3" width="15.7109375" customWidth="1"/>
    <col min="4" max="4" width="13" customWidth="1"/>
    <col min="5" max="5" width="11.5703125" customWidth="1"/>
    <col min="6" max="6" width="5.5703125" customWidth="1"/>
    <col min="7" max="7" width="15.28515625" customWidth="1"/>
    <col min="8" max="10" width="8.28515625" customWidth="1"/>
    <col min="11" max="12" width="8.140625" customWidth="1"/>
    <col min="13" max="13" width="9.42578125" customWidth="1"/>
    <col min="14" max="14" width="8" customWidth="1"/>
    <col min="15" max="15" width="9.5703125" customWidth="1"/>
    <col min="16" max="16" width="9.140625" customWidth="1"/>
  </cols>
  <sheetData>
    <row r="1" spans="1:17" ht="14.45" x14ac:dyDescent="0.3">
      <c r="A1" s="38" t="s">
        <v>70</v>
      </c>
    </row>
    <row r="2" spans="1:17" ht="14.45" customHeight="1" x14ac:dyDescent="0.25">
      <c r="A2" s="42" t="s">
        <v>61</v>
      </c>
      <c r="B2" s="43"/>
      <c r="C2" s="43"/>
      <c r="D2" s="43"/>
      <c r="E2" s="44"/>
      <c r="G2" s="39" t="s">
        <v>69</v>
      </c>
      <c r="H2" s="40"/>
      <c r="I2" s="40"/>
      <c r="J2" s="40"/>
      <c r="K2" s="40"/>
      <c r="L2" s="40"/>
      <c r="M2" s="40"/>
      <c r="N2" s="40"/>
      <c r="O2" s="40"/>
      <c r="P2" s="40"/>
      <c r="Q2" s="41"/>
    </row>
    <row r="3" spans="1:17" ht="75" x14ac:dyDescent="0.25">
      <c r="A3" s="8"/>
      <c r="B3" s="1" t="s">
        <v>63</v>
      </c>
      <c r="C3" s="4" t="s">
        <v>5</v>
      </c>
      <c r="D3" s="23" t="s">
        <v>64</v>
      </c>
      <c r="E3" s="4" t="s">
        <v>65</v>
      </c>
      <c r="G3" s="8"/>
      <c r="H3" s="4" t="s">
        <v>62</v>
      </c>
      <c r="I3" s="1" t="s">
        <v>50</v>
      </c>
      <c r="J3" s="1" t="s">
        <v>3</v>
      </c>
      <c r="K3" s="1" t="s">
        <v>51</v>
      </c>
      <c r="L3" s="1" t="s">
        <v>52</v>
      </c>
      <c r="M3" s="1" t="s">
        <v>4</v>
      </c>
      <c r="N3" s="1" t="s">
        <v>53</v>
      </c>
      <c r="O3" s="1" t="s">
        <v>54</v>
      </c>
      <c r="P3" s="1" t="s">
        <v>55</v>
      </c>
      <c r="Q3" s="24" t="s">
        <v>56</v>
      </c>
    </row>
    <row r="4" spans="1:17" x14ac:dyDescent="0.25">
      <c r="A4" s="14" t="s">
        <v>6</v>
      </c>
      <c r="B4" s="15">
        <v>127701</v>
      </c>
      <c r="C4" s="16">
        <f>B4*0.05</f>
        <v>6385.05</v>
      </c>
      <c r="D4" s="17">
        <f>B4*0.05*20*5</f>
        <v>638505</v>
      </c>
      <c r="E4" s="15">
        <f>D4*0.05</f>
        <v>31925.25</v>
      </c>
      <c r="G4" s="8" t="s">
        <v>57</v>
      </c>
      <c r="H4" s="8">
        <v>1287</v>
      </c>
      <c r="I4" s="10">
        <f>1287*0.3*1.2359</f>
        <v>477.18098999999995</v>
      </c>
      <c r="J4" s="10">
        <f t="shared" ref="J4:P4" si="0">1287*0.3*1.2359</f>
        <v>477.18098999999995</v>
      </c>
      <c r="K4" s="10">
        <f t="shared" si="0"/>
        <v>477.18098999999995</v>
      </c>
      <c r="L4" s="10">
        <f t="shared" si="0"/>
        <v>477.18098999999995</v>
      </c>
      <c r="M4" s="10">
        <f t="shared" si="0"/>
        <v>477.18098999999995</v>
      </c>
      <c r="N4" s="10">
        <f t="shared" si="0"/>
        <v>477.18098999999995</v>
      </c>
      <c r="O4" s="10">
        <f t="shared" si="0"/>
        <v>477.18098999999995</v>
      </c>
      <c r="P4" s="10">
        <f t="shared" si="0"/>
        <v>477.18098999999995</v>
      </c>
      <c r="Q4" s="10">
        <f>SUM(I4:P4)</f>
        <v>3817.4479199999992</v>
      </c>
    </row>
    <row r="5" spans="1:17" x14ac:dyDescent="0.25">
      <c r="A5" s="14" t="s">
        <v>7</v>
      </c>
      <c r="B5" s="15">
        <v>13948</v>
      </c>
      <c r="C5" s="16">
        <f t="shared" ref="C5:C46" si="1">B5*0.05</f>
        <v>697.40000000000009</v>
      </c>
      <c r="D5" s="17">
        <f t="shared" ref="D5:D46" si="2">B5*0.05*20*5</f>
        <v>69740.000000000015</v>
      </c>
      <c r="E5" s="15">
        <f t="shared" ref="E5:E46" si="3">D5*0.05</f>
        <v>3487.0000000000009</v>
      </c>
      <c r="G5" s="8" t="s">
        <v>58</v>
      </c>
      <c r="H5" s="8">
        <v>1190</v>
      </c>
      <c r="I5" s="10">
        <f>1190*0.3*1.2359</f>
        <v>441.21629999999999</v>
      </c>
      <c r="J5" s="10">
        <f t="shared" ref="J5:P6" si="4">1190*0.3*1.2359</f>
        <v>441.21629999999999</v>
      </c>
      <c r="K5" s="10">
        <f t="shared" si="4"/>
        <v>441.21629999999999</v>
      </c>
      <c r="L5" s="10">
        <f t="shared" si="4"/>
        <v>441.21629999999999</v>
      </c>
      <c r="M5" s="10">
        <f t="shared" si="4"/>
        <v>441.21629999999999</v>
      </c>
      <c r="N5" s="10">
        <f t="shared" si="4"/>
        <v>441.21629999999999</v>
      </c>
      <c r="O5" s="10">
        <f t="shared" si="4"/>
        <v>441.21629999999999</v>
      </c>
      <c r="P5" s="10">
        <f t="shared" si="4"/>
        <v>441.21629999999999</v>
      </c>
      <c r="Q5" s="10">
        <f t="shared" ref="Q5:Q6" si="5">SUM(I5:P5)</f>
        <v>3529.7303999999999</v>
      </c>
    </row>
    <row r="6" spans="1:17" ht="14.45" x14ac:dyDescent="0.3">
      <c r="A6" s="14" t="s">
        <v>8</v>
      </c>
      <c r="B6" s="15">
        <v>14012</v>
      </c>
      <c r="C6" s="16">
        <f t="shared" si="1"/>
        <v>700.6</v>
      </c>
      <c r="D6" s="17">
        <f t="shared" si="2"/>
        <v>70060</v>
      </c>
      <c r="E6" s="15">
        <f t="shared" si="3"/>
        <v>3503</v>
      </c>
      <c r="G6" s="8" t="s">
        <v>59</v>
      </c>
      <c r="H6" s="8">
        <v>1190</v>
      </c>
      <c r="I6" s="10">
        <f>1190*0.3*1.2359</f>
        <v>441.21629999999999</v>
      </c>
      <c r="J6" s="10">
        <f t="shared" si="4"/>
        <v>441.21629999999999</v>
      </c>
      <c r="K6" s="10">
        <f t="shared" si="4"/>
        <v>441.21629999999999</v>
      </c>
      <c r="L6" s="10">
        <f t="shared" si="4"/>
        <v>441.21629999999999</v>
      </c>
      <c r="M6" s="10">
        <f t="shared" si="4"/>
        <v>441.21629999999999</v>
      </c>
      <c r="N6" s="10">
        <f t="shared" si="4"/>
        <v>441.21629999999999</v>
      </c>
      <c r="O6" s="10">
        <f t="shared" si="4"/>
        <v>441.21629999999999</v>
      </c>
      <c r="P6" s="10">
        <v>276.31</v>
      </c>
      <c r="Q6" s="10">
        <f t="shared" si="5"/>
        <v>3364.8240999999998</v>
      </c>
    </row>
    <row r="7" spans="1:17" x14ac:dyDescent="0.25">
      <c r="A7" s="14" t="s">
        <v>9</v>
      </c>
      <c r="B7" s="15">
        <v>8534</v>
      </c>
      <c r="C7" s="16">
        <f t="shared" si="1"/>
        <v>426.70000000000005</v>
      </c>
      <c r="D7" s="17">
        <f t="shared" si="2"/>
        <v>42670</v>
      </c>
      <c r="E7" s="15">
        <f t="shared" si="3"/>
        <v>2133.5</v>
      </c>
      <c r="G7" s="8"/>
      <c r="H7" s="8"/>
      <c r="I7" s="10">
        <f>I4+I5+I6</f>
        <v>1359.6135899999999</v>
      </c>
      <c r="J7" s="10">
        <f t="shared" ref="J7:P7" si="6">J4+J5+J6</f>
        <v>1359.6135899999999</v>
      </c>
      <c r="K7" s="10">
        <f t="shared" si="6"/>
        <v>1359.6135899999999</v>
      </c>
      <c r="L7" s="10">
        <f t="shared" si="6"/>
        <v>1359.6135899999999</v>
      </c>
      <c r="M7" s="10">
        <f t="shared" si="6"/>
        <v>1359.6135899999999</v>
      </c>
      <c r="N7" s="10">
        <f t="shared" si="6"/>
        <v>1359.6135899999999</v>
      </c>
      <c r="O7" s="10">
        <f t="shared" si="6"/>
        <v>1359.6135899999999</v>
      </c>
      <c r="P7" s="10">
        <f t="shared" si="6"/>
        <v>1194.7072899999998</v>
      </c>
      <c r="Q7" s="12">
        <f>Q4+Q5+Q6</f>
        <v>10712.002419999999</v>
      </c>
    </row>
    <row r="8" spans="1:17" x14ac:dyDescent="0.25">
      <c r="A8" s="14" t="s">
        <v>10</v>
      </c>
      <c r="B8" s="15">
        <v>15769</v>
      </c>
      <c r="C8" s="16">
        <f t="shared" si="1"/>
        <v>788.45</v>
      </c>
      <c r="D8" s="17">
        <f t="shared" si="2"/>
        <v>78845</v>
      </c>
      <c r="E8" s="15">
        <f t="shared" si="3"/>
        <v>3942.25</v>
      </c>
      <c r="Q8" s="26"/>
    </row>
    <row r="9" spans="1:17" x14ac:dyDescent="0.25">
      <c r="A9" s="14" t="s">
        <v>11</v>
      </c>
      <c r="B9" s="15">
        <v>5060</v>
      </c>
      <c r="C9" s="16">
        <f t="shared" si="1"/>
        <v>253</v>
      </c>
      <c r="D9" s="17">
        <f t="shared" si="2"/>
        <v>25300</v>
      </c>
      <c r="E9" s="15">
        <f t="shared" si="3"/>
        <v>1265</v>
      </c>
    </row>
    <row r="10" spans="1:17" ht="14.45" x14ac:dyDescent="0.3">
      <c r="A10" s="14" t="s">
        <v>12</v>
      </c>
      <c r="B10" s="15">
        <v>6245</v>
      </c>
      <c r="C10" s="16">
        <f t="shared" si="1"/>
        <v>312.25</v>
      </c>
      <c r="D10" s="17">
        <f t="shared" si="2"/>
        <v>31225</v>
      </c>
      <c r="E10" s="15">
        <f t="shared" si="3"/>
        <v>1561.25</v>
      </c>
      <c r="I10" s="26"/>
      <c r="J10" s="26"/>
      <c r="K10" s="26"/>
      <c r="L10" s="26"/>
      <c r="M10" s="26"/>
      <c r="N10" s="26"/>
      <c r="O10" s="26"/>
      <c r="P10" s="26"/>
      <c r="Q10" s="26"/>
    </row>
    <row r="11" spans="1:17" ht="14.45" x14ac:dyDescent="0.3">
      <c r="A11" s="14" t="s">
        <v>13</v>
      </c>
      <c r="B11" s="15">
        <v>5336</v>
      </c>
      <c r="C11" s="16">
        <f t="shared" si="1"/>
        <v>266.8</v>
      </c>
      <c r="D11" s="17">
        <f t="shared" si="2"/>
        <v>26680</v>
      </c>
      <c r="E11" s="15">
        <f t="shared" si="3"/>
        <v>1334</v>
      </c>
      <c r="I11" s="26"/>
      <c r="J11" s="26"/>
      <c r="K11" s="26"/>
      <c r="L11" s="26"/>
      <c r="M11" s="26"/>
      <c r="N11" s="26"/>
      <c r="O11" s="26"/>
      <c r="P11" s="26"/>
      <c r="Q11" s="26"/>
    </row>
    <row r="12" spans="1:17" x14ac:dyDescent="0.25">
      <c r="A12" s="14" t="s">
        <v>14</v>
      </c>
      <c r="B12" s="15">
        <v>2650</v>
      </c>
      <c r="C12" s="16">
        <f t="shared" si="1"/>
        <v>132.5</v>
      </c>
      <c r="D12" s="17">
        <f t="shared" si="2"/>
        <v>13250</v>
      </c>
      <c r="E12" s="15">
        <f t="shared" si="3"/>
        <v>662.5</v>
      </c>
      <c r="I12" s="26"/>
      <c r="J12" s="26"/>
      <c r="K12" s="26"/>
      <c r="L12" s="26"/>
      <c r="M12" s="26"/>
      <c r="N12" s="26"/>
      <c r="O12" s="26"/>
      <c r="P12" s="26"/>
      <c r="Q12" s="26"/>
    </row>
    <row r="13" spans="1:17" x14ac:dyDescent="0.25">
      <c r="A13" s="14" t="s">
        <v>15</v>
      </c>
      <c r="B13" s="15">
        <v>4309</v>
      </c>
      <c r="C13" s="16">
        <f t="shared" si="1"/>
        <v>215.45000000000002</v>
      </c>
      <c r="D13" s="17">
        <f t="shared" si="2"/>
        <v>21545</v>
      </c>
      <c r="E13" s="15">
        <f t="shared" si="3"/>
        <v>1077.25</v>
      </c>
      <c r="I13" s="26"/>
      <c r="J13" s="26"/>
      <c r="K13" s="26"/>
      <c r="L13" s="26"/>
      <c r="M13" s="26"/>
      <c r="N13" s="26"/>
      <c r="O13" s="26"/>
      <c r="P13" s="26"/>
      <c r="Q13" s="26"/>
    </row>
    <row r="14" spans="1:17" x14ac:dyDescent="0.25">
      <c r="A14" s="14" t="s">
        <v>16</v>
      </c>
      <c r="B14" s="15">
        <v>4276</v>
      </c>
      <c r="C14" s="16">
        <f t="shared" si="1"/>
        <v>213.8</v>
      </c>
      <c r="D14" s="17">
        <f t="shared" si="2"/>
        <v>21380</v>
      </c>
      <c r="E14" s="15">
        <f t="shared" si="3"/>
        <v>1069</v>
      </c>
    </row>
    <row r="15" spans="1:17" ht="14.45" x14ac:dyDescent="0.3">
      <c r="A15" s="14" t="s">
        <v>17</v>
      </c>
      <c r="B15" s="15">
        <v>3527</v>
      </c>
      <c r="C15" s="16">
        <f t="shared" si="1"/>
        <v>176.35000000000002</v>
      </c>
      <c r="D15" s="17">
        <f t="shared" si="2"/>
        <v>17635.000000000004</v>
      </c>
      <c r="E15" s="15">
        <f t="shared" si="3"/>
        <v>881.75000000000023</v>
      </c>
      <c r="Q15" s="5"/>
    </row>
    <row r="16" spans="1:17" ht="14.45" x14ac:dyDescent="0.3">
      <c r="A16" s="14" t="s">
        <v>18</v>
      </c>
      <c r="B16" s="15">
        <v>8237</v>
      </c>
      <c r="C16" s="16">
        <f t="shared" si="1"/>
        <v>411.85</v>
      </c>
      <c r="D16" s="17">
        <f t="shared" si="2"/>
        <v>41185</v>
      </c>
      <c r="E16" s="15">
        <f t="shared" si="3"/>
        <v>2059.25</v>
      </c>
    </row>
    <row r="17" spans="1:5" x14ac:dyDescent="0.25">
      <c r="A17" s="14" t="s">
        <v>19</v>
      </c>
      <c r="B17" s="15">
        <v>7705</v>
      </c>
      <c r="C17" s="16">
        <f t="shared" si="1"/>
        <v>385.25</v>
      </c>
      <c r="D17" s="17">
        <f t="shared" si="2"/>
        <v>38525</v>
      </c>
      <c r="E17" s="15">
        <f t="shared" si="3"/>
        <v>1926.25</v>
      </c>
    </row>
    <row r="18" spans="1:5" ht="14.45" x14ac:dyDescent="0.3">
      <c r="A18" s="14" t="s">
        <v>20</v>
      </c>
      <c r="B18" s="15">
        <v>6400</v>
      </c>
      <c r="C18" s="16">
        <f t="shared" si="1"/>
        <v>320</v>
      </c>
      <c r="D18" s="17">
        <f t="shared" si="2"/>
        <v>32000</v>
      </c>
      <c r="E18" s="15">
        <f t="shared" si="3"/>
        <v>1600</v>
      </c>
    </row>
    <row r="19" spans="1:5" ht="14.45" x14ac:dyDescent="0.3">
      <c r="A19" s="14" t="s">
        <v>21</v>
      </c>
      <c r="B19" s="15">
        <v>5519</v>
      </c>
      <c r="C19" s="16">
        <f t="shared" si="1"/>
        <v>275.95</v>
      </c>
      <c r="D19" s="17">
        <f t="shared" si="2"/>
        <v>27595</v>
      </c>
      <c r="E19" s="15">
        <f t="shared" si="3"/>
        <v>1379.75</v>
      </c>
    </row>
    <row r="20" spans="1:5" ht="14.45" x14ac:dyDescent="0.3">
      <c r="A20" s="14" t="s">
        <v>22</v>
      </c>
      <c r="B20" s="15">
        <v>3648</v>
      </c>
      <c r="C20" s="16">
        <f t="shared" si="1"/>
        <v>182.4</v>
      </c>
      <c r="D20" s="17">
        <f t="shared" si="2"/>
        <v>18240</v>
      </c>
      <c r="E20" s="15">
        <f t="shared" si="3"/>
        <v>912</v>
      </c>
    </row>
    <row r="21" spans="1:5" ht="14.45" x14ac:dyDescent="0.3">
      <c r="A21" s="14" t="s">
        <v>23</v>
      </c>
      <c r="B21" s="15">
        <v>6188</v>
      </c>
      <c r="C21" s="16">
        <f t="shared" si="1"/>
        <v>309.40000000000003</v>
      </c>
      <c r="D21" s="17">
        <f t="shared" si="2"/>
        <v>30940.000000000004</v>
      </c>
      <c r="E21" s="15">
        <f t="shared" si="3"/>
        <v>1547.0000000000002</v>
      </c>
    </row>
    <row r="22" spans="1:5" x14ac:dyDescent="0.25">
      <c r="A22" s="14" t="s">
        <v>24</v>
      </c>
      <c r="B22" s="15">
        <v>7620</v>
      </c>
      <c r="C22" s="16">
        <f t="shared" si="1"/>
        <v>381</v>
      </c>
      <c r="D22" s="17">
        <f t="shared" si="2"/>
        <v>38100</v>
      </c>
      <c r="E22" s="15">
        <f t="shared" si="3"/>
        <v>1905</v>
      </c>
    </row>
    <row r="23" spans="1:5" x14ac:dyDescent="0.25">
      <c r="A23" s="14" t="s">
        <v>25</v>
      </c>
      <c r="B23" s="15">
        <v>3679</v>
      </c>
      <c r="C23" s="16">
        <f t="shared" si="1"/>
        <v>183.95000000000002</v>
      </c>
      <c r="D23" s="17">
        <f t="shared" si="2"/>
        <v>18395.000000000004</v>
      </c>
      <c r="E23" s="15">
        <f t="shared" si="3"/>
        <v>919.75000000000023</v>
      </c>
    </row>
    <row r="24" spans="1:5" x14ac:dyDescent="0.25">
      <c r="A24" s="14" t="s">
        <v>26</v>
      </c>
      <c r="B24" s="15">
        <v>5592</v>
      </c>
      <c r="C24" s="16">
        <f t="shared" si="1"/>
        <v>279.60000000000002</v>
      </c>
      <c r="D24" s="17">
        <f t="shared" si="2"/>
        <v>27960</v>
      </c>
      <c r="E24" s="15">
        <f t="shared" si="3"/>
        <v>1398</v>
      </c>
    </row>
    <row r="25" spans="1:5" x14ac:dyDescent="0.25">
      <c r="A25" s="14" t="s">
        <v>27</v>
      </c>
      <c r="B25" s="15">
        <v>6330</v>
      </c>
      <c r="C25" s="16">
        <f t="shared" si="1"/>
        <v>316.5</v>
      </c>
      <c r="D25" s="17">
        <f t="shared" si="2"/>
        <v>31650</v>
      </c>
      <c r="E25" s="15">
        <f t="shared" si="3"/>
        <v>1582.5</v>
      </c>
    </row>
    <row r="26" spans="1:5" x14ac:dyDescent="0.25">
      <c r="A26" s="14" t="s">
        <v>28</v>
      </c>
      <c r="B26" s="15">
        <v>5138</v>
      </c>
      <c r="C26" s="16">
        <f t="shared" si="1"/>
        <v>256.90000000000003</v>
      </c>
      <c r="D26" s="17">
        <f t="shared" si="2"/>
        <v>25690.000000000004</v>
      </c>
      <c r="E26" s="15">
        <f t="shared" si="3"/>
        <v>1284.5000000000002</v>
      </c>
    </row>
    <row r="27" spans="1:5" x14ac:dyDescent="0.25">
      <c r="A27" s="14" t="s">
        <v>29</v>
      </c>
      <c r="B27" s="15">
        <v>1955</v>
      </c>
      <c r="C27" s="16">
        <f t="shared" si="1"/>
        <v>97.75</v>
      </c>
      <c r="D27" s="17">
        <f t="shared" si="2"/>
        <v>9775</v>
      </c>
      <c r="E27" s="15">
        <f t="shared" si="3"/>
        <v>488.75</v>
      </c>
    </row>
    <row r="28" spans="1:5" x14ac:dyDescent="0.25">
      <c r="A28" s="14" t="s">
        <v>30</v>
      </c>
      <c r="B28" s="15">
        <v>3765</v>
      </c>
      <c r="C28" s="16">
        <f t="shared" si="1"/>
        <v>188.25</v>
      </c>
      <c r="D28" s="17">
        <f t="shared" si="2"/>
        <v>18825</v>
      </c>
      <c r="E28" s="15">
        <f t="shared" si="3"/>
        <v>941.25</v>
      </c>
    </row>
    <row r="29" spans="1:5" x14ac:dyDescent="0.25">
      <c r="A29" s="14" t="s">
        <v>31</v>
      </c>
      <c r="B29" s="15">
        <v>5249</v>
      </c>
      <c r="C29" s="16">
        <f t="shared" si="1"/>
        <v>262.45</v>
      </c>
      <c r="D29" s="17">
        <f t="shared" si="2"/>
        <v>26245</v>
      </c>
      <c r="E29" s="15">
        <f t="shared" si="3"/>
        <v>1312.25</v>
      </c>
    </row>
    <row r="30" spans="1:5" x14ac:dyDescent="0.25">
      <c r="A30" s="14" t="s">
        <v>32</v>
      </c>
      <c r="B30" s="15">
        <v>7714</v>
      </c>
      <c r="C30" s="16">
        <f t="shared" si="1"/>
        <v>385.70000000000005</v>
      </c>
      <c r="D30" s="17">
        <f t="shared" si="2"/>
        <v>38570.000000000007</v>
      </c>
      <c r="E30" s="15">
        <f t="shared" si="3"/>
        <v>1928.5000000000005</v>
      </c>
    </row>
    <row r="31" spans="1:5" x14ac:dyDescent="0.25">
      <c r="A31" s="14" t="s">
        <v>33</v>
      </c>
      <c r="B31" s="15">
        <v>13425</v>
      </c>
      <c r="C31" s="29">
        <f t="shared" si="1"/>
        <v>671.25</v>
      </c>
      <c r="D31" s="17">
        <f t="shared" si="2"/>
        <v>67125</v>
      </c>
      <c r="E31" s="15">
        <f t="shared" si="3"/>
        <v>3356.25</v>
      </c>
    </row>
    <row r="32" spans="1:5" x14ac:dyDescent="0.25">
      <c r="A32" s="14" t="s">
        <v>34</v>
      </c>
      <c r="B32" s="15">
        <v>3722</v>
      </c>
      <c r="C32" s="16">
        <f t="shared" si="1"/>
        <v>186.10000000000002</v>
      </c>
      <c r="D32" s="17">
        <f t="shared" si="2"/>
        <v>18610.000000000004</v>
      </c>
      <c r="E32" s="15">
        <f t="shared" si="3"/>
        <v>930.50000000000023</v>
      </c>
    </row>
    <row r="33" spans="1:14" x14ac:dyDescent="0.25">
      <c r="A33" s="14" t="s">
        <v>35</v>
      </c>
      <c r="B33" s="15">
        <v>2912</v>
      </c>
      <c r="C33" s="16">
        <f t="shared" si="1"/>
        <v>145.6</v>
      </c>
      <c r="D33" s="17">
        <f t="shared" si="2"/>
        <v>14560</v>
      </c>
      <c r="E33" s="15">
        <f t="shared" si="3"/>
        <v>728</v>
      </c>
    </row>
    <row r="34" spans="1:14" x14ac:dyDescent="0.25">
      <c r="A34" s="14" t="s">
        <v>36</v>
      </c>
      <c r="B34" s="15">
        <v>5587</v>
      </c>
      <c r="C34" s="16">
        <f t="shared" si="1"/>
        <v>279.35000000000002</v>
      </c>
      <c r="D34" s="17">
        <f t="shared" si="2"/>
        <v>27935</v>
      </c>
      <c r="E34" s="15">
        <f t="shared" si="3"/>
        <v>1396.75</v>
      </c>
    </row>
    <row r="35" spans="1:14" x14ac:dyDescent="0.25">
      <c r="A35" s="14" t="s">
        <v>37</v>
      </c>
      <c r="B35" s="15">
        <v>6723</v>
      </c>
      <c r="C35" s="16">
        <f t="shared" si="1"/>
        <v>336.15000000000003</v>
      </c>
      <c r="D35" s="17">
        <f t="shared" si="2"/>
        <v>33615.000000000007</v>
      </c>
      <c r="E35" s="15">
        <f t="shared" si="3"/>
        <v>1680.7500000000005</v>
      </c>
    </row>
    <row r="36" spans="1:14" x14ac:dyDescent="0.25">
      <c r="A36" s="14" t="s">
        <v>38</v>
      </c>
      <c r="B36" s="15">
        <v>4432</v>
      </c>
      <c r="C36" s="16">
        <f t="shared" si="1"/>
        <v>221.60000000000002</v>
      </c>
      <c r="D36" s="17">
        <f t="shared" si="2"/>
        <v>22160</v>
      </c>
      <c r="E36" s="15">
        <f t="shared" si="3"/>
        <v>1108</v>
      </c>
    </row>
    <row r="37" spans="1:14" x14ac:dyDescent="0.25">
      <c r="A37" s="14" t="s">
        <v>39</v>
      </c>
      <c r="B37" s="15">
        <v>5501</v>
      </c>
      <c r="C37" s="16">
        <f t="shared" si="1"/>
        <v>275.05</v>
      </c>
      <c r="D37" s="17">
        <f t="shared" si="2"/>
        <v>27505</v>
      </c>
      <c r="E37" s="15">
        <f t="shared" si="3"/>
        <v>1375.25</v>
      </c>
    </row>
    <row r="38" spans="1:14" x14ac:dyDescent="0.25">
      <c r="A38" s="14" t="s">
        <v>40</v>
      </c>
      <c r="B38" s="15">
        <v>1540</v>
      </c>
      <c r="C38" s="16">
        <f t="shared" si="1"/>
        <v>77</v>
      </c>
      <c r="D38" s="17">
        <f t="shared" si="2"/>
        <v>7700</v>
      </c>
      <c r="E38" s="15">
        <f t="shared" si="3"/>
        <v>385</v>
      </c>
    </row>
    <row r="39" spans="1:14" x14ac:dyDescent="0.25">
      <c r="A39" s="14" t="s">
        <v>41</v>
      </c>
      <c r="B39" s="15">
        <v>6129</v>
      </c>
      <c r="C39" s="16">
        <f t="shared" si="1"/>
        <v>306.45</v>
      </c>
      <c r="D39" s="17">
        <f t="shared" si="2"/>
        <v>30645</v>
      </c>
      <c r="E39" s="15">
        <f t="shared" si="3"/>
        <v>1532.25</v>
      </c>
    </row>
    <row r="40" spans="1:14" x14ac:dyDescent="0.25">
      <c r="A40" s="14" t="s">
        <v>42</v>
      </c>
      <c r="B40" s="15">
        <v>3499</v>
      </c>
      <c r="C40" s="16">
        <f t="shared" si="1"/>
        <v>174.95000000000002</v>
      </c>
      <c r="D40" s="17">
        <f t="shared" si="2"/>
        <v>17495.000000000004</v>
      </c>
      <c r="E40" s="15">
        <f t="shared" si="3"/>
        <v>874.75000000000023</v>
      </c>
    </row>
    <row r="41" spans="1:14" x14ac:dyDescent="0.25">
      <c r="A41" s="14" t="s">
        <v>43</v>
      </c>
      <c r="B41" s="15">
        <v>6720</v>
      </c>
      <c r="C41" s="16">
        <f t="shared" si="1"/>
        <v>336</v>
      </c>
      <c r="D41" s="17">
        <f t="shared" si="2"/>
        <v>33600</v>
      </c>
      <c r="E41" s="15">
        <f t="shared" si="3"/>
        <v>1680</v>
      </c>
    </row>
    <row r="42" spans="1:14" x14ac:dyDescent="0.25">
      <c r="A42" s="14" t="s">
        <v>44</v>
      </c>
      <c r="B42" s="15">
        <v>8883</v>
      </c>
      <c r="C42" s="16">
        <f t="shared" si="1"/>
        <v>444.15000000000003</v>
      </c>
      <c r="D42" s="17">
        <f t="shared" si="2"/>
        <v>44415</v>
      </c>
      <c r="E42" s="15">
        <f t="shared" si="3"/>
        <v>2220.75</v>
      </c>
    </row>
    <row r="43" spans="1:14" x14ac:dyDescent="0.25">
      <c r="A43" s="14" t="s">
        <v>45</v>
      </c>
      <c r="B43" s="15">
        <v>1350</v>
      </c>
      <c r="C43" s="16">
        <f t="shared" si="1"/>
        <v>67.5</v>
      </c>
      <c r="D43" s="17">
        <f t="shared" si="2"/>
        <v>6750</v>
      </c>
      <c r="E43" s="15">
        <f t="shared" si="3"/>
        <v>337.5</v>
      </c>
    </row>
    <row r="44" spans="1:14" x14ac:dyDescent="0.25">
      <c r="A44" s="14" t="s">
        <v>46</v>
      </c>
      <c r="B44" s="15">
        <v>9696</v>
      </c>
      <c r="C44" s="16">
        <f t="shared" si="1"/>
        <v>484.8</v>
      </c>
      <c r="D44" s="17">
        <f t="shared" si="2"/>
        <v>48480</v>
      </c>
      <c r="E44" s="15">
        <f t="shared" si="3"/>
        <v>2424</v>
      </c>
    </row>
    <row r="45" spans="1:14" x14ac:dyDescent="0.25">
      <c r="A45" s="14" t="s">
        <v>47</v>
      </c>
      <c r="B45" s="15">
        <v>538</v>
      </c>
      <c r="C45" s="16">
        <f t="shared" si="1"/>
        <v>26.900000000000002</v>
      </c>
      <c r="D45" s="17">
        <f t="shared" si="2"/>
        <v>2690</v>
      </c>
      <c r="E45" s="15">
        <f t="shared" si="3"/>
        <v>134.5</v>
      </c>
    </row>
    <row r="46" spans="1:14" x14ac:dyDescent="0.25">
      <c r="A46" s="14" t="s">
        <v>48</v>
      </c>
      <c r="B46" s="15">
        <v>2149</v>
      </c>
      <c r="C46" s="16">
        <f t="shared" si="1"/>
        <v>107.45</v>
      </c>
      <c r="D46" s="17">
        <f t="shared" si="2"/>
        <v>10745</v>
      </c>
      <c r="E46" s="15">
        <f t="shared" si="3"/>
        <v>537.25</v>
      </c>
      <c r="F46" s="5"/>
    </row>
    <row r="47" spans="1:14" x14ac:dyDescent="0.25">
      <c r="A47" s="18" t="s">
        <v>49</v>
      </c>
      <c r="B47" s="19">
        <f>SUM(B4:B46)</f>
        <v>378912</v>
      </c>
      <c r="C47" s="20">
        <f>SUM(C4:C46)</f>
        <v>18945.600000000009</v>
      </c>
      <c r="D47" s="21">
        <f>SUM(D4:D46)</f>
        <v>1894560</v>
      </c>
      <c r="E47" s="28">
        <f>SUM(E4:E46)</f>
        <v>94728</v>
      </c>
      <c r="F47" s="6"/>
      <c r="G47" s="13"/>
      <c r="H47" s="13"/>
      <c r="I47" s="32"/>
      <c r="J47" s="35"/>
      <c r="K47" s="35"/>
      <c r="L47" s="30"/>
      <c r="M47" s="30"/>
      <c r="N47" s="30"/>
    </row>
    <row r="48" spans="1:14" x14ac:dyDescent="0.25">
      <c r="B48" s="7"/>
      <c r="C48" s="7"/>
      <c r="G48" s="34"/>
      <c r="K48" s="32"/>
    </row>
    <row r="49" spans="1:8" x14ac:dyDescent="0.25">
      <c r="A49" s="2" t="s">
        <v>0</v>
      </c>
      <c r="B49" s="2" t="s">
        <v>2</v>
      </c>
      <c r="C49" s="48" t="s">
        <v>1</v>
      </c>
      <c r="D49" s="48"/>
      <c r="E49" s="48"/>
      <c r="F49" s="36"/>
      <c r="H49" s="27"/>
    </row>
    <row r="50" spans="1:8" ht="131.44999999999999" customHeight="1" x14ac:dyDescent="0.25">
      <c r="A50" s="22" t="s">
        <v>60</v>
      </c>
      <c r="B50" s="3">
        <f>D47+E47+Q7</f>
        <v>2000000.00242</v>
      </c>
      <c r="C50" s="47" t="s">
        <v>68</v>
      </c>
      <c r="D50" s="47"/>
      <c r="E50" s="47"/>
      <c r="F50" s="37"/>
      <c r="H50" s="25"/>
    </row>
    <row r="52" spans="1:8" ht="14.45" hidden="1" x14ac:dyDescent="0.3">
      <c r="A52" s="45" t="s">
        <v>66</v>
      </c>
      <c r="B52" s="46"/>
    </row>
    <row r="53" spans="1:8" ht="172.9" hidden="1" x14ac:dyDescent="0.3">
      <c r="A53" s="9" t="s">
        <v>67</v>
      </c>
      <c r="B53" s="11"/>
      <c r="C53">
        <v>2202505</v>
      </c>
      <c r="D53" s="31"/>
    </row>
    <row r="54" spans="1:8" ht="14.45" hidden="1" x14ac:dyDescent="0.3">
      <c r="B54">
        <v>8005</v>
      </c>
      <c r="C54" s="33">
        <f>B54/C53*100</f>
        <v>0.36344979920590414</v>
      </c>
    </row>
    <row r="55" spans="1:8" ht="14.45" hidden="1" x14ac:dyDescent="0.3">
      <c r="B55">
        <v>2194500</v>
      </c>
      <c r="C55" s="31">
        <f>B55/C53*100</f>
        <v>99.63655020079409</v>
      </c>
    </row>
    <row r="56" spans="1:8" ht="14.45" hidden="1" x14ac:dyDescent="0.3"/>
  </sheetData>
  <mergeCells count="5">
    <mergeCell ref="G2:Q2"/>
    <mergeCell ref="A2:E2"/>
    <mergeCell ref="A52:B52"/>
    <mergeCell ref="C50:E50"/>
    <mergeCell ref="C49:E4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"/>
  <sheetViews>
    <sheetView workbookViewId="0">
      <selection activeCell="I23" sqref="I23"/>
    </sheetView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"/>
  <sheetViews>
    <sheetView workbookViewId="0">
      <selection activeCell="K20" sqref="K20"/>
    </sheetView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"/>
  <sheetViews>
    <sheetView workbookViewId="0">
      <selection activeCell="J17" sqref="J17"/>
    </sheetView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"/>
  <sheetViews>
    <sheetView workbookViewId="0">
      <selection activeCell="L20" sqref="L20"/>
    </sheetView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"/>
  <sheetViews>
    <sheetView workbookViewId="0">
      <selection activeCell="I10" sqref="I1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3.1.1.3_aprēķini</vt:lpstr>
      <vt:lpstr>2.1.2.</vt:lpstr>
      <vt:lpstr>2.1.3.</vt:lpstr>
      <vt:lpstr>2.1.5.</vt:lpstr>
      <vt:lpstr>2.2.3.</vt:lpstr>
      <vt:lpstr>2.2.4.</vt:lpstr>
      <vt:lpstr>2.2.5.</vt:lpstr>
      <vt:lpstr>2.2.6.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Svetlana Batare</dc:creator>
  <cp:lastModifiedBy>Sandra Zērande</cp:lastModifiedBy>
  <dcterms:created xsi:type="dcterms:W3CDTF">2022-03-11T07:47:52Z</dcterms:created>
  <dcterms:modified xsi:type="dcterms:W3CDTF">2022-11-04T13:46:47Z</dcterms:modified>
</cp:coreProperties>
</file>