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showInkAnnotation="0" codeName="ThisWorkbook"/>
  <bookViews>
    <workbookView xWindow="0" yWindow="0" windowWidth="23040" windowHeight="9375" firstSheet="3" activeTab="3"/>
  </bookViews>
  <sheets>
    <sheet name="Kopsavilkums" sheetId="5" state="hidden" r:id="rId1"/>
    <sheet name="MK not. 737 1.piel. VI. sad" sheetId="12" state="hidden" r:id="rId2"/>
    <sheet name="Sheet1" sheetId="19" state="hidden" r:id="rId3"/>
    <sheet name="MKN 737 2.piel. IV. sad_p" sheetId="18" r:id="rId4"/>
  </sheets>
  <definedNames>
    <definedName name="__123Graph_A" hidden="1">#REF!</definedName>
    <definedName name="__123Graph_ABERLGRAP" hidden="1">#REF!</definedName>
    <definedName name="__123Graph_ACATCH1" hidden="1">#REF!</definedName>
    <definedName name="__123Graph_ACONVERG1" hidden="1">#REF!</definedName>
    <definedName name="__123Graph_AECTOT" hidden="1">#REF!</definedName>
    <definedName name="__123Graph_AGRAPH2" hidden="1">#REF!</definedName>
    <definedName name="__123Graph_AGRAPH41" hidden="1">#REF!</definedName>
    <definedName name="__123Graph_AGRAPH42" hidden="1">#REF!</definedName>
    <definedName name="__123Graph_AGRAPH44" hidden="1">#REF!</definedName>
    <definedName name="__123Graph_APERIB" hidden="1">#REF!</definedName>
    <definedName name="__123Graph_APRODABSC" hidden="1">#REF!</definedName>
    <definedName name="__123Graph_APRODABSD" hidden="1">#REF!</definedName>
    <definedName name="__123Graph_APRODTRE2" hidden="1">#REF!</definedName>
    <definedName name="__123Graph_APRODTRE3" hidden="1">#REF!</definedName>
    <definedName name="__123Graph_APRODTRE4" hidden="1">#REF!</definedName>
    <definedName name="__123Graph_APRODTREND" hidden="1">#REF!</definedName>
    <definedName name="__123Graph_AUTRECHT" hidden="1">#REF!</definedName>
    <definedName name="__123Graph_B" hidden="1">#REF!</definedName>
    <definedName name="__123Graph_BBERLGRAP" hidden="1">#REF!</definedName>
    <definedName name="__123Graph_BCATCH1" hidden="1">#REF!</definedName>
    <definedName name="__123Graph_BCONVERG1" hidden="1">#REF!</definedName>
    <definedName name="__123Graph_BECTOT" hidden="1">#REF!</definedName>
    <definedName name="__123Graph_BGRAPH2" hidden="1">#REF!</definedName>
    <definedName name="__123Graph_BGRAPH41" hidden="1">#REF!</definedName>
    <definedName name="__123Graph_BPERIB" hidden="1">#REF!</definedName>
    <definedName name="__123Graph_BPRODABSC" hidden="1">#REF!</definedName>
    <definedName name="__123Graph_BPRODABSD" hidden="1">#REF!</definedName>
    <definedName name="__123Graph_C" hidden="1">#REF!</definedName>
    <definedName name="__123Graph_CBERLGRAP" hidden="1">#REF!</definedName>
    <definedName name="__123Graph_CCATCH1" hidden="1">#REF!</definedName>
    <definedName name="__123Graph_CCONVERG1" hidden="1">#REF!</definedName>
    <definedName name="__123Graph_CECTOT" hidden="1">#REF!</definedName>
    <definedName name="__123Graph_CGRAPH41" hidden="1">#REF!</definedName>
    <definedName name="__123Graph_CGRAPH44" hidden="1">#REF!</definedName>
    <definedName name="__123Graph_CPERIA" hidden="1">#REF!</definedName>
    <definedName name="__123Graph_CPERIB" hidden="1">#REF!</definedName>
    <definedName name="__123Graph_CPRODABSC" hidden="1">#REF!</definedName>
    <definedName name="__123Graph_CPRODTRE2" hidden="1">#REF!</definedName>
    <definedName name="__123Graph_CPRODTREND" hidden="1">#REF!</definedName>
    <definedName name="__123Graph_CUTRECHT" hidden="1">#REF!</definedName>
    <definedName name="__123Graph_D" hidden="1">#REF!</definedName>
    <definedName name="__123Graph_DBERLGRAP" hidden="1">#REF!</definedName>
    <definedName name="__123Graph_DCATCH1" hidden="1">#REF!</definedName>
    <definedName name="__123Graph_DCONVERG1" hidden="1">#REF!</definedName>
    <definedName name="__123Graph_DECTOT" hidden="1">#REF!</definedName>
    <definedName name="__123Graph_DGRAPH41" hidden="1">#REF!</definedName>
    <definedName name="__123Graph_DPERIA" hidden="1">#REF!</definedName>
    <definedName name="__123Graph_DPERIB" hidden="1">#REF!</definedName>
    <definedName name="__123Graph_DPRODABSC" hidden="1">#REF!</definedName>
    <definedName name="__123Graph_DUTRECHT" hidden="1">#REF!</definedName>
    <definedName name="__123Graph_E" hidden="1">#REF!</definedName>
    <definedName name="__123Graph_EBERLGRAP" hidden="1">#REF!</definedName>
    <definedName name="__123Graph_ECATCH1" hidden="1">#REF!</definedName>
    <definedName name="__123Graph_ECONVERG1" hidden="1">#REF!</definedName>
    <definedName name="__123Graph_EECTOT" hidden="1">#REF!</definedName>
    <definedName name="__123Graph_EGRAPH41" hidden="1">#REF!</definedName>
    <definedName name="__123Graph_EPERIA" hidden="1">#REF!</definedName>
    <definedName name="__123Graph_EPRODABSC" hidden="1">#REF!</definedName>
    <definedName name="__123Graph_FBERLGRAP" hidden="1">#REF!</definedName>
    <definedName name="__123Graph_FGRAPH41" hidden="1">#REF!</definedName>
    <definedName name="__123Graph_FPRODABSC" hidden="1">#REF!</definedName>
    <definedName name="__123Graph_X" hidden="1">#REF!</definedName>
    <definedName name="__123Graph_XECTOT" hidden="1">#REF!</definedName>
    <definedName name="_Order1" hidden="1">0</definedName>
    <definedName name="_Regression_Out" hidden="1">#REF!</definedName>
    <definedName name="_Regression_X" hidden="1">#REF!</definedName>
    <definedName name="_Regression_Y" hidden="1">#REF!</definedName>
    <definedName name="FIG2wp1" hidden="1">#REF!</definedName>
    <definedName name="IAP_raditaji">#REF!</definedName>
    <definedName name="_xlnm.Print_Titles" localSheetId="1">'MK not. 737 1.piel. VI. sad'!$1:$4</definedName>
    <definedName name="tabx" localSheetId="1" hidden="1">{"g95_96m1",#N/A,FALSE,"Graf(95+96)M";"g95_96m2",#N/A,FALSE,"Graf(95+96)M";"g95_96mb1",#N/A,FALSE,"Graf(95+96)Mb";"g95_96mb2",#N/A,FALSE,"Graf(95+96)Mb";"g95_96f1",#N/A,FALSE,"Graf(95+96)F";"g95_96f2",#N/A,FALSE,"Graf(95+96)F";"g95_96fb1",#N/A,FALSE,"Graf(95+96)Fb";"g95_96fb2",#N/A,FALSE,"Graf(95+96)Fb"}</definedName>
    <definedName name="tabx" hidden="1">{"g95_96m1",#N/A,FALSE,"Graf(95+96)M";"g95_96m2",#N/A,FALSE,"Graf(95+96)M";"g95_96mb1",#N/A,FALSE,"Graf(95+96)Mb";"g95_96mb2",#N/A,FALSE,"Graf(95+96)Mb";"g95_96f1",#N/A,FALSE,"Graf(95+96)F";"g95_96f2",#N/A,FALSE,"Graf(95+96)F";"g95_96fb1",#N/A,FALSE,"Graf(95+96)Fb";"g95_96fb2",#N/A,FALSE,"Graf(95+96)Fb"}</definedName>
    <definedName name="wrn.Graf95_96." localSheetId="1" hidden="1">{"g95_96m1",#N/A,FALSE,"Graf(95+96)M";"g95_96m2",#N/A,FALSE,"Graf(95+96)M";"g95_96mb1",#N/A,FALSE,"Graf(95+96)Mb";"g95_96mb2",#N/A,FALSE,"Graf(95+96)Mb";"g95_96f1",#N/A,FALSE,"Graf(95+96)F";"g95_96f2",#N/A,FALSE,"Graf(95+96)F";"g95_96fb1",#N/A,FALSE,"Graf(95+96)Fb";"g95_96fb2",#N/A,FALSE,"Graf(95+96)Fb"}</definedName>
    <definedName name="wrn.Graf95_96." hidden="1">{"g95_96m1",#N/A,FALSE,"Graf(95+96)M";"g95_96m2",#N/A,FALSE,"Graf(95+96)M";"g95_96mb1",#N/A,FALSE,"Graf(95+96)Mb";"g95_96mb2",#N/A,FALSE,"Graf(95+96)Mb";"g95_96f1",#N/A,FALSE,"Graf(95+96)F";"g95_96f2",#N/A,FALSE,"Graf(95+96)F";"g95_96fb1",#N/A,FALSE,"Graf(95+96)Fb";"g95_96fb2",#N/A,FALSE,"Graf(95+96)Fb"}</definedName>
    <definedName name="wrn.R22_Data_Collection1997." localSheetId="1" hidden="1">{"_R22_General",#N/A,TRUE,"R22_General";"_R22_Questions",#N/A,TRUE,"R22_Questions";"ColA_R22",#N/A,TRUE,"R2295";"_R22_Tables",#N/A,TRUE,"R2295"}</definedName>
    <definedName name="wrn.R22_Data_Collection1997." hidden="1">{"_R22_General",#N/A,TRUE,"R22_General";"_R22_Questions",#N/A,TRUE,"R22_Questions";"ColA_R22",#N/A,TRUE,"R2295";"_R22_Tables",#N/A,TRUE,"R2295"}</definedName>
    <definedName name="wrn.TabARA." localSheetId="1" hidden="1">{"Page1",#N/A,FALSE,"ARA M&amp;F&amp;T";"Page2",#N/A,FALSE,"ARA M&amp;F&amp;T";"Page3",#N/A,FALSE,"ARA M&amp;F&amp;T"}</definedName>
    <definedName name="wrn.TabARA." hidden="1">{"Page1",#N/A,FALSE,"ARA M&amp;F&amp;T";"Page2",#N/A,FALSE,"ARA M&amp;F&amp;T";"Page3",#N/A,FALSE,"ARA M&amp;F&amp;T"}</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21" i="18" l="1"/>
  <c r="C21" i="18"/>
  <c r="D993" i="18"/>
  <c r="D49" i="18" s="1"/>
  <c r="E993" i="18"/>
  <c r="E49" i="18" s="1"/>
  <c r="F993" i="18"/>
  <c r="F49" i="18" s="1"/>
  <c r="G993" i="18"/>
  <c r="H993" i="18"/>
  <c r="I993" i="18"/>
  <c r="J993" i="18"/>
  <c r="K993" i="18"/>
  <c r="K49" i="18" s="1"/>
  <c r="L993" i="18"/>
  <c r="L49" i="18" s="1"/>
  <c r="M993" i="18"/>
  <c r="M49" i="18" s="1"/>
  <c r="N993" i="18"/>
  <c r="N49" i="18" s="1"/>
  <c r="O993" i="18"/>
  <c r="P993" i="18"/>
  <c r="C993" i="18"/>
  <c r="D995" i="18"/>
  <c r="E995" i="18"/>
  <c r="E21" i="18" s="1"/>
  <c r="F995" i="18"/>
  <c r="F21" i="18" s="1"/>
  <c r="G995" i="18"/>
  <c r="G21" i="18" s="1"/>
  <c r="H995" i="18"/>
  <c r="H21" i="18" s="1"/>
  <c r="I995" i="18"/>
  <c r="I21" i="18" s="1"/>
  <c r="J995" i="18"/>
  <c r="J21" i="18" s="1"/>
  <c r="K995" i="18"/>
  <c r="K21" i="18" s="1"/>
  <c r="L995" i="18"/>
  <c r="L21" i="18" s="1"/>
  <c r="M995" i="18"/>
  <c r="M21" i="18" s="1"/>
  <c r="N995" i="18"/>
  <c r="N21" i="18" s="1"/>
  <c r="O995" i="18"/>
  <c r="O21" i="18" s="1"/>
  <c r="P995" i="18"/>
  <c r="P21" i="18" s="1"/>
  <c r="C995" i="18"/>
  <c r="G49" i="18"/>
  <c r="H49" i="18"/>
  <c r="I49" i="18"/>
  <c r="J49" i="18"/>
  <c r="O49" i="18"/>
  <c r="P49" i="18"/>
  <c r="C49" i="18"/>
  <c r="J1029" i="18" l="1"/>
  <c r="K1029" i="18"/>
  <c r="L1029" i="18"/>
  <c r="M1029" i="18"/>
  <c r="N1029" i="18"/>
  <c r="O1029" i="18"/>
  <c r="I1029" i="18"/>
  <c r="P1024" i="18"/>
  <c r="J1024" i="18"/>
  <c r="J1015" i="18" s="1"/>
  <c r="J1013" i="18" s="1"/>
  <c r="K1024" i="18"/>
  <c r="K1015" i="18" s="1"/>
  <c r="K1013" i="18" s="1"/>
  <c r="L1024" i="18"/>
  <c r="L1015" i="18" s="1"/>
  <c r="L1013" i="18" s="1"/>
  <c r="M1024" i="18"/>
  <c r="M1015" i="18" s="1"/>
  <c r="M1013" i="18" s="1"/>
  <c r="N1024" i="18"/>
  <c r="N1015" i="18" s="1"/>
  <c r="N1013" i="18" s="1"/>
  <c r="O1024" i="18"/>
  <c r="O1015" i="18" s="1"/>
  <c r="O1013" i="18" s="1"/>
  <c r="I1024" i="18"/>
  <c r="I1015" i="18" s="1"/>
  <c r="I1013" i="18" s="1"/>
  <c r="C100" i="18" l="1"/>
  <c r="C102" i="18"/>
  <c r="C103" i="18"/>
  <c r="C124" i="18"/>
  <c r="C125" i="18"/>
  <c r="C128" i="18"/>
  <c r="C132" i="18"/>
  <c r="C148" i="18"/>
  <c r="C143" i="18" s="1"/>
  <c r="C149" i="18"/>
  <c r="C147" i="18" s="1"/>
  <c r="C156" i="18"/>
  <c r="C157" i="18"/>
  <c r="C160" i="18"/>
  <c r="C170" i="18"/>
  <c r="C171" i="18"/>
  <c r="C174" i="18"/>
  <c r="C191" i="18"/>
  <c r="C218" i="18"/>
  <c r="C221" i="18"/>
  <c r="C224" i="18"/>
  <c r="C227" i="18"/>
  <c r="C230" i="18"/>
  <c r="C233" i="18"/>
  <c r="C236" i="18"/>
  <c r="C87" i="18" s="1"/>
  <c r="C244" i="18"/>
  <c r="C263" i="18"/>
  <c r="C266" i="18"/>
  <c r="C269" i="18"/>
  <c r="C272" i="18"/>
  <c r="C321" i="18"/>
  <c r="C322" i="18"/>
  <c r="C328" i="18"/>
  <c r="C331" i="18"/>
  <c r="C334" i="18"/>
  <c r="C294" i="18" s="1"/>
  <c r="C341" i="18"/>
  <c r="C340" i="18" s="1"/>
  <c r="C342" i="18"/>
  <c r="C357" i="18"/>
  <c r="C367" i="18"/>
  <c r="C368" i="18"/>
  <c r="C371" i="18"/>
  <c r="C374" i="18"/>
  <c r="C395" i="18"/>
  <c r="C303" i="18" s="1"/>
  <c r="C401" i="18"/>
  <c r="C408" i="18"/>
  <c r="C409" i="18"/>
  <c r="C412" i="18"/>
  <c r="C444" i="18"/>
  <c r="C475" i="18"/>
  <c r="D473" i="18"/>
  <c r="E473" i="18"/>
  <c r="F473" i="18"/>
  <c r="G473" i="18"/>
  <c r="H473" i="18"/>
  <c r="I473" i="18"/>
  <c r="J473" i="18"/>
  <c r="K473" i="18"/>
  <c r="L473" i="18"/>
  <c r="M473" i="18"/>
  <c r="N473" i="18"/>
  <c r="O473" i="18"/>
  <c r="P473" i="18"/>
  <c r="C473" i="18"/>
  <c r="C472" i="18"/>
  <c r="C476" i="18"/>
  <c r="C479" i="18"/>
  <c r="C487" i="18"/>
  <c r="C488" i="18"/>
  <c r="D491" i="18"/>
  <c r="E491" i="18"/>
  <c r="F491" i="18"/>
  <c r="G491" i="18"/>
  <c r="H491" i="18"/>
  <c r="I491" i="18"/>
  <c r="J491" i="18"/>
  <c r="K491" i="18"/>
  <c r="L491" i="18"/>
  <c r="M491" i="18"/>
  <c r="N491" i="18"/>
  <c r="O491" i="18"/>
  <c r="P491" i="18"/>
  <c r="C491" i="18"/>
  <c r="C497" i="18"/>
  <c r="C508" i="18"/>
  <c r="C511" i="18"/>
  <c r="C521" i="18"/>
  <c r="C522" i="18"/>
  <c r="C525" i="18"/>
  <c r="C555" i="18"/>
  <c r="C556" i="18"/>
  <c r="C559" i="18"/>
  <c r="C450" i="18" s="1"/>
  <c r="C562" i="18"/>
  <c r="C565" i="18"/>
  <c r="C456" i="18" s="1"/>
  <c r="C573" i="18"/>
  <c r="C605" i="18"/>
  <c r="C606" i="18"/>
  <c r="C625" i="18"/>
  <c r="C626" i="18"/>
  <c r="C629" i="18"/>
  <c r="C644" i="18"/>
  <c r="C647" i="18"/>
  <c r="C441" i="18" s="1"/>
  <c r="D649" i="18"/>
  <c r="E649" i="18"/>
  <c r="F649" i="18"/>
  <c r="G649" i="18"/>
  <c r="H649" i="18"/>
  <c r="I649" i="18"/>
  <c r="J649" i="18"/>
  <c r="K649" i="18"/>
  <c r="L649" i="18"/>
  <c r="M649" i="18"/>
  <c r="N649" i="18"/>
  <c r="O649" i="18"/>
  <c r="P649" i="18"/>
  <c r="C649" i="18"/>
  <c r="D659" i="18"/>
  <c r="E659" i="18"/>
  <c r="F659" i="18"/>
  <c r="G659" i="18"/>
  <c r="H659" i="18"/>
  <c r="I659" i="18"/>
  <c r="J659" i="18"/>
  <c r="K659" i="18"/>
  <c r="L659" i="18"/>
  <c r="M659" i="18"/>
  <c r="N659" i="18"/>
  <c r="O659" i="18"/>
  <c r="P659" i="18"/>
  <c r="C659" i="18"/>
  <c r="D660" i="18"/>
  <c r="E660" i="18"/>
  <c r="F660" i="18"/>
  <c r="G660" i="18"/>
  <c r="H660" i="18"/>
  <c r="I660" i="18"/>
  <c r="J660" i="18"/>
  <c r="K660" i="18"/>
  <c r="L660" i="18"/>
  <c r="M660" i="18"/>
  <c r="N660" i="18"/>
  <c r="O660" i="18"/>
  <c r="P660" i="18"/>
  <c r="C660" i="18"/>
  <c r="C666" i="18"/>
  <c r="C677" i="18"/>
  <c r="D666" i="18"/>
  <c r="C663" i="18"/>
  <c r="D678" i="18"/>
  <c r="E678" i="18"/>
  <c r="F678" i="18"/>
  <c r="G678" i="18"/>
  <c r="H678" i="18"/>
  <c r="I678" i="18"/>
  <c r="J678" i="18"/>
  <c r="K678" i="18"/>
  <c r="L678" i="18"/>
  <c r="M678" i="18"/>
  <c r="N678" i="18"/>
  <c r="P678" i="18"/>
  <c r="C678" i="18"/>
  <c r="C681" i="18"/>
  <c r="C684" i="18"/>
  <c r="C725" i="18"/>
  <c r="C726" i="18"/>
  <c r="C729" i="18"/>
  <c r="C732" i="18"/>
  <c r="C710" i="18" s="1"/>
  <c r="C739" i="18"/>
  <c r="C740" i="18"/>
  <c r="C749" i="18"/>
  <c r="C759" i="18"/>
  <c r="C760" i="18"/>
  <c r="C763" i="18"/>
  <c r="C783" i="18"/>
  <c r="C786" i="18"/>
  <c r="C707" i="18" s="1"/>
  <c r="D789" i="18"/>
  <c r="E789" i="18"/>
  <c r="F789" i="18"/>
  <c r="G789" i="18"/>
  <c r="H789" i="18"/>
  <c r="I789" i="18"/>
  <c r="J789" i="18"/>
  <c r="K789" i="18"/>
  <c r="L789" i="18"/>
  <c r="M789" i="18"/>
  <c r="N789" i="18"/>
  <c r="O789" i="18"/>
  <c r="P789" i="18"/>
  <c r="C789" i="18"/>
  <c r="C713" i="18" s="1"/>
  <c r="C797" i="18"/>
  <c r="C796" i="18" s="1"/>
  <c r="C798" i="18"/>
  <c r="C801" i="18"/>
  <c r="D810" i="18"/>
  <c r="E810" i="18"/>
  <c r="F810" i="18"/>
  <c r="G810" i="18"/>
  <c r="H810" i="18"/>
  <c r="I810" i="18"/>
  <c r="J810" i="18"/>
  <c r="K810" i="18"/>
  <c r="L810" i="18"/>
  <c r="M810" i="18"/>
  <c r="N810" i="18"/>
  <c r="O810" i="18"/>
  <c r="P810" i="18"/>
  <c r="C810" i="18"/>
  <c r="C828" i="18"/>
  <c r="C829" i="18"/>
  <c r="C832" i="18"/>
  <c r="D832" i="18"/>
  <c r="E832" i="18"/>
  <c r="F832" i="18"/>
  <c r="G832" i="18"/>
  <c r="H832" i="18"/>
  <c r="I832" i="18"/>
  <c r="J832" i="18"/>
  <c r="K832" i="18"/>
  <c r="L832" i="18"/>
  <c r="M832" i="18"/>
  <c r="N832" i="18"/>
  <c r="O832" i="18"/>
  <c r="P832" i="18"/>
  <c r="C831" i="18"/>
  <c r="C840" i="18"/>
  <c r="C843" i="18"/>
  <c r="C891" i="18"/>
  <c r="C892" i="18"/>
  <c r="C894" i="18"/>
  <c r="C895" i="18"/>
  <c r="C916" i="18"/>
  <c r="C917" i="18"/>
  <c r="C923" i="18"/>
  <c r="D940" i="18"/>
  <c r="E940" i="18"/>
  <c r="F940" i="18"/>
  <c r="G940" i="18"/>
  <c r="H940" i="18"/>
  <c r="I940" i="18"/>
  <c r="J940" i="18"/>
  <c r="K940" i="18"/>
  <c r="L940" i="18"/>
  <c r="M940" i="18"/>
  <c r="N940" i="18"/>
  <c r="O940" i="18"/>
  <c r="P940" i="18"/>
  <c r="C940" i="18"/>
  <c r="C941" i="18"/>
  <c r="C943" i="18"/>
  <c r="C944" i="18"/>
  <c r="D944" i="18"/>
  <c r="E944" i="18"/>
  <c r="F944" i="18"/>
  <c r="G944" i="18"/>
  <c r="H944" i="18"/>
  <c r="I944" i="18"/>
  <c r="E952" i="18"/>
  <c r="E953" i="18"/>
  <c r="E956" i="18"/>
  <c r="E967" i="18"/>
  <c r="E968" i="18"/>
  <c r="E1008" i="18"/>
  <c r="D1023" i="18"/>
  <c r="D1024" i="18"/>
  <c r="D1031" i="18"/>
  <c r="D1027" i="18"/>
  <c r="C1042" i="18"/>
  <c r="C1041" i="18" s="1"/>
  <c r="C1043" i="18"/>
  <c r="C1046" i="18"/>
  <c r="E1043" i="18"/>
  <c r="E1057" i="18"/>
  <c r="E1058" i="18"/>
  <c r="D1061" i="18"/>
  <c r="C1077" i="18"/>
  <c r="C1078" i="18"/>
  <c r="C1081" i="18"/>
  <c r="D1092" i="18"/>
  <c r="D1137" i="18"/>
  <c r="D1136" i="18" s="1"/>
  <c r="D1138" i="18"/>
  <c r="D1133" i="18" s="1"/>
  <c r="D1145" i="18"/>
  <c r="D1146" i="18"/>
  <c r="C1217" i="18"/>
  <c r="C1190" i="18" s="1"/>
  <c r="C1185" i="18" s="1"/>
  <c r="J1217" i="18"/>
  <c r="I1225" i="18"/>
  <c r="I1228" i="18"/>
  <c r="F1272" i="18"/>
  <c r="F1273" i="18"/>
  <c r="F1268" i="18" s="1"/>
  <c r="F1293" i="18"/>
  <c r="F1292" i="18" s="1"/>
  <c r="F1294" i="18"/>
  <c r="F1297" i="18"/>
  <c r="E1307" i="18"/>
  <c r="E1308" i="18"/>
  <c r="E1311" i="18"/>
  <c r="K1340" i="18"/>
  <c r="K1341" i="18"/>
  <c r="K1343" i="18"/>
  <c r="K1344" i="18"/>
  <c r="D1351" i="18"/>
  <c r="D1352" i="18"/>
  <c r="E1355" i="18"/>
  <c r="D1364" i="18"/>
  <c r="D1365" i="18"/>
  <c r="D1368" i="18"/>
  <c r="E1378" i="18"/>
  <c r="E1379" i="18"/>
  <c r="E1382" i="18"/>
  <c r="E1385" i="18"/>
  <c r="C1444" i="18"/>
  <c r="C1445" i="18"/>
  <c r="I1453" i="18"/>
  <c r="I1456" i="18"/>
  <c r="E1494" i="18"/>
  <c r="E1497" i="18"/>
  <c r="E1568" i="18"/>
  <c r="E1571" i="18"/>
  <c r="E1582" i="18"/>
  <c r="E1583" i="18"/>
  <c r="E1586" i="18"/>
  <c r="E1604" i="18"/>
  <c r="D1614" i="18"/>
  <c r="D1617" i="18"/>
  <c r="D1629" i="18"/>
  <c r="D1630" i="18"/>
  <c r="D1633" i="18"/>
  <c r="C1076" i="18" l="1"/>
  <c r="D1132" i="18"/>
  <c r="C624" i="18"/>
  <c r="C144" i="18"/>
  <c r="C142" i="18" s="1"/>
  <c r="F1271" i="18"/>
  <c r="D1363" i="18"/>
  <c r="D1359" i="18" s="1"/>
  <c r="F1267" i="18"/>
  <c r="C935" i="18"/>
  <c r="K1336" i="18"/>
  <c r="C824" i="18"/>
  <c r="C486" i="18"/>
  <c r="C482" i="18" s="1"/>
  <c r="C447" i="18"/>
  <c r="C155" i="18"/>
  <c r="C701" i="18"/>
  <c r="D1131" i="18"/>
  <c r="C876" i="18"/>
  <c r="C704" i="18"/>
  <c r="D1350" i="18"/>
  <c r="D1346" i="18" s="1"/>
  <c r="K1339" i="18"/>
  <c r="E1306" i="18"/>
  <c r="E1302" i="18" s="1"/>
  <c r="D1022" i="18"/>
  <c r="C890" i="18"/>
  <c r="C827" i="18"/>
  <c r="C551" i="18"/>
  <c r="C213" i="18"/>
  <c r="C169" i="18"/>
  <c r="F1266" i="18"/>
  <c r="C936" i="18"/>
  <c r="C879" i="18"/>
  <c r="C887" i="18"/>
  <c r="C639" i="18"/>
  <c r="C453" i="18"/>
  <c r="C309" i="18"/>
  <c r="K1335" i="18"/>
  <c r="E951" i="18"/>
  <c r="E947" i="18" s="1"/>
  <c r="C886" i="18"/>
  <c r="C885" i="18" s="1"/>
  <c r="C778" i="18"/>
  <c r="C95" i="18"/>
  <c r="C468" i="18"/>
  <c r="C878" i="18"/>
  <c r="C721" i="18"/>
  <c r="C554" i="18"/>
  <c r="E666" i="18"/>
  <c r="F666" i="18"/>
  <c r="G666" i="18"/>
  <c r="H666" i="18"/>
  <c r="C696" i="18" l="1"/>
  <c r="K1334" i="18"/>
  <c r="C871" i="18"/>
  <c r="P479" i="18"/>
  <c r="P459" i="18" s="1"/>
  <c r="O479" i="18"/>
  <c r="O459" i="18" s="1"/>
  <c r="N479" i="18"/>
  <c r="N459" i="18" s="1"/>
  <c r="M479" i="18"/>
  <c r="M459" i="18" s="1"/>
  <c r="L479" i="18"/>
  <c r="L459" i="18" s="1"/>
  <c r="K479" i="18"/>
  <c r="K459" i="18" s="1"/>
  <c r="J479" i="18"/>
  <c r="J459" i="18" s="1"/>
  <c r="I479" i="18"/>
  <c r="H479" i="18"/>
  <c r="G479" i="18"/>
  <c r="G459" i="18" s="1"/>
  <c r="F479" i="18"/>
  <c r="F459" i="18" s="1"/>
  <c r="E479" i="18"/>
  <c r="E459" i="18" s="1"/>
  <c r="D479" i="18"/>
  <c r="C459" i="18"/>
  <c r="C436" i="18" s="1"/>
  <c r="P478" i="18"/>
  <c r="O478" i="18"/>
  <c r="N478" i="18"/>
  <c r="M478" i="18"/>
  <c r="L478" i="18"/>
  <c r="K478" i="18"/>
  <c r="J478" i="18"/>
  <c r="J458" i="18" s="1"/>
  <c r="I478" i="18"/>
  <c r="H478" i="18"/>
  <c r="G478" i="18"/>
  <c r="F478" i="18"/>
  <c r="F458" i="18" s="1"/>
  <c r="E478" i="18"/>
  <c r="D478" i="18"/>
  <c r="C478" i="18"/>
  <c r="C467" i="18" s="1"/>
  <c r="P487" i="18"/>
  <c r="O487" i="18"/>
  <c r="N487" i="18"/>
  <c r="M487" i="18"/>
  <c r="L487" i="18"/>
  <c r="K487" i="18"/>
  <c r="J487" i="18"/>
  <c r="I487" i="18"/>
  <c r="H487" i="18"/>
  <c r="G487" i="18"/>
  <c r="F487" i="18"/>
  <c r="E487" i="18"/>
  <c r="D487" i="18"/>
  <c r="P488" i="18"/>
  <c r="N488" i="18"/>
  <c r="M488" i="18"/>
  <c r="L488" i="18"/>
  <c r="K488" i="18"/>
  <c r="J488" i="18"/>
  <c r="I488" i="18"/>
  <c r="H488" i="18"/>
  <c r="G488" i="18"/>
  <c r="F488" i="18"/>
  <c r="E488" i="18"/>
  <c r="D488" i="18"/>
  <c r="P497" i="18"/>
  <c r="O497" i="18"/>
  <c r="N497" i="18"/>
  <c r="M497" i="18"/>
  <c r="L497" i="18"/>
  <c r="K497" i="18"/>
  <c r="J497" i="18"/>
  <c r="I497" i="18"/>
  <c r="H497" i="18"/>
  <c r="G497" i="18"/>
  <c r="F497" i="18"/>
  <c r="E497" i="18"/>
  <c r="D497" i="18"/>
  <c r="P472" i="18"/>
  <c r="O472" i="18"/>
  <c r="N472" i="18"/>
  <c r="M472" i="18"/>
  <c r="L472" i="18"/>
  <c r="K472" i="18"/>
  <c r="J472" i="18"/>
  <c r="I472" i="18"/>
  <c r="H472" i="18"/>
  <c r="G472" i="18"/>
  <c r="F472" i="18"/>
  <c r="E472" i="18"/>
  <c r="D472" i="18"/>
  <c r="D895" i="18"/>
  <c r="D879" i="18" s="1"/>
  <c r="J895" i="18"/>
  <c r="C728" i="18"/>
  <c r="P1009" i="18"/>
  <c r="N1009" i="18"/>
  <c r="N1004" i="18" s="1"/>
  <c r="M1009" i="18"/>
  <c r="M1004" i="18" s="1"/>
  <c r="L1009" i="18"/>
  <c r="L1004" i="18" s="1"/>
  <c r="K1009" i="18"/>
  <c r="K1004" i="18" s="1"/>
  <c r="J1009" i="18"/>
  <c r="J1004" i="18" s="1"/>
  <c r="I1009" i="18"/>
  <c r="I1004" i="18" s="1"/>
  <c r="H1009" i="18"/>
  <c r="G1009" i="18"/>
  <c r="F1009" i="18"/>
  <c r="E1009" i="18"/>
  <c r="D1009" i="18"/>
  <c r="C1009" i="18"/>
  <c r="C1027" i="18"/>
  <c r="H1024" i="18"/>
  <c r="G1024" i="18"/>
  <c r="F1024" i="18"/>
  <c r="E1024" i="18"/>
  <c r="C1024" i="18"/>
  <c r="P1031" i="18"/>
  <c r="O1031" i="18"/>
  <c r="N1031" i="18"/>
  <c r="M1031" i="18"/>
  <c r="L1031" i="18"/>
  <c r="K1031" i="18"/>
  <c r="J1031" i="18"/>
  <c r="I1031" i="18"/>
  <c r="H1031" i="18"/>
  <c r="G1031" i="18"/>
  <c r="F1031" i="18"/>
  <c r="E1031" i="18"/>
  <c r="C1031" i="18"/>
  <c r="O1231" i="18"/>
  <c r="O1228" i="18" s="1"/>
  <c r="O1070" i="18"/>
  <c r="O1009" i="18" s="1"/>
  <c r="O1004" i="18" s="1"/>
  <c r="P925" i="18"/>
  <c r="P923" i="18" s="1"/>
  <c r="O683" i="18"/>
  <c r="O488" i="18"/>
  <c r="O376" i="18"/>
  <c r="O204" i="18"/>
  <c r="O177" i="18"/>
  <c r="O176" i="18"/>
  <c r="D786" i="18"/>
  <c r="D707" i="18" s="1"/>
  <c r="E786" i="18"/>
  <c r="E707" i="18" s="1"/>
  <c r="F786" i="18"/>
  <c r="F707" i="18" s="1"/>
  <c r="G786" i="18"/>
  <c r="G707" i="18" s="1"/>
  <c r="H786" i="18"/>
  <c r="H707" i="18" s="1"/>
  <c r="I786" i="18"/>
  <c r="I707" i="18" s="1"/>
  <c r="J786" i="18"/>
  <c r="J707" i="18" s="1"/>
  <c r="K786" i="18"/>
  <c r="K707" i="18" s="1"/>
  <c r="L786" i="18"/>
  <c r="L707" i="18" s="1"/>
  <c r="M786" i="18"/>
  <c r="M707" i="18" s="1"/>
  <c r="N786" i="18"/>
  <c r="N707" i="18" s="1"/>
  <c r="O786" i="18"/>
  <c r="O707" i="18" s="1"/>
  <c r="P786" i="18"/>
  <c r="P707" i="18" s="1"/>
  <c r="D785" i="18"/>
  <c r="D706" i="18" s="1"/>
  <c r="E785" i="18"/>
  <c r="F785" i="18"/>
  <c r="G785" i="18"/>
  <c r="G706" i="18" s="1"/>
  <c r="H785" i="18"/>
  <c r="H706" i="18" s="1"/>
  <c r="I785" i="18"/>
  <c r="I706" i="18" s="1"/>
  <c r="J785" i="18"/>
  <c r="K785" i="18"/>
  <c r="K706" i="18" s="1"/>
  <c r="L785" i="18"/>
  <c r="L706" i="18" s="1"/>
  <c r="M785" i="18"/>
  <c r="N785" i="18"/>
  <c r="O785" i="18"/>
  <c r="O706" i="18" s="1"/>
  <c r="P785" i="18"/>
  <c r="P706" i="18" s="1"/>
  <c r="C785" i="18"/>
  <c r="D797" i="18"/>
  <c r="E797" i="18"/>
  <c r="F797" i="18"/>
  <c r="G797" i="18"/>
  <c r="H797" i="18"/>
  <c r="I797" i="18"/>
  <c r="J797" i="18"/>
  <c r="K797" i="18"/>
  <c r="L797" i="18"/>
  <c r="M797" i="18"/>
  <c r="N797" i="18"/>
  <c r="O797" i="18"/>
  <c r="P797" i="18"/>
  <c r="D798" i="18"/>
  <c r="E798" i="18"/>
  <c r="F798" i="18"/>
  <c r="G798" i="18"/>
  <c r="H798" i="18"/>
  <c r="I798" i="18"/>
  <c r="J798" i="18"/>
  <c r="K798" i="18"/>
  <c r="L798" i="18"/>
  <c r="M798" i="18"/>
  <c r="N798" i="18"/>
  <c r="O798" i="18"/>
  <c r="P798" i="18"/>
  <c r="D807" i="18"/>
  <c r="E807" i="18"/>
  <c r="F807" i="18"/>
  <c r="G807" i="18"/>
  <c r="H807" i="18"/>
  <c r="I807" i="18"/>
  <c r="J807" i="18"/>
  <c r="K807" i="18"/>
  <c r="L807" i="18"/>
  <c r="M807" i="18"/>
  <c r="N807" i="18"/>
  <c r="O807" i="18"/>
  <c r="P807" i="18"/>
  <c r="C807" i="18"/>
  <c r="D443" i="18"/>
  <c r="H443" i="18"/>
  <c r="J443" i="18"/>
  <c r="L443" i="18"/>
  <c r="P443" i="18"/>
  <c r="E444" i="18"/>
  <c r="F444" i="18"/>
  <c r="F31" i="18" s="1"/>
  <c r="G444" i="18"/>
  <c r="I444" i="18"/>
  <c r="J444" i="18"/>
  <c r="J31" i="18" s="1"/>
  <c r="K444" i="18"/>
  <c r="M444" i="18"/>
  <c r="N444" i="18"/>
  <c r="N31" i="18" s="1"/>
  <c r="O444" i="18"/>
  <c r="C443" i="18"/>
  <c r="E658" i="18"/>
  <c r="E654" i="18" s="1"/>
  <c r="N666" i="18"/>
  <c r="M666" i="18"/>
  <c r="L666" i="18"/>
  <c r="K666" i="18"/>
  <c r="J666" i="18"/>
  <c r="L606" i="18"/>
  <c r="C190" i="18"/>
  <c r="C186" i="18"/>
  <c r="C198" i="18"/>
  <c r="C199" i="18"/>
  <c r="C202" i="18"/>
  <c r="C208" i="18"/>
  <c r="C56" i="18" s="1"/>
  <c r="C223" i="18"/>
  <c r="C74" i="18" s="1"/>
  <c r="C75" i="18"/>
  <c r="C226" i="18"/>
  <c r="C77" i="18" s="1"/>
  <c r="C229" i="18"/>
  <c r="C80" i="18" s="1"/>
  <c r="C39" i="18" s="1"/>
  <c r="C81" i="18"/>
  <c r="C40" i="18" s="1"/>
  <c r="C232" i="18"/>
  <c r="C83" i="18" s="1"/>
  <c r="C248" i="18"/>
  <c r="C257" i="18"/>
  <c r="C256" i="18" s="1"/>
  <c r="C276" i="18"/>
  <c r="C275" i="18" s="1"/>
  <c r="C324" i="18"/>
  <c r="C325" i="18"/>
  <c r="C327" i="18"/>
  <c r="C330" i="18"/>
  <c r="C333" i="18"/>
  <c r="C345" i="18"/>
  <c r="C348" i="18"/>
  <c r="C351" i="18"/>
  <c r="C354" i="18"/>
  <c r="C388" i="18"/>
  <c r="C389" i="18"/>
  <c r="C391" i="18"/>
  <c r="C392" i="18"/>
  <c r="C394" i="18"/>
  <c r="C397" i="18"/>
  <c r="C398" i="18"/>
  <c r="C306" i="18" s="1"/>
  <c r="C400" i="18"/>
  <c r="C416" i="18"/>
  <c r="C419" i="18"/>
  <c r="C422" i="18"/>
  <c r="C425" i="18"/>
  <c r="C463" i="18"/>
  <c r="C507" i="18"/>
  <c r="C536" i="18"/>
  <c r="C537" i="18"/>
  <c r="C540" i="18"/>
  <c r="C558" i="18"/>
  <c r="C561" i="18"/>
  <c r="C564" i="18"/>
  <c r="C572" i="18"/>
  <c r="C576" i="18"/>
  <c r="C594" i="18"/>
  <c r="C595" i="18"/>
  <c r="C596" i="18"/>
  <c r="C607" i="18"/>
  <c r="C610" i="18"/>
  <c r="C613" i="18"/>
  <c r="C616" i="18"/>
  <c r="C643" i="18"/>
  <c r="C646" i="18"/>
  <c r="C716" i="18"/>
  <c r="C731" i="18"/>
  <c r="C743" i="18"/>
  <c r="C746" i="18"/>
  <c r="C782" i="18"/>
  <c r="C788" i="18"/>
  <c r="C839" i="18"/>
  <c r="C847" i="18"/>
  <c r="C856" i="18"/>
  <c r="C857" i="18"/>
  <c r="C860" i="18"/>
  <c r="C902" i="18"/>
  <c r="C903" i="18"/>
  <c r="C906" i="18"/>
  <c r="C920" i="18"/>
  <c r="C952" i="18"/>
  <c r="C953" i="18"/>
  <c r="C956" i="18"/>
  <c r="C967" i="18"/>
  <c r="C968" i="18"/>
  <c r="C971" i="18"/>
  <c r="C974" i="18"/>
  <c r="C1008" i="18"/>
  <c r="C1011" i="18"/>
  <c r="C1010" i="18" s="1"/>
  <c r="C1015" i="18"/>
  <c r="C1023" i="18"/>
  <c r="C1057" i="18"/>
  <c r="C1058" i="18"/>
  <c r="C1061" i="18"/>
  <c r="C1091" i="18"/>
  <c r="C1092" i="18"/>
  <c r="C1095" i="18"/>
  <c r="C1100" i="18"/>
  <c r="C1109" i="18"/>
  <c r="C1110" i="18"/>
  <c r="C1105" i="18" s="1"/>
  <c r="C1117" i="18"/>
  <c r="C1118" i="18"/>
  <c r="C1121" i="18"/>
  <c r="C1137" i="18"/>
  <c r="C1138" i="18"/>
  <c r="C1133" i="18" s="1"/>
  <c r="C1145" i="18"/>
  <c r="C1146" i="18"/>
  <c r="C1149" i="18"/>
  <c r="C1158" i="18"/>
  <c r="C1159" i="18"/>
  <c r="C1162" i="18"/>
  <c r="C1171" i="18"/>
  <c r="C1172" i="18"/>
  <c r="C1175" i="18"/>
  <c r="C1198" i="18"/>
  <c r="C1199" i="18"/>
  <c r="C1202" i="18"/>
  <c r="C1216" i="18"/>
  <c r="C1189" i="18" s="1"/>
  <c r="C1224" i="18"/>
  <c r="C1225" i="18"/>
  <c r="C1228" i="18"/>
  <c r="C1238" i="18"/>
  <c r="C1239" i="18"/>
  <c r="C1242" i="18"/>
  <c r="C1272" i="18"/>
  <c r="C1273" i="18"/>
  <c r="C1280" i="18"/>
  <c r="C1281" i="18"/>
  <c r="C1284" i="18"/>
  <c r="C1293" i="18"/>
  <c r="C1294" i="18"/>
  <c r="C1297" i="18"/>
  <c r="C1307" i="18"/>
  <c r="C1308" i="18"/>
  <c r="C1311" i="18"/>
  <c r="C1322" i="18"/>
  <c r="C1323" i="18"/>
  <c r="C1326" i="18"/>
  <c r="C1340" i="18"/>
  <c r="C1341" i="18"/>
  <c r="C1343" i="18"/>
  <c r="C1344" i="18"/>
  <c r="C1260" i="18" s="1"/>
  <c r="C1351" i="18"/>
  <c r="C1352" i="18"/>
  <c r="C1355" i="18"/>
  <c r="C1364" i="18"/>
  <c r="C1365" i="18"/>
  <c r="C1368" i="18"/>
  <c r="C1378" i="18"/>
  <c r="C1379" i="18"/>
  <c r="C1382" i="18"/>
  <c r="C1385" i="18"/>
  <c r="C1414" i="18"/>
  <c r="C1415" i="18"/>
  <c r="C1402" i="18" s="1"/>
  <c r="C1424" i="18"/>
  <c r="C1425" i="18"/>
  <c r="C1428" i="18"/>
  <c r="C1440" i="18"/>
  <c r="C1452" i="18"/>
  <c r="C1453" i="18"/>
  <c r="C1456" i="18"/>
  <c r="C1466" i="18"/>
  <c r="C1467" i="18"/>
  <c r="C1470" i="18"/>
  <c r="C1480" i="18"/>
  <c r="C1481" i="18"/>
  <c r="C1484" i="18"/>
  <c r="C1493" i="18"/>
  <c r="C1494" i="18"/>
  <c r="C1497" i="18"/>
  <c r="C1529" i="18"/>
  <c r="C1530" i="18"/>
  <c r="C1538" i="18"/>
  <c r="C1539" i="18"/>
  <c r="C1542" i="18"/>
  <c r="C1556" i="18"/>
  <c r="C1557" i="18"/>
  <c r="C1559" i="18"/>
  <c r="C1560" i="18"/>
  <c r="C1517" i="18" s="1"/>
  <c r="C25" i="18" s="1"/>
  <c r="C1567" i="18"/>
  <c r="C1568" i="18"/>
  <c r="C1571" i="18"/>
  <c r="C1582" i="18"/>
  <c r="C1583" i="18"/>
  <c r="C1586" i="18"/>
  <c r="C1590" i="18"/>
  <c r="C1600" i="18"/>
  <c r="C1601" i="18"/>
  <c r="C1604" i="18"/>
  <c r="C1613" i="18"/>
  <c r="C1614" i="18"/>
  <c r="C1617" i="18"/>
  <c r="C1629" i="18"/>
  <c r="C1630" i="18"/>
  <c r="C1633" i="18"/>
  <c r="C115" i="18"/>
  <c r="C111" i="18"/>
  <c r="C112" i="18"/>
  <c r="C99" i="18"/>
  <c r="C66" i="18"/>
  <c r="C72" i="18"/>
  <c r="C19" i="18" s="1"/>
  <c r="C78" i="18"/>
  <c r="C37" i="18" s="1"/>
  <c r="C84" i="18"/>
  <c r="C43" i="18"/>
  <c r="C7" i="18"/>
  <c r="C8" i="18"/>
  <c r="E1633" i="18"/>
  <c r="E1630" i="18"/>
  <c r="D1628" i="18"/>
  <c r="D1624" i="18" s="1"/>
  <c r="E1629" i="18"/>
  <c r="E1617" i="18"/>
  <c r="E1614" i="18"/>
  <c r="E1613" i="18"/>
  <c r="E1612" i="18" s="1"/>
  <c r="E1608" i="18" s="1"/>
  <c r="D1613" i="18"/>
  <c r="D1612" i="18" s="1"/>
  <c r="D1608" i="18" s="1"/>
  <c r="D1604" i="18"/>
  <c r="E1601" i="18"/>
  <c r="D1601" i="18"/>
  <c r="E1600" i="18"/>
  <c r="D1600" i="18"/>
  <c r="E1590" i="18"/>
  <c r="D1590" i="18"/>
  <c r="D1586" i="18"/>
  <c r="D1583" i="18"/>
  <c r="D1582" i="18"/>
  <c r="D1571" i="18"/>
  <c r="D1568" i="18"/>
  <c r="E1567" i="18"/>
  <c r="E1566" i="18" s="1"/>
  <c r="E1562" i="18" s="1"/>
  <c r="D1567" i="18"/>
  <c r="E1560" i="18"/>
  <c r="E1517" i="18" s="1"/>
  <c r="E25" i="18" s="1"/>
  <c r="D1560" i="18"/>
  <c r="E1559" i="18"/>
  <c r="D1559" i="18"/>
  <c r="E1557" i="18"/>
  <c r="D1557" i="18"/>
  <c r="E1556" i="18"/>
  <c r="D1556" i="18"/>
  <c r="E1542" i="18"/>
  <c r="D1542" i="18"/>
  <c r="E1539" i="18"/>
  <c r="D1539" i="18"/>
  <c r="E1538" i="18"/>
  <c r="D1538" i="18"/>
  <c r="E1530" i="18"/>
  <c r="E1525" i="18" s="1"/>
  <c r="D1530" i="18"/>
  <c r="E1529" i="18"/>
  <c r="E1524" i="18" s="1"/>
  <c r="D1529" i="18"/>
  <c r="D1524" i="18" s="1"/>
  <c r="D1516" i="18"/>
  <c r="D24" i="18" s="1"/>
  <c r="D1497" i="18"/>
  <c r="D1494" i="18"/>
  <c r="E1493" i="18"/>
  <c r="E1492" i="18" s="1"/>
  <c r="E1488" i="18" s="1"/>
  <c r="D1493" i="18"/>
  <c r="D1492" i="18" s="1"/>
  <c r="D1488" i="18" s="1"/>
  <c r="E1484" i="18"/>
  <c r="D1484" i="18"/>
  <c r="E1481" i="18"/>
  <c r="D1481" i="18"/>
  <c r="E1480" i="18"/>
  <c r="D1480" i="18"/>
  <c r="E1470" i="18"/>
  <c r="D1470" i="18"/>
  <c r="E1467" i="18"/>
  <c r="D1467" i="18"/>
  <c r="E1466" i="18"/>
  <c r="D1466" i="18"/>
  <c r="E1456" i="18"/>
  <c r="D1456" i="18"/>
  <c r="E1453" i="18"/>
  <c r="D1453" i="18"/>
  <c r="E1452" i="18"/>
  <c r="D1452" i="18"/>
  <c r="E1445" i="18"/>
  <c r="E1443" i="18" s="1"/>
  <c r="D1445" i="18"/>
  <c r="D1443" i="18" s="1"/>
  <c r="E1439" i="18"/>
  <c r="D1439" i="18"/>
  <c r="E1428" i="18"/>
  <c r="D1428" i="18"/>
  <c r="E1425" i="18"/>
  <c r="D1425" i="18"/>
  <c r="E1424" i="18"/>
  <c r="D1424" i="18"/>
  <c r="E1415" i="18"/>
  <c r="E1410" i="18" s="1"/>
  <c r="D1415" i="18"/>
  <c r="E1414" i="18"/>
  <c r="E1401" i="18" s="1"/>
  <c r="D1414" i="18"/>
  <c r="D1413" i="18" s="1"/>
  <c r="D1385" i="18"/>
  <c r="D1382" i="18"/>
  <c r="D1379" i="18"/>
  <c r="E1377" i="18"/>
  <c r="E1373" i="18" s="1"/>
  <c r="D1378" i="18"/>
  <c r="E1368" i="18"/>
  <c r="E1365" i="18"/>
  <c r="E1364" i="18"/>
  <c r="D1355" i="18"/>
  <c r="E1352" i="18"/>
  <c r="E1351" i="18"/>
  <c r="E1344" i="18"/>
  <c r="D1344" i="18"/>
  <c r="E1343" i="18"/>
  <c r="D1343" i="18"/>
  <c r="D1259" i="18" s="1"/>
  <c r="E1341" i="18"/>
  <c r="D1341" i="18"/>
  <c r="E1340" i="18"/>
  <c r="D1340" i="18"/>
  <c r="E1326" i="18"/>
  <c r="D1326" i="18"/>
  <c r="E1323" i="18"/>
  <c r="D1323" i="18"/>
  <c r="E1322" i="18"/>
  <c r="D1322" i="18"/>
  <c r="D1311" i="18"/>
  <c r="D1308" i="18"/>
  <c r="D1307" i="18"/>
  <c r="E1297" i="18"/>
  <c r="D1297" i="18"/>
  <c r="E1294" i="18"/>
  <c r="D1294" i="18"/>
  <c r="E1293" i="18"/>
  <c r="D1293" i="18"/>
  <c r="E1284" i="18"/>
  <c r="D1284" i="18"/>
  <c r="E1281" i="18"/>
  <c r="D1281" i="18"/>
  <c r="E1280" i="18"/>
  <c r="D1280" i="18"/>
  <c r="E1273" i="18"/>
  <c r="E1268" i="18" s="1"/>
  <c r="D1273" i="18"/>
  <c r="D1268" i="18" s="1"/>
  <c r="E1272" i="18"/>
  <c r="E1267" i="18" s="1"/>
  <c r="D1272" i="18"/>
  <c r="E1260" i="18"/>
  <c r="E1242" i="18"/>
  <c r="D1242" i="18"/>
  <c r="E1239" i="18"/>
  <c r="D1239" i="18"/>
  <c r="E1238" i="18"/>
  <c r="D1238" i="18"/>
  <c r="E1228" i="18"/>
  <c r="D1228" i="18"/>
  <c r="E1225" i="18"/>
  <c r="D1225" i="18"/>
  <c r="E1224" i="18"/>
  <c r="D1224" i="18"/>
  <c r="E1217" i="18"/>
  <c r="E1190" i="18" s="1"/>
  <c r="E1185" i="18" s="1"/>
  <c r="D1217" i="18"/>
  <c r="D1190" i="18" s="1"/>
  <c r="D1185" i="18" s="1"/>
  <c r="E1216" i="18"/>
  <c r="E1189" i="18" s="1"/>
  <c r="D1216" i="18"/>
  <c r="E1212" i="18"/>
  <c r="E1202" i="18"/>
  <c r="D1202" i="18"/>
  <c r="E1199" i="18"/>
  <c r="D1199" i="18"/>
  <c r="E1198" i="18"/>
  <c r="D1198" i="18"/>
  <c r="E1175" i="18"/>
  <c r="D1175" i="18"/>
  <c r="E1172" i="18"/>
  <c r="D1172" i="18"/>
  <c r="E1171" i="18"/>
  <c r="E1170" i="18" s="1"/>
  <c r="E1166" i="18" s="1"/>
  <c r="D1171" i="18"/>
  <c r="E1162" i="18"/>
  <c r="D1162" i="18"/>
  <c r="E1159" i="18"/>
  <c r="D1159" i="18"/>
  <c r="E1158" i="18"/>
  <c r="D1158" i="18"/>
  <c r="E1149" i="18"/>
  <c r="D1149" i="18"/>
  <c r="E1146" i="18"/>
  <c r="E1145" i="18"/>
  <c r="D1144" i="18"/>
  <c r="D1140" i="18" s="1"/>
  <c r="E1137" i="18"/>
  <c r="E1136" i="18" s="1"/>
  <c r="E1133" i="18"/>
  <c r="E1121" i="18"/>
  <c r="D1121" i="18"/>
  <c r="E1118" i="18"/>
  <c r="D1118" i="18"/>
  <c r="E1117" i="18"/>
  <c r="D1117" i="18"/>
  <c r="E1110" i="18"/>
  <c r="E1105" i="18" s="1"/>
  <c r="D1110" i="18"/>
  <c r="E1109" i="18"/>
  <c r="D1109" i="18"/>
  <c r="D1108" i="18" s="1"/>
  <c r="D1105" i="18"/>
  <c r="E1100" i="18"/>
  <c r="E980" i="18" s="1"/>
  <c r="D1100" i="18"/>
  <c r="D980" i="18" s="1"/>
  <c r="E1095" i="18"/>
  <c r="D1095" i="18"/>
  <c r="E1092" i="18"/>
  <c r="E1091" i="18"/>
  <c r="D1091" i="18"/>
  <c r="D1090" i="18" s="1"/>
  <c r="D1086" i="18" s="1"/>
  <c r="E1081" i="18"/>
  <c r="D1081" i="18"/>
  <c r="E1078" i="18"/>
  <c r="D1078" i="18"/>
  <c r="E1077" i="18"/>
  <c r="D1077" i="18"/>
  <c r="E1061" i="18"/>
  <c r="D1058" i="18"/>
  <c r="E1056" i="18"/>
  <c r="E1052" i="18" s="1"/>
  <c r="D1057" i="18"/>
  <c r="E1046" i="18"/>
  <c r="D1046" i="18"/>
  <c r="D1043" i="18"/>
  <c r="E1042" i="18"/>
  <c r="E1041" i="18" s="1"/>
  <c r="E1037" i="18" s="1"/>
  <c r="D1042" i="18"/>
  <c r="E1027" i="18"/>
  <c r="E1023" i="18"/>
  <c r="D1018" i="18"/>
  <c r="E1015" i="18"/>
  <c r="D1015" i="18"/>
  <c r="D1013" i="18" s="1"/>
  <c r="E1011" i="18"/>
  <c r="D1011" i="18"/>
  <c r="D1010" i="18" s="1"/>
  <c r="D1008" i="18"/>
  <c r="E974" i="18"/>
  <c r="D974" i="18"/>
  <c r="E971" i="18"/>
  <c r="D971" i="18"/>
  <c r="D968" i="18"/>
  <c r="D967" i="18"/>
  <c r="D956" i="18"/>
  <c r="D953" i="18"/>
  <c r="D952" i="18"/>
  <c r="E943" i="18"/>
  <c r="E942" i="18" s="1"/>
  <c r="D943" i="18"/>
  <c r="E941" i="18"/>
  <c r="D941" i="18"/>
  <c r="E923" i="18"/>
  <c r="D923" i="18"/>
  <c r="E920" i="18"/>
  <c r="D920" i="18"/>
  <c r="E917" i="18"/>
  <c r="D917" i="18"/>
  <c r="E916" i="18"/>
  <c r="D916" i="18"/>
  <c r="E906" i="18"/>
  <c r="D906" i="18"/>
  <c r="E903" i="18"/>
  <c r="D903" i="18"/>
  <c r="E902" i="18"/>
  <c r="E901" i="18" s="1"/>
  <c r="E897" i="18" s="1"/>
  <c r="D902" i="18"/>
  <c r="E895" i="18"/>
  <c r="E894" i="18"/>
  <c r="D894" i="18"/>
  <c r="D893" i="18" s="1"/>
  <c r="E892" i="18"/>
  <c r="D892" i="18"/>
  <c r="D887" i="18" s="1"/>
  <c r="E891" i="18"/>
  <c r="D891" i="18"/>
  <c r="D890" i="18" s="1"/>
  <c r="E879" i="18"/>
  <c r="E860" i="18"/>
  <c r="D860" i="18"/>
  <c r="E857" i="18"/>
  <c r="D857" i="18"/>
  <c r="E856" i="18"/>
  <c r="D856" i="18"/>
  <c r="E847" i="18"/>
  <c r="D847" i="18"/>
  <c r="E843" i="18"/>
  <c r="D843" i="18"/>
  <c r="E840" i="18"/>
  <c r="D840" i="18"/>
  <c r="E839" i="18"/>
  <c r="D839" i="18"/>
  <c r="E831" i="18"/>
  <c r="D831" i="18"/>
  <c r="D830" i="18" s="1"/>
  <c r="E829" i="18"/>
  <c r="E824" i="18" s="1"/>
  <c r="D829" i="18"/>
  <c r="E828" i="18"/>
  <c r="D828" i="18"/>
  <c r="E801" i="18"/>
  <c r="D801" i="18"/>
  <c r="E788" i="18"/>
  <c r="D788" i="18"/>
  <c r="E783" i="18"/>
  <c r="D783" i="18"/>
  <c r="E782" i="18"/>
  <c r="D782" i="18"/>
  <c r="E763" i="18"/>
  <c r="D763" i="18"/>
  <c r="E760" i="18"/>
  <c r="D760" i="18"/>
  <c r="E759" i="18"/>
  <c r="D759" i="18"/>
  <c r="E749" i="18"/>
  <c r="D749" i="18"/>
  <c r="E746" i="18"/>
  <c r="D746" i="18"/>
  <c r="E743" i="18"/>
  <c r="D743" i="18"/>
  <c r="E740" i="18"/>
  <c r="E738" i="18" s="1"/>
  <c r="E734" i="18" s="1"/>
  <c r="D740" i="18"/>
  <c r="E739" i="18"/>
  <c r="D739" i="18"/>
  <c r="E732" i="18"/>
  <c r="E710" i="18" s="1"/>
  <c r="E43" i="18" s="1"/>
  <c r="D732" i="18"/>
  <c r="D710" i="18" s="1"/>
  <c r="D43" i="18" s="1"/>
  <c r="E731" i="18"/>
  <c r="D731" i="18"/>
  <c r="E729" i="18"/>
  <c r="E701" i="18" s="1"/>
  <c r="D729" i="18"/>
  <c r="E728" i="18"/>
  <c r="D728" i="18"/>
  <c r="E726" i="18"/>
  <c r="D726" i="18"/>
  <c r="E725" i="18"/>
  <c r="D725" i="18"/>
  <c r="E724" i="18"/>
  <c r="E716" i="18"/>
  <c r="D716" i="18"/>
  <c r="D691" i="18" s="1"/>
  <c r="E713" i="18"/>
  <c r="D713" i="18"/>
  <c r="E709" i="18"/>
  <c r="E42" i="18" s="1"/>
  <c r="E684" i="18"/>
  <c r="D684" i="18"/>
  <c r="E681" i="18"/>
  <c r="D681" i="18"/>
  <c r="E677" i="18"/>
  <c r="D677" i="18"/>
  <c r="D676" i="18" s="1"/>
  <c r="D672" i="18" s="1"/>
  <c r="E663" i="18"/>
  <c r="D663" i="18"/>
  <c r="D658" i="18" s="1"/>
  <c r="D654" i="18" s="1"/>
  <c r="E647" i="18"/>
  <c r="E441" i="18" s="1"/>
  <c r="D647" i="18"/>
  <c r="D441" i="18" s="1"/>
  <c r="E646" i="18"/>
  <c r="D646" i="18"/>
  <c r="E644" i="18"/>
  <c r="D644" i="18"/>
  <c r="E643" i="18"/>
  <c r="D643" i="18"/>
  <c r="E629" i="18"/>
  <c r="D629" i="18"/>
  <c r="E626" i="18"/>
  <c r="D626" i="18"/>
  <c r="E625" i="18"/>
  <c r="D625" i="18"/>
  <c r="E616" i="18"/>
  <c r="D616" i="18"/>
  <c r="E613" i="18"/>
  <c r="D613" i="18"/>
  <c r="E610" i="18"/>
  <c r="D610" i="18"/>
  <c r="E607" i="18"/>
  <c r="D607" i="18"/>
  <c r="E606" i="18"/>
  <c r="D606" i="18"/>
  <c r="E605" i="18"/>
  <c r="D605" i="18"/>
  <c r="E596" i="18"/>
  <c r="D596" i="18"/>
  <c r="E595" i="18"/>
  <c r="D595" i="18"/>
  <c r="E594" i="18"/>
  <c r="D594" i="18"/>
  <c r="E576" i="18"/>
  <c r="D576" i="18"/>
  <c r="E573" i="18"/>
  <c r="D573" i="18"/>
  <c r="E572" i="18"/>
  <c r="D572" i="18"/>
  <c r="E565" i="18"/>
  <c r="E456" i="18" s="1"/>
  <c r="D565" i="18"/>
  <c r="E564" i="18"/>
  <c r="D564" i="18"/>
  <c r="E562" i="18"/>
  <c r="D562" i="18"/>
  <c r="E561" i="18"/>
  <c r="D561" i="18"/>
  <c r="E559" i="18"/>
  <c r="E450" i="18" s="1"/>
  <c r="D559" i="18"/>
  <c r="D450" i="18" s="1"/>
  <c r="E558" i="18"/>
  <c r="D558" i="18"/>
  <c r="E556" i="18"/>
  <c r="D556" i="18"/>
  <c r="E555" i="18"/>
  <c r="D555" i="18"/>
  <c r="E540" i="18"/>
  <c r="D540" i="18"/>
  <c r="E537" i="18"/>
  <c r="D537" i="18"/>
  <c r="E536" i="18"/>
  <c r="D536" i="18"/>
  <c r="E525" i="18"/>
  <c r="D525" i="18"/>
  <c r="E522" i="18"/>
  <c r="D522" i="18"/>
  <c r="E521" i="18"/>
  <c r="D521" i="18"/>
  <c r="E511" i="18"/>
  <c r="D511" i="18"/>
  <c r="E508" i="18"/>
  <c r="D508" i="18"/>
  <c r="E507" i="18"/>
  <c r="D507" i="18"/>
  <c r="E486" i="18"/>
  <c r="E482" i="18" s="1"/>
  <c r="E476" i="18"/>
  <c r="D476" i="18"/>
  <c r="E475" i="18"/>
  <c r="D475" i="18"/>
  <c r="E463" i="18"/>
  <c r="E431" i="18" s="1"/>
  <c r="D463" i="18"/>
  <c r="D431" i="18" s="1"/>
  <c r="D456" i="18"/>
  <c r="E425" i="18"/>
  <c r="D425" i="18"/>
  <c r="E422" i="18"/>
  <c r="D422" i="18"/>
  <c r="E419" i="18"/>
  <c r="D419" i="18"/>
  <c r="E416" i="18"/>
  <c r="D416" i="18"/>
  <c r="E412" i="18"/>
  <c r="D412" i="18"/>
  <c r="E409" i="18"/>
  <c r="D409" i="18"/>
  <c r="E408" i="18"/>
  <c r="D408" i="18"/>
  <c r="E401" i="18"/>
  <c r="D401" i="18"/>
  <c r="E400" i="18"/>
  <c r="D400" i="18"/>
  <c r="E398" i="18"/>
  <c r="D398" i="18"/>
  <c r="E397" i="18"/>
  <c r="D397" i="18"/>
  <c r="E395" i="18"/>
  <c r="E303" i="18" s="1"/>
  <c r="D395" i="18"/>
  <c r="D303" i="18" s="1"/>
  <c r="E394" i="18"/>
  <c r="D394" i="18"/>
  <c r="E392" i="18"/>
  <c r="D392" i="18"/>
  <c r="E391" i="18"/>
  <c r="D391" i="18"/>
  <c r="E389" i="18"/>
  <c r="D389" i="18"/>
  <c r="E388" i="18"/>
  <c r="D388" i="18"/>
  <c r="E374" i="18"/>
  <c r="D374" i="18"/>
  <c r="E371" i="18"/>
  <c r="D371" i="18"/>
  <c r="E368" i="18"/>
  <c r="D368" i="18"/>
  <c r="E367" i="18"/>
  <c r="D367" i="18"/>
  <c r="E357" i="18"/>
  <c r="D357" i="18"/>
  <c r="E354" i="18"/>
  <c r="D354" i="18"/>
  <c r="E351" i="18"/>
  <c r="D351" i="18"/>
  <c r="E348" i="18"/>
  <c r="D348" i="18"/>
  <c r="E345" i="18"/>
  <c r="D345" i="18"/>
  <c r="E342" i="18"/>
  <c r="D342" i="18"/>
  <c r="E341" i="18"/>
  <c r="D341" i="18"/>
  <c r="E334" i="18"/>
  <c r="E294" i="18" s="1"/>
  <c r="D334" i="18"/>
  <c r="D294" i="18" s="1"/>
  <c r="E333" i="18"/>
  <c r="E293" i="18" s="1"/>
  <c r="D333" i="18"/>
  <c r="D293" i="18" s="1"/>
  <c r="E331" i="18"/>
  <c r="D331" i="18"/>
  <c r="E330" i="18"/>
  <c r="D330" i="18"/>
  <c r="E328" i="18"/>
  <c r="D328" i="18"/>
  <c r="E327" i="18"/>
  <c r="D327" i="18"/>
  <c r="E325" i="18"/>
  <c r="D325" i="18"/>
  <c r="E324" i="18"/>
  <c r="D324" i="18"/>
  <c r="E322" i="18"/>
  <c r="D322" i="18"/>
  <c r="E321" i="18"/>
  <c r="D321" i="18"/>
  <c r="D316" i="18" s="1"/>
  <c r="D302" i="18"/>
  <c r="E276" i="18"/>
  <c r="D276" i="18"/>
  <c r="D275" i="18" s="1"/>
  <c r="E272" i="18"/>
  <c r="D272" i="18"/>
  <c r="E269" i="18"/>
  <c r="D269" i="18"/>
  <c r="E266" i="18"/>
  <c r="D266" i="18"/>
  <c r="E263" i="18"/>
  <c r="D263" i="18"/>
  <c r="E257" i="18"/>
  <c r="D257" i="18"/>
  <c r="E248" i="18"/>
  <c r="D248" i="18"/>
  <c r="D217" i="18" s="1"/>
  <c r="E244" i="18"/>
  <c r="D244" i="18"/>
  <c r="E236" i="18"/>
  <c r="E87" i="18" s="1"/>
  <c r="D236" i="18"/>
  <c r="D87" i="18" s="1"/>
  <c r="E233" i="18"/>
  <c r="E84" i="18" s="1"/>
  <c r="D233" i="18"/>
  <c r="D84" i="18" s="1"/>
  <c r="E232" i="18"/>
  <c r="E83" i="18" s="1"/>
  <c r="D232" i="18"/>
  <c r="E230" i="18"/>
  <c r="E81" i="18" s="1"/>
  <c r="E40" i="18" s="1"/>
  <c r="D230" i="18"/>
  <c r="D81" i="18" s="1"/>
  <c r="D40" i="18" s="1"/>
  <c r="E229" i="18"/>
  <c r="D229" i="18"/>
  <c r="E227" i="18"/>
  <c r="E78" i="18" s="1"/>
  <c r="D227" i="18"/>
  <c r="E226" i="18"/>
  <c r="D226" i="18"/>
  <c r="E224" i="18"/>
  <c r="E75" i="18" s="1"/>
  <c r="D224" i="18"/>
  <c r="D75" i="18" s="1"/>
  <c r="E223" i="18"/>
  <c r="D223" i="18"/>
  <c r="D74" i="18" s="1"/>
  <c r="E221" i="18"/>
  <c r="E72" i="18" s="1"/>
  <c r="E19" i="18" s="1"/>
  <c r="D221" i="18"/>
  <c r="D72" i="18" s="1"/>
  <c r="E218" i="18"/>
  <c r="D218" i="18"/>
  <c r="E208" i="18"/>
  <c r="D208" i="18"/>
  <c r="D56" i="18" s="1"/>
  <c r="E202" i="18"/>
  <c r="D202" i="18"/>
  <c r="E199" i="18"/>
  <c r="D199" i="18"/>
  <c r="D197" i="18" s="1"/>
  <c r="D193" i="18" s="1"/>
  <c r="E198" i="18"/>
  <c r="D198" i="18"/>
  <c r="E191" i="18"/>
  <c r="E186" i="18" s="1"/>
  <c r="D191" i="18"/>
  <c r="E190" i="18"/>
  <c r="D190" i="18"/>
  <c r="D185" i="18" s="1"/>
  <c r="E174" i="18"/>
  <c r="D174" i="18"/>
  <c r="E171" i="18"/>
  <c r="D171" i="18"/>
  <c r="E170" i="18"/>
  <c r="D170" i="18"/>
  <c r="E160" i="18"/>
  <c r="D160" i="18"/>
  <c r="E157" i="18"/>
  <c r="D157" i="18"/>
  <c r="E156" i="18"/>
  <c r="D156" i="18"/>
  <c r="E149" i="18"/>
  <c r="E144" i="18" s="1"/>
  <c r="D149" i="18"/>
  <c r="D144" i="18" s="1"/>
  <c r="E148" i="18"/>
  <c r="D148" i="18"/>
  <c r="E132" i="18"/>
  <c r="D132" i="18"/>
  <c r="E128" i="18"/>
  <c r="D128" i="18"/>
  <c r="E125" i="18"/>
  <c r="D125" i="18"/>
  <c r="E124" i="18"/>
  <c r="D124" i="18"/>
  <c r="E115" i="18"/>
  <c r="D115" i="18"/>
  <c r="E112" i="18"/>
  <c r="D112" i="18"/>
  <c r="E111" i="18"/>
  <c r="D111" i="18"/>
  <c r="E103" i="18"/>
  <c r="D103" i="18"/>
  <c r="E102" i="18"/>
  <c r="D102" i="18"/>
  <c r="E100" i="18"/>
  <c r="E66" i="18" s="1"/>
  <c r="D100" i="18"/>
  <c r="D66" i="18" s="1"/>
  <c r="E99" i="18"/>
  <c r="E65" i="18" s="1"/>
  <c r="D99" i="18"/>
  <c r="D65" i="18" s="1"/>
  <c r="D83" i="18"/>
  <c r="D77" i="18"/>
  <c r="E8" i="18"/>
  <c r="D8" i="18"/>
  <c r="E7" i="18"/>
  <c r="D7" i="18"/>
  <c r="F100" i="18"/>
  <c r="F66" i="18" s="1"/>
  <c r="G100" i="18"/>
  <c r="G66" i="18" s="1"/>
  <c r="H100" i="18"/>
  <c r="H66" i="18" s="1"/>
  <c r="I100" i="18"/>
  <c r="I66" i="18" s="1"/>
  <c r="J100" i="18"/>
  <c r="J66" i="18" s="1"/>
  <c r="K100" i="18"/>
  <c r="K66" i="18" s="1"/>
  <c r="L100" i="18"/>
  <c r="L66" i="18" s="1"/>
  <c r="M100" i="18"/>
  <c r="M66" i="18" s="1"/>
  <c r="N100" i="18"/>
  <c r="N66" i="18" s="1"/>
  <c r="O100" i="18"/>
  <c r="P100" i="18"/>
  <c r="P66" i="18" s="1"/>
  <c r="F125" i="18"/>
  <c r="G125" i="18"/>
  <c r="H125" i="18"/>
  <c r="I125" i="18"/>
  <c r="J125" i="18"/>
  <c r="K125" i="18"/>
  <c r="L125" i="18"/>
  <c r="M125" i="18"/>
  <c r="N125" i="18"/>
  <c r="O125" i="18"/>
  <c r="P125" i="18"/>
  <c r="F132" i="18"/>
  <c r="G132" i="18"/>
  <c r="H132" i="18"/>
  <c r="I132" i="18"/>
  <c r="J132" i="18"/>
  <c r="K132" i="18"/>
  <c r="L132" i="18"/>
  <c r="M132" i="18"/>
  <c r="N132" i="18"/>
  <c r="O132" i="18"/>
  <c r="P132" i="18"/>
  <c r="F1571" i="18"/>
  <c r="G1571" i="18"/>
  <c r="H1571" i="18"/>
  <c r="I1571" i="18"/>
  <c r="J1571" i="18"/>
  <c r="K1571" i="18"/>
  <c r="L1571" i="18"/>
  <c r="M1571" i="18"/>
  <c r="N1571" i="18"/>
  <c r="O1571" i="18"/>
  <c r="P1571" i="18"/>
  <c r="F1445" i="18"/>
  <c r="G1445" i="18"/>
  <c r="H1445" i="18"/>
  <c r="I1445" i="18"/>
  <c r="J1445" i="18"/>
  <c r="J1440" i="18" s="1"/>
  <c r="K1445" i="18"/>
  <c r="K1440" i="18" s="1"/>
  <c r="L1445" i="18"/>
  <c r="L1440" i="18" s="1"/>
  <c r="M1445" i="18"/>
  <c r="M1440" i="18" s="1"/>
  <c r="N1445" i="18"/>
  <c r="O1445" i="18"/>
  <c r="P1445" i="18"/>
  <c r="F1494" i="18"/>
  <c r="G1494" i="18"/>
  <c r="H1494" i="18"/>
  <c r="I1494" i="18"/>
  <c r="J1494" i="18"/>
  <c r="K1494" i="18"/>
  <c r="L1494" i="18"/>
  <c r="M1494" i="18"/>
  <c r="N1494" i="18"/>
  <c r="O1494" i="18"/>
  <c r="P1494" i="18"/>
  <c r="F1497" i="18"/>
  <c r="G1497" i="18"/>
  <c r="H1497" i="18"/>
  <c r="I1497" i="18"/>
  <c r="J1497" i="18"/>
  <c r="K1497" i="18"/>
  <c r="L1497" i="18"/>
  <c r="M1497" i="18"/>
  <c r="N1497" i="18"/>
  <c r="O1497" i="18"/>
  <c r="P1497" i="18"/>
  <c r="F1343" i="18"/>
  <c r="F1259" i="18" s="1"/>
  <c r="G1343" i="18"/>
  <c r="G1259" i="18" s="1"/>
  <c r="H1343" i="18"/>
  <c r="H1259" i="18" s="1"/>
  <c r="I1343" i="18"/>
  <c r="I1259" i="18" s="1"/>
  <c r="J1343" i="18"/>
  <c r="J1259" i="18" s="1"/>
  <c r="K1259" i="18"/>
  <c r="L1343" i="18"/>
  <c r="L1259" i="18" s="1"/>
  <c r="M1343" i="18"/>
  <c r="M1259" i="18" s="1"/>
  <c r="N1343" i="18"/>
  <c r="N1259" i="18" s="1"/>
  <c r="O1343" i="18"/>
  <c r="O1259" i="18" s="1"/>
  <c r="P1343" i="18"/>
  <c r="P1259" i="18" s="1"/>
  <c r="F1344" i="18"/>
  <c r="F1260" i="18" s="1"/>
  <c r="G1344" i="18"/>
  <c r="G1260" i="18" s="1"/>
  <c r="H1344" i="18"/>
  <c r="H1260" i="18" s="1"/>
  <c r="H1252" i="18" s="1"/>
  <c r="I1344" i="18"/>
  <c r="I1260" i="18" s="1"/>
  <c r="J1344" i="18"/>
  <c r="J1260" i="18" s="1"/>
  <c r="K1260" i="18"/>
  <c r="L1344" i="18"/>
  <c r="L1260" i="18" s="1"/>
  <c r="M1344" i="18"/>
  <c r="M1260" i="18" s="1"/>
  <c r="N1344" i="18"/>
  <c r="N1260" i="18" s="1"/>
  <c r="O1344" i="18"/>
  <c r="O1260" i="18" s="1"/>
  <c r="P1344" i="18"/>
  <c r="P1260" i="18" s="1"/>
  <c r="F1341" i="18"/>
  <c r="F1257" i="18" s="1"/>
  <c r="G1341" i="18"/>
  <c r="H1341" i="18"/>
  <c r="I1341" i="18"/>
  <c r="J1341" i="18"/>
  <c r="L1341" i="18"/>
  <c r="M1341" i="18"/>
  <c r="N1341" i="18"/>
  <c r="O1341" i="18"/>
  <c r="P1341" i="18"/>
  <c r="F1378" i="18"/>
  <c r="G1378" i="18"/>
  <c r="H1378" i="18"/>
  <c r="I1378" i="18"/>
  <c r="J1378" i="18"/>
  <c r="K1378" i="18"/>
  <c r="L1378" i="18"/>
  <c r="M1378" i="18"/>
  <c r="N1378" i="18"/>
  <c r="O1378" i="18"/>
  <c r="P1378" i="18"/>
  <c r="F1379" i="18"/>
  <c r="G1379" i="18"/>
  <c r="H1379" i="18"/>
  <c r="I1379" i="18"/>
  <c r="J1379" i="18"/>
  <c r="K1379" i="18"/>
  <c r="L1379" i="18"/>
  <c r="M1379" i="18"/>
  <c r="N1379" i="18"/>
  <c r="O1379" i="18"/>
  <c r="P1379" i="18"/>
  <c r="F1382" i="18"/>
  <c r="G1382" i="18"/>
  <c r="H1382" i="18"/>
  <c r="I1382" i="18"/>
  <c r="J1382" i="18"/>
  <c r="K1382" i="18"/>
  <c r="L1382" i="18"/>
  <c r="M1382" i="18"/>
  <c r="N1382" i="18"/>
  <c r="O1382" i="18"/>
  <c r="P1382" i="18"/>
  <c r="F1385" i="18"/>
  <c r="G1385" i="18"/>
  <c r="H1385" i="18"/>
  <c r="I1385" i="18"/>
  <c r="J1385" i="18"/>
  <c r="K1385" i="18"/>
  <c r="L1385" i="18"/>
  <c r="M1385" i="18"/>
  <c r="N1385" i="18"/>
  <c r="O1385" i="18"/>
  <c r="P1385" i="18"/>
  <c r="F1311" i="18"/>
  <c r="G1311" i="18"/>
  <c r="H1311" i="18"/>
  <c r="I1311" i="18"/>
  <c r="J1311" i="18"/>
  <c r="K1311" i="18"/>
  <c r="L1311" i="18"/>
  <c r="M1311" i="18"/>
  <c r="N1311" i="18"/>
  <c r="O1311" i="18"/>
  <c r="P1311" i="18"/>
  <c r="G1273" i="18"/>
  <c r="G1268" i="18" s="1"/>
  <c r="H1273" i="18"/>
  <c r="H1268" i="18" s="1"/>
  <c r="I1273" i="18"/>
  <c r="I1268" i="18" s="1"/>
  <c r="J1273" i="18"/>
  <c r="J1268" i="18" s="1"/>
  <c r="K1273" i="18"/>
  <c r="L1273" i="18"/>
  <c r="L1268" i="18" s="1"/>
  <c r="M1273" i="18"/>
  <c r="M1268" i="18" s="1"/>
  <c r="N1273" i="18"/>
  <c r="N1268" i="18" s="1"/>
  <c r="O1273" i="18"/>
  <c r="O1268" i="18" s="1"/>
  <c r="P1273" i="18"/>
  <c r="P1268" i="18" s="1"/>
  <c r="F1281" i="18"/>
  <c r="G1281" i="18"/>
  <c r="H1281" i="18"/>
  <c r="I1281" i="18"/>
  <c r="J1281" i="18"/>
  <c r="K1281" i="18"/>
  <c r="L1281" i="18"/>
  <c r="M1281" i="18"/>
  <c r="N1281" i="18"/>
  <c r="O1281" i="18"/>
  <c r="P1281" i="18"/>
  <c r="F1284" i="18"/>
  <c r="G1284" i="18"/>
  <c r="H1284" i="18"/>
  <c r="I1284" i="18"/>
  <c r="J1284" i="18"/>
  <c r="K1284" i="18"/>
  <c r="L1284" i="18"/>
  <c r="M1284" i="18"/>
  <c r="N1284" i="18"/>
  <c r="O1284" i="18"/>
  <c r="P1284" i="18"/>
  <c r="F1228" i="18"/>
  <c r="G1228" i="18"/>
  <c r="H1228" i="18"/>
  <c r="J1228" i="18"/>
  <c r="K1228" i="18"/>
  <c r="L1228" i="18"/>
  <c r="M1228" i="18"/>
  <c r="N1228" i="18"/>
  <c r="P1228" i="18"/>
  <c r="F1137" i="18"/>
  <c r="F1132" i="18" s="1"/>
  <c r="G1137" i="18"/>
  <c r="H1137" i="18"/>
  <c r="H1136" i="18" s="1"/>
  <c r="I1137" i="18"/>
  <c r="J1137" i="18"/>
  <c r="J1132" i="18" s="1"/>
  <c r="K1137" i="18"/>
  <c r="K1132" i="18" s="1"/>
  <c r="L1137" i="18"/>
  <c r="L1132" i="18" s="1"/>
  <c r="M1137" i="18"/>
  <c r="M1132" i="18" s="1"/>
  <c r="N1137" i="18"/>
  <c r="N1132" i="18" s="1"/>
  <c r="O1137" i="18"/>
  <c r="O1132" i="18" s="1"/>
  <c r="P1137" i="18"/>
  <c r="P1136" i="18" s="1"/>
  <c r="F1008" i="18"/>
  <c r="H1008" i="18"/>
  <c r="I1008" i="18"/>
  <c r="J1008" i="18"/>
  <c r="K1008" i="18"/>
  <c r="L1008" i="18"/>
  <c r="M1008" i="18"/>
  <c r="N1008" i="18"/>
  <c r="O1008" i="18"/>
  <c r="P1008" i="18"/>
  <c r="F1057" i="18"/>
  <c r="G1057" i="18"/>
  <c r="H1057" i="18"/>
  <c r="I1057" i="18"/>
  <c r="J1057" i="18"/>
  <c r="K1057" i="18"/>
  <c r="L1057" i="18"/>
  <c r="M1057" i="18"/>
  <c r="N1057" i="18"/>
  <c r="O1057" i="18"/>
  <c r="P1057" i="18"/>
  <c r="F1058" i="18"/>
  <c r="G1058" i="18"/>
  <c r="H1058" i="18"/>
  <c r="I1058" i="18"/>
  <c r="J1058" i="18"/>
  <c r="K1058" i="18"/>
  <c r="L1058" i="18"/>
  <c r="M1058" i="18"/>
  <c r="N1058" i="18"/>
  <c r="P1058" i="18"/>
  <c r="F1061" i="18"/>
  <c r="G1061" i="18"/>
  <c r="H1061" i="18"/>
  <c r="I1061" i="18"/>
  <c r="J1061" i="18"/>
  <c r="K1061" i="18"/>
  <c r="L1061" i="18"/>
  <c r="M1061" i="18"/>
  <c r="N1061" i="18"/>
  <c r="P1061" i="18"/>
  <c r="F895" i="18"/>
  <c r="F879" i="18" s="1"/>
  <c r="G895" i="18"/>
  <c r="H895" i="18"/>
  <c r="H879" i="18" s="1"/>
  <c r="I895" i="18"/>
  <c r="I879" i="18" s="1"/>
  <c r="K895" i="18"/>
  <c r="L895" i="18"/>
  <c r="M895" i="18"/>
  <c r="N895" i="18"/>
  <c r="O895" i="18"/>
  <c r="F917" i="18"/>
  <c r="G917" i="18"/>
  <c r="H917" i="18"/>
  <c r="I917" i="18"/>
  <c r="J917" i="18"/>
  <c r="K917" i="18"/>
  <c r="L917" i="18"/>
  <c r="M917" i="18"/>
  <c r="N917" i="18"/>
  <c r="O917" i="18"/>
  <c r="F923" i="18"/>
  <c r="G923" i="18"/>
  <c r="H923" i="18"/>
  <c r="I923" i="18"/>
  <c r="J923" i="18"/>
  <c r="K923" i="18"/>
  <c r="L923" i="18"/>
  <c r="M923" i="18"/>
  <c r="N923" i="18"/>
  <c r="O923" i="18"/>
  <c r="F647" i="18"/>
  <c r="F441" i="18" s="1"/>
  <c r="G647" i="18"/>
  <c r="G441" i="18" s="1"/>
  <c r="H647" i="18"/>
  <c r="H441" i="18" s="1"/>
  <c r="I647" i="18"/>
  <c r="I441" i="18" s="1"/>
  <c r="J647" i="18"/>
  <c r="K647" i="18"/>
  <c r="L647" i="18"/>
  <c r="M647" i="18"/>
  <c r="M441" i="18" s="1"/>
  <c r="N647" i="18"/>
  <c r="N441" i="18" s="1"/>
  <c r="P647" i="18"/>
  <c r="P441" i="18" s="1"/>
  <c r="F684" i="18"/>
  <c r="G684" i="18"/>
  <c r="H684" i="18"/>
  <c r="I684" i="18"/>
  <c r="J684" i="18"/>
  <c r="K684" i="18"/>
  <c r="L684" i="18"/>
  <c r="M684" i="18"/>
  <c r="N684" i="18"/>
  <c r="P684" i="18"/>
  <c r="F726" i="18"/>
  <c r="G726" i="18"/>
  <c r="H726" i="18"/>
  <c r="I726" i="18"/>
  <c r="J726" i="18"/>
  <c r="K726" i="18"/>
  <c r="L726" i="18"/>
  <c r="M726" i="18"/>
  <c r="N726" i="18"/>
  <c r="O726" i="18"/>
  <c r="P726" i="18"/>
  <c r="F760" i="18"/>
  <c r="G760" i="18"/>
  <c r="H760" i="18"/>
  <c r="I760" i="18"/>
  <c r="J760" i="18"/>
  <c r="K760" i="18"/>
  <c r="L760" i="18"/>
  <c r="M760" i="18"/>
  <c r="N760" i="18"/>
  <c r="O760" i="18"/>
  <c r="P760" i="18"/>
  <c r="F763" i="18"/>
  <c r="G763" i="18"/>
  <c r="H763" i="18"/>
  <c r="I763" i="18"/>
  <c r="J763" i="18"/>
  <c r="K763" i="18"/>
  <c r="L763" i="18"/>
  <c r="M763" i="18"/>
  <c r="N763" i="18"/>
  <c r="O763" i="18"/>
  <c r="P763" i="18"/>
  <c r="H202" i="18"/>
  <c r="F276" i="18"/>
  <c r="F275" i="18" s="1"/>
  <c r="G276" i="18"/>
  <c r="G275" i="18" s="1"/>
  <c r="H276" i="18"/>
  <c r="H275" i="18" s="1"/>
  <c r="I276" i="18"/>
  <c r="I235" i="18" s="1"/>
  <c r="J276" i="18"/>
  <c r="J275" i="18" s="1"/>
  <c r="K276" i="18"/>
  <c r="K275" i="18" s="1"/>
  <c r="L276" i="18"/>
  <c r="L275" i="18" s="1"/>
  <c r="M276" i="18"/>
  <c r="M275" i="18" s="1"/>
  <c r="N276" i="18"/>
  <c r="N275" i="18" s="1"/>
  <c r="O276" i="18"/>
  <c r="O275" i="18" s="1"/>
  <c r="P276" i="18"/>
  <c r="P275" i="18" s="1"/>
  <c r="F226" i="18"/>
  <c r="F77" i="18" s="1"/>
  <c r="G226" i="18"/>
  <c r="G77" i="18" s="1"/>
  <c r="H226" i="18"/>
  <c r="H77" i="18" s="1"/>
  <c r="I226" i="18"/>
  <c r="I77" i="18" s="1"/>
  <c r="J226" i="18"/>
  <c r="J77" i="18" s="1"/>
  <c r="K226" i="18"/>
  <c r="K77" i="18" s="1"/>
  <c r="L226" i="18"/>
  <c r="L77" i="18" s="1"/>
  <c r="M226" i="18"/>
  <c r="M77" i="18" s="1"/>
  <c r="N226" i="18"/>
  <c r="N77" i="18" s="1"/>
  <c r="O226" i="18"/>
  <c r="O77" i="18" s="1"/>
  <c r="P226" i="18"/>
  <c r="P77" i="18" s="1"/>
  <c r="F227" i="18"/>
  <c r="F78" i="18" s="1"/>
  <c r="G227" i="18"/>
  <c r="G78" i="18" s="1"/>
  <c r="H227" i="18"/>
  <c r="H78" i="18" s="1"/>
  <c r="I227" i="18"/>
  <c r="I78" i="18" s="1"/>
  <c r="J227" i="18"/>
  <c r="J78" i="18" s="1"/>
  <c r="K227" i="18"/>
  <c r="K78" i="18" s="1"/>
  <c r="L227" i="18"/>
  <c r="L78" i="18" s="1"/>
  <c r="M227" i="18"/>
  <c r="M78" i="18" s="1"/>
  <c r="N227" i="18"/>
  <c r="N78" i="18" s="1"/>
  <c r="O227" i="18"/>
  <c r="O78" i="18" s="1"/>
  <c r="P227" i="18"/>
  <c r="P78" i="18" s="1"/>
  <c r="F229" i="18"/>
  <c r="F80" i="18" s="1"/>
  <c r="F39" i="18" s="1"/>
  <c r="G229" i="18"/>
  <c r="H229" i="18"/>
  <c r="I229" i="18"/>
  <c r="I80" i="18" s="1"/>
  <c r="I39" i="18" s="1"/>
  <c r="J229" i="18"/>
  <c r="J80" i="18" s="1"/>
  <c r="J39" i="18" s="1"/>
  <c r="K229" i="18"/>
  <c r="K80" i="18" s="1"/>
  <c r="K39" i="18" s="1"/>
  <c r="L229" i="18"/>
  <c r="L80" i="18" s="1"/>
  <c r="L39" i="18" s="1"/>
  <c r="M229" i="18"/>
  <c r="M80" i="18" s="1"/>
  <c r="M39" i="18" s="1"/>
  <c r="N229" i="18"/>
  <c r="N80" i="18" s="1"/>
  <c r="N39" i="18" s="1"/>
  <c r="O229" i="18"/>
  <c r="O80" i="18" s="1"/>
  <c r="O39" i="18" s="1"/>
  <c r="P229" i="18"/>
  <c r="P80" i="18" s="1"/>
  <c r="P39" i="18" s="1"/>
  <c r="F230" i="18"/>
  <c r="F81" i="18" s="1"/>
  <c r="F40" i="18" s="1"/>
  <c r="G230" i="18"/>
  <c r="G81" i="18" s="1"/>
  <c r="G40" i="18" s="1"/>
  <c r="H230" i="18"/>
  <c r="H81" i="18" s="1"/>
  <c r="H40" i="18" s="1"/>
  <c r="I230" i="18"/>
  <c r="I81" i="18" s="1"/>
  <c r="I40" i="18" s="1"/>
  <c r="J230" i="18"/>
  <c r="J81" i="18" s="1"/>
  <c r="J40" i="18" s="1"/>
  <c r="K230" i="18"/>
  <c r="K81" i="18" s="1"/>
  <c r="K40" i="18" s="1"/>
  <c r="L230" i="18"/>
  <c r="M230" i="18"/>
  <c r="N230" i="18"/>
  <c r="N81" i="18" s="1"/>
  <c r="N40" i="18" s="1"/>
  <c r="O230" i="18"/>
  <c r="O81" i="18" s="1"/>
  <c r="O40" i="18" s="1"/>
  <c r="P230" i="18"/>
  <c r="P81" i="18" s="1"/>
  <c r="P40" i="18" s="1"/>
  <c r="F232" i="18"/>
  <c r="F83" i="18" s="1"/>
  <c r="G232" i="18"/>
  <c r="G83" i="18" s="1"/>
  <c r="H232" i="18"/>
  <c r="H83" i="18" s="1"/>
  <c r="I232" i="18"/>
  <c r="I83" i="18" s="1"/>
  <c r="J232" i="18"/>
  <c r="J83" i="18" s="1"/>
  <c r="K232" i="18"/>
  <c r="K83" i="18" s="1"/>
  <c r="L232" i="18"/>
  <c r="L83" i="18" s="1"/>
  <c r="M232" i="18"/>
  <c r="M83" i="18" s="1"/>
  <c r="N232" i="18"/>
  <c r="N83" i="18" s="1"/>
  <c r="O232" i="18"/>
  <c r="O83" i="18" s="1"/>
  <c r="P232" i="18"/>
  <c r="P83" i="18" s="1"/>
  <c r="G80" i="18"/>
  <c r="G39" i="18" s="1"/>
  <c r="H80" i="18"/>
  <c r="H39" i="18" s="1"/>
  <c r="L81" i="18"/>
  <c r="L40" i="18" s="1"/>
  <c r="M81" i="18"/>
  <c r="M40" i="18" s="1"/>
  <c r="F102" i="18"/>
  <c r="G102" i="18"/>
  <c r="H102" i="18"/>
  <c r="I102" i="18"/>
  <c r="J102" i="18"/>
  <c r="K102" i="18"/>
  <c r="L102" i="18"/>
  <c r="M102" i="18"/>
  <c r="N102" i="18"/>
  <c r="O102" i="18"/>
  <c r="P102" i="18"/>
  <c r="F124" i="18"/>
  <c r="G124" i="18"/>
  <c r="H124" i="18"/>
  <c r="I124" i="18"/>
  <c r="J124" i="18"/>
  <c r="K124" i="18"/>
  <c r="L124" i="18"/>
  <c r="M124" i="18"/>
  <c r="N124" i="18"/>
  <c r="O124" i="18"/>
  <c r="P124" i="18"/>
  <c r="F128" i="18"/>
  <c r="G128" i="18"/>
  <c r="H128" i="18"/>
  <c r="I128" i="18"/>
  <c r="J128" i="18"/>
  <c r="K128" i="18"/>
  <c r="L128" i="18"/>
  <c r="M128" i="18"/>
  <c r="N128" i="18"/>
  <c r="O128" i="18"/>
  <c r="P128" i="18"/>
  <c r="F148" i="18"/>
  <c r="G148" i="18"/>
  <c r="H148" i="18"/>
  <c r="I148" i="18"/>
  <c r="J148" i="18"/>
  <c r="K148" i="18"/>
  <c r="L148" i="18"/>
  <c r="M148" i="18"/>
  <c r="N148" i="18"/>
  <c r="O148" i="18"/>
  <c r="P148" i="18"/>
  <c r="F149" i="18"/>
  <c r="F144" i="18" s="1"/>
  <c r="G149" i="18"/>
  <c r="G144" i="18" s="1"/>
  <c r="H149" i="18"/>
  <c r="H144" i="18" s="1"/>
  <c r="I149" i="18"/>
  <c r="I144" i="18" s="1"/>
  <c r="J149" i="18"/>
  <c r="K149" i="18"/>
  <c r="K144" i="18" s="1"/>
  <c r="L149" i="18"/>
  <c r="L144" i="18" s="1"/>
  <c r="M149" i="18"/>
  <c r="M144" i="18" s="1"/>
  <c r="N149" i="18"/>
  <c r="N144" i="18" s="1"/>
  <c r="P149" i="18"/>
  <c r="P144" i="18" s="1"/>
  <c r="F171" i="18"/>
  <c r="G171" i="18"/>
  <c r="H171" i="18"/>
  <c r="I171" i="18"/>
  <c r="J171" i="18"/>
  <c r="K171" i="18"/>
  <c r="L171" i="18"/>
  <c r="M171" i="18"/>
  <c r="N171" i="18"/>
  <c r="P171" i="18"/>
  <c r="F174" i="18"/>
  <c r="G174" i="18"/>
  <c r="H174" i="18"/>
  <c r="I174" i="18"/>
  <c r="J174" i="18"/>
  <c r="K174" i="18"/>
  <c r="L174" i="18"/>
  <c r="M174" i="18"/>
  <c r="N174" i="18"/>
  <c r="P174" i="18"/>
  <c r="F729" i="18"/>
  <c r="G729" i="18"/>
  <c r="H729" i="18"/>
  <c r="I729" i="18"/>
  <c r="J729" i="18"/>
  <c r="K729" i="18"/>
  <c r="L729" i="18"/>
  <c r="M729" i="18"/>
  <c r="N729" i="18"/>
  <c r="O729" i="18"/>
  <c r="P729" i="18"/>
  <c r="F740" i="18"/>
  <c r="G740" i="18"/>
  <c r="H740" i="18"/>
  <c r="I740" i="18"/>
  <c r="J740" i="18"/>
  <c r="K740" i="18"/>
  <c r="L740" i="18"/>
  <c r="M740" i="18"/>
  <c r="N740" i="18"/>
  <c r="O740" i="18"/>
  <c r="P740" i="18"/>
  <c r="F749" i="18"/>
  <c r="G749" i="18"/>
  <c r="H749" i="18"/>
  <c r="I749" i="18"/>
  <c r="J749" i="18"/>
  <c r="K749" i="18"/>
  <c r="L749" i="18"/>
  <c r="M749" i="18"/>
  <c r="N749" i="18"/>
  <c r="O749" i="18"/>
  <c r="P749" i="18"/>
  <c r="F943" i="18"/>
  <c r="G943" i="18"/>
  <c r="H943" i="18"/>
  <c r="I943" i="18"/>
  <c r="J943" i="18"/>
  <c r="K943" i="18"/>
  <c r="L943" i="18"/>
  <c r="M943" i="18"/>
  <c r="N943" i="18"/>
  <c r="O943" i="18"/>
  <c r="O935" i="18" s="1"/>
  <c r="F831" i="18"/>
  <c r="G831" i="18"/>
  <c r="H831" i="18"/>
  <c r="I831" i="18"/>
  <c r="J831" i="18"/>
  <c r="K831" i="18"/>
  <c r="L831" i="18"/>
  <c r="M831" i="18"/>
  <c r="N831" i="18"/>
  <c r="O831" i="18"/>
  <c r="P831" i="18"/>
  <c r="F829" i="18"/>
  <c r="G829" i="18"/>
  <c r="H829" i="18"/>
  <c r="I829" i="18"/>
  <c r="J829" i="18"/>
  <c r="K829" i="18"/>
  <c r="L829" i="18"/>
  <c r="M829" i="18"/>
  <c r="N829" i="18"/>
  <c r="P829" i="18"/>
  <c r="F840" i="18"/>
  <c r="G840" i="18"/>
  <c r="H840" i="18"/>
  <c r="I840" i="18"/>
  <c r="J840" i="18"/>
  <c r="K840" i="18"/>
  <c r="L840" i="18"/>
  <c r="M840" i="18"/>
  <c r="N840" i="18"/>
  <c r="P840" i="18"/>
  <c r="F843" i="18"/>
  <c r="G843" i="18"/>
  <c r="H843" i="18"/>
  <c r="I843" i="18"/>
  <c r="J843" i="18"/>
  <c r="K843" i="18"/>
  <c r="L843" i="18"/>
  <c r="M843" i="18"/>
  <c r="N843" i="18"/>
  <c r="P843" i="18"/>
  <c r="F847" i="18"/>
  <c r="G847" i="18"/>
  <c r="H847" i="18"/>
  <c r="I847" i="18"/>
  <c r="J847" i="18"/>
  <c r="K847" i="18"/>
  <c r="L847" i="18"/>
  <c r="M847" i="18"/>
  <c r="N847" i="18"/>
  <c r="O847" i="18"/>
  <c r="P847" i="18"/>
  <c r="J257" i="18"/>
  <c r="I248" i="18"/>
  <c r="I217" i="18" s="1"/>
  <c r="F208" i="18"/>
  <c r="F56" i="18" s="1"/>
  <c r="G208" i="18"/>
  <c r="G56" i="18" s="1"/>
  <c r="H208" i="18"/>
  <c r="H56" i="18" s="1"/>
  <c r="I208" i="18"/>
  <c r="I56" i="18" s="1"/>
  <c r="J208" i="18"/>
  <c r="J56" i="18" s="1"/>
  <c r="K208" i="18"/>
  <c r="K56" i="18" s="1"/>
  <c r="L208" i="18"/>
  <c r="L56" i="18" s="1"/>
  <c r="M208" i="18"/>
  <c r="M56" i="18" s="1"/>
  <c r="N208" i="18"/>
  <c r="N56" i="18" s="1"/>
  <c r="O208" i="18"/>
  <c r="O56" i="18" s="1"/>
  <c r="P208" i="18"/>
  <c r="P56" i="18" s="1"/>
  <c r="F894" i="18"/>
  <c r="G894" i="18"/>
  <c r="H894" i="18"/>
  <c r="I894" i="18"/>
  <c r="J894" i="18"/>
  <c r="K894" i="18"/>
  <c r="L894" i="18"/>
  <c r="M894" i="18"/>
  <c r="N894" i="18"/>
  <c r="O894" i="18"/>
  <c r="P894" i="18"/>
  <c r="F1042" i="18"/>
  <c r="G1042" i="18"/>
  <c r="H1042" i="18"/>
  <c r="I1042" i="18"/>
  <c r="J1042" i="18"/>
  <c r="K1042" i="18"/>
  <c r="L1042" i="18"/>
  <c r="M1042" i="18"/>
  <c r="N1042" i="18"/>
  <c r="O1042" i="18"/>
  <c r="P1042" i="18"/>
  <c r="F1046" i="18"/>
  <c r="G1046" i="18"/>
  <c r="H1046" i="18"/>
  <c r="I1046" i="18"/>
  <c r="J1046" i="18"/>
  <c r="K1046" i="18"/>
  <c r="L1046" i="18"/>
  <c r="M1046" i="18"/>
  <c r="N1046" i="18"/>
  <c r="O1046" i="18"/>
  <c r="P1046" i="18"/>
  <c r="G1294" i="18"/>
  <c r="H1294" i="18"/>
  <c r="I1294" i="18"/>
  <c r="J1294" i="18"/>
  <c r="K1294" i="18"/>
  <c r="L1294" i="18"/>
  <c r="M1294" i="18"/>
  <c r="N1294" i="18"/>
  <c r="O1294" i="18"/>
  <c r="P1294" i="18"/>
  <c r="G1297" i="18"/>
  <c r="H1297" i="18"/>
  <c r="I1297" i="18"/>
  <c r="J1297" i="18"/>
  <c r="K1297" i="18"/>
  <c r="L1297" i="18"/>
  <c r="M1297" i="18"/>
  <c r="N1297" i="18"/>
  <c r="O1297" i="18"/>
  <c r="P1297" i="18"/>
  <c r="F1078" i="18"/>
  <c r="G1078" i="18"/>
  <c r="H1078" i="18"/>
  <c r="I1078" i="18"/>
  <c r="J1078" i="18"/>
  <c r="K1078" i="18"/>
  <c r="L1078" i="18"/>
  <c r="M1078" i="18"/>
  <c r="N1078" i="18"/>
  <c r="O1078" i="18"/>
  <c r="P1078" i="18"/>
  <c r="F1081" i="18"/>
  <c r="G1081" i="18"/>
  <c r="H1081" i="18"/>
  <c r="I1081" i="18"/>
  <c r="J1081" i="18"/>
  <c r="K1081" i="18"/>
  <c r="L1081" i="18"/>
  <c r="M1081" i="18"/>
  <c r="N1081" i="18"/>
  <c r="O1081" i="18"/>
  <c r="P1081" i="18"/>
  <c r="F1199" i="18"/>
  <c r="G1199" i="18"/>
  <c r="H1199" i="18"/>
  <c r="I1199" i="18"/>
  <c r="J1199" i="18"/>
  <c r="K1199" i="18"/>
  <c r="L1199" i="18"/>
  <c r="M1199" i="18"/>
  <c r="N1199" i="18"/>
  <c r="O1199" i="18"/>
  <c r="P1199" i="18"/>
  <c r="F1202" i="18"/>
  <c r="G1202" i="18"/>
  <c r="H1202" i="18"/>
  <c r="I1202" i="18"/>
  <c r="J1202" i="18"/>
  <c r="K1202" i="18"/>
  <c r="L1202" i="18"/>
  <c r="M1202" i="18"/>
  <c r="N1202" i="18"/>
  <c r="O1202" i="18"/>
  <c r="P1202" i="18"/>
  <c r="F1308" i="18"/>
  <c r="G1308" i="18"/>
  <c r="H1308" i="18"/>
  <c r="I1308" i="18"/>
  <c r="J1308" i="18"/>
  <c r="K1308" i="18"/>
  <c r="L1308" i="18"/>
  <c r="M1308" i="18"/>
  <c r="N1308" i="18"/>
  <c r="O1308" i="18"/>
  <c r="P1308" i="18"/>
  <c r="G1272" i="18"/>
  <c r="H1272" i="18"/>
  <c r="I1272" i="18"/>
  <c r="J1272" i="18"/>
  <c r="K1272" i="18"/>
  <c r="L1272" i="18"/>
  <c r="M1272" i="18"/>
  <c r="N1272" i="18"/>
  <c r="O1272" i="18"/>
  <c r="P1272" i="18"/>
  <c r="F1322" i="18"/>
  <c r="G1322" i="18"/>
  <c r="H1322" i="18"/>
  <c r="I1322" i="18"/>
  <c r="J1322" i="18"/>
  <c r="K1322" i="18"/>
  <c r="L1322" i="18"/>
  <c r="M1322" i="18"/>
  <c r="N1322" i="18"/>
  <c r="O1322" i="18"/>
  <c r="P1322" i="18"/>
  <c r="F1323" i="18"/>
  <c r="G1323" i="18"/>
  <c r="H1323" i="18"/>
  <c r="I1323" i="18"/>
  <c r="J1323" i="18"/>
  <c r="K1323" i="18"/>
  <c r="L1323" i="18"/>
  <c r="M1323" i="18"/>
  <c r="N1323" i="18"/>
  <c r="O1323" i="18"/>
  <c r="P1323" i="18"/>
  <c r="F1326" i="18"/>
  <c r="G1326" i="18"/>
  <c r="H1326" i="18"/>
  <c r="I1326" i="18"/>
  <c r="J1326" i="18"/>
  <c r="K1326" i="18"/>
  <c r="L1326" i="18"/>
  <c r="M1326" i="18"/>
  <c r="N1326" i="18"/>
  <c r="O1326" i="18"/>
  <c r="P1326" i="18"/>
  <c r="F1365" i="18"/>
  <c r="G1365" i="18"/>
  <c r="H1365" i="18"/>
  <c r="I1365" i="18"/>
  <c r="J1365" i="18"/>
  <c r="K1365" i="18"/>
  <c r="L1365" i="18"/>
  <c r="M1365" i="18"/>
  <c r="N1365" i="18"/>
  <c r="O1365" i="18"/>
  <c r="P1365" i="18"/>
  <c r="F1368" i="18"/>
  <c r="G1368" i="18"/>
  <c r="H1368" i="18"/>
  <c r="I1368" i="18"/>
  <c r="J1368" i="18"/>
  <c r="K1368" i="18"/>
  <c r="L1368" i="18"/>
  <c r="M1368" i="18"/>
  <c r="N1368" i="18"/>
  <c r="O1368" i="18"/>
  <c r="P1368" i="18"/>
  <c r="F1467" i="18"/>
  <c r="G1467" i="18"/>
  <c r="H1467" i="18"/>
  <c r="I1467" i="18"/>
  <c r="J1467" i="18"/>
  <c r="K1467" i="18"/>
  <c r="L1467" i="18"/>
  <c r="M1467" i="18"/>
  <c r="N1467" i="18"/>
  <c r="O1467" i="18"/>
  <c r="P1467" i="18"/>
  <c r="F1470" i="18"/>
  <c r="G1470" i="18"/>
  <c r="H1470" i="18"/>
  <c r="I1470" i="18"/>
  <c r="J1470" i="18"/>
  <c r="K1470" i="18"/>
  <c r="L1470" i="18"/>
  <c r="M1470" i="18"/>
  <c r="N1470" i="18"/>
  <c r="O1470" i="18"/>
  <c r="P1470" i="18"/>
  <c r="F1529" i="18"/>
  <c r="G1529" i="18"/>
  <c r="G1524" i="18" s="1"/>
  <c r="H1529" i="18"/>
  <c r="H1524" i="18" s="1"/>
  <c r="I1529" i="18"/>
  <c r="J1529" i="18"/>
  <c r="K1529" i="18"/>
  <c r="L1529" i="18"/>
  <c r="M1529" i="18"/>
  <c r="N1529" i="18"/>
  <c r="O1529" i="18"/>
  <c r="O1524" i="18" s="1"/>
  <c r="P1529" i="18"/>
  <c r="F1530" i="18"/>
  <c r="F1525" i="18" s="1"/>
  <c r="G1530" i="18"/>
  <c r="G1525" i="18" s="1"/>
  <c r="H1530" i="18"/>
  <c r="H1525" i="18" s="1"/>
  <c r="I1530" i="18"/>
  <c r="J1530" i="18"/>
  <c r="J1525" i="18" s="1"/>
  <c r="K1530" i="18"/>
  <c r="K1525" i="18" s="1"/>
  <c r="L1530" i="18"/>
  <c r="L1525" i="18" s="1"/>
  <c r="M1530" i="18"/>
  <c r="M1525" i="18" s="1"/>
  <c r="N1530" i="18"/>
  <c r="N1525" i="18" s="1"/>
  <c r="O1530" i="18"/>
  <c r="O1525" i="18" s="1"/>
  <c r="P1530" i="18"/>
  <c r="P1525" i="18" s="1"/>
  <c r="I1525" i="18"/>
  <c r="F1539" i="18"/>
  <c r="G1539" i="18"/>
  <c r="H1539" i="18"/>
  <c r="I1539" i="18"/>
  <c r="J1539" i="18"/>
  <c r="K1539" i="18"/>
  <c r="L1539" i="18"/>
  <c r="M1539" i="18"/>
  <c r="N1539" i="18"/>
  <c r="O1539" i="18"/>
  <c r="P1539" i="18"/>
  <c r="F1542" i="18"/>
  <c r="G1542" i="18"/>
  <c r="H1542" i="18"/>
  <c r="I1542" i="18"/>
  <c r="J1542" i="18"/>
  <c r="K1542" i="18"/>
  <c r="L1542" i="18"/>
  <c r="M1542" i="18"/>
  <c r="N1542" i="18"/>
  <c r="O1542" i="18"/>
  <c r="P1542" i="18"/>
  <c r="F7" i="18"/>
  <c r="G7" i="18"/>
  <c r="H7" i="18"/>
  <c r="I7" i="18"/>
  <c r="J7" i="18"/>
  <c r="K7" i="18"/>
  <c r="L7" i="18"/>
  <c r="M7" i="18"/>
  <c r="N7" i="18"/>
  <c r="O7" i="18"/>
  <c r="P7" i="18"/>
  <c r="F8" i="18"/>
  <c r="G8" i="18"/>
  <c r="H8" i="18"/>
  <c r="I8" i="18"/>
  <c r="J8" i="18"/>
  <c r="K8" i="18"/>
  <c r="L8" i="18"/>
  <c r="M8" i="18"/>
  <c r="N8" i="18"/>
  <c r="O8" i="18"/>
  <c r="P8" i="18"/>
  <c r="F788" i="18"/>
  <c r="G788" i="18"/>
  <c r="H788" i="18"/>
  <c r="I788" i="18"/>
  <c r="J788" i="18"/>
  <c r="K788" i="18"/>
  <c r="L788" i="18"/>
  <c r="M788" i="18"/>
  <c r="N788" i="18"/>
  <c r="O788" i="18"/>
  <c r="P788" i="18"/>
  <c r="F713" i="18"/>
  <c r="G713" i="18"/>
  <c r="H713" i="18"/>
  <c r="I713" i="18"/>
  <c r="J713" i="18"/>
  <c r="K713" i="18"/>
  <c r="L713" i="18"/>
  <c r="M713" i="18"/>
  <c r="N713" i="18"/>
  <c r="O713" i="18"/>
  <c r="P713" i="18"/>
  <c r="F782" i="18"/>
  <c r="G782" i="18"/>
  <c r="H782" i="18"/>
  <c r="I782" i="18"/>
  <c r="J782" i="18"/>
  <c r="K782" i="18"/>
  <c r="L782" i="18"/>
  <c r="M782" i="18"/>
  <c r="N782" i="18"/>
  <c r="O782" i="18"/>
  <c r="P782" i="18"/>
  <c r="F783" i="18"/>
  <c r="G783" i="18"/>
  <c r="H783" i="18"/>
  <c r="H778" i="18" s="1"/>
  <c r="I783" i="18"/>
  <c r="J783" i="18"/>
  <c r="K783" i="18"/>
  <c r="L783" i="18"/>
  <c r="L778" i="18" s="1"/>
  <c r="M783" i="18"/>
  <c r="N783" i="18"/>
  <c r="O783" i="18"/>
  <c r="P783" i="18"/>
  <c r="P778" i="18" s="1"/>
  <c r="F801" i="18"/>
  <c r="G801" i="18"/>
  <c r="H801" i="18"/>
  <c r="I801" i="18"/>
  <c r="J801" i="18"/>
  <c r="K801" i="18"/>
  <c r="L801" i="18"/>
  <c r="M801" i="18"/>
  <c r="N801" i="18"/>
  <c r="O801" i="18"/>
  <c r="P801" i="18"/>
  <c r="F99" i="18"/>
  <c r="F65" i="18" s="1"/>
  <c r="G99" i="18"/>
  <c r="H99" i="18"/>
  <c r="H65" i="18" s="1"/>
  <c r="I99" i="18"/>
  <c r="I65" i="18" s="1"/>
  <c r="J99" i="18"/>
  <c r="J65" i="18" s="1"/>
  <c r="K99" i="18"/>
  <c r="L99" i="18"/>
  <c r="L65" i="18" s="1"/>
  <c r="M99" i="18"/>
  <c r="M65" i="18" s="1"/>
  <c r="N99" i="18"/>
  <c r="N65" i="18" s="1"/>
  <c r="O99" i="18"/>
  <c r="P99" i="18"/>
  <c r="P65" i="18" s="1"/>
  <c r="F103" i="18"/>
  <c r="G103" i="18"/>
  <c r="H103" i="18"/>
  <c r="I103" i="18"/>
  <c r="J103" i="18"/>
  <c r="K103" i="18"/>
  <c r="L103" i="18"/>
  <c r="M103" i="18"/>
  <c r="M95" i="18" s="1"/>
  <c r="N103" i="18"/>
  <c r="O103" i="18"/>
  <c r="P103" i="18"/>
  <c r="F111" i="18"/>
  <c r="G111" i="18"/>
  <c r="H111" i="18"/>
  <c r="I111" i="18"/>
  <c r="J111" i="18"/>
  <c r="K111" i="18"/>
  <c r="L111" i="18"/>
  <c r="M111" i="18"/>
  <c r="N111" i="18"/>
  <c r="O111" i="18"/>
  <c r="P111" i="18"/>
  <c r="F112" i="18"/>
  <c r="G112" i="18"/>
  <c r="H112" i="18"/>
  <c r="I112" i="18"/>
  <c r="J112" i="18"/>
  <c r="K112" i="18"/>
  <c r="L112" i="18"/>
  <c r="M112" i="18"/>
  <c r="N112" i="18"/>
  <c r="O112" i="18"/>
  <c r="P112" i="18"/>
  <c r="F115" i="18"/>
  <c r="G115" i="18"/>
  <c r="H115" i="18"/>
  <c r="I115" i="18"/>
  <c r="J115" i="18"/>
  <c r="K115" i="18"/>
  <c r="L115" i="18"/>
  <c r="M115" i="18"/>
  <c r="N115" i="18"/>
  <c r="O115" i="18"/>
  <c r="P115" i="18"/>
  <c r="J144" i="18"/>
  <c r="F156" i="18"/>
  <c r="G156" i="18"/>
  <c r="H156" i="18"/>
  <c r="I156" i="18"/>
  <c r="J156" i="18"/>
  <c r="K156" i="18"/>
  <c r="L156" i="18"/>
  <c r="M156" i="18"/>
  <c r="N156" i="18"/>
  <c r="O156" i="18"/>
  <c r="P156" i="18"/>
  <c r="F157" i="18"/>
  <c r="G157" i="18"/>
  <c r="H157" i="18"/>
  <c r="I157" i="18"/>
  <c r="J157" i="18"/>
  <c r="K157" i="18"/>
  <c r="L157" i="18"/>
  <c r="M157" i="18"/>
  <c r="N157" i="18"/>
  <c r="O157" i="18"/>
  <c r="P157" i="18"/>
  <c r="F160" i="18"/>
  <c r="G160" i="18"/>
  <c r="H160" i="18"/>
  <c r="I160" i="18"/>
  <c r="J160" i="18"/>
  <c r="K160" i="18"/>
  <c r="L160" i="18"/>
  <c r="M160" i="18"/>
  <c r="N160" i="18"/>
  <c r="O160" i="18"/>
  <c r="P160" i="18"/>
  <c r="F170" i="18"/>
  <c r="G170" i="18"/>
  <c r="H170" i="18"/>
  <c r="I170" i="18"/>
  <c r="J170" i="18"/>
  <c r="K170" i="18"/>
  <c r="L170" i="18"/>
  <c r="M170" i="18"/>
  <c r="N170" i="18"/>
  <c r="O170" i="18"/>
  <c r="P170" i="18"/>
  <c r="F190" i="18"/>
  <c r="F185" i="18" s="1"/>
  <c r="G190" i="18"/>
  <c r="G185" i="18" s="1"/>
  <c r="H190" i="18"/>
  <c r="H185" i="18" s="1"/>
  <c r="I190" i="18"/>
  <c r="I185" i="18" s="1"/>
  <c r="J190" i="18"/>
  <c r="J185" i="18" s="1"/>
  <c r="K190" i="18"/>
  <c r="K185" i="18" s="1"/>
  <c r="L190" i="18"/>
  <c r="L185" i="18" s="1"/>
  <c r="M190" i="18"/>
  <c r="M185" i="18" s="1"/>
  <c r="N190" i="18"/>
  <c r="N185" i="18" s="1"/>
  <c r="O190" i="18"/>
  <c r="O185" i="18" s="1"/>
  <c r="P190" i="18"/>
  <c r="P185" i="18" s="1"/>
  <c r="F191" i="18"/>
  <c r="F186" i="18" s="1"/>
  <c r="G191" i="18"/>
  <c r="G186" i="18" s="1"/>
  <c r="H191" i="18"/>
  <c r="H186" i="18" s="1"/>
  <c r="I191" i="18"/>
  <c r="I186" i="18" s="1"/>
  <c r="J191" i="18"/>
  <c r="K191" i="18"/>
  <c r="K186" i="18" s="1"/>
  <c r="L191" i="18"/>
  <c r="L186" i="18" s="1"/>
  <c r="M191" i="18"/>
  <c r="M186" i="18" s="1"/>
  <c r="N191" i="18"/>
  <c r="N186" i="18" s="1"/>
  <c r="P191" i="18"/>
  <c r="P186" i="18" s="1"/>
  <c r="J186" i="18"/>
  <c r="F198" i="18"/>
  <c r="G198" i="18"/>
  <c r="H198" i="18"/>
  <c r="I198" i="18"/>
  <c r="J198" i="18"/>
  <c r="K198" i="18"/>
  <c r="L198" i="18"/>
  <c r="M198" i="18"/>
  <c r="N198" i="18"/>
  <c r="O198" i="18"/>
  <c r="P198" i="18"/>
  <c r="F199" i="18"/>
  <c r="G199" i="18"/>
  <c r="H199" i="18"/>
  <c r="I199" i="18"/>
  <c r="J199" i="18"/>
  <c r="K199" i="18"/>
  <c r="L199" i="18"/>
  <c r="M199" i="18"/>
  <c r="N199" i="18"/>
  <c r="P199" i="18"/>
  <c r="F202" i="18"/>
  <c r="G202" i="18"/>
  <c r="I202" i="18"/>
  <c r="J202" i="18"/>
  <c r="K202" i="18"/>
  <c r="L202" i="18"/>
  <c r="M202" i="18"/>
  <c r="N202" i="18"/>
  <c r="P202" i="18"/>
  <c r="F218" i="18"/>
  <c r="G218" i="18"/>
  <c r="H218" i="18"/>
  <c r="I218" i="18"/>
  <c r="J218" i="18"/>
  <c r="K218" i="18"/>
  <c r="L218" i="18"/>
  <c r="M218" i="18"/>
  <c r="N218" i="18"/>
  <c r="O218" i="18"/>
  <c r="P218" i="18"/>
  <c r="F221" i="18"/>
  <c r="G221" i="18"/>
  <c r="H221" i="18"/>
  <c r="I221" i="18"/>
  <c r="J221" i="18"/>
  <c r="K221" i="18"/>
  <c r="L221" i="18"/>
  <c r="M221" i="18"/>
  <c r="N221" i="18"/>
  <c r="O221" i="18"/>
  <c r="P221" i="18"/>
  <c r="F223" i="18"/>
  <c r="F74" i="18" s="1"/>
  <c r="G223" i="18"/>
  <c r="G74" i="18" s="1"/>
  <c r="H223" i="18"/>
  <c r="H74" i="18" s="1"/>
  <c r="I223" i="18"/>
  <c r="I74" i="18" s="1"/>
  <c r="J223" i="18"/>
  <c r="J74" i="18" s="1"/>
  <c r="K223" i="18"/>
  <c r="K74" i="18" s="1"/>
  <c r="L223" i="18"/>
  <c r="L74" i="18" s="1"/>
  <c r="M223" i="18"/>
  <c r="M74" i="18" s="1"/>
  <c r="N223" i="18"/>
  <c r="N74" i="18" s="1"/>
  <c r="O223" i="18"/>
  <c r="O74" i="18" s="1"/>
  <c r="P223" i="18"/>
  <c r="P74" i="18" s="1"/>
  <c r="F224" i="18"/>
  <c r="F75" i="18" s="1"/>
  <c r="G224" i="18"/>
  <c r="G75" i="18" s="1"/>
  <c r="H224" i="18"/>
  <c r="H75" i="18" s="1"/>
  <c r="I224" i="18"/>
  <c r="I75" i="18" s="1"/>
  <c r="J224" i="18"/>
  <c r="J75" i="18" s="1"/>
  <c r="K224" i="18"/>
  <c r="K75" i="18" s="1"/>
  <c r="L224" i="18"/>
  <c r="L75" i="18" s="1"/>
  <c r="M224" i="18"/>
  <c r="M75" i="18" s="1"/>
  <c r="N224" i="18"/>
  <c r="N75" i="18" s="1"/>
  <c r="O224" i="18"/>
  <c r="O75" i="18" s="1"/>
  <c r="P224" i="18"/>
  <c r="P75" i="18" s="1"/>
  <c r="F233" i="18"/>
  <c r="F84" i="18" s="1"/>
  <c r="G233" i="18"/>
  <c r="G84" i="18" s="1"/>
  <c r="H233" i="18"/>
  <c r="H84" i="18" s="1"/>
  <c r="I233" i="18"/>
  <c r="I84" i="18" s="1"/>
  <c r="J233" i="18"/>
  <c r="J84" i="18" s="1"/>
  <c r="K233" i="18"/>
  <c r="K84" i="18" s="1"/>
  <c r="L233" i="18"/>
  <c r="L84" i="18" s="1"/>
  <c r="M233" i="18"/>
  <c r="M84" i="18" s="1"/>
  <c r="N233" i="18"/>
  <c r="N84" i="18" s="1"/>
  <c r="O233" i="18"/>
  <c r="O84" i="18" s="1"/>
  <c r="P233" i="18"/>
  <c r="P84" i="18" s="1"/>
  <c r="F236" i="18"/>
  <c r="F87" i="18" s="1"/>
  <c r="G236" i="18"/>
  <c r="G87" i="18" s="1"/>
  <c r="H236" i="18"/>
  <c r="H87" i="18" s="1"/>
  <c r="I236" i="18"/>
  <c r="I87" i="18" s="1"/>
  <c r="J236" i="18"/>
  <c r="J87" i="18" s="1"/>
  <c r="K236" i="18"/>
  <c r="K87" i="18" s="1"/>
  <c r="L236" i="18"/>
  <c r="L87" i="18" s="1"/>
  <c r="M236" i="18"/>
  <c r="M87" i="18" s="1"/>
  <c r="N236" i="18"/>
  <c r="N87" i="18" s="1"/>
  <c r="O236" i="18"/>
  <c r="O87" i="18" s="1"/>
  <c r="P236" i="18"/>
  <c r="P87" i="18" s="1"/>
  <c r="F244" i="18"/>
  <c r="G244" i="18"/>
  <c r="H244" i="18"/>
  <c r="I244" i="18"/>
  <c r="J244" i="18"/>
  <c r="K244" i="18"/>
  <c r="L244" i="18"/>
  <c r="M244" i="18"/>
  <c r="N244" i="18"/>
  <c r="O244" i="18"/>
  <c r="P244" i="18"/>
  <c r="F248" i="18"/>
  <c r="F217" i="18" s="1"/>
  <c r="G248" i="18"/>
  <c r="G217" i="18" s="1"/>
  <c r="H248" i="18"/>
  <c r="H217" i="18" s="1"/>
  <c r="J248" i="18"/>
  <c r="J217" i="18" s="1"/>
  <c r="K248" i="18"/>
  <c r="K217" i="18" s="1"/>
  <c r="L248" i="18"/>
  <c r="L217" i="18" s="1"/>
  <c r="M248" i="18"/>
  <c r="M217" i="18" s="1"/>
  <c r="N248" i="18"/>
  <c r="N217" i="18" s="1"/>
  <c r="O248" i="18"/>
  <c r="O217" i="18" s="1"/>
  <c r="P248" i="18"/>
  <c r="P217" i="18" s="1"/>
  <c r="F257" i="18"/>
  <c r="G257" i="18"/>
  <c r="H257" i="18"/>
  <c r="I257" i="18"/>
  <c r="K257" i="18"/>
  <c r="L257" i="18"/>
  <c r="M257" i="18"/>
  <c r="N257" i="18"/>
  <c r="O257" i="18"/>
  <c r="P257" i="18"/>
  <c r="F263" i="18"/>
  <c r="G263" i="18"/>
  <c r="H263" i="18"/>
  <c r="I263" i="18"/>
  <c r="J263" i="18"/>
  <c r="K263" i="18"/>
  <c r="L263" i="18"/>
  <c r="M263" i="18"/>
  <c r="N263" i="18"/>
  <c r="O263" i="18"/>
  <c r="P263" i="18"/>
  <c r="F266" i="18"/>
  <c r="G266" i="18"/>
  <c r="H266" i="18"/>
  <c r="I266" i="18"/>
  <c r="J266" i="18"/>
  <c r="K266" i="18"/>
  <c r="L266" i="18"/>
  <c r="M266" i="18"/>
  <c r="N266" i="18"/>
  <c r="O266" i="18"/>
  <c r="P266" i="18"/>
  <c r="F269" i="18"/>
  <c r="G269" i="18"/>
  <c r="H269" i="18"/>
  <c r="I269" i="18"/>
  <c r="J269" i="18"/>
  <c r="K269" i="18"/>
  <c r="L269" i="18"/>
  <c r="M269" i="18"/>
  <c r="N269" i="18"/>
  <c r="O269" i="18"/>
  <c r="P269" i="18"/>
  <c r="F272" i="18"/>
  <c r="G272" i="18"/>
  <c r="H272" i="18"/>
  <c r="I272" i="18"/>
  <c r="J272" i="18"/>
  <c r="K272" i="18"/>
  <c r="L272" i="18"/>
  <c r="M272" i="18"/>
  <c r="N272" i="18"/>
  <c r="O272" i="18"/>
  <c r="P272" i="18"/>
  <c r="F321" i="18"/>
  <c r="G321" i="18"/>
  <c r="H321" i="18"/>
  <c r="I321" i="18"/>
  <c r="J321" i="18"/>
  <c r="K321" i="18"/>
  <c r="L321" i="18"/>
  <c r="M321" i="18"/>
  <c r="N321" i="18"/>
  <c r="O321" i="18"/>
  <c r="P321" i="18"/>
  <c r="F322" i="18"/>
  <c r="G322" i="18"/>
  <c r="H322" i="18"/>
  <c r="I322" i="18"/>
  <c r="J322" i="18"/>
  <c r="K322" i="18"/>
  <c r="L322" i="18"/>
  <c r="M322" i="18"/>
  <c r="N322" i="18"/>
  <c r="O322" i="18"/>
  <c r="P322" i="18"/>
  <c r="F324" i="18"/>
  <c r="G324" i="18"/>
  <c r="H324" i="18"/>
  <c r="I324" i="18"/>
  <c r="J324" i="18"/>
  <c r="K324" i="18"/>
  <c r="L324" i="18"/>
  <c r="M324" i="18"/>
  <c r="N324" i="18"/>
  <c r="O324" i="18"/>
  <c r="P324" i="18"/>
  <c r="F325" i="18"/>
  <c r="G325" i="18"/>
  <c r="H325" i="18"/>
  <c r="I325" i="18"/>
  <c r="J325" i="18"/>
  <c r="K325" i="18"/>
  <c r="L325" i="18"/>
  <c r="M325" i="18"/>
  <c r="N325" i="18"/>
  <c r="O325" i="18"/>
  <c r="P325" i="18"/>
  <c r="F327" i="18"/>
  <c r="G327" i="18"/>
  <c r="H327" i="18"/>
  <c r="I327" i="18"/>
  <c r="J327" i="18"/>
  <c r="K327" i="18"/>
  <c r="L327" i="18"/>
  <c r="M327" i="18"/>
  <c r="N327" i="18"/>
  <c r="O327" i="18"/>
  <c r="P327" i="18"/>
  <c r="F328" i="18"/>
  <c r="G328" i="18"/>
  <c r="H328" i="18"/>
  <c r="I328" i="18"/>
  <c r="J328" i="18"/>
  <c r="K328" i="18"/>
  <c r="L328" i="18"/>
  <c r="M328" i="18"/>
  <c r="N328" i="18"/>
  <c r="O328" i="18"/>
  <c r="P328" i="18"/>
  <c r="F330" i="18"/>
  <c r="G330" i="18"/>
  <c r="H330" i="18"/>
  <c r="I330" i="18"/>
  <c r="J330" i="18"/>
  <c r="K330" i="18"/>
  <c r="L330" i="18"/>
  <c r="M330" i="18"/>
  <c r="N330" i="18"/>
  <c r="O330" i="18"/>
  <c r="P330" i="18"/>
  <c r="F331" i="18"/>
  <c r="G331" i="18"/>
  <c r="H331" i="18"/>
  <c r="I331" i="18"/>
  <c r="J331" i="18"/>
  <c r="K331" i="18"/>
  <c r="L331" i="18"/>
  <c r="M331" i="18"/>
  <c r="N331" i="18"/>
  <c r="O331" i="18"/>
  <c r="P331" i="18"/>
  <c r="F333" i="18"/>
  <c r="F293" i="18" s="1"/>
  <c r="G333" i="18"/>
  <c r="G293" i="18" s="1"/>
  <c r="H333" i="18"/>
  <c r="H293" i="18" s="1"/>
  <c r="I333" i="18"/>
  <c r="I293" i="18" s="1"/>
  <c r="J333" i="18"/>
  <c r="J293" i="18" s="1"/>
  <c r="K333" i="18"/>
  <c r="K293" i="18" s="1"/>
  <c r="L333" i="18"/>
  <c r="L293" i="18" s="1"/>
  <c r="M333" i="18"/>
  <c r="M293" i="18" s="1"/>
  <c r="N333" i="18"/>
  <c r="N293" i="18" s="1"/>
  <c r="O333" i="18"/>
  <c r="O293" i="18" s="1"/>
  <c r="P333" i="18"/>
  <c r="P293" i="18" s="1"/>
  <c r="F334" i="18"/>
  <c r="F294" i="18" s="1"/>
  <c r="G334" i="18"/>
  <c r="G294" i="18" s="1"/>
  <c r="H334" i="18"/>
  <c r="H294" i="18" s="1"/>
  <c r="I334" i="18"/>
  <c r="I294" i="18" s="1"/>
  <c r="J334" i="18"/>
  <c r="J294" i="18" s="1"/>
  <c r="K334" i="18"/>
  <c r="K294" i="18" s="1"/>
  <c r="L334" i="18"/>
  <c r="L294" i="18" s="1"/>
  <c r="M334" i="18"/>
  <c r="M294" i="18" s="1"/>
  <c r="N334" i="18"/>
  <c r="N294" i="18" s="1"/>
  <c r="P334" i="18"/>
  <c r="P294" i="18" s="1"/>
  <c r="F341" i="18"/>
  <c r="G341" i="18"/>
  <c r="H341" i="18"/>
  <c r="I341" i="18"/>
  <c r="J341" i="18"/>
  <c r="K341" i="18"/>
  <c r="L341" i="18"/>
  <c r="M341" i="18"/>
  <c r="N341" i="18"/>
  <c r="O341" i="18"/>
  <c r="P341" i="18"/>
  <c r="F342" i="18"/>
  <c r="G342" i="18"/>
  <c r="H342" i="18"/>
  <c r="I342" i="18"/>
  <c r="J342" i="18"/>
  <c r="K342" i="18"/>
  <c r="L342" i="18"/>
  <c r="M342" i="18"/>
  <c r="N342" i="18"/>
  <c r="P342" i="18"/>
  <c r="F345" i="18"/>
  <c r="G345" i="18"/>
  <c r="H345" i="18"/>
  <c r="I345" i="18"/>
  <c r="J345" i="18"/>
  <c r="K345" i="18"/>
  <c r="L345" i="18"/>
  <c r="M345" i="18"/>
  <c r="N345" i="18"/>
  <c r="O345" i="18"/>
  <c r="P345" i="18"/>
  <c r="F348" i="18"/>
  <c r="G348" i="18"/>
  <c r="H348" i="18"/>
  <c r="I348" i="18"/>
  <c r="J348" i="18"/>
  <c r="K348" i="18"/>
  <c r="L348" i="18"/>
  <c r="M348" i="18"/>
  <c r="N348" i="18"/>
  <c r="O348" i="18"/>
  <c r="P348" i="18"/>
  <c r="F351" i="18"/>
  <c r="G351" i="18"/>
  <c r="H351" i="18"/>
  <c r="I351" i="18"/>
  <c r="J351" i="18"/>
  <c r="K351" i="18"/>
  <c r="L351" i="18"/>
  <c r="M351" i="18"/>
  <c r="N351" i="18"/>
  <c r="O351" i="18"/>
  <c r="P351" i="18"/>
  <c r="F354" i="18"/>
  <c r="G354" i="18"/>
  <c r="H354" i="18"/>
  <c r="I354" i="18"/>
  <c r="J354" i="18"/>
  <c r="K354" i="18"/>
  <c r="L354" i="18"/>
  <c r="M354" i="18"/>
  <c r="N354" i="18"/>
  <c r="O354" i="18"/>
  <c r="P354" i="18"/>
  <c r="F357" i="18"/>
  <c r="G357" i="18"/>
  <c r="H357" i="18"/>
  <c r="I357" i="18"/>
  <c r="J357" i="18"/>
  <c r="K357" i="18"/>
  <c r="L357" i="18"/>
  <c r="M357" i="18"/>
  <c r="N357" i="18"/>
  <c r="P357" i="18"/>
  <c r="F367" i="18"/>
  <c r="G367" i="18"/>
  <c r="H367" i="18"/>
  <c r="I367" i="18"/>
  <c r="J367" i="18"/>
  <c r="K367" i="18"/>
  <c r="L367" i="18"/>
  <c r="M367" i="18"/>
  <c r="N367" i="18"/>
  <c r="O367" i="18"/>
  <c r="P367" i="18"/>
  <c r="F368" i="18"/>
  <c r="G368" i="18"/>
  <c r="H368" i="18"/>
  <c r="I368" i="18"/>
  <c r="J368" i="18"/>
  <c r="K368" i="18"/>
  <c r="L368" i="18"/>
  <c r="M368" i="18"/>
  <c r="O368" i="18" s="1"/>
  <c r="N368" i="18"/>
  <c r="P368" i="18"/>
  <c r="F371" i="18"/>
  <c r="G371" i="18"/>
  <c r="H371" i="18"/>
  <c r="I371" i="18"/>
  <c r="J371" i="18"/>
  <c r="K371" i="18"/>
  <c r="L371" i="18"/>
  <c r="M371" i="18"/>
  <c r="N371" i="18"/>
  <c r="O371" i="18"/>
  <c r="P371" i="18"/>
  <c r="F374" i="18"/>
  <c r="G374" i="18"/>
  <c r="H374" i="18"/>
  <c r="I374" i="18"/>
  <c r="J374" i="18"/>
  <c r="K374" i="18"/>
  <c r="L374" i="18"/>
  <c r="M374" i="18"/>
  <c r="O374" i="18" s="1"/>
  <c r="N374" i="18"/>
  <c r="P374" i="18"/>
  <c r="F388" i="18"/>
  <c r="G388" i="18"/>
  <c r="H388" i="18"/>
  <c r="I388" i="18"/>
  <c r="J388" i="18"/>
  <c r="K388" i="18"/>
  <c r="L388" i="18"/>
  <c r="M388" i="18"/>
  <c r="N388" i="18"/>
  <c r="O388" i="18"/>
  <c r="P388" i="18"/>
  <c r="F389" i="18"/>
  <c r="G389" i="18"/>
  <c r="H389" i="18"/>
  <c r="I389" i="18"/>
  <c r="J389" i="18"/>
  <c r="K389" i="18"/>
  <c r="L389" i="18"/>
  <c r="M389" i="18"/>
  <c r="N389" i="18"/>
  <c r="O389" i="18"/>
  <c r="P389" i="18"/>
  <c r="F391" i="18"/>
  <c r="G391" i="18"/>
  <c r="H391" i="18"/>
  <c r="I391" i="18"/>
  <c r="J391" i="18"/>
  <c r="K391" i="18"/>
  <c r="L391" i="18"/>
  <c r="M391" i="18"/>
  <c r="N391" i="18"/>
  <c r="O391" i="18"/>
  <c r="P391" i="18"/>
  <c r="F392" i="18"/>
  <c r="G392" i="18"/>
  <c r="H392" i="18"/>
  <c r="I392" i="18"/>
  <c r="J392" i="18"/>
  <c r="K392" i="18"/>
  <c r="L392" i="18"/>
  <c r="M392" i="18"/>
  <c r="N392" i="18"/>
  <c r="O392" i="18"/>
  <c r="P392" i="18"/>
  <c r="F394" i="18"/>
  <c r="F302" i="18" s="1"/>
  <c r="G394" i="18"/>
  <c r="G302" i="18" s="1"/>
  <c r="H394" i="18"/>
  <c r="H302" i="18" s="1"/>
  <c r="I394" i="18"/>
  <c r="I302" i="18" s="1"/>
  <c r="J394" i="18"/>
  <c r="J302" i="18" s="1"/>
  <c r="K394" i="18"/>
  <c r="K302" i="18" s="1"/>
  <c r="L394" i="18"/>
  <c r="L302" i="18" s="1"/>
  <c r="M394" i="18"/>
  <c r="M302" i="18" s="1"/>
  <c r="N394" i="18"/>
  <c r="N302" i="18" s="1"/>
  <c r="O394" i="18"/>
  <c r="O302" i="18" s="1"/>
  <c r="P394" i="18"/>
  <c r="P302" i="18" s="1"/>
  <c r="F395" i="18"/>
  <c r="F303" i="18" s="1"/>
  <c r="G395" i="18"/>
  <c r="G303" i="18" s="1"/>
  <c r="H395" i="18"/>
  <c r="H303" i="18" s="1"/>
  <c r="I395" i="18"/>
  <c r="I303" i="18" s="1"/>
  <c r="J395" i="18"/>
  <c r="J303" i="18" s="1"/>
  <c r="K395" i="18"/>
  <c r="K303" i="18" s="1"/>
  <c r="L395" i="18"/>
  <c r="L303" i="18" s="1"/>
  <c r="M395" i="18"/>
  <c r="M303" i="18" s="1"/>
  <c r="N395" i="18"/>
  <c r="N303" i="18" s="1"/>
  <c r="O395" i="18"/>
  <c r="O303" i="18" s="1"/>
  <c r="P395" i="18"/>
  <c r="P303" i="18" s="1"/>
  <c r="F397" i="18"/>
  <c r="G397" i="18"/>
  <c r="H397" i="18"/>
  <c r="I397" i="18"/>
  <c r="J397" i="18"/>
  <c r="K397" i="18"/>
  <c r="L397" i="18"/>
  <c r="M397" i="18"/>
  <c r="N397" i="18"/>
  <c r="O397" i="18"/>
  <c r="P397" i="18"/>
  <c r="F398" i="18"/>
  <c r="G398" i="18"/>
  <c r="H398" i="18"/>
  <c r="I398" i="18"/>
  <c r="J398" i="18"/>
  <c r="K398" i="18"/>
  <c r="L398" i="18"/>
  <c r="M398" i="18"/>
  <c r="N398" i="18"/>
  <c r="O398" i="18"/>
  <c r="P398" i="18"/>
  <c r="F400" i="18"/>
  <c r="G400" i="18"/>
  <c r="H400" i="18"/>
  <c r="I400" i="18"/>
  <c r="J400" i="18"/>
  <c r="K400" i="18"/>
  <c r="L400" i="18"/>
  <c r="M400" i="18"/>
  <c r="N400" i="18"/>
  <c r="O400" i="18"/>
  <c r="P400" i="18"/>
  <c r="F401" i="18"/>
  <c r="G401" i="18"/>
  <c r="H401" i="18"/>
  <c r="I401" i="18"/>
  <c r="J401" i="18"/>
  <c r="K401" i="18"/>
  <c r="L401" i="18"/>
  <c r="M401" i="18"/>
  <c r="N401" i="18"/>
  <c r="O401" i="18"/>
  <c r="P401" i="18"/>
  <c r="F408" i="18"/>
  <c r="G408" i="18"/>
  <c r="H408" i="18"/>
  <c r="I408" i="18"/>
  <c r="J408" i="18"/>
  <c r="K408" i="18"/>
  <c r="L408" i="18"/>
  <c r="M408" i="18"/>
  <c r="N408" i="18"/>
  <c r="O408" i="18"/>
  <c r="P408" i="18"/>
  <c r="F409" i="18"/>
  <c r="G409" i="18"/>
  <c r="H409" i="18"/>
  <c r="I409" i="18"/>
  <c r="J409" i="18"/>
  <c r="K409" i="18"/>
  <c r="L409" i="18"/>
  <c r="M409" i="18"/>
  <c r="N409" i="18"/>
  <c r="O409" i="18"/>
  <c r="P409" i="18"/>
  <c r="F412" i="18"/>
  <c r="G412" i="18"/>
  <c r="H412" i="18"/>
  <c r="I412" i="18"/>
  <c r="J412" i="18"/>
  <c r="K412" i="18"/>
  <c r="L412" i="18"/>
  <c r="M412" i="18"/>
  <c r="N412" i="18"/>
  <c r="O412" i="18"/>
  <c r="P412" i="18"/>
  <c r="F416" i="18"/>
  <c r="G416" i="18"/>
  <c r="H416" i="18"/>
  <c r="I416" i="18"/>
  <c r="J416" i="18"/>
  <c r="K416" i="18"/>
  <c r="L416" i="18"/>
  <c r="M416" i="18"/>
  <c r="N416" i="18"/>
  <c r="O416" i="18"/>
  <c r="P416" i="18"/>
  <c r="F419" i="18"/>
  <c r="G419" i="18"/>
  <c r="H419" i="18"/>
  <c r="I419" i="18"/>
  <c r="J419" i="18"/>
  <c r="K419" i="18"/>
  <c r="L419" i="18"/>
  <c r="M419" i="18"/>
  <c r="N419" i="18"/>
  <c r="O419" i="18"/>
  <c r="P419" i="18"/>
  <c r="F422" i="18"/>
  <c r="G422" i="18"/>
  <c r="H422" i="18"/>
  <c r="I422" i="18"/>
  <c r="J422" i="18"/>
  <c r="K422" i="18"/>
  <c r="L422" i="18"/>
  <c r="M422" i="18"/>
  <c r="N422" i="18"/>
  <c r="O422" i="18"/>
  <c r="P422" i="18"/>
  <c r="F425" i="18"/>
  <c r="G425" i="18"/>
  <c r="H425" i="18"/>
  <c r="I425" i="18"/>
  <c r="J425" i="18"/>
  <c r="K425" i="18"/>
  <c r="L425" i="18"/>
  <c r="M425" i="18"/>
  <c r="N425" i="18"/>
  <c r="O425" i="18"/>
  <c r="P425" i="18"/>
  <c r="F463" i="18"/>
  <c r="F431" i="18" s="1"/>
  <c r="G463" i="18"/>
  <c r="G431" i="18" s="1"/>
  <c r="H463" i="18"/>
  <c r="H431" i="18" s="1"/>
  <c r="I463" i="18"/>
  <c r="I431" i="18" s="1"/>
  <c r="J463" i="18"/>
  <c r="J431" i="18" s="1"/>
  <c r="K463" i="18"/>
  <c r="K431" i="18" s="1"/>
  <c r="L463" i="18"/>
  <c r="L431" i="18" s="1"/>
  <c r="M463" i="18"/>
  <c r="M431" i="18" s="1"/>
  <c r="N463" i="18"/>
  <c r="N431" i="18" s="1"/>
  <c r="O463" i="18"/>
  <c r="O431" i="18" s="1"/>
  <c r="P463" i="18"/>
  <c r="P431" i="18" s="1"/>
  <c r="F475" i="18"/>
  <c r="G475" i="18"/>
  <c r="H475" i="18"/>
  <c r="I475" i="18"/>
  <c r="J475" i="18"/>
  <c r="K475" i="18"/>
  <c r="L475" i="18"/>
  <c r="M475" i="18"/>
  <c r="N475" i="18"/>
  <c r="O475" i="18"/>
  <c r="P475" i="18"/>
  <c r="F476" i="18"/>
  <c r="G476" i="18"/>
  <c r="H476" i="18"/>
  <c r="I476" i="18"/>
  <c r="J476" i="18"/>
  <c r="K476" i="18"/>
  <c r="L476" i="18"/>
  <c r="M476" i="18"/>
  <c r="N476" i="18"/>
  <c r="P476" i="18"/>
  <c r="F507" i="18"/>
  <c r="G507" i="18"/>
  <c r="H507" i="18"/>
  <c r="I507" i="18"/>
  <c r="J507" i="18"/>
  <c r="K507" i="18"/>
  <c r="L507" i="18"/>
  <c r="M507" i="18"/>
  <c r="N507" i="18"/>
  <c r="O507" i="18"/>
  <c r="P507" i="18"/>
  <c r="F508" i="18"/>
  <c r="G508" i="18"/>
  <c r="H508" i="18"/>
  <c r="I508" i="18"/>
  <c r="J508" i="18"/>
  <c r="K508" i="18"/>
  <c r="L508" i="18"/>
  <c r="M508" i="18"/>
  <c r="N508" i="18"/>
  <c r="O508" i="18"/>
  <c r="P508" i="18"/>
  <c r="F511" i="18"/>
  <c r="G511" i="18"/>
  <c r="H511" i="18"/>
  <c r="I511" i="18"/>
  <c r="J511" i="18"/>
  <c r="K511" i="18"/>
  <c r="L511" i="18"/>
  <c r="M511" i="18"/>
  <c r="N511" i="18"/>
  <c r="O511" i="18"/>
  <c r="P511" i="18"/>
  <c r="F521" i="18"/>
  <c r="G521" i="18"/>
  <c r="H521" i="18"/>
  <c r="I521" i="18"/>
  <c r="J521" i="18"/>
  <c r="K521" i="18"/>
  <c r="L521" i="18"/>
  <c r="M521" i="18"/>
  <c r="N521" i="18"/>
  <c r="O521" i="18"/>
  <c r="P521" i="18"/>
  <c r="F522" i="18"/>
  <c r="G522" i="18"/>
  <c r="H522" i="18"/>
  <c r="I522" i="18"/>
  <c r="J522" i="18"/>
  <c r="K522" i="18"/>
  <c r="L522" i="18"/>
  <c r="M522" i="18"/>
  <c r="N522" i="18"/>
  <c r="O522" i="18"/>
  <c r="P522" i="18"/>
  <c r="F525" i="18"/>
  <c r="G525" i="18"/>
  <c r="H525" i="18"/>
  <c r="I525" i="18"/>
  <c r="J525" i="18"/>
  <c r="K525" i="18"/>
  <c r="L525" i="18"/>
  <c r="M525" i="18"/>
  <c r="N525" i="18"/>
  <c r="O525" i="18"/>
  <c r="P525" i="18"/>
  <c r="F536" i="18"/>
  <c r="G536" i="18"/>
  <c r="H536" i="18"/>
  <c r="I536" i="18"/>
  <c r="J536" i="18"/>
  <c r="K536" i="18"/>
  <c r="L536" i="18"/>
  <c r="M536" i="18"/>
  <c r="N536" i="18"/>
  <c r="P536" i="18"/>
  <c r="F537" i="18"/>
  <c r="G537" i="18"/>
  <c r="H537" i="18"/>
  <c r="I537" i="18"/>
  <c r="J537" i="18"/>
  <c r="K537" i="18"/>
  <c r="L537" i="18"/>
  <c r="M537" i="18"/>
  <c r="N537" i="18"/>
  <c r="P537" i="18"/>
  <c r="F540" i="18"/>
  <c r="G540" i="18"/>
  <c r="H540" i="18"/>
  <c r="I540" i="18"/>
  <c r="J540" i="18"/>
  <c r="K540" i="18"/>
  <c r="L540" i="18"/>
  <c r="M540" i="18"/>
  <c r="N540" i="18"/>
  <c r="P540" i="18"/>
  <c r="F555" i="18"/>
  <c r="G555" i="18"/>
  <c r="H555" i="18"/>
  <c r="I555" i="18"/>
  <c r="J555" i="18"/>
  <c r="K555" i="18"/>
  <c r="L555" i="18"/>
  <c r="M555" i="18"/>
  <c r="N555" i="18"/>
  <c r="O555" i="18"/>
  <c r="P555" i="18"/>
  <c r="F556" i="18"/>
  <c r="G556" i="18"/>
  <c r="H556" i="18"/>
  <c r="I556" i="18"/>
  <c r="J556" i="18"/>
  <c r="K556" i="18"/>
  <c r="L556" i="18"/>
  <c r="M556" i="18"/>
  <c r="N556" i="18"/>
  <c r="O556" i="18"/>
  <c r="P556" i="18"/>
  <c r="F558" i="18"/>
  <c r="G558" i="18"/>
  <c r="G449" i="18" s="1"/>
  <c r="H558" i="18"/>
  <c r="H449" i="18" s="1"/>
  <c r="I558" i="18"/>
  <c r="I449" i="18" s="1"/>
  <c r="J558" i="18"/>
  <c r="J449" i="18" s="1"/>
  <c r="K558" i="18"/>
  <c r="K449" i="18" s="1"/>
  <c r="L558" i="18"/>
  <c r="L449" i="18" s="1"/>
  <c r="M558" i="18"/>
  <c r="N558" i="18"/>
  <c r="O558" i="18"/>
  <c r="O449" i="18" s="1"/>
  <c r="P558" i="18"/>
  <c r="P449" i="18" s="1"/>
  <c r="F559" i="18"/>
  <c r="F450" i="18" s="1"/>
  <c r="G559" i="18"/>
  <c r="G450" i="18" s="1"/>
  <c r="H559" i="18"/>
  <c r="H450" i="18" s="1"/>
  <c r="I559" i="18"/>
  <c r="I450" i="18" s="1"/>
  <c r="J559" i="18"/>
  <c r="K559" i="18"/>
  <c r="L559" i="18"/>
  <c r="L450" i="18" s="1"/>
  <c r="M559" i="18"/>
  <c r="M450" i="18" s="1"/>
  <c r="N559" i="18"/>
  <c r="N450" i="18" s="1"/>
  <c r="O559" i="18"/>
  <c r="O450" i="18" s="1"/>
  <c r="P559" i="18"/>
  <c r="P450" i="18" s="1"/>
  <c r="F561" i="18"/>
  <c r="G561" i="18"/>
  <c r="H561" i="18"/>
  <c r="I561" i="18"/>
  <c r="J561" i="18"/>
  <c r="K561" i="18"/>
  <c r="L561" i="18"/>
  <c r="M561" i="18"/>
  <c r="N561" i="18"/>
  <c r="O561" i="18"/>
  <c r="P561" i="18"/>
  <c r="F562" i="18"/>
  <c r="G562" i="18"/>
  <c r="H562" i="18"/>
  <c r="I562" i="18"/>
  <c r="J562" i="18"/>
  <c r="K562" i="18"/>
  <c r="L562" i="18"/>
  <c r="M562" i="18"/>
  <c r="N562" i="18"/>
  <c r="O562" i="18"/>
  <c r="P562" i="18"/>
  <c r="F564" i="18"/>
  <c r="F455" i="18" s="1"/>
  <c r="G564" i="18"/>
  <c r="G455" i="18" s="1"/>
  <c r="H564" i="18"/>
  <c r="H455" i="18" s="1"/>
  <c r="I564" i="18"/>
  <c r="I455" i="18" s="1"/>
  <c r="J564" i="18"/>
  <c r="J455" i="18" s="1"/>
  <c r="K564" i="18"/>
  <c r="K455" i="18" s="1"/>
  <c r="L564" i="18"/>
  <c r="L455" i="18" s="1"/>
  <c r="M564" i="18"/>
  <c r="M455" i="18" s="1"/>
  <c r="N564" i="18"/>
  <c r="N455" i="18" s="1"/>
  <c r="O564" i="18"/>
  <c r="O455" i="18" s="1"/>
  <c r="P564" i="18"/>
  <c r="P455" i="18" s="1"/>
  <c r="F565" i="18"/>
  <c r="F456" i="18" s="1"/>
  <c r="G565" i="18"/>
  <c r="G456" i="18" s="1"/>
  <c r="H565" i="18"/>
  <c r="H456" i="18" s="1"/>
  <c r="I565" i="18"/>
  <c r="I456" i="18" s="1"/>
  <c r="J565" i="18"/>
  <c r="J456" i="18" s="1"/>
  <c r="K565" i="18"/>
  <c r="K456" i="18" s="1"/>
  <c r="L565" i="18"/>
  <c r="L456" i="18" s="1"/>
  <c r="M565" i="18"/>
  <c r="M456" i="18" s="1"/>
  <c r="N565" i="18"/>
  <c r="N456" i="18" s="1"/>
  <c r="O565" i="18"/>
  <c r="O456" i="18" s="1"/>
  <c r="P565" i="18"/>
  <c r="P456" i="18" s="1"/>
  <c r="F572" i="18"/>
  <c r="G572" i="18"/>
  <c r="H572" i="18"/>
  <c r="I572" i="18"/>
  <c r="J572" i="18"/>
  <c r="K572" i="18"/>
  <c r="L572" i="18"/>
  <c r="M572" i="18"/>
  <c r="N572" i="18"/>
  <c r="O572" i="18"/>
  <c r="P572" i="18"/>
  <c r="F573" i="18"/>
  <c r="G573" i="18"/>
  <c r="H573" i="18"/>
  <c r="I573" i="18"/>
  <c r="J573" i="18"/>
  <c r="K573" i="18"/>
  <c r="L573" i="18"/>
  <c r="M573" i="18"/>
  <c r="N573" i="18"/>
  <c r="O573" i="18"/>
  <c r="P573" i="18"/>
  <c r="F576" i="18"/>
  <c r="G576" i="18"/>
  <c r="H576" i="18"/>
  <c r="I576" i="18"/>
  <c r="J576" i="18"/>
  <c r="K576" i="18"/>
  <c r="L576" i="18"/>
  <c r="M576" i="18"/>
  <c r="N576" i="18"/>
  <c r="O576" i="18"/>
  <c r="P576" i="18"/>
  <c r="F594" i="18"/>
  <c r="G594" i="18"/>
  <c r="H594" i="18"/>
  <c r="I594" i="18"/>
  <c r="J594" i="18"/>
  <c r="K594" i="18"/>
  <c r="L594" i="18"/>
  <c r="M594" i="18"/>
  <c r="N594" i="18"/>
  <c r="O594" i="18"/>
  <c r="P594" i="18"/>
  <c r="F595" i="18"/>
  <c r="G595" i="18"/>
  <c r="H595" i="18"/>
  <c r="I595" i="18"/>
  <c r="J595" i="18"/>
  <c r="K595" i="18"/>
  <c r="L595" i="18"/>
  <c r="M595" i="18"/>
  <c r="N595" i="18"/>
  <c r="O595" i="18"/>
  <c r="P595" i="18"/>
  <c r="F596" i="18"/>
  <c r="G596" i="18"/>
  <c r="H596" i="18"/>
  <c r="I596" i="18"/>
  <c r="J596" i="18"/>
  <c r="K596" i="18"/>
  <c r="L596" i="18"/>
  <c r="M596" i="18"/>
  <c r="N596" i="18"/>
  <c r="O596" i="18"/>
  <c r="P596" i="18"/>
  <c r="F605" i="18"/>
  <c r="G605" i="18"/>
  <c r="H605" i="18"/>
  <c r="I605" i="18"/>
  <c r="J605" i="18"/>
  <c r="K605" i="18"/>
  <c r="L605" i="18"/>
  <c r="M605" i="18"/>
  <c r="N605" i="18"/>
  <c r="O605" i="18"/>
  <c r="P605" i="18"/>
  <c r="F606" i="18"/>
  <c r="G606" i="18"/>
  <c r="H606" i="18"/>
  <c r="I606" i="18"/>
  <c r="J606" i="18"/>
  <c r="K606" i="18"/>
  <c r="M606" i="18"/>
  <c r="N606" i="18"/>
  <c r="O606" i="18"/>
  <c r="P606" i="18"/>
  <c r="F607" i="18"/>
  <c r="G607" i="18"/>
  <c r="H607" i="18"/>
  <c r="I607" i="18"/>
  <c r="J607" i="18"/>
  <c r="K607" i="18"/>
  <c r="L607" i="18"/>
  <c r="M607" i="18"/>
  <c r="N607" i="18"/>
  <c r="O607" i="18"/>
  <c r="P607" i="18"/>
  <c r="F610" i="18"/>
  <c r="G610" i="18"/>
  <c r="H610" i="18"/>
  <c r="I610" i="18"/>
  <c r="J610" i="18"/>
  <c r="K610" i="18"/>
  <c r="L610" i="18"/>
  <c r="M610" i="18"/>
  <c r="N610" i="18"/>
  <c r="O610" i="18"/>
  <c r="P610" i="18"/>
  <c r="F613" i="18"/>
  <c r="G613" i="18"/>
  <c r="H613" i="18"/>
  <c r="I613" i="18"/>
  <c r="J613" i="18"/>
  <c r="K613" i="18"/>
  <c r="L613" i="18"/>
  <c r="M613" i="18"/>
  <c r="N613" i="18"/>
  <c r="O613" i="18"/>
  <c r="P613" i="18"/>
  <c r="F616" i="18"/>
  <c r="G616" i="18"/>
  <c r="H616" i="18"/>
  <c r="I616" i="18"/>
  <c r="J616" i="18"/>
  <c r="K616" i="18"/>
  <c r="L616" i="18"/>
  <c r="M616" i="18"/>
  <c r="N616" i="18"/>
  <c r="O616" i="18"/>
  <c r="P616" i="18"/>
  <c r="F625" i="18"/>
  <c r="G625" i="18"/>
  <c r="H625" i="18"/>
  <c r="I625" i="18"/>
  <c r="J625" i="18"/>
  <c r="K625" i="18"/>
  <c r="L625" i="18"/>
  <c r="M625" i="18"/>
  <c r="N625" i="18"/>
  <c r="O625" i="18"/>
  <c r="P625" i="18"/>
  <c r="F626" i="18"/>
  <c r="G626" i="18"/>
  <c r="H626" i="18"/>
  <c r="I626" i="18"/>
  <c r="J626" i="18"/>
  <c r="K626" i="18"/>
  <c r="L626" i="18"/>
  <c r="M626" i="18"/>
  <c r="N626" i="18"/>
  <c r="O626" i="18"/>
  <c r="P626" i="18"/>
  <c r="P629" i="18"/>
  <c r="N629" i="18"/>
  <c r="M629" i="18"/>
  <c r="L629" i="18"/>
  <c r="K629" i="18"/>
  <c r="J629" i="18"/>
  <c r="I629" i="18"/>
  <c r="H629" i="18"/>
  <c r="G629" i="18"/>
  <c r="F629" i="18"/>
  <c r="F643" i="18"/>
  <c r="G643" i="18"/>
  <c r="H643" i="18"/>
  <c r="I643" i="18"/>
  <c r="J643" i="18"/>
  <c r="K643" i="18"/>
  <c r="L643" i="18"/>
  <c r="M643" i="18"/>
  <c r="N643" i="18"/>
  <c r="O643" i="18"/>
  <c r="P643" i="18"/>
  <c r="F644" i="18"/>
  <c r="G644" i="18"/>
  <c r="H644" i="18"/>
  <c r="H639" i="18" s="1"/>
  <c r="I644" i="18"/>
  <c r="J644" i="18"/>
  <c r="K644" i="18"/>
  <c r="L644" i="18"/>
  <c r="M644" i="18"/>
  <c r="N644" i="18"/>
  <c r="P644" i="18"/>
  <c r="F646" i="18"/>
  <c r="G646" i="18"/>
  <c r="H646" i="18"/>
  <c r="I646" i="18"/>
  <c r="I440" i="18" s="1"/>
  <c r="J646" i="18"/>
  <c r="J440" i="18" s="1"/>
  <c r="K646" i="18"/>
  <c r="K440" i="18" s="1"/>
  <c r="L646" i="18"/>
  <c r="L440" i="18" s="1"/>
  <c r="M646" i="18"/>
  <c r="N646" i="18"/>
  <c r="O646" i="18"/>
  <c r="O440" i="18" s="1"/>
  <c r="P646" i="18"/>
  <c r="F663" i="18"/>
  <c r="G663" i="18"/>
  <c r="H663" i="18"/>
  <c r="I663" i="18"/>
  <c r="J663" i="18"/>
  <c r="K663" i="18"/>
  <c r="L663" i="18"/>
  <c r="M663" i="18"/>
  <c r="N663" i="18"/>
  <c r="P663" i="18"/>
  <c r="F677" i="18"/>
  <c r="G677" i="18"/>
  <c r="H677" i="18"/>
  <c r="I677" i="18"/>
  <c r="J677" i="18"/>
  <c r="K677" i="18"/>
  <c r="L677" i="18"/>
  <c r="M677" i="18"/>
  <c r="N677" i="18"/>
  <c r="O677" i="18"/>
  <c r="P677" i="18"/>
  <c r="F681" i="18"/>
  <c r="G681" i="18"/>
  <c r="H681" i="18"/>
  <c r="I681" i="18"/>
  <c r="J681" i="18"/>
  <c r="K681" i="18"/>
  <c r="L681" i="18"/>
  <c r="M681" i="18"/>
  <c r="N681" i="18"/>
  <c r="P681" i="18"/>
  <c r="J716" i="18"/>
  <c r="K716" i="18"/>
  <c r="L716" i="18"/>
  <c r="M716" i="18"/>
  <c r="N716" i="18"/>
  <c r="O716" i="18"/>
  <c r="P716" i="18"/>
  <c r="F716" i="18"/>
  <c r="F691" i="18" s="1"/>
  <c r="G716" i="18"/>
  <c r="H716" i="18"/>
  <c r="I716" i="18"/>
  <c r="F725" i="18"/>
  <c r="G725" i="18"/>
  <c r="H725" i="18"/>
  <c r="I725" i="18"/>
  <c r="J725" i="18"/>
  <c r="K725" i="18"/>
  <c r="L725" i="18"/>
  <c r="M725" i="18"/>
  <c r="N725" i="18"/>
  <c r="O725" i="18"/>
  <c r="P725" i="18"/>
  <c r="F728" i="18"/>
  <c r="G728" i="18"/>
  <c r="H728" i="18"/>
  <c r="I728" i="18"/>
  <c r="I700" i="18" s="1"/>
  <c r="J728" i="18"/>
  <c r="K728" i="18"/>
  <c r="L728" i="18"/>
  <c r="M728" i="18"/>
  <c r="N728" i="18"/>
  <c r="O728" i="18"/>
  <c r="P728" i="18"/>
  <c r="F731" i="18"/>
  <c r="F709" i="18" s="1"/>
  <c r="F42" i="18" s="1"/>
  <c r="G731" i="18"/>
  <c r="G709" i="18" s="1"/>
  <c r="G42" i="18" s="1"/>
  <c r="H731" i="18"/>
  <c r="H709" i="18" s="1"/>
  <c r="H42" i="18" s="1"/>
  <c r="I731" i="18"/>
  <c r="I709" i="18" s="1"/>
  <c r="I42" i="18" s="1"/>
  <c r="J731" i="18"/>
  <c r="J709" i="18" s="1"/>
  <c r="J42" i="18" s="1"/>
  <c r="K731" i="18"/>
  <c r="K709" i="18" s="1"/>
  <c r="K42" i="18" s="1"/>
  <c r="L731" i="18"/>
  <c r="L709" i="18" s="1"/>
  <c r="L42" i="18" s="1"/>
  <c r="M731" i="18"/>
  <c r="M709" i="18" s="1"/>
  <c r="M42" i="18" s="1"/>
  <c r="N731" i="18"/>
  <c r="N709" i="18" s="1"/>
  <c r="N42" i="18" s="1"/>
  <c r="O731" i="18"/>
  <c r="O709" i="18" s="1"/>
  <c r="O42" i="18" s="1"/>
  <c r="P731" i="18"/>
  <c r="P709" i="18" s="1"/>
  <c r="P42" i="18" s="1"/>
  <c r="F732" i="18"/>
  <c r="F710" i="18" s="1"/>
  <c r="F43" i="18" s="1"/>
  <c r="G732" i="18"/>
  <c r="G710" i="18" s="1"/>
  <c r="G43" i="18" s="1"/>
  <c r="H732" i="18"/>
  <c r="H710" i="18" s="1"/>
  <c r="H43" i="18" s="1"/>
  <c r="I732" i="18"/>
  <c r="I710" i="18" s="1"/>
  <c r="I43" i="18" s="1"/>
  <c r="J732" i="18"/>
  <c r="J710" i="18" s="1"/>
  <c r="J43" i="18" s="1"/>
  <c r="K732" i="18"/>
  <c r="K710" i="18" s="1"/>
  <c r="K43" i="18" s="1"/>
  <c r="L732" i="18"/>
  <c r="L710" i="18" s="1"/>
  <c r="L43" i="18" s="1"/>
  <c r="M732" i="18"/>
  <c r="M710" i="18" s="1"/>
  <c r="M43" i="18" s="1"/>
  <c r="N732" i="18"/>
  <c r="N710" i="18" s="1"/>
  <c r="N43" i="18" s="1"/>
  <c r="P732" i="18"/>
  <c r="P710" i="18" s="1"/>
  <c r="P43" i="18" s="1"/>
  <c r="F739" i="18"/>
  <c r="G739" i="18"/>
  <c r="H739" i="18"/>
  <c r="I739" i="18"/>
  <c r="J739" i="18"/>
  <c r="K739" i="18"/>
  <c r="L739" i="18"/>
  <c r="M739" i="18"/>
  <c r="N739" i="18"/>
  <c r="O739" i="18"/>
  <c r="P739" i="18"/>
  <c r="F743" i="18"/>
  <c r="G743" i="18"/>
  <c r="H743" i="18"/>
  <c r="L743" i="18"/>
  <c r="M743" i="18"/>
  <c r="N743" i="18"/>
  <c r="P743" i="18"/>
  <c r="F746" i="18"/>
  <c r="G746" i="18"/>
  <c r="H746" i="18"/>
  <c r="I746" i="18"/>
  <c r="J746" i="18"/>
  <c r="K746" i="18"/>
  <c r="L746" i="18"/>
  <c r="M746" i="18"/>
  <c r="N746" i="18"/>
  <c r="P746" i="18"/>
  <c r="F759" i="18"/>
  <c r="G759" i="18"/>
  <c r="H759" i="18"/>
  <c r="I759" i="18"/>
  <c r="J759" i="18"/>
  <c r="K759" i="18"/>
  <c r="L759" i="18"/>
  <c r="M759" i="18"/>
  <c r="N759" i="18"/>
  <c r="O759" i="18"/>
  <c r="P759" i="18"/>
  <c r="O1242" i="18"/>
  <c r="F828" i="18"/>
  <c r="G828" i="18"/>
  <c r="H828" i="18"/>
  <c r="I828" i="18"/>
  <c r="I823" i="18" s="1"/>
  <c r="J828" i="18"/>
  <c r="K828" i="18"/>
  <c r="L828" i="18"/>
  <c r="M828" i="18"/>
  <c r="N828" i="18"/>
  <c r="O828" i="18"/>
  <c r="P828" i="18"/>
  <c r="F839" i="18"/>
  <c r="G839" i="18"/>
  <c r="H839" i="18"/>
  <c r="F860" i="18"/>
  <c r="G860" i="18"/>
  <c r="H860" i="18"/>
  <c r="I860" i="18"/>
  <c r="J860" i="18"/>
  <c r="K860" i="18"/>
  <c r="L860" i="18"/>
  <c r="M860" i="18"/>
  <c r="N860" i="18"/>
  <c r="O860" i="18"/>
  <c r="P860" i="18"/>
  <c r="F856" i="18"/>
  <c r="G856" i="18"/>
  <c r="H856" i="18"/>
  <c r="I856" i="18"/>
  <c r="J856" i="18"/>
  <c r="K856" i="18"/>
  <c r="L856" i="18"/>
  <c r="M856" i="18"/>
  <c r="N856" i="18"/>
  <c r="O856" i="18"/>
  <c r="P856" i="18"/>
  <c r="F857" i="18"/>
  <c r="G857" i="18"/>
  <c r="H857" i="18"/>
  <c r="I857" i="18"/>
  <c r="J857" i="18"/>
  <c r="K857" i="18"/>
  <c r="L857" i="18"/>
  <c r="M857" i="18"/>
  <c r="N857" i="18"/>
  <c r="O857" i="18"/>
  <c r="P857" i="18"/>
  <c r="F891" i="18"/>
  <c r="G891" i="18"/>
  <c r="H891" i="18"/>
  <c r="I891" i="18"/>
  <c r="J891" i="18"/>
  <c r="K891" i="18"/>
  <c r="L891" i="18"/>
  <c r="M891" i="18"/>
  <c r="N891" i="18"/>
  <c r="O891" i="18"/>
  <c r="P891" i="18"/>
  <c r="F892" i="18"/>
  <c r="G892" i="18"/>
  <c r="H892" i="18"/>
  <c r="I892" i="18"/>
  <c r="J892" i="18"/>
  <c r="K892" i="18"/>
  <c r="L892" i="18"/>
  <c r="M892" i="18"/>
  <c r="N892" i="18"/>
  <c r="O892" i="18"/>
  <c r="P892" i="18"/>
  <c r="F902" i="18"/>
  <c r="G902" i="18"/>
  <c r="H902" i="18"/>
  <c r="I902" i="18"/>
  <c r="J902" i="18"/>
  <c r="K902" i="18"/>
  <c r="L902" i="18"/>
  <c r="M902" i="18"/>
  <c r="N902" i="18"/>
  <c r="O902" i="18"/>
  <c r="P902" i="18"/>
  <c r="F903" i="18"/>
  <c r="G903" i="18"/>
  <c r="H903" i="18"/>
  <c r="I903" i="18"/>
  <c r="J903" i="18"/>
  <c r="K903" i="18"/>
  <c r="L903" i="18"/>
  <c r="M903" i="18"/>
  <c r="N903" i="18"/>
  <c r="F906" i="18"/>
  <c r="G906" i="18"/>
  <c r="H906" i="18"/>
  <c r="I906" i="18"/>
  <c r="J906" i="18"/>
  <c r="K906" i="18"/>
  <c r="L906" i="18"/>
  <c r="M906" i="18"/>
  <c r="N906" i="18"/>
  <c r="F916" i="18"/>
  <c r="G916" i="18"/>
  <c r="H916" i="18"/>
  <c r="F920" i="18"/>
  <c r="G920" i="18"/>
  <c r="H920" i="18"/>
  <c r="I920" i="18"/>
  <c r="J920" i="18"/>
  <c r="K920" i="18"/>
  <c r="L920" i="18"/>
  <c r="M920" i="18"/>
  <c r="N920" i="18"/>
  <c r="O920" i="18"/>
  <c r="P920" i="18"/>
  <c r="H936" i="18"/>
  <c r="I936" i="18"/>
  <c r="H939" i="18"/>
  <c r="I939" i="18"/>
  <c r="J939" i="18"/>
  <c r="K939" i="18"/>
  <c r="L939" i="18"/>
  <c r="M939" i="18"/>
  <c r="N939" i="18"/>
  <c r="O939" i="18"/>
  <c r="P939" i="18"/>
  <c r="H942" i="18"/>
  <c r="F952" i="18"/>
  <c r="G952" i="18"/>
  <c r="H952" i="18"/>
  <c r="I952" i="18"/>
  <c r="J952" i="18"/>
  <c r="K952" i="18"/>
  <c r="L952" i="18"/>
  <c r="M952" i="18"/>
  <c r="N952" i="18"/>
  <c r="O952" i="18"/>
  <c r="P952" i="18"/>
  <c r="F953" i="18"/>
  <c r="G953" i="18"/>
  <c r="H953" i="18"/>
  <c r="I953" i="18"/>
  <c r="J953" i="18"/>
  <c r="K953" i="18"/>
  <c r="L953" i="18"/>
  <c r="M953" i="18"/>
  <c r="N953" i="18"/>
  <c r="O953" i="18"/>
  <c r="P953" i="18"/>
  <c r="F956" i="18"/>
  <c r="G956" i="18"/>
  <c r="H956" i="18"/>
  <c r="I956" i="18"/>
  <c r="J956" i="18"/>
  <c r="K956" i="18"/>
  <c r="L956" i="18"/>
  <c r="M956" i="18"/>
  <c r="N956" i="18"/>
  <c r="O956" i="18"/>
  <c r="P956" i="18"/>
  <c r="F967" i="18"/>
  <c r="G967" i="18"/>
  <c r="H967" i="18"/>
  <c r="I967" i="18"/>
  <c r="J967" i="18"/>
  <c r="K967" i="18"/>
  <c r="L967" i="18"/>
  <c r="M967" i="18"/>
  <c r="N967" i="18"/>
  <c r="O967" i="18"/>
  <c r="F968" i="18"/>
  <c r="G968" i="18"/>
  <c r="H968" i="18"/>
  <c r="I968" i="18"/>
  <c r="J968" i="18"/>
  <c r="K968" i="18"/>
  <c r="L968" i="18"/>
  <c r="M968" i="18"/>
  <c r="N968" i="18"/>
  <c r="O968" i="18"/>
  <c r="P968" i="18"/>
  <c r="F971" i="18"/>
  <c r="G971" i="18"/>
  <c r="H971" i="18"/>
  <c r="I971" i="18"/>
  <c r="J971" i="18"/>
  <c r="K971" i="18"/>
  <c r="L971" i="18"/>
  <c r="M971" i="18"/>
  <c r="N971" i="18"/>
  <c r="O971" i="18"/>
  <c r="P971" i="18"/>
  <c r="J974" i="18"/>
  <c r="K974" i="18"/>
  <c r="L974" i="18"/>
  <c r="M974" i="18"/>
  <c r="N974" i="18"/>
  <c r="O974" i="18"/>
  <c r="F974" i="18"/>
  <c r="G974" i="18"/>
  <c r="H974" i="18"/>
  <c r="K1100" i="18"/>
  <c r="K980" i="18" s="1"/>
  <c r="L1100" i="18"/>
  <c r="L980" i="18" s="1"/>
  <c r="M1100" i="18"/>
  <c r="M980" i="18" s="1"/>
  <c r="N1100" i="18"/>
  <c r="N980" i="18" s="1"/>
  <c r="O1100" i="18"/>
  <c r="O980" i="18" s="1"/>
  <c r="P1100" i="18"/>
  <c r="P980" i="18" s="1"/>
  <c r="F1100" i="18"/>
  <c r="F980" i="18" s="1"/>
  <c r="G1100" i="18"/>
  <c r="G980" i="18" s="1"/>
  <c r="H1100" i="18"/>
  <c r="H980" i="18" s="1"/>
  <c r="I1100" i="18"/>
  <c r="I980" i="18" s="1"/>
  <c r="F1011" i="18"/>
  <c r="G1011" i="18"/>
  <c r="H1011" i="18"/>
  <c r="I1011" i="18"/>
  <c r="J1011" i="18"/>
  <c r="K1011" i="18"/>
  <c r="L1011" i="18"/>
  <c r="M1011" i="18"/>
  <c r="N1011" i="18"/>
  <c r="O1011" i="18"/>
  <c r="P1011" i="18"/>
  <c r="F1015" i="18"/>
  <c r="G1015" i="18"/>
  <c r="H1015" i="18"/>
  <c r="I996" i="18"/>
  <c r="J996" i="18"/>
  <c r="K996" i="18"/>
  <c r="L996" i="18"/>
  <c r="M996" i="18"/>
  <c r="N996" i="18"/>
  <c r="P1015" i="18"/>
  <c r="F1023" i="18"/>
  <c r="G1023" i="18"/>
  <c r="H1023" i="18"/>
  <c r="I1023" i="18"/>
  <c r="J1023" i="18"/>
  <c r="K1023" i="18"/>
  <c r="L1023" i="18"/>
  <c r="M1023" i="18"/>
  <c r="N1023" i="18"/>
  <c r="O1023" i="18"/>
  <c r="P1023" i="18"/>
  <c r="F1027" i="18"/>
  <c r="G1027" i="18"/>
  <c r="H1027" i="18"/>
  <c r="M1027" i="18"/>
  <c r="N1027" i="18"/>
  <c r="P1027" i="18"/>
  <c r="F1043" i="18"/>
  <c r="G1043" i="18"/>
  <c r="H1043" i="18"/>
  <c r="I1043" i="18"/>
  <c r="J1043" i="18"/>
  <c r="K1043" i="18"/>
  <c r="L1043" i="18"/>
  <c r="M1043" i="18"/>
  <c r="N1043" i="18"/>
  <c r="O1043" i="18"/>
  <c r="P1043" i="18"/>
  <c r="F1077" i="18"/>
  <c r="G1077" i="18"/>
  <c r="H1077" i="18"/>
  <c r="I1077" i="18"/>
  <c r="J1077" i="18"/>
  <c r="K1077" i="18"/>
  <c r="L1077" i="18"/>
  <c r="M1077" i="18"/>
  <c r="N1077" i="18"/>
  <c r="O1077" i="18"/>
  <c r="P1077" i="18"/>
  <c r="F1092" i="18"/>
  <c r="G1092" i="18"/>
  <c r="H1092" i="18"/>
  <c r="I1092" i="18"/>
  <c r="J1092" i="18"/>
  <c r="K1092" i="18"/>
  <c r="L1092" i="18"/>
  <c r="M1092" i="18"/>
  <c r="N1092" i="18"/>
  <c r="O1092" i="18"/>
  <c r="P1092" i="18"/>
  <c r="F1109" i="18"/>
  <c r="G1109" i="18"/>
  <c r="H1109" i="18"/>
  <c r="I1109" i="18"/>
  <c r="J1109" i="18"/>
  <c r="K1109" i="18"/>
  <c r="L1109" i="18"/>
  <c r="M1109" i="18"/>
  <c r="N1109" i="18"/>
  <c r="O1109" i="18"/>
  <c r="P1109" i="18"/>
  <c r="F1110" i="18"/>
  <c r="F1105" i="18" s="1"/>
  <c r="G1110" i="18"/>
  <c r="G1105" i="18" s="1"/>
  <c r="H1110" i="18"/>
  <c r="H1105" i="18" s="1"/>
  <c r="I1110" i="18"/>
  <c r="I1105" i="18" s="1"/>
  <c r="J1110" i="18"/>
  <c r="J1105" i="18" s="1"/>
  <c r="K1110" i="18"/>
  <c r="K1105" i="18" s="1"/>
  <c r="L1110" i="18"/>
  <c r="L1105" i="18" s="1"/>
  <c r="M1110" i="18"/>
  <c r="M1105" i="18" s="1"/>
  <c r="N1110" i="18"/>
  <c r="N1105" i="18" s="1"/>
  <c r="P1110" i="18"/>
  <c r="P1105" i="18" s="1"/>
  <c r="J1121" i="18"/>
  <c r="K1121" i="18"/>
  <c r="L1121" i="18"/>
  <c r="M1121" i="18"/>
  <c r="N1121" i="18"/>
  <c r="P1121" i="18"/>
  <c r="J1118" i="18"/>
  <c r="K1118" i="18"/>
  <c r="L1118" i="18"/>
  <c r="M1118" i="18"/>
  <c r="N1118" i="18"/>
  <c r="P1118" i="18"/>
  <c r="F1117" i="18"/>
  <c r="G1117" i="18"/>
  <c r="H1117" i="18"/>
  <c r="I1117" i="18"/>
  <c r="J1117" i="18"/>
  <c r="K1117" i="18"/>
  <c r="L1117" i="18"/>
  <c r="M1117" i="18"/>
  <c r="N1117" i="18"/>
  <c r="O1117" i="18"/>
  <c r="P1117" i="18"/>
  <c r="F1118" i="18"/>
  <c r="G1118" i="18"/>
  <c r="H1118" i="18"/>
  <c r="I1118" i="18"/>
  <c r="F1121" i="18"/>
  <c r="G1121" i="18"/>
  <c r="H1121" i="18"/>
  <c r="I1121" i="18"/>
  <c r="I1132" i="18"/>
  <c r="F1133" i="18"/>
  <c r="G1133" i="18"/>
  <c r="H1133" i="18"/>
  <c r="P1133" i="18"/>
  <c r="F1145" i="18"/>
  <c r="G1145" i="18"/>
  <c r="H1145" i="18"/>
  <c r="I1145" i="18"/>
  <c r="J1145" i="18"/>
  <c r="K1145" i="18"/>
  <c r="L1145" i="18"/>
  <c r="M1145" i="18"/>
  <c r="N1145" i="18"/>
  <c r="O1145" i="18"/>
  <c r="P1145" i="18"/>
  <c r="F1146" i="18"/>
  <c r="G1146" i="18"/>
  <c r="H1146" i="18"/>
  <c r="I1146" i="18"/>
  <c r="J1146" i="18"/>
  <c r="K1146" i="18"/>
  <c r="L1146" i="18"/>
  <c r="M1146" i="18"/>
  <c r="N1146" i="18"/>
  <c r="O1146" i="18"/>
  <c r="P1146" i="18"/>
  <c r="F1149" i="18"/>
  <c r="G1149" i="18"/>
  <c r="H1149" i="18"/>
  <c r="I1149" i="18"/>
  <c r="J1149" i="18"/>
  <c r="K1149" i="18"/>
  <c r="L1149" i="18"/>
  <c r="M1149" i="18"/>
  <c r="N1149" i="18"/>
  <c r="O1149" i="18"/>
  <c r="P1149" i="18"/>
  <c r="F1158" i="18"/>
  <c r="G1158" i="18"/>
  <c r="H1158" i="18"/>
  <c r="I1158" i="18"/>
  <c r="J1158" i="18"/>
  <c r="K1158" i="18"/>
  <c r="L1158" i="18"/>
  <c r="M1158" i="18"/>
  <c r="N1158" i="18"/>
  <c r="O1158" i="18"/>
  <c r="P1158" i="18"/>
  <c r="F1159" i="18"/>
  <c r="G1159" i="18"/>
  <c r="H1159" i="18"/>
  <c r="I1159" i="18"/>
  <c r="J1159" i="18"/>
  <c r="K1159" i="18"/>
  <c r="L1159" i="18"/>
  <c r="M1159" i="18"/>
  <c r="N1159" i="18"/>
  <c r="O1159" i="18"/>
  <c r="P1159" i="18"/>
  <c r="F1162" i="18"/>
  <c r="G1162" i="18"/>
  <c r="H1162" i="18"/>
  <c r="I1162" i="18"/>
  <c r="J1162" i="18"/>
  <c r="K1162" i="18"/>
  <c r="L1162" i="18"/>
  <c r="M1162" i="18"/>
  <c r="N1162" i="18"/>
  <c r="O1162" i="18"/>
  <c r="P1162" i="18"/>
  <c r="F1171" i="18"/>
  <c r="G1171" i="18"/>
  <c r="H1171" i="18"/>
  <c r="I1171" i="18"/>
  <c r="J1171" i="18"/>
  <c r="K1171" i="18"/>
  <c r="L1171" i="18"/>
  <c r="M1171" i="18"/>
  <c r="N1171" i="18"/>
  <c r="O1171" i="18"/>
  <c r="P1171" i="18"/>
  <c r="F1172" i="18"/>
  <c r="G1172" i="18"/>
  <c r="H1172" i="18"/>
  <c r="I1172" i="18"/>
  <c r="J1172" i="18"/>
  <c r="K1172" i="18"/>
  <c r="L1172" i="18"/>
  <c r="M1172" i="18"/>
  <c r="N1172" i="18"/>
  <c r="O1172" i="18"/>
  <c r="P1172" i="18"/>
  <c r="F1175" i="18"/>
  <c r="G1175" i="18"/>
  <c r="H1175" i="18"/>
  <c r="I1175" i="18"/>
  <c r="J1175" i="18"/>
  <c r="K1175" i="18"/>
  <c r="L1175" i="18"/>
  <c r="M1175" i="18"/>
  <c r="N1175" i="18"/>
  <c r="O1175" i="18"/>
  <c r="P1175" i="18"/>
  <c r="F1198" i="18"/>
  <c r="G1198" i="18"/>
  <c r="H1198" i="18"/>
  <c r="I1198" i="18"/>
  <c r="J1198" i="18"/>
  <c r="K1198" i="18"/>
  <c r="L1198" i="18"/>
  <c r="M1198" i="18"/>
  <c r="N1198" i="18"/>
  <c r="O1198" i="18"/>
  <c r="P1198" i="18"/>
  <c r="F1216" i="18"/>
  <c r="G1216" i="18"/>
  <c r="H1216" i="18"/>
  <c r="I1216" i="18"/>
  <c r="J1216" i="18"/>
  <c r="K1216" i="18"/>
  <c r="L1216" i="18"/>
  <c r="M1216" i="18"/>
  <c r="N1216" i="18"/>
  <c r="O1216" i="18"/>
  <c r="P1216" i="18"/>
  <c r="F1217" i="18"/>
  <c r="F1190" i="18" s="1"/>
  <c r="G1217" i="18"/>
  <c r="G1190" i="18" s="1"/>
  <c r="H1217" i="18"/>
  <c r="H1190" i="18" s="1"/>
  <c r="I1217" i="18"/>
  <c r="I1190" i="18" s="1"/>
  <c r="J1190" i="18"/>
  <c r="K1217" i="18"/>
  <c r="K1190" i="18" s="1"/>
  <c r="L1217" i="18"/>
  <c r="L1190" i="18" s="1"/>
  <c r="M1217" i="18"/>
  <c r="M1190" i="18" s="1"/>
  <c r="N1217" i="18"/>
  <c r="N1190" i="18" s="1"/>
  <c r="P1217" i="18"/>
  <c r="P1190" i="18" s="1"/>
  <c r="F1225" i="18"/>
  <c r="G1225" i="18"/>
  <c r="H1225" i="18"/>
  <c r="J1225" i="18"/>
  <c r="K1225" i="18"/>
  <c r="L1225" i="18"/>
  <c r="M1225" i="18"/>
  <c r="N1225" i="18"/>
  <c r="P1225" i="18"/>
  <c r="F1224" i="18"/>
  <c r="G1224" i="18"/>
  <c r="H1224" i="18"/>
  <c r="I1224" i="18"/>
  <c r="I1223" i="18" s="1"/>
  <c r="J1224" i="18"/>
  <c r="K1224" i="18"/>
  <c r="L1224" i="18"/>
  <c r="M1224" i="18"/>
  <c r="N1224" i="18"/>
  <c r="O1224" i="18"/>
  <c r="P1224" i="18"/>
  <c r="F1238" i="18"/>
  <c r="G1238" i="18"/>
  <c r="H1238" i="18"/>
  <c r="I1238" i="18"/>
  <c r="J1238" i="18"/>
  <c r="K1238" i="18"/>
  <c r="L1238" i="18"/>
  <c r="M1238" i="18"/>
  <c r="N1238" i="18"/>
  <c r="O1238" i="18"/>
  <c r="P1238" i="18"/>
  <c r="F1239" i="18"/>
  <c r="G1239" i="18"/>
  <c r="H1239" i="18"/>
  <c r="I1239" i="18"/>
  <c r="J1239" i="18"/>
  <c r="K1239" i="18"/>
  <c r="L1239" i="18"/>
  <c r="M1239" i="18"/>
  <c r="N1239" i="18"/>
  <c r="O1239" i="18"/>
  <c r="P1239" i="18"/>
  <c r="F1242" i="18"/>
  <c r="G1242" i="18"/>
  <c r="H1242" i="18"/>
  <c r="I1242" i="18"/>
  <c r="J1242" i="18"/>
  <c r="K1242" i="18"/>
  <c r="L1242" i="18"/>
  <c r="M1242" i="18"/>
  <c r="N1242" i="18"/>
  <c r="P1242" i="18"/>
  <c r="F1280" i="18"/>
  <c r="F1279" i="18" s="1"/>
  <c r="G1280" i="18"/>
  <c r="H1280" i="18"/>
  <c r="I1280" i="18"/>
  <c r="J1280" i="18"/>
  <c r="K1280" i="18"/>
  <c r="L1280" i="18"/>
  <c r="M1280" i="18"/>
  <c r="N1280" i="18"/>
  <c r="O1280" i="18"/>
  <c r="P1280" i="18"/>
  <c r="G1293" i="18"/>
  <c r="H1293" i="18"/>
  <c r="I1293" i="18"/>
  <c r="J1293" i="18"/>
  <c r="K1293" i="18"/>
  <c r="L1293" i="18"/>
  <c r="M1293" i="18"/>
  <c r="N1293" i="18"/>
  <c r="O1293" i="18"/>
  <c r="P1293" i="18"/>
  <c r="F1307" i="18"/>
  <c r="G1307" i="18"/>
  <c r="H1307" i="18"/>
  <c r="I1307" i="18"/>
  <c r="J1307" i="18"/>
  <c r="K1307" i="18"/>
  <c r="L1307" i="18"/>
  <c r="M1307" i="18"/>
  <c r="N1307" i="18"/>
  <c r="O1307" i="18"/>
  <c r="P1307" i="18"/>
  <c r="F1340" i="18"/>
  <c r="G1340" i="18"/>
  <c r="G1335" i="18" s="1"/>
  <c r="H1340" i="18"/>
  <c r="H1335" i="18" s="1"/>
  <c r="I1340" i="18"/>
  <c r="J1340" i="18"/>
  <c r="L1340" i="18"/>
  <c r="M1340" i="18"/>
  <c r="N1340" i="18"/>
  <c r="O1340" i="18"/>
  <c r="O1335" i="18" s="1"/>
  <c r="P1340" i="18"/>
  <c r="F1351" i="18"/>
  <c r="G1351" i="18"/>
  <c r="H1351" i="18"/>
  <c r="I1351" i="18"/>
  <c r="J1351" i="18"/>
  <c r="K1351" i="18"/>
  <c r="L1351" i="18"/>
  <c r="M1351" i="18"/>
  <c r="N1351" i="18"/>
  <c r="O1351" i="18"/>
  <c r="P1351" i="18"/>
  <c r="F1352" i="18"/>
  <c r="G1352" i="18"/>
  <c r="H1352" i="18"/>
  <c r="I1352" i="18"/>
  <c r="J1352" i="18"/>
  <c r="K1352" i="18"/>
  <c r="L1352" i="18"/>
  <c r="M1352" i="18"/>
  <c r="N1352" i="18"/>
  <c r="O1352" i="18"/>
  <c r="P1352" i="18"/>
  <c r="J1355" i="18"/>
  <c r="K1355" i="18"/>
  <c r="L1355" i="18"/>
  <c r="M1355" i="18"/>
  <c r="N1355" i="18"/>
  <c r="O1355" i="18"/>
  <c r="P1355" i="18"/>
  <c r="F1355" i="18"/>
  <c r="G1355" i="18"/>
  <c r="H1355" i="18"/>
  <c r="F1364" i="18"/>
  <c r="G1364" i="18"/>
  <c r="H1364" i="18"/>
  <c r="I1364" i="18"/>
  <c r="J1364" i="18"/>
  <c r="K1364" i="18"/>
  <c r="L1364" i="18"/>
  <c r="M1364" i="18"/>
  <c r="N1364" i="18"/>
  <c r="O1364" i="18"/>
  <c r="P1364" i="18"/>
  <c r="F1414" i="18"/>
  <c r="G1414" i="18"/>
  <c r="H1414" i="18"/>
  <c r="I1414" i="18"/>
  <c r="J1414" i="18"/>
  <c r="K1414" i="18"/>
  <c r="L1414" i="18"/>
  <c r="M1414" i="18"/>
  <c r="N1414" i="18"/>
  <c r="O1414" i="18"/>
  <c r="P1414" i="18"/>
  <c r="K1415" i="18"/>
  <c r="L1415" i="18"/>
  <c r="M1415" i="18"/>
  <c r="N1415" i="18"/>
  <c r="O1415" i="18"/>
  <c r="P1415" i="18"/>
  <c r="F1415" i="18"/>
  <c r="F1410" i="18" s="1"/>
  <c r="G1415" i="18"/>
  <c r="H1415" i="18"/>
  <c r="I1415" i="18"/>
  <c r="F1424" i="18"/>
  <c r="G1424" i="18"/>
  <c r="H1424" i="18"/>
  <c r="I1424" i="18"/>
  <c r="J1424" i="18"/>
  <c r="K1424" i="18"/>
  <c r="L1424" i="18"/>
  <c r="M1424" i="18"/>
  <c r="N1424" i="18"/>
  <c r="O1424" i="18"/>
  <c r="P1424" i="18"/>
  <c r="K1425" i="18"/>
  <c r="L1425" i="18"/>
  <c r="M1425" i="18"/>
  <c r="N1425" i="18"/>
  <c r="O1425" i="18"/>
  <c r="P1425" i="18"/>
  <c r="F1425" i="18"/>
  <c r="G1425" i="18"/>
  <c r="H1425" i="18"/>
  <c r="I1425" i="18"/>
  <c r="K1428" i="18"/>
  <c r="L1428" i="18"/>
  <c r="M1428" i="18"/>
  <c r="N1428" i="18"/>
  <c r="O1428" i="18"/>
  <c r="P1428" i="18"/>
  <c r="F1428" i="18"/>
  <c r="G1428" i="18"/>
  <c r="H1428" i="18"/>
  <c r="I1428" i="18"/>
  <c r="F1439" i="18"/>
  <c r="G1439" i="18"/>
  <c r="H1439" i="18"/>
  <c r="I1439" i="18"/>
  <c r="N1439" i="18"/>
  <c r="P1439" i="18"/>
  <c r="F1452" i="18"/>
  <c r="G1452" i="18"/>
  <c r="H1452" i="18"/>
  <c r="I1452" i="18"/>
  <c r="J1452" i="18"/>
  <c r="K1452" i="18"/>
  <c r="L1452" i="18"/>
  <c r="M1452" i="18"/>
  <c r="N1452" i="18"/>
  <c r="O1452" i="18"/>
  <c r="P1452" i="18"/>
  <c r="F1453" i="18"/>
  <c r="G1453" i="18"/>
  <c r="H1453" i="18"/>
  <c r="J1453" i="18"/>
  <c r="K1453" i="18"/>
  <c r="L1453" i="18"/>
  <c r="M1453" i="18"/>
  <c r="N1453" i="18"/>
  <c r="O1453" i="18"/>
  <c r="P1453" i="18"/>
  <c r="O1466" i="18"/>
  <c r="P1466" i="18"/>
  <c r="O1493" i="18"/>
  <c r="P1493" i="18"/>
  <c r="O1480" i="18"/>
  <c r="P1480" i="18"/>
  <c r="O1481" i="18"/>
  <c r="P1481" i="18"/>
  <c r="O1484" i="18"/>
  <c r="P1484" i="18"/>
  <c r="O1456" i="18"/>
  <c r="P1456" i="18"/>
  <c r="F1456" i="18"/>
  <c r="G1456" i="18"/>
  <c r="H1456" i="18"/>
  <c r="J1456" i="18"/>
  <c r="K1456" i="18"/>
  <c r="L1456" i="18"/>
  <c r="M1456" i="18"/>
  <c r="N1456" i="18"/>
  <c r="F1466" i="18"/>
  <c r="F1465" i="18" s="1"/>
  <c r="F1461" i="18" s="1"/>
  <c r="G1466" i="18"/>
  <c r="H1466" i="18"/>
  <c r="H1465" i="18" s="1"/>
  <c r="H1461" i="18" s="1"/>
  <c r="I1466" i="18"/>
  <c r="J1466" i="18"/>
  <c r="J1465" i="18" s="1"/>
  <c r="J1461" i="18" s="1"/>
  <c r="K1466" i="18"/>
  <c r="K1465" i="18" s="1"/>
  <c r="K1461" i="18" s="1"/>
  <c r="L1466" i="18"/>
  <c r="L1465" i="18" s="1"/>
  <c r="L1461" i="18" s="1"/>
  <c r="M1466" i="18"/>
  <c r="N1466" i="18"/>
  <c r="N1465" i="18" s="1"/>
  <c r="N1461" i="18" s="1"/>
  <c r="F1480" i="18"/>
  <c r="G1480" i="18"/>
  <c r="H1480" i="18"/>
  <c r="I1480" i="18"/>
  <c r="J1480" i="18"/>
  <c r="K1480" i="18"/>
  <c r="L1480" i="18"/>
  <c r="M1480" i="18"/>
  <c r="N1480" i="18"/>
  <c r="F1481" i="18"/>
  <c r="G1481" i="18"/>
  <c r="H1481" i="18"/>
  <c r="I1481" i="18"/>
  <c r="J1481" i="18"/>
  <c r="K1481" i="18"/>
  <c r="L1481" i="18"/>
  <c r="M1481" i="18"/>
  <c r="N1481" i="18"/>
  <c r="F1484" i="18"/>
  <c r="G1484" i="18"/>
  <c r="H1484" i="18"/>
  <c r="I1484" i="18"/>
  <c r="J1484" i="18"/>
  <c r="K1484" i="18"/>
  <c r="L1484" i="18"/>
  <c r="M1484" i="18"/>
  <c r="N1484" i="18"/>
  <c r="F1493" i="18"/>
  <c r="G1493" i="18"/>
  <c r="H1493" i="18"/>
  <c r="I1493" i="18"/>
  <c r="J1493" i="18"/>
  <c r="K1493" i="18"/>
  <c r="L1493" i="18"/>
  <c r="M1493" i="18"/>
  <c r="N1493" i="18"/>
  <c r="F1524" i="18"/>
  <c r="F1538" i="18"/>
  <c r="G1538" i="18"/>
  <c r="H1538" i="18"/>
  <c r="I1538" i="18"/>
  <c r="J1538" i="18"/>
  <c r="K1538" i="18"/>
  <c r="L1538" i="18"/>
  <c r="M1538" i="18"/>
  <c r="N1538" i="18"/>
  <c r="O1538" i="18"/>
  <c r="P1538" i="18"/>
  <c r="F1556" i="18"/>
  <c r="G1556" i="18"/>
  <c r="H1556" i="18"/>
  <c r="I1556" i="18"/>
  <c r="J1556" i="18"/>
  <c r="K1556" i="18"/>
  <c r="L1556" i="18"/>
  <c r="M1556" i="18"/>
  <c r="N1556" i="18"/>
  <c r="O1556" i="18"/>
  <c r="P1556" i="18"/>
  <c r="F1557" i="18"/>
  <c r="G1557" i="18"/>
  <c r="H1557" i="18"/>
  <c r="I1557" i="18"/>
  <c r="J1557" i="18"/>
  <c r="K1557" i="18"/>
  <c r="L1557" i="18"/>
  <c r="M1557" i="18"/>
  <c r="N1557" i="18"/>
  <c r="O1557" i="18"/>
  <c r="P1557" i="18"/>
  <c r="F1559" i="18"/>
  <c r="F1516" i="18" s="1"/>
  <c r="F24" i="18" s="1"/>
  <c r="G1559" i="18"/>
  <c r="G1516" i="18" s="1"/>
  <c r="G24" i="18" s="1"/>
  <c r="G23" i="18" s="1"/>
  <c r="H1559" i="18"/>
  <c r="H1516" i="18" s="1"/>
  <c r="H24" i="18" s="1"/>
  <c r="I1559" i="18"/>
  <c r="I1516" i="18" s="1"/>
  <c r="I24" i="18" s="1"/>
  <c r="J1559" i="18"/>
  <c r="J1516" i="18" s="1"/>
  <c r="J24" i="18" s="1"/>
  <c r="K1559" i="18"/>
  <c r="K1516" i="18" s="1"/>
  <c r="K24" i="18" s="1"/>
  <c r="L1559" i="18"/>
  <c r="L1516" i="18" s="1"/>
  <c r="L24" i="18" s="1"/>
  <c r="M1559" i="18"/>
  <c r="M1516" i="18" s="1"/>
  <c r="M24" i="18" s="1"/>
  <c r="N1559" i="18"/>
  <c r="N1516" i="18" s="1"/>
  <c r="N24" i="18" s="1"/>
  <c r="O1559" i="18"/>
  <c r="O1516" i="18" s="1"/>
  <c r="O24" i="18" s="1"/>
  <c r="O23" i="18" s="1"/>
  <c r="P1559" i="18"/>
  <c r="P1516" i="18" s="1"/>
  <c r="P24" i="18" s="1"/>
  <c r="F1560" i="18"/>
  <c r="F1517" i="18" s="1"/>
  <c r="F25" i="18" s="1"/>
  <c r="G1560" i="18"/>
  <c r="G1517" i="18" s="1"/>
  <c r="G25" i="18" s="1"/>
  <c r="H1560" i="18"/>
  <c r="H1517" i="18" s="1"/>
  <c r="H25" i="18" s="1"/>
  <c r="I1560" i="18"/>
  <c r="I1517" i="18" s="1"/>
  <c r="I25" i="18" s="1"/>
  <c r="I23" i="18" s="1"/>
  <c r="J1560" i="18"/>
  <c r="J1517" i="18" s="1"/>
  <c r="J25" i="18" s="1"/>
  <c r="K1560" i="18"/>
  <c r="K1517" i="18" s="1"/>
  <c r="K25" i="18" s="1"/>
  <c r="L1560" i="18"/>
  <c r="L1517" i="18" s="1"/>
  <c r="L25" i="18" s="1"/>
  <c r="M1560" i="18"/>
  <c r="M1517" i="18" s="1"/>
  <c r="M25" i="18" s="1"/>
  <c r="N1560" i="18"/>
  <c r="N1517" i="18" s="1"/>
  <c r="N25" i="18" s="1"/>
  <c r="O1560" i="18"/>
  <c r="O1517" i="18" s="1"/>
  <c r="O25" i="18" s="1"/>
  <c r="P1560" i="18"/>
  <c r="P1517" i="18" s="1"/>
  <c r="P25" i="18" s="1"/>
  <c r="F1567" i="18"/>
  <c r="G1567" i="18"/>
  <c r="H1567" i="18"/>
  <c r="I1567" i="18"/>
  <c r="J1567" i="18"/>
  <c r="K1567" i="18"/>
  <c r="L1567" i="18"/>
  <c r="M1567" i="18"/>
  <c r="N1567" i="18"/>
  <c r="O1567" i="18"/>
  <c r="P1567" i="18"/>
  <c r="F1568" i="18"/>
  <c r="G1568" i="18"/>
  <c r="H1568" i="18"/>
  <c r="I1568" i="18"/>
  <c r="J1568" i="18"/>
  <c r="K1568" i="18"/>
  <c r="L1568" i="18"/>
  <c r="M1568" i="18"/>
  <c r="N1568" i="18"/>
  <c r="O1568" i="18"/>
  <c r="P1568" i="18"/>
  <c r="F1582" i="18"/>
  <c r="G1582" i="18"/>
  <c r="H1582" i="18"/>
  <c r="I1582" i="18"/>
  <c r="J1582" i="18"/>
  <c r="K1582" i="18"/>
  <c r="L1582" i="18"/>
  <c r="M1582" i="18"/>
  <c r="N1582" i="18"/>
  <c r="O1582" i="18"/>
  <c r="P1582" i="18"/>
  <c r="F1583" i="18"/>
  <c r="G1583" i="18"/>
  <c r="H1583" i="18"/>
  <c r="I1583" i="18"/>
  <c r="J1583" i="18"/>
  <c r="K1583" i="18"/>
  <c r="L1583" i="18"/>
  <c r="M1583" i="18"/>
  <c r="N1583" i="18"/>
  <c r="O1583" i="18"/>
  <c r="P1583" i="18"/>
  <c r="F1586" i="18"/>
  <c r="G1586" i="18"/>
  <c r="H1586" i="18"/>
  <c r="I1586" i="18"/>
  <c r="J1586" i="18"/>
  <c r="K1586" i="18"/>
  <c r="L1586" i="18"/>
  <c r="M1586" i="18"/>
  <c r="N1586" i="18"/>
  <c r="O1586" i="18"/>
  <c r="P1586" i="18"/>
  <c r="H1590" i="18"/>
  <c r="G1590" i="18"/>
  <c r="F1590" i="18"/>
  <c r="L1590" i="18"/>
  <c r="M1590" i="18"/>
  <c r="N1590" i="18"/>
  <c r="O1590" i="18"/>
  <c r="P1590" i="18"/>
  <c r="I1590" i="18"/>
  <c r="J1600" i="18"/>
  <c r="K1600" i="18"/>
  <c r="L1600" i="18"/>
  <c r="M1600" i="18"/>
  <c r="N1600" i="18"/>
  <c r="N1599" i="18" s="1"/>
  <c r="N1595" i="18" s="1"/>
  <c r="O1600" i="18"/>
  <c r="P1600" i="18"/>
  <c r="F1600" i="18"/>
  <c r="G1600" i="18"/>
  <c r="H1600" i="18"/>
  <c r="K1601" i="18"/>
  <c r="L1601" i="18"/>
  <c r="M1601" i="18"/>
  <c r="N1601" i="18"/>
  <c r="O1601" i="18"/>
  <c r="P1601" i="18"/>
  <c r="F1601" i="18"/>
  <c r="G1601" i="18"/>
  <c r="H1601" i="18"/>
  <c r="I1601" i="18"/>
  <c r="F1604" i="18"/>
  <c r="G1604" i="18"/>
  <c r="H1604" i="18"/>
  <c r="F1613" i="18"/>
  <c r="G1613" i="18"/>
  <c r="H1613" i="18"/>
  <c r="I1613" i="18"/>
  <c r="J1613" i="18"/>
  <c r="K1613" i="18"/>
  <c r="L1613" i="18"/>
  <c r="M1613" i="18"/>
  <c r="N1613" i="18"/>
  <c r="O1613" i="18"/>
  <c r="P1613" i="18"/>
  <c r="F1614" i="18"/>
  <c r="G1614" i="18"/>
  <c r="H1614" i="18"/>
  <c r="I1614" i="18"/>
  <c r="J1614" i="18"/>
  <c r="K1614" i="18"/>
  <c r="L1614" i="18"/>
  <c r="M1614" i="18"/>
  <c r="N1614" i="18"/>
  <c r="O1614" i="18"/>
  <c r="P1614" i="18"/>
  <c r="F1617" i="18"/>
  <c r="G1617" i="18"/>
  <c r="H1617" i="18"/>
  <c r="I1617" i="18"/>
  <c r="J1617" i="18"/>
  <c r="K1617" i="18"/>
  <c r="L1617" i="18"/>
  <c r="M1617" i="18"/>
  <c r="N1617" i="18"/>
  <c r="O1617" i="18"/>
  <c r="P1617" i="18"/>
  <c r="F1629" i="18"/>
  <c r="G1629" i="18"/>
  <c r="H1629" i="18"/>
  <c r="I1629" i="18"/>
  <c r="J1629" i="18"/>
  <c r="K1629" i="18"/>
  <c r="L1629" i="18"/>
  <c r="M1629" i="18"/>
  <c r="N1629" i="18"/>
  <c r="O1629" i="18"/>
  <c r="P1629" i="18"/>
  <c r="F1630" i="18"/>
  <c r="G1630" i="18"/>
  <c r="H1630" i="18"/>
  <c r="I1630" i="18"/>
  <c r="J1630" i="18"/>
  <c r="K1630" i="18"/>
  <c r="L1630" i="18"/>
  <c r="M1630" i="18"/>
  <c r="N1630" i="18"/>
  <c r="O1630" i="18"/>
  <c r="P1630" i="18"/>
  <c r="F1633" i="18"/>
  <c r="G1633" i="18"/>
  <c r="H1633" i="18"/>
  <c r="I1633" i="18"/>
  <c r="J1633" i="18"/>
  <c r="K1633" i="18"/>
  <c r="L1633" i="18"/>
  <c r="M1633" i="18"/>
  <c r="N1633" i="18"/>
  <c r="O1633" i="18"/>
  <c r="P1633" i="18"/>
  <c r="J1604" i="18"/>
  <c r="K1604" i="18"/>
  <c r="L1604" i="18"/>
  <c r="M1604" i="18"/>
  <c r="N1604" i="18"/>
  <c r="O1604" i="18"/>
  <c r="P1604" i="18"/>
  <c r="O916" i="18"/>
  <c r="O915" i="18" s="1"/>
  <c r="O911" i="18" s="1"/>
  <c r="O839" i="18"/>
  <c r="J839" i="18"/>
  <c r="K839" i="18"/>
  <c r="L839" i="18"/>
  <c r="M839" i="18"/>
  <c r="N839" i="18"/>
  <c r="P839" i="18"/>
  <c r="P903" i="18"/>
  <c r="P906" i="18"/>
  <c r="I916" i="18"/>
  <c r="J916" i="18"/>
  <c r="K916" i="18"/>
  <c r="K915" i="18" s="1"/>
  <c r="K911" i="18" s="1"/>
  <c r="L916" i="18"/>
  <c r="M916" i="18"/>
  <c r="N916" i="18"/>
  <c r="P916" i="18"/>
  <c r="F941" i="18"/>
  <c r="G941" i="18"/>
  <c r="J944" i="18"/>
  <c r="J936" i="18" s="1"/>
  <c r="K944" i="18"/>
  <c r="K936" i="18" s="1"/>
  <c r="L944" i="18"/>
  <c r="L936" i="18" s="1"/>
  <c r="M944" i="18"/>
  <c r="M936" i="18" s="1"/>
  <c r="N944" i="18"/>
  <c r="N936" i="18" s="1"/>
  <c r="O944" i="18"/>
  <c r="P944" i="18"/>
  <c r="P936" i="18" s="1"/>
  <c r="I974" i="18"/>
  <c r="J1100" i="18"/>
  <c r="J980" i="18" s="1"/>
  <c r="J1138" i="18"/>
  <c r="K1138" i="18"/>
  <c r="L1138" i="18"/>
  <c r="M1138" i="18"/>
  <c r="N1138" i="18"/>
  <c r="O1138" i="18"/>
  <c r="K1268" i="18"/>
  <c r="J1415" i="18"/>
  <c r="J1428" i="18"/>
  <c r="J1444" i="18"/>
  <c r="K1444" i="18"/>
  <c r="L1444" i="18"/>
  <c r="M1444" i="18"/>
  <c r="J1590" i="18"/>
  <c r="K1590" i="18"/>
  <c r="I1600" i="18"/>
  <c r="I1599" i="18" s="1"/>
  <c r="J1601" i="18"/>
  <c r="O678" i="18"/>
  <c r="I839" i="18"/>
  <c r="I1355" i="18"/>
  <c r="J1425" i="18"/>
  <c r="I1604" i="18"/>
  <c r="J235" i="18" l="1"/>
  <c r="D155" i="18"/>
  <c r="D151" i="18" s="1"/>
  <c r="E758" i="18"/>
  <c r="E754" i="18" s="1"/>
  <c r="E1144" i="18"/>
  <c r="E1140" i="18" s="1"/>
  <c r="K23" i="18"/>
  <c r="H94" i="18"/>
  <c r="D296" i="18"/>
  <c r="E1350" i="18"/>
  <c r="E1346" i="18" s="1"/>
  <c r="E1558" i="18"/>
  <c r="P30" i="18"/>
  <c r="L477" i="18"/>
  <c r="E329" i="18"/>
  <c r="E309" i="18"/>
  <c r="E52" i="18" s="1"/>
  <c r="D624" i="18"/>
  <c r="D620" i="18" s="1"/>
  <c r="D827" i="18"/>
  <c r="E887" i="18"/>
  <c r="E1336" i="18"/>
  <c r="D1409" i="18"/>
  <c r="D1116" i="18"/>
  <c r="D1112" i="18" s="1"/>
  <c r="E1599" i="18"/>
  <c r="E1595" i="18" s="1"/>
  <c r="M823" i="18"/>
  <c r="J23" i="18"/>
  <c r="N994" i="18"/>
  <c r="N22" i="18"/>
  <c r="N20" i="18" s="1"/>
  <c r="E155" i="18"/>
  <c r="E151" i="18" s="1"/>
  <c r="E560" i="18"/>
  <c r="E827" i="18"/>
  <c r="E1022" i="18"/>
  <c r="E1018" i="18" s="1"/>
  <c r="D1306" i="18"/>
  <c r="D1302" i="18" s="1"/>
  <c r="M994" i="18"/>
  <c r="M22" i="18"/>
  <c r="M20" i="18" s="1"/>
  <c r="L639" i="18"/>
  <c r="D738" i="18"/>
  <c r="D734" i="18" s="1"/>
  <c r="D778" i="18"/>
  <c r="D996" i="18"/>
  <c r="O878" i="18"/>
  <c r="M1599" i="18"/>
  <c r="M1595" i="18" s="1"/>
  <c r="E453" i="18"/>
  <c r="D563" i="18"/>
  <c r="D875" i="18"/>
  <c r="I994" i="18"/>
  <c r="I22" i="18"/>
  <c r="I20" i="18" s="1"/>
  <c r="M23" i="18"/>
  <c r="G1465" i="18"/>
  <c r="G1461" i="18" s="1"/>
  <c r="L994" i="18"/>
  <c r="L22" i="18"/>
  <c r="L20" i="18" s="1"/>
  <c r="K994" i="18"/>
  <c r="K22" i="18"/>
  <c r="K20" i="18" s="1"/>
  <c r="N23" i="18"/>
  <c r="J994" i="18"/>
  <c r="J22" i="18"/>
  <c r="J20" i="18" s="1"/>
  <c r="H878" i="18"/>
  <c r="E147" i="18"/>
  <c r="E520" i="18"/>
  <c r="E516" i="18" s="1"/>
  <c r="E563" i="18"/>
  <c r="E700" i="18"/>
  <c r="M700" i="18"/>
  <c r="E721" i="18"/>
  <c r="N94" i="18"/>
  <c r="D169" i="18"/>
  <c r="D165" i="18" s="1"/>
  <c r="I31" i="18"/>
  <c r="D30" i="18"/>
  <c r="P477" i="18"/>
  <c r="P23" i="18"/>
  <c r="L23" i="18"/>
  <c r="H23" i="18"/>
  <c r="H935" i="18"/>
  <c r="I94" i="18"/>
  <c r="E297" i="18"/>
  <c r="E366" i="18"/>
  <c r="E362" i="18" s="1"/>
  <c r="E390" i="18"/>
  <c r="E396" i="18"/>
  <c r="E407" i="18"/>
  <c r="E403" i="18" s="1"/>
  <c r="E474" i="18"/>
  <c r="E823" i="18"/>
  <c r="E822" i="18" s="1"/>
  <c r="E818" i="18" s="1"/>
  <c r="D1271" i="18"/>
  <c r="D1279" i="18"/>
  <c r="D1275" i="18" s="1"/>
  <c r="D1321" i="18"/>
  <c r="D1317" i="18" s="1"/>
  <c r="E1409" i="18"/>
  <c r="E1408" i="18" s="1"/>
  <c r="E1404" i="18" s="1"/>
  <c r="E1516" i="18"/>
  <c r="E24" i="18" s="1"/>
  <c r="E23" i="18" s="1"/>
  <c r="D1551" i="18"/>
  <c r="D1599" i="18"/>
  <c r="D1595" i="18" s="1"/>
  <c r="E1628" i="18"/>
  <c r="E1624" i="18" s="1"/>
  <c r="E477" i="18"/>
  <c r="M477" i="18"/>
  <c r="M1628" i="18"/>
  <c r="M1624" i="18" s="1"/>
  <c r="I1628" i="18"/>
  <c r="I1624" i="18" s="1"/>
  <c r="P1599" i="18"/>
  <c r="P1595" i="18" s="1"/>
  <c r="F23" i="18"/>
  <c r="F1136" i="18"/>
  <c r="D36" i="18"/>
  <c r="E645" i="18"/>
  <c r="D915" i="18"/>
  <c r="D911" i="18" s="1"/>
  <c r="D1170" i="18"/>
  <c r="D1166" i="18" s="1"/>
  <c r="D1197" i="18"/>
  <c r="D1193" i="18" s="1"/>
  <c r="E1237" i="18"/>
  <c r="E1233" i="18" s="1"/>
  <c r="E1413" i="18"/>
  <c r="D486" i="18"/>
  <c r="D482" i="18" s="1"/>
  <c r="O1599" i="18"/>
  <c r="O1595" i="18" s="1"/>
  <c r="D966" i="18"/>
  <c r="D962" i="18" s="1"/>
  <c r="D1003" i="18"/>
  <c r="E1090" i="18"/>
  <c r="E1086" i="18" s="1"/>
  <c r="P996" i="18"/>
  <c r="P1013" i="18"/>
  <c r="N992" i="18"/>
  <c r="N48" i="18" s="1"/>
  <c r="N47" i="18" s="1"/>
  <c r="N1010" i="18"/>
  <c r="F992" i="18"/>
  <c r="F48" i="18" s="1"/>
  <c r="F47" i="18" s="1"/>
  <c r="F1010" i="18"/>
  <c r="N1003" i="18"/>
  <c r="E996" i="18"/>
  <c r="E1013" i="18"/>
  <c r="E1004" i="18"/>
  <c r="N915" i="18"/>
  <c r="N911" i="18" s="1"/>
  <c r="J915" i="18"/>
  <c r="J911" i="18" s="1"/>
  <c r="N1492" i="18"/>
  <c r="N1488" i="18" s="1"/>
  <c r="J1492" i="18"/>
  <c r="J1488" i="18" s="1"/>
  <c r="F1492" i="18"/>
  <c r="F1488" i="18" s="1"/>
  <c r="H1451" i="18"/>
  <c r="H1447" i="18" s="1"/>
  <c r="P1335" i="18"/>
  <c r="L1335" i="18"/>
  <c r="P1132" i="18"/>
  <c r="H1132" i="18"/>
  <c r="H1131" i="18" s="1"/>
  <c r="H1127" i="18" s="1"/>
  <c r="F996" i="18"/>
  <c r="F1013" i="18"/>
  <c r="M992" i="18"/>
  <c r="M48" i="18" s="1"/>
  <c r="M47" i="18" s="1"/>
  <c r="M1010" i="18"/>
  <c r="I992" i="18"/>
  <c r="I1010" i="18"/>
  <c r="I95" i="18"/>
  <c r="F235" i="18"/>
  <c r="F234" i="18" s="1"/>
  <c r="K704" i="18"/>
  <c r="P895" i="18"/>
  <c r="M1003" i="18"/>
  <c r="I1003" i="18"/>
  <c r="I1336" i="18"/>
  <c r="D301" i="18"/>
  <c r="D300" i="18"/>
  <c r="D34" i="18" s="1"/>
  <c r="D340" i="18"/>
  <c r="D336" i="18" s="1"/>
  <c r="E778" i="18"/>
  <c r="E1256" i="18"/>
  <c r="C1003" i="18"/>
  <c r="M31" i="18"/>
  <c r="L30" i="18"/>
  <c r="I784" i="18"/>
  <c r="P705" i="18"/>
  <c r="L705" i="18"/>
  <c r="H705" i="18"/>
  <c r="D705" i="18"/>
  <c r="F1004" i="18"/>
  <c r="J992" i="18"/>
  <c r="J48" i="18" s="1"/>
  <c r="J47" i="18" s="1"/>
  <c r="J1010" i="18"/>
  <c r="J1003" i="18"/>
  <c r="E1271" i="18"/>
  <c r="P1451" i="18"/>
  <c r="P1447" i="18" s="1"/>
  <c r="L1451" i="18"/>
  <c r="L1447" i="18" s="1"/>
  <c r="P992" i="18"/>
  <c r="P48" i="18" s="1"/>
  <c r="P47" i="18" s="1"/>
  <c r="P1010" i="18"/>
  <c r="L992" i="18"/>
  <c r="L48" i="18" s="1"/>
  <c r="L47" i="18" s="1"/>
  <c r="L1010" i="18"/>
  <c r="H992" i="18"/>
  <c r="H1010" i="18"/>
  <c r="P94" i="18"/>
  <c r="F94" i="18"/>
  <c r="P917" i="18"/>
  <c r="P915" i="18" s="1"/>
  <c r="P911" i="18" s="1"/>
  <c r="P1003" i="18"/>
  <c r="L1003" i="18"/>
  <c r="H1003" i="18"/>
  <c r="M1336" i="18"/>
  <c r="D98" i="18"/>
  <c r="D393" i="18"/>
  <c r="D407" i="18"/>
  <c r="D403" i="18" s="1"/>
  <c r="E593" i="18"/>
  <c r="E589" i="18" s="1"/>
  <c r="D645" i="18"/>
  <c r="D951" i="18"/>
  <c r="D947" i="18" s="1"/>
  <c r="E1010" i="18"/>
  <c r="E1003" i="18"/>
  <c r="E1116" i="18"/>
  <c r="E1112" i="18" s="1"/>
  <c r="D1267" i="18"/>
  <c r="D1266" i="18" s="1"/>
  <c r="D1262" i="18" s="1"/>
  <c r="E1465" i="18"/>
  <c r="E1461" i="18" s="1"/>
  <c r="D784" i="18"/>
  <c r="O705" i="18"/>
  <c r="K705" i="18"/>
  <c r="G705" i="18"/>
  <c r="C1004" i="18"/>
  <c r="G1004" i="18"/>
  <c r="P1004" i="18"/>
  <c r="G996" i="18"/>
  <c r="G1013" i="18"/>
  <c r="H996" i="18"/>
  <c r="H1013" i="18"/>
  <c r="O992" i="18"/>
  <c r="O1010" i="18"/>
  <c r="K992" i="18"/>
  <c r="K48" i="18" s="1"/>
  <c r="K47" i="18" s="1"/>
  <c r="K1010" i="18"/>
  <c r="G992" i="18"/>
  <c r="G48" i="18" s="1"/>
  <c r="G47" i="18" s="1"/>
  <c r="G1010" i="18"/>
  <c r="N213" i="18"/>
  <c r="N235" i="18"/>
  <c r="N86" i="18" s="1"/>
  <c r="O1003" i="18"/>
  <c r="K1003" i="18"/>
  <c r="F1003" i="18"/>
  <c r="E64" i="18"/>
  <c r="E101" i="18"/>
  <c r="E110" i="18"/>
  <c r="E106" i="18" s="1"/>
  <c r="D1056" i="18"/>
  <c r="D1052" i="18" s="1"/>
  <c r="D1401" i="18"/>
  <c r="D1396" i="18" s="1"/>
  <c r="C996" i="18"/>
  <c r="C1013" i="18"/>
  <c r="E31" i="18"/>
  <c r="H30" i="18"/>
  <c r="E796" i="18"/>
  <c r="E792" i="18" s="1"/>
  <c r="I705" i="18"/>
  <c r="D1004" i="18"/>
  <c r="H1004" i="18"/>
  <c r="D247" i="18"/>
  <c r="E1363" i="18"/>
  <c r="E1359" i="18" s="1"/>
  <c r="E1552" i="18"/>
  <c r="D1517" i="18"/>
  <c r="D25" i="18" s="1"/>
  <c r="D23" i="18" s="1"/>
  <c r="C1188" i="18"/>
  <c r="C1184" i="18"/>
  <c r="C1183" i="18" s="1"/>
  <c r="C316" i="18"/>
  <c r="D446" i="18"/>
  <c r="G440" i="18"/>
  <c r="G645" i="18"/>
  <c r="L712" i="18"/>
  <c r="L787" i="18"/>
  <c r="H712" i="18"/>
  <c r="H787" i="18"/>
  <c r="O48" i="18"/>
  <c r="O991" i="18"/>
  <c r="O712" i="18"/>
  <c r="O787" i="18"/>
  <c r="K712" i="18"/>
  <c r="K787" i="18"/>
  <c r="G712" i="18"/>
  <c r="G787" i="18"/>
  <c r="I275" i="18"/>
  <c r="M235" i="18"/>
  <c r="M86" i="18" s="1"/>
  <c r="J704" i="18"/>
  <c r="E1108" i="18"/>
  <c r="E989" i="18"/>
  <c r="E988" i="18" s="1"/>
  <c r="D1525" i="18"/>
  <c r="D1523" i="18" s="1"/>
  <c r="D1519" i="18" s="1"/>
  <c r="D1514" i="18"/>
  <c r="D796" i="18"/>
  <c r="D792" i="18" s="1"/>
  <c r="C720" i="18"/>
  <c r="P712" i="18"/>
  <c r="P711" i="18" s="1"/>
  <c r="P787" i="18"/>
  <c r="N440" i="18"/>
  <c r="N439" i="18" s="1"/>
  <c r="N645" i="18"/>
  <c r="F440" i="18"/>
  <c r="F439" i="18" s="1"/>
  <c r="F645" i="18"/>
  <c r="N991" i="18"/>
  <c r="P823" i="18"/>
  <c r="L823" i="18"/>
  <c r="H823" i="18"/>
  <c r="P700" i="18"/>
  <c r="L700" i="18"/>
  <c r="H700" i="18"/>
  <c r="M440" i="18"/>
  <c r="M439" i="18" s="1"/>
  <c r="M645" i="18"/>
  <c r="P639" i="18"/>
  <c r="K639" i="18"/>
  <c r="G639" i="18"/>
  <c r="F551" i="18"/>
  <c r="P213" i="18"/>
  <c r="L213" i="18"/>
  <c r="H213" i="18"/>
  <c r="M94" i="18"/>
  <c r="N712" i="18"/>
  <c r="N787" i="18"/>
  <c r="J712" i="18"/>
  <c r="J711" i="18" s="1"/>
  <c r="J787" i="18"/>
  <c r="F712" i="18"/>
  <c r="F787" i="18"/>
  <c r="P235" i="18"/>
  <c r="P86" i="18" s="1"/>
  <c r="L235" i="18"/>
  <c r="L86" i="18" s="1"/>
  <c r="H235" i="18"/>
  <c r="H86" i="18" s="1"/>
  <c r="H85" i="18" s="1"/>
  <c r="I645" i="18"/>
  <c r="G1336" i="18"/>
  <c r="G1334" i="18" s="1"/>
  <c r="G1330" i="18" s="1"/>
  <c r="K1492" i="18"/>
  <c r="K1488" i="18" s="1"/>
  <c r="D64" i="18"/>
  <c r="D228" i="18"/>
  <c r="D231" i="18"/>
  <c r="D309" i="18"/>
  <c r="E455" i="18"/>
  <c r="E454" i="18" s="1"/>
  <c r="E535" i="18"/>
  <c r="E531" i="18" s="1"/>
  <c r="E604" i="18"/>
  <c r="E600" i="18" s="1"/>
  <c r="E704" i="18"/>
  <c r="E696" i="18" s="1"/>
  <c r="E730" i="18"/>
  <c r="D712" i="18"/>
  <c r="D711" i="18" s="1"/>
  <c r="D787" i="18"/>
  <c r="E1157" i="18"/>
  <c r="E1153" i="18" s="1"/>
  <c r="E1279" i="18"/>
  <c r="E1275" i="18" s="1"/>
  <c r="D1423" i="18"/>
  <c r="D1419" i="18" s="1"/>
  <c r="E1440" i="18"/>
  <c r="E1438" i="18" s="1"/>
  <c r="E1434" i="18" s="1"/>
  <c r="D1465" i="18"/>
  <c r="D1461" i="18" s="1"/>
  <c r="D1528" i="18"/>
  <c r="E1523" i="18"/>
  <c r="E1519" i="18" s="1"/>
  <c r="E1513" i="18"/>
  <c r="C638" i="18"/>
  <c r="C637" i="18" s="1"/>
  <c r="C633" i="18" s="1"/>
  <c r="C550" i="18"/>
  <c r="C384" i="18"/>
  <c r="C297" i="18"/>
  <c r="L784" i="18"/>
  <c r="E990" i="18"/>
  <c r="H48" i="18"/>
  <c r="H991" i="18"/>
  <c r="K645" i="18"/>
  <c r="M915" i="18"/>
  <c r="M911" i="18" s="1"/>
  <c r="I915" i="18"/>
  <c r="I911" i="18" s="1"/>
  <c r="M991" i="18"/>
  <c r="I48" i="18"/>
  <c r="I47" i="18" s="1"/>
  <c r="I991" i="18"/>
  <c r="O823" i="18"/>
  <c r="K823" i="18"/>
  <c r="G823" i="18"/>
  <c r="O700" i="18"/>
  <c r="K700" i="18"/>
  <c r="G700" i="18"/>
  <c r="K441" i="18"/>
  <c r="K439" i="18" s="1"/>
  <c r="P440" i="18"/>
  <c r="P439" i="18" s="1"/>
  <c r="P645" i="18"/>
  <c r="H440" i="18"/>
  <c r="H645" i="18"/>
  <c r="L94" i="18"/>
  <c r="O777" i="18"/>
  <c r="K777" i="18"/>
  <c r="G777" i="18"/>
  <c r="M712" i="18"/>
  <c r="M711" i="18" s="1"/>
  <c r="M787" i="18"/>
  <c r="I712" i="18"/>
  <c r="I787" i="18"/>
  <c r="O235" i="18"/>
  <c r="O86" i="18" s="1"/>
  <c r="O85" i="18" s="1"/>
  <c r="K235" i="18"/>
  <c r="K86" i="18" s="1"/>
  <c r="G235" i="18"/>
  <c r="L645" i="18"/>
  <c r="F1252" i="18"/>
  <c r="D94" i="18"/>
  <c r="E169" i="18"/>
  <c r="E165" i="18" s="1"/>
  <c r="E69" i="18"/>
  <c r="E61" i="18" s="1"/>
  <c r="E225" i="18"/>
  <c r="E228" i="18"/>
  <c r="D235" i="18"/>
  <c r="D329" i="18"/>
  <c r="D390" i="18"/>
  <c r="D520" i="18"/>
  <c r="D516" i="18" s="1"/>
  <c r="D557" i="18"/>
  <c r="D593" i="18"/>
  <c r="D589" i="18" s="1"/>
  <c r="E708" i="18"/>
  <c r="E712" i="18"/>
  <c r="E711" i="18" s="1"/>
  <c r="E787" i="18"/>
  <c r="E915" i="18"/>
  <c r="E911" i="18" s="1"/>
  <c r="D1377" i="18"/>
  <c r="D1373" i="18" s="1"/>
  <c r="E1423" i="18"/>
  <c r="E1419" i="18" s="1"/>
  <c r="E1451" i="18"/>
  <c r="E1447" i="18" s="1"/>
  <c r="E1551" i="18"/>
  <c r="C65" i="18"/>
  <c r="C64" i="18" s="1"/>
  <c r="C94" i="18"/>
  <c r="C93" i="18" s="1"/>
  <c r="C89" i="18" s="1"/>
  <c r="C1197" i="18"/>
  <c r="C1193" i="18" s="1"/>
  <c r="C712" i="18"/>
  <c r="C711" i="18" s="1"/>
  <c r="C787" i="18"/>
  <c r="C383" i="18"/>
  <c r="C300" i="18"/>
  <c r="C317" i="18"/>
  <c r="C247" i="18"/>
  <c r="C243" i="18"/>
  <c r="C242" i="18" s="1"/>
  <c r="C238" i="18" s="1"/>
  <c r="E1515" i="18"/>
  <c r="E1508" i="18"/>
  <c r="L441" i="18"/>
  <c r="J441" i="18"/>
  <c r="J645" i="18"/>
  <c r="I1056" i="18"/>
  <c r="I1052" i="18" s="1"/>
  <c r="D1237" i="18"/>
  <c r="D1233" i="18" s="1"/>
  <c r="D1212" i="18"/>
  <c r="E1223" i="18"/>
  <c r="E1219" i="18" s="1"/>
  <c r="E440" i="18"/>
  <c r="E439" i="18" s="1"/>
  <c r="F449" i="18"/>
  <c r="F448" i="18" s="1"/>
  <c r="F550" i="18"/>
  <c r="E256" i="18"/>
  <c r="E220" i="18"/>
  <c r="D777" i="18"/>
  <c r="D781" i="18"/>
  <c r="I1335" i="18"/>
  <c r="J550" i="18"/>
  <c r="J549" i="18" s="1"/>
  <c r="J545" i="18" s="1"/>
  <c r="J450" i="18"/>
  <c r="J448" i="18" s="1"/>
  <c r="J551" i="18"/>
  <c r="M449" i="18"/>
  <c r="M550" i="18"/>
  <c r="F213" i="18"/>
  <c r="M213" i="18"/>
  <c r="E37" i="18"/>
  <c r="E222" i="18"/>
  <c r="E74" i="18"/>
  <c r="E73" i="18" s="1"/>
  <c r="N639" i="18"/>
  <c r="J639" i="18"/>
  <c r="F639" i="18"/>
  <c r="N551" i="18"/>
  <c r="I550" i="18"/>
  <c r="O213" i="18"/>
  <c r="K213" i="18"/>
  <c r="G213" i="18"/>
  <c r="J94" i="18"/>
  <c r="O65" i="18"/>
  <c r="O94" i="18"/>
  <c r="K65" i="18"/>
  <c r="K64" i="18" s="1"/>
  <c r="K94" i="18"/>
  <c r="G65" i="18"/>
  <c r="G94" i="18"/>
  <c r="E41" i="18"/>
  <c r="E80" i="18"/>
  <c r="E79" i="18" s="1"/>
  <c r="E82" i="18"/>
  <c r="E143" i="18"/>
  <c r="E142" i="18" s="1"/>
  <c r="E138" i="18" s="1"/>
  <c r="E471" i="18"/>
  <c r="E447" i="18"/>
  <c r="E1007" i="18"/>
  <c r="C69" i="18"/>
  <c r="C61" i="18" s="1"/>
  <c r="K450" i="18"/>
  <c r="K551" i="18"/>
  <c r="N449" i="18"/>
  <c r="N448" i="18" s="1"/>
  <c r="N550" i="18"/>
  <c r="M1335" i="18"/>
  <c r="O551" i="18"/>
  <c r="I213" i="18"/>
  <c r="D243" i="18"/>
  <c r="D242" i="18" s="1"/>
  <c r="D238" i="18" s="1"/>
  <c r="J1402" i="18"/>
  <c r="J1397" i="18" s="1"/>
  <c r="G1492" i="18"/>
  <c r="G1488" i="18" s="1"/>
  <c r="G551" i="18"/>
  <c r="G1136" i="18"/>
  <c r="G1132" i="18"/>
  <c r="E95" i="18"/>
  <c r="E939" i="18"/>
  <c r="E936" i="18"/>
  <c r="C31" i="18"/>
  <c r="C648" i="18"/>
  <c r="O443" i="18"/>
  <c r="O648" i="18"/>
  <c r="K443" i="18"/>
  <c r="K30" i="18" s="1"/>
  <c r="K648" i="18"/>
  <c r="G443" i="18"/>
  <c r="G648" i="18"/>
  <c r="E1259" i="18"/>
  <c r="E1342" i="18"/>
  <c r="N443" i="18"/>
  <c r="N648" i="18"/>
  <c r="F443" i="18"/>
  <c r="F442" i="18" s="1"/>
  <c r="F648" i="18"/>
  <c r="N458" i="18"/>
  <c r="N477" i="18"/>
  <c r="D459" i="18"/>
  <c r="D477" i="18"/>
  <c r="P1223" i="18"/>
  <c r="P1219" i="18" s="1"/>
  <c r="L1223" i="18"/>
  <c r="L1219" i="18" s="1"/>
  <c r="H1223" i="18"/>
  <c r="H1219" i="18" s="1"/>
  <c r="P1170" i="18"/>
  <c r="P1166" i="18" s="1"/>
  <c r="L1170" i="18"/>
  <c r="L1166" i="18" s="1"/>
  <c r="H1170" i="18"/>
  <c r="H1166" i="18" s="1"/>
  <c r="N1116" i="18"/>
  <c r="N1112" i="18" s="1"/>
  <c r="J1116" i="18"/>
  <c r="M639" i="18"/>
  <c r="I639" i="18"/>
  <c r="K95" i="18"/>
  <c r="G95" i="18"/>
  <c r="L824" i="18"/>
  <c r="H824" i="18"/>
  <c r="D82" i="18"/>
  <c r="D101" i="18"/>
  <c r="E123" i="18"/>
  <c r="E119" i="18" s="1"/>
  <c r="D213" i="18"/>
  <c r="E323" i="18"/>
  <c r="E299" i="18"/>
  <c r="E326" i="18"/>
  <c r="E305" i="18"/>
  <c r="D554" i="18"/>
  <c r="D823" i="18"/>
  <c r="E878" i="18"/>
  <c r="E877" i="18" s="1"/>
  <c r="E893" i="18"/>
  <c r="D1257" i="18"/>
  <c r="D1260" i="18"/>
  <c r="D1336" i="18"/>
  <c r="J648" i="18"/>
  <c r="F477" i="18"/>
  <c r="I459" i="18"/>
  <c r="I477" i="18"/>
  <c r="H459" i="18"/>
  <c r="H477" i="18"/>
  <c r="K838" i="18"/>
  <c r="K834" i="18" s="1"/>
  <c r="L1492" i="18"/>
  <c r="L1488" i="18" s="1"/>
  <c r="H1492" i="18"/>
  <c r="H1488" i="18" s="1"/>
  <c r="N1335" i="18"/>
  <c r="J1335" i="18"/>
  <c r="F1335" i="18"/>
  <c r="K1223" i="18"/>
  <c r="K1219" i="18" s="1"/>
  <c r="G1223" i="18"/>
  <c r="G1219" i="18" s="1"/>
  <c r="N95" i="18"/>
  <c r="J95" i="18"/>
  <c r="J93" i="18" s="1"/>
  <c r="J89" i="18" s="1"/>
  <c r="F95" i="18"/>
  <c r="M778" i="18"/>
  <c r="I778" i="18"/>
  <c r="P777" i="18"/>
  <c r="P776" i="18" s="1"/>
  <c r="P772" i="18" s="1"/>
  <c r="L777" i="18"/>
  <c r="L776" i="18" s="1"/>
  <c r="L772" i="18" s="1"/>
  <c r="H777" i="18"/>
  <c r="H776" i="18" s="1"/>
  <c r="H772" i="18" s="1"/>
  <c r="P824" i="18"/>
  <c r="M1492" i="18"/>
  <c r="M1488" i="18" s="1"/>
  <c r="I1492" i="18"/>
  <c r="I1488" i="18" s="1"/>
  <c r="D78" i="18"/>
  <c r="D95" i="18"/>
  <c r="D93" i="18" s="1"/>
  <c r="D89" i="18" s="1"/>
  <c r="D110" i="18"/>
  <c r="D106" i="18" s="1"/>
  <c r="D123" i="18"/>
  <c r="D119" i="18" s="1"/>
  <c r="D256" i="18"/>
  <c r="D220" i="18"/>
  <c r="D212" i="18" s="1"/>
  <c r="D308" i="18"/>
  <c r="D307" i="18" s="1"/>
  <c r="D383" i="18"/>
  <c r="E384" i="18"/>
  <c r="D52" i="18"/>
  <c r="D449" i="18"/>
  <c r="D448" i="18" s="1"/>
  <c r="E446" i="18"/>
  <c r="E445" i="18" s="1"/>
  <c r="E557" i="18"/>
  <c r="E449" i="18"/>
  <c r="E448" i="18" s="1"/>
  <c r="E720" i="18"/>
  <c r="D721" i="18"/>
  <c r="D701" i="18"/>
  <c r="D886" i="18"/>
  <c r="D885" i="18" s="1"/>
  <c r="D881" i="18" s="1"/>
  <c r="E1257" i="18"/>
  <c r="D1342" i="18"/>
  <c r="D1440" i="18"/>
  <c r="D1438" i="18" s="1"/>
  <c r="D1434" i="18" s="1"/>
  <c r="E1514" i="18"/>
  <c r="D1513" i="18"/>
  <c r="M706" i="18"/>
  <c r="M705" i="18" s="1"/>
  <c r="M784" i="18"/>
  <c r="E706" i="18"/>
  <c r="E705" i="18" s="1"/>
  <c r="E784" i="18"/>
  <c r="J477" i="18"/>
  <c r="E231" i="18"/>
  <c r="D306" i="18"/>
  <c r="E332" i="18"/>
  <c r="D366" i="18"/>
  <c r="D362" i="18" s="1"/>
  <c r="D384" i="18"/>
  <c r="E306" i="18"/>
  <c r="E506" i="18"/>
  <c r="E502" i="18" s="1"/>
  <c r="D535" i="18"/>
  <c r="D531" i="18" s="1"/>
  <c r="D453" i="18"/>
  <c r="D571" i="18"/>
  <c r="D567" i="18" s="1"/>
  <c r="D604" i="18"/>
  <c r="D600" i="18" s="1"/>
  <c r="E624" i="18"/>
  <c r="E620" i="18" s="1"/>
  <c r="E676" i="18"/>
  <c r="E672" i="18" s="1"/>
  <c r="D724" i="18"/>
  <c r="D700" i="18"/>
  <c r="D758" i="18"/>
  <c r="D754" i="18" s="1"/>
  <c r="E777" i="18"/>
  <c r="E830" i="18"/>
  <c r="D838" i="18"/>
  <c r="D834" i="18" s="1"/>
  <c r="D855" i="18"/>
  <c r="D851" i="18" s="1"/>
  <c r="E876" i="18"/>
  <c r="E871" i="18" s="1"/>
  <c r="E966" i="18"/>
  <c r="E962" i="18" s="1"/>
  <c r="D1076" i="18"/>
  <c r="D1072" i="18" s="1"/>
  <c r="D1292" i="18"/>
  <c r="D1288" i="18" s="1"/>
  <c r="E1321" i="18"/>
  <c r="E1317" i="18" s="1"/>
  <c r="E1339" i="18"/>
  <c r="D1479" i="18"/>
  <c r="D1475" i="18" s="1"/>
  <c r="E1528" i="18"/>
  <c r="E1537" i="18"/>
  <c r="E1533" i="18" s="1"/>
  <c r="E1555" i="18"/>
  <c r="D1558" i="18"/>
  <c r="E1581" i="18"/>
  <c r="E1577" i="18" s="1"/>
  <c r="P784" i="18"/>
  <c r="H784" i="18"/>
  <c r="E197" i="18"/>
  <c r="E193" i="18" s="1"/>
  <c r="D222" i="18"/>
  <c r="E300" i="18"/>
  <c r="D332" i="18"/>
  <c r="E340" i="18"/>
  <c r="E336" i="18" s="1"/>
  <c r="D506" i="18"/>
  <c r="D502" i="18" s="1"/>
  <c r="E551" i="18"/>
  <c r="E571" i="18"/>
  <c r="E567" i="18" s="1"/>
  <c r="E727" i="18"/>
  <c r="D730" i="18"/>
  <c r="E838" i="18"/>
  <c r="E834" i="18" s="1"/>
  <c r="E855" i="18"/>
  <c r="E851" i="18" s="1"/>
  <c r="D901" i="18"/>
  <c r="D897" i="18" s="1"/>
  <c r="D1041" i="18"/>
  <c r="D1037" i="18" s="1"/>
  <c r="E1076" i="18"/>
  <c r="E1072" i="18" s="1"/>
  <c r="D1157" i="18"/>
  <c r="D1153" i="18" s="1"/>
  <c r="E1197" i="18"/>
  <c r="E1193" i="18" s="1"/>
  <c r="D1223" i="18"/>
  <c r="D1219" i="18" s="1"/>
  <c r="E1292" i="18"/>
  <c r="E1288" i="18" s="1"/>
  <c r="D1451" i="18"/>
  <c r="D1447" i="18" s="1"/>
  <c r="E1479" i="18"/>
  <c r="E1475" i="18" s="1"/>
  <c r="D1537" i="18"/>
  <c r="D1533" i="18" s="1"/>
  <c r="D1566" i="18"/>
  <c r="D1562" i="18" s="1"/>
  <c r="D1581" i="18"/>
  <c r="D1577" i="18" s="1"/>
  <c r="D73" i="18"/>
  <c r="D186" i="18"/>
  <c r="D69" i="18"/>
  <c r="E247" i="18"/>
  <c r="E243" i="18"/>
  <c r="E242" i="18" s="1"/>
  <c r="E238" i="18" s="1"/>
  <c r="E217" i="18"/>
  <c r="E387" i="18"/>
  <c r="E383" i="18"/>
  <c r="E399" i="18"/>
  <c r="E308" i="18"/>
  <c r="E307" i="18" s="1"/>
  <c r="D468" i="18"/>
  <c r="D471" i="18"/>
  <c r="E886" i="18"/>
  <c r="E885" i="18" s="1"/>
  <c r="E881" i="18" s="1"/>
  <c r="E890" i="18"/>
  <c r="E875" i="18"/>
  <c r="C706" i="18"/>
  <c r="C705" i="18" s="1"/>
  <c r="C784" i="18"/>
  <c r="N706" i="18"/>
  <c r="N705" i="18" s="1"/>
  <c r="N784" i="18"/>
  <c r="J706" i="18"/>
  <c r="J705" i="18" s="1"/>
  <c r="J784" i="18"/>
  <c r="F706" i="18"/>
  <c r="F705" i="18" s="1"/>
  <c r="F784" i="18"/>
  <c r="D990" i="18"/>
  <c r="D985" i="18" s="1"/>
  <c r="J213" i="18"/>
  <c r="I704" i="18"/>
  <c r="L1628" i="18"/>
  <c r="L1624" i="18" s="1"/>
  <c r="O1451" i="18"/>
  <c r="O1447" i="18" s="1"/>
  <c r="K1170" i="18"/>
  <c r="K1166" i="18" s="1"/>
  <c r="L95" i="18"/>
  <c r="H95" i="18"/>
  <c r="H93" i="18" s="1"/>
  <c r="H89" i="18" s="1"/>
  <c r="K824" i="18"/>
  <c r="G824" i="18"/>
  <c r="O1058" i="18"/>
  <c r="O1056" i="18" s="1"/>
  <c r="O1052" i="18" s="1"/>
  <c r="P1336" i="18"/>
  <c r="P1334" i="18" s="1"/>
  <c r="P1330" i="18" s="1"/>
  <c r="L1336" i="18"/>
  <c r="H1336" i="18"/>
  <c r="D19" i="18"/>
  <c r="D147" i="18"/>
  <c r="D143" i="18"/>
  <c r="D142" i="18" s="1"/>
  <c r="D138" i="18" s="1"/>
  <c r="D189" i="18"/>
  <c r="D216" i="18"/>
  <c r="E292" i="18"/>
  <c r="E320" i="18"/>
  <c r="E316" i="18"/>
  <c r="E296" i="18"/>
  <c r="D323" i="18"/>
  <c r="D299" i="18"/>
  <c r="D33" i="18" s="1"/>
  <c r="D326" i="18"/>
  <c r="D455" i="18"/>
  <c r="D454" i="18" s="1"/>
  <c r="D1508" i="18"/>
  <c r="G1451" i="18"/>
  <c r="G1447" i="18" s="1"/>
  <c r="O1170" i="18"/>
  <c r="O1166" i="18" s="1"/>
  <c r="K1628" i="18"/>
  <c r="K1624" i="18" s="1"/>
  <c r="N1451" i="18"/>
  <c r="N1447" i="18" s="1"/>
  <c r="J1451" i="18"/>
  <c r="J1447" i="18" s="1"/>
  <c r="F1451" i="18"/>
  <c r="F1447" i="18" s="1"/>
  <c r="N1223" i="18"/>
  <c r="N1219" i="18" s="1"/>
  <c r="J1223" i="18"/>
  <c r="J1219" i="18" s="1"/>
  <c r="F1223" i="18"/>
  <c r="F1219" i="18" s="1"/>
  <c r="N1170" i="18"/>
  <c r="N1166" i="18" s="1"/>
  <c r="J1170" i="18"/>
  <c r="J1166" i="18" s="1"/>
  <c r="F1170" i="18"/>
  <c r="F1166" i="18" s="1"/>
  <c r="M1116" i="18"/>
  <c r="M1112" i="18" s="1"/>
  <c r="N823" i="18"/>
  <c r="J823" i="18"/>
  <c r="F823" i="18"/>
  <c r="N700" i="18"/>
  <c r="J700" i="18"/>
  <c r="F700" i="18"/>
  <c r="M551" i="18"/>
  <c r="I551" i="18"/>
  <c r="P550" i="18"/>
  <c r="L550" i="18"/>
  <c r="H550" i="18"/>
  <c r="P95" i="18"/>
  <c r="O778" i="18"/>
  <c r="K778" i="18"/>
  <c r="K776" i="18" s="1"/>
  <c r="K772" i="18" s="1"/>
  <c r="G778" i="18"/>
  <c r="N777" i="18"/>
  <c r="J777" i="18"/>
  <c r="F777" i="18"/>
  <c r="N824" i="18"/>
  <c r="J824" i="18"/>
  <c r="F824" i="18"/>
  <c r="O1061" i="18"/>
  <c r="O1336" i="18"/>
  <c r="O1334" i="18" s="1"/>
  <c r="O1330" i="18" s="1"/>
  <c r="E56" i="18"/>
  <c r="D68" i="18"/>
  <c r="E98" i="18"/>
  <c r="E94" i="18"/>
  <c r="D225" i="18"/>
  <c r="E275" i="18"/>
  <c r="E235" i="18"/>
  <c r="E317" i="18"/>
  <c r="D317" i="18"/>
  <c r="D315" i="18" s="1"/>
  <c r="D311" i="18" s="1"/>
  <c r="D297" i="18"/>
  <c r="D387" i="18"/>
  <c r="E393" i="18"/>
  <c r="E302" i="18"/>
  <c r="E301" i="18" s="1"/>
  <c r="D396" i="18"/>
  <c r="D305" i="18"/>
  <c r="D399" i="18"/>
  <c r="D447" i="18"/>
  <c r="E452" i="18"/>
  <c r="E451" i="18" s="1"/>
  <c r="D550" i="18"/>
  <c r="E554" i="18"/>
  <c r="E550" i="18"/>
  <c r="D560" i="18"/>
  <c r="E638" i="18"/>
  <c r="E642" i="18"/>
  <c r="D709" i="18"/>
  <c r="D727" i="18"/>
  <c r="D824" i="18"/>
  <c r="D704" i="18"/>
  <c r="D939" i="18"/>
  <c r="D876" i="18"/>
  <c r="D871" i="18" s="1"/>
  <c r="D936" i="18"/>
  <c r="P1628" i="18"/>
  <c r="P1624" i="18" s="1"/>
  <c r="K1451" i="18"/>
  <c r="K1447" i="18" s="1"/>
  <c r="G1170" i="18"/>
  <c r="G1166" i="18" s="1"/>
  <c r="L915" i="18"/>
  <c r="L911" i="18" s="1"/>
  <c r="N1628" i="18"/>
  <c r="N1624" i="18" s="1"/>
  <c r="J1628" i="18"/>
  <c r="J1624" i="18" s="1"/>
  <c r="F1628" i="18"/>
  <c r="F1624" i="18" s="1"/>
  <c r="M1465" i="18"/>
  <c r="M1461" i="18" s="1"/>
  <c r="I1465" i="18"/>
  <c r="I1461" i="18" s="1"/>
  <c r="M1451" i="18"/>
  <c r="M1447" i="18" s="1"/>
  <c r="I1451" i="18"/>
  <c r="I1447" i="18" s="1"/>
  <c r="M1223" i="18"/>
  <c r="M1219" i="18" s="1"/>
  <c r="I1219" i="18"/>
  <c r="M1170" i="18"/>
  <c r="M1166" i="18" s="1"/>
  <c r="I1170" i="18"/>
  <c r="I1166" i="18" s="1"/>
  <c r="P551" i="18"/>
  <c r="L551" i="18"/>
  <c r="H551" i="18"/>
  <c r="O550" i="18"/>
  <c r="K550" i="18"/>
  <c r="G550" i="18"/>
  <c r="N778" i="18"/>
  <c r="J778" i="18"/>
  <c r="F778" i="18"/>
  <c r="M777" i="18"/>
  <c r="I777" i="18"/>
  <c r="M824" i="18"/>
  <c r="M822" i="18" s="1"/>
  <c r="M818" i="18" s="1"/>
  <c r="I824" i="18"/>
  <c r="I822" i="18" s="1"/>
  <c r="I818" i="18" s="1"/>
  <c r="N1336" i="18"/>
  <c r="J1336" i="18"/>
  <c r="F1336" i="18"/>
  <c r="E77" i="18"/>
  <c r="D80" i="18"/>
  <c r="D184" i="18"/>
  <c r="D180" i="18" s="1"/>
  <c r="E189" i="18"/>
  <c r="E185" i="18"/>
  <c r="E184" i="18" s="1"/>
  <c r="E180" i="18" s="1"/>
  <c r="E213" i="18"/>
  <c r="D292" i="18"/>
  <c r="D320" i="18"/>
  <c r="D440" i="18"/>
  <c r="D474" i="18"/>
  <c r="D452" i="18"/>
  <c r="D551" i="18"/>
  <c r="D639" i="18"/>
  <c r="D642" i="18"/>
  <c r="E699" i="18"/>
  <c r="D703" i="18"/>
  <c r="D720" i="18"/>
  <c r="D6" i="18"/>
  <c r="D1007" i="18"/>
  <c r="D1002" i="18"/>
  <c r="D998" i="18" s="1"/>
  <c r="D989" i="18"/>
  <c r="E468" i="18"/>
  <c r="D942" i="18"/>
  <c r="D935" i="18"/>
  <c r="D878" i="18"/>
  <c r="D877" i="18" s="1"/>
  <c r="D992" i="18"/>
  <c r="D991" i="18" s="1"/>
  <c r="D1127" i="18"/>
  <c r="E1188" i="18"/>
  <c r="E1184" i="18"/>
  <c r="E1183" i="18" s="1"/>
  <c r="E1179" i="18" s="1"/>
  <c r="D1410" i="18"/>
  <c r="D1408" i="18" s="1"/>
  <c r="D1404" i="18" s="1"/>
  <c r="D1402" i="18"/>
  <c r="D1397" i="18" s="1"/>
  <c r="D1552" i="18"/>
  <c r="D1550" i="18" s="1"/>
  <c r="D1546" i="18" s="1"/>
  <c r="D1555" i="18"/>
  <c r="D638" i="18"/>
  <c r="D1215" i="18"/>
  <c r="D1211" i="18"/>
  <c r="D1258" i="18"/>
  <c r="E1215" i="18"/>
  <c r="E1211" i="18"/>
  <c r="E1210" i="18" s="1"/>
  <c r="E1206" i="18" s="1"/>
  <c r="E1266" i="18"/>
  <c r="E1262" i="18" s="1"/>
  <c r="D1339" i="18"/>
  <c r="D1335" i="18"/>
  <c r="D1256" i="18"/>
  <c r="E639" i="18"/>
  <c r="E691" i="18"/>
  <c r="E703" i="18"/>
  <c r="E781" i="18"/>
  <c r="E935" i="18"/>
  <c r="E992" i="18"/>
  <c r="E991" i="18" s="1"/>
  <c r="E1002" i="18"/>
  <c r="E998" i="18" s="1"/>
  <c r="E1132" i="18"/>
  <c r="E1131" i="18" s="1"/>
  <c r="E1127" i="18" s="1"/>
  <c r="D1189" i="18"/>
  <c r="P444" i="18"/>
  <c r="P31" i="18" s="1"/>
  <c r="P29" i="18" s="1"/>
  <c r="P648" i="18"/>
  <c r="L444" i="18"/>
  <c r="L31" i="18" s="1"/>
  <c r="L29" i="18" s="1"/>
  <c r="L648" i="18"/>
  <c r="H444" i="18"/>
  <c r="H31" i="18" s="1"/>
  <c r="H648" i="18"/>
  <c r="D444" i="18"/>
  <c r="D31" i="18" s="1"/>
  <c r="D648" i="18"/>
  <c r="M443" i="18"/>
  <c r="M442" i="18" s="1"/>
  <c r="M648" i="18"/>
  <c r="I443" i="18"/>
  <c r="I30" i="18" s="1"/>
  <c r="I29" i="18" s="1"/>
  <c r="I648" i="18"/>
  <c r="E443" i="18"/>
  <c r="E30" i="18" s="1"/>
  <c r="E648" i="18"/>
  <c r="O31" i="18"/>
  <c r="K31" i="18"/>
  <c r="G31" i="18"/>
  <c r="O784" i="18"/>
  <c r="K784" i="18"/>
  <c r="G784" i="18"/>
  <c r="C458" i="18"/>
  <c r="O458" i="18"/>
  <c r="O457" i="18" s="1"/>
  <c r="K458" i="18"/>
  <c r="K457" i="18" s="1"/>
  <c r="G458" i="18"/>
  <c r="G457" i="18" s="1"/>
  <c r="O30" i="18"/>
  <c r="G30" i="18"/>
  <c r="E1335" i="18"/>
  <c r="E1334" i="18" s="1"/>
  <c r="E1330" i="18" s="1"/>
  <c r="E1396" i="18"/>
  <c r="E1402" i="18"/>
  <c r="E1400" i="18" s="1"/>
  <c r="C477" i="18"/>
  <c r="G477" i="18"/>
  <c r="K477" i="18"/>
  <c r="O477" i="18"/>
  <c r="M458" i="18"/>
  <c r="M457" i="18" s="1"/>
  <c r="I458" i="18"/>
  <c r="I457" i="18" s="1"/>
  <c r="E458" i="18"/>
  <c r="F457" i="18"/>
  <c r="J457" i="18"/>
  <c r="N457" i="18"/>
  <c r="P458" i="18"/>
  <c r="P457" i="18" s="1"/>
  <c r="L458" i="18"/>
  <c r="H458" i="18"/>
  <c r="D458" i="18"/>
  <c r="P1116" i="18"/>
  <c r="P1112" i="18" s="1"/>
  <c r="L1116" i="18"/>
  <c r="L1112" i="18" s="1"/>
  <c r="D1104" i="18"/>
  <c r="D1103" i="18" s="1"/>
  <c r="D1099" i="18" s="1"/>
  <c r="K1116" i="18"/>
  <c r="K1112" i="18" s="1"/>
  <c r="E1104" i="18"/>
  <c r="E1103" i="18" s="1"/>
  <c r="E1099" i="18" s="1"/>
  <c r="P468" i="18"/>
  <c r="N468" i="18"/>
  <c r="M468" i="18"/>
  <c r="L468" i="18"/>
  <c r="K468" i="18"/>
  <c r="J468" i="18"/>
  <c r="I468" i="18"/>
  <c r="H468" i="18"/>
  <c r="G468" i="18"/>
  <c r="F468" i="18"/>
  <c r="D467" i="18"/>
  <c r="E467" i="18"/>
  <c r="F467" i="18"/>
  <c r="G467" i="18"/>
  <c r="H467" i="18"/>
  <c r="I467" i="18"/>
  <c r="J467" i="18"/>
  <c r="K467" i="18"/>
  <c r="L467" i="18"/>
  <c r="M467" i="18"/>
  <c r="N467" i="18"/>
  <c r="O467" i="18"/>
  <c r="P467" i="18"/>
  <c r="C446" i="18"/>
  <c r="C445" i="18" s="1"/>
  <c r="C709" i="18"/>
  <c r="C719" i="18"/>
  <c r="C715" i="18" s="1"/>
  <c r="C700" i="18"/>
  <c r="C703" i="18"/>
  <c r="C702" i="18" s="1"/>
  <c r="C777" i="18"/>
  <c r="C776" i="18" s="1"/>
  <c r="C772" i="18" s="1"/>
  <c r="O442" i="18"/>
  <c r="N442" i="18"/>
  <c r="J442" i="18"/>
  <c r="G442" i="18"/>
  <c r="P638" i="18"/>
  <c r="O638" i="18"/>
  <c r="N638" i="18"/>
  <c r="N637" i="18" s="1"/>
  <c r="N633" i="18" s="1"/>
  <c r="M638" i="18"/>
  <c r="M637" i="18" s="1"/>
  <c r="M633" i="18" s="1"/>
  <c r="L638" i="18"/>
  <c r="K638" i="18"/>
  <c r="K637" i="18" s="1"/>
  <c r="K633" i="18" s="1"/>
  <c r="J638" i="18"/>
  <c r="J637" i="18" s="1"/>
  <c r="J633" i="18" s="1"/>
  <c r="I638" i="18"/>
  <c r="H638" i="18"/>
  <c r="G638" i="18"/>
  <c r="F638" i="18"/>
  <c r="C38" i="18"/>
  <c r="C82" i="18"/>
  <c r="C79" i="18"/>
  <c r="C76" i="18"/>
  <c r="C73" i="18"/>
  <c r="C101" i="18"/>
  <c r="C98" i="18"/>
  <c r="C110" i="18"/>
  <c r="C106" i="18" s="1"/>
  <c r="C1628" i="18"/>
  <c r="C1624" i="18" s="1"/>
  <c r="C1612" i="18"/>
  <c r="C1608" i="18" s="1"/>
  <c r="C1599" i="18"/>
  <c r="C1595" i="18" s="1"/>
  <c r="C1581" i="18"/>
  <c r="C1577" i="18" s="1"/>
  <c r="C1566" i="18"/>
  <c r="C1562" i="18" s="1"/>
  <c r="C1516" i="18"/>
  <c r="C24" i="18" s="1"/>
  <c r="C23" i="18" s="1"/>
  <c r="C1558" i="18"/>
  <c r="C1552" i="18"/>
  <c r="C1551" i="18"/>
  <c r="C1555" i="18"/>
  <c r="C1537" i="18"/>
  <c r="C1533" i="18" s="1"/>
  <c r="C1514" i="18"/>
  <c r="C1509" i="18" s="1"/>
  <c r="C1525" i="18"/>
  <c r="C1513" i="18"/>
  <c r="C1524" i="18"/>
  <c r="C1528" i="18"/>
  <c r="C1492" i="18"/>
  <c r="C1488" i="18" s="1"/>
  <c r="C1479" i="18"/>
  <c r="C1475" i="18" s="1"/>
  <c r="C1465" i="18"/>
  <c r="C1461" i="18" s="1"/>
  <c r="C1451" i="18"/>
  <c r="C1447" i="18" s="1"/>
  <c r="C1439" i="18"/>
  <c r="C1438" i="18" s="1"/>
  <c r="C1434" i="18" s="1"/>
  <c r="C1443" i="18"/>
  <c r="C1423" i="18"/>
  <c r="C1419" i="18" s="1"/>
  <c r="C1397" i="18"/>
  <c r="C1410" i="18"/>
  <c r="C1401" i="18"/>
  <c r="C1409" i="18"/>
  <c r="C1413" i="18"/>
  <c r="C1377" i="18"/>
  <c r="C1373" i="18" s="1"/>
  <c r="C1363" i="18"/>
  <c r="C1359" i="18" s="1"/>
  <c r="C1350" i="18"/>
  <c r="C1346" i="18" s="1"/>
  <c r="C1259" i="18"/>
  <c r="C1258" i="18" s="1"/>
  <c r="C1342" i="18"/>
  <c r="C1336" i="18"/>
  <c r="C1335" i="18"/>
  <c r="C1339" i="18"/>
  <c r="C1321" i="18"/>
  <c r="C1317" i="18" s="1"/>
  <c r="C1306" i="18"/>
  <c r="C1302" i="18" s="1"/>
  <c r="C1292" i="18"/>
  <c r="C1288" i="18" s="1"/>
  <c r="C1279" i="18"/>
  <c r="C1275" i="18" s="1"/>
  <c r="C1257" i="18"/>
  <c r="C1252" i="18" s="1"/>
  <c r="C1268" i="18"/>
  <c r="C1256" i="18"/>
  <c r="C1267" i="18"/>
  <c r="C1271" i="18"/>
  <c r="C1237" i="18"/>
  <c r="C1233" i="18" s="1"/>
  <c r="C1223" i="18"/>
  <c r="C1219" i="18" s="1"/>
  <c r="C1212" i="18"/>
  <c r="C1211" i="18"/>
  <c r="C1215" i="18"/>
  <c r="C1170" i="18"/>
  <c r="C1166" i="18" s="1"/>
  <c r="C1157" i="18"/>
  <c r="C1153" i="18" s="1"/>
  <c r="C1144" i="18"/>
  <c r="C1140" i="18" s="1"/>
  <c r="C1132" i="18"/>
  <c r="C1131" i="18" s="1"/>
  <c r="C1127" i="18" s="1"/>
  <c r="C1136" i="18"/>
  <c r="C1116" i="18"/>
  <c r="C1112" i="18" s="1"/>
  <c r="C1104" i="18"/>
  <c r="C1103" i="18" s="1"/>
  <c r="C1099" i="18" s="1"/>
  <c r="C1108" i="18"/>
  <c r="C980" i="18"/>
  <c r="C1090" i="18"/>
  <c r="C1086" i="18" s="1"/>
  <c r="C1072" i="18"/>
  <c r="C1056" i="18"/>
  <c r="C1052" i="18" s="1"/>
  <c r="C1037" i="18"/>
  <c r="C1022" i="18"/>
  <c r="C1018" i="18" s="1"/>
  <c r="C992" i="18"/>
  <c r="C990" i="18"/>
  <c r="C985" i="18" s="1"/>
  <c r="C989" i="18"/>
  <c r="C1007" i="18"/>
  <c r="C966" i="18"/>
  <c r="C962" i="18" s="1"/>
  <c r="C951" i="18"/>
  <c r="C947" i="18" s="1"/>
  <c r="C942" i="18"/>
  <c r="C939" i="18"/>
  <c r="C915" i="18"/>
  <c r="C911" i="18" s="1"/>
  <c r="C901" i="18"/>
  <c r="C897" i="18" s="1"/>
  <c r="C877" i="18"/>
  <c r="C893" i="18"/>
  <c r="C875" i="18"/>
  <c r="C870" i="18" s="1"/>
  <c r="C869" i="18" s="1"/>
  <c r="C855" i="18"/>
  <c r="C851" i="18" s="1"/>
  <c r="C838" i="18"/>
  <c r="C834" i="18" s="1"/>
  <c r="C830" i="18"/>
  <c r="C823" i="18"/>
  <c r="C792" i="18"/>
  <c r="C781" i="18"/>
  <c r="C758" i="18"/>
  <c r="C754" i="18" s="1"/>
  <c r="C738" i="18"/>
  <c r="C734" i="18" s="1"/>
  <c r="C730" i="18"/>
  <c r="C727" i="18"/>
  <c r="C724" i="18"/>
  <c r="C691" i="18"/>
  <c r="C676" i="18"/>
  <c r="C672" i="18" s="1"/>
  <c r="C658" i="18"/>
  <c r="C654" i="18" s="1"/>
  <c r="C440" i="18"/>
  <c r="C645" i="18"/>
  <c r="C642" i="18"/>
  <c r="C620" i="18"/>
  <c r="C604" i="18"/>
  <c r="C600" i="18" s="1"/>
  <c r="C593" i="18"/>
  <c r="C589" i="18" s="1"/>
  <c r="C571" i="18"/>
  <c r="C567" i="18" s="1"/>
  <c r="C455" i="18"/>
  <c r="C454" i="18" s="1"/>
  <c r="C563" i="18"/>
  <c r="C560" i="18"/>
  <c r="C449" i="18"/>
  <c r="C448" i="18" s="1"/>
  <c r="C557" i="18"/>
  <c r="C535" i="18"/>
  <c r="C531" i="18" s="1"/>
  <c r="C520" i="18"/>
  <c r="C516" i="18" s="1"/>
  <c r="C506" i="18"/>
  <c r="C502" i="18" s="1"/>
  <c r="C452" i="18"/>
  <c r="C451" i="18" s="1"/>
  <c r="C474" i="18"/>
  <c r="C466" i="18"/>
  <c r="C462" i="18" s="1"/>
  <c r="C471" i="18"/>
  <c r="C431" i="18"/>
  <c r="C407" i="18"/>
  <c r="C403" i="18" s="1"/>
  <c r="C399" i="18"/>
  <c r="C396" i="18"/>
  <c r="C302" i="18"/>
  <c r="C393" i="18"/>
  <c r="C390" i="18"/>
  <c r="C387" i="18"/>
  <c r="C366" i="18"/>
  <c r="C362" i="18" s="1"/>
  <c r="C336" i="18"/>
  <c r="C293" i="18"/>
  <c r="C332" i="18"/>
  <c r="C52" i="18"/>
  <c r="C308" i="18"/>
  <c r="C329" i="18"/>
  <c r="C46" i="18"/>
  <c r="C305" i="18"/>
  <c r="C326" i="18"/>
  <c r="C34" i="18"/>
  <c r="C299" i="18"/>
  <c r="C323" i="18"/>
  <c r="C296" i="18"/>
  <c r="C320" i="18"/>
  <c r="C235" i="18"/>
  <c r="C234" i="18" s="1"/>
  <c r="C220" i="18"/>
  <c r="C217" i="18"/>
  <c r="C231" i="18"/>
  <c r="C228" i="18"/>
  <c r="C225" i="18"/>
  <c r="C222" i="18"/>
  <c r="C197" i="18"/>
  <c r="C193" i="18" s="1"/>
  <c r="C185" i="18"/>
  <c r="C184" i="18" s="1"/>
  <c r="C180" i="18" s="1"/>
  <c r="C189" i="18"/>
  <c r="C165" i="18"/>
  <c r="C151" i="18"/>
  <c r="C138" i="18"/>
  <c r="C123" i="18"/>
  <c r="C119" i="18" s="1"/>
  <c r="P1258" i="18"/>
  <c r="O1258" i="18"/>
  <c r="N1258" i="18"/>
  <c r="M1258" i="18"/>
  <c r="L1258" i="18"/>
  <c r="K1258" i="18"/>
  <c r="J1258" i="18"/>
  <c r="I1258" i="18"/>
  <c r="H1258" i="18"/>
  <c r="G1258" i="18"/>
  <c r="F1258" i="18"/>
  <c r="P1342" i="18"/>
  <c r="O1342" i="18"/>
  <c r="N1342" i="18"/>
  <c r="M1342" i="18"/>
  <c r="L1342" i="18"/>
  <c r="K1342" i="18"/>
  <c r="J1342" i="18"/>
  <c r="I1342" i="18"/>
  <c r="H1342" i="18"/>
  <c r="G1342" i="18"/>
  <c r="F1342" i="18"/>
  <c r="O647" i="18"/>
  <c r="O645" i="18" s="1"/>
  <c r="O684" i="18"/>
  <c r="P72" i="18"/>
  <c r="P19" i="18" s="1"/>
  <c r="O72" i="18"/>
  <c r="O19" i="18" s="1"/>
  <c r="N72" i="18"/>
  <c r="N19" i="18" s="1"/>
  <c r="M72" i="18"/>
  <c r="M19" i="18" s="1"/>
  <c r="L72" i="18"/>
  <c r="L19" i="18" s="1"/>
  <c r="K72" i="18"/>
  <c r="K19" i="18" s="1"/>
  <c r="J72" i="18"/>
  <c r="J19" i="18" s="1"/>
  <c r="I72" i="18"/>
  <c r="I19" i="18" s="1"/>
  <c r="H72" i="18"/>
  <c r="G72" i="18"/>
  <c r="G19" i="18" s="1"/>
  <c r="F72" i="18"/>
  <c r="F19" i="18" s="1"/>
  <c r="P69" i="18"/>
  <c r="N69" i="18"/>
  <c r="M69" i="18"/>
  <c r="L69" i="18"/>
  <c r="K69" i="18"/>
  <c r="I69" i="18"/>
  <c r="H69" i="18"/>
  <c r="G69" i="18"/>
  <c r="F69" i="18"/>
  <c r="J69" i="18"/>
  <c r="P68" i="18"/>
  <c r="O68" i="18"/>
  <c r="N68" i="18"/>
  <c r="M68" i="18"/>
  <c r="L68" i="18"/>
  <c r="K68" i="18"/>
  <c r="J68" i="18"/>
  <c r="I68" i="18"/>
  <c r="H68" i="18"/>
  <c r="G68" i="18"/>
  <c r="F68" i="18"/>
  <c r="O149" i="18"/>
  <c r="O147" i="18" s="1"/>
  <c r="O171" i="18"/>
  <c r="O169" i="18" s="1"/>
  <c r="O165" i="18" s="1"/>
  <c r="O174" i="18"/>
  <c r="P147" i="18"/>
  <c r="N147" i="18"/>
  <c r="M147" i="18"/>
  <c r="L147" i="18"/>
  <c r="K147" i="18"/>
  <c r="J147" i="18"/>
  <c r="I147" i="18"/>
  <c r="H147" i="18"/>
  <c r="G147" i="18"/>
  <c r="F147" i="18"/>
  <c r="P703" i="18"/>
  <c r="O703" i="18"/>
  <c r="N703" i="18"/>
  <c r="M703" i="18"/>
  <c r="L703" i="18"/>
  <c r="L695" i="18" s="1"/>
  <c r="K703" i="18"/>
  <c r="K695" i="18" s="1"/>
  <c r="J703" i="18"/>
  <c r="I703" i="18"/>
  <c r="I695" i="18" s="1"/>
  <c r="H703" i="18"/>
  <c r="G703" i="18"/>
  <c r="G695" i="18" s="1"/>
  <c r="F703" i="18"/>
  <c r="P704" i="18"/>
  <c r="N704" i="18"/>
  <c r="N702" i="18" s="1"/>
  <c r="M704" i="18"/>
  <c r="L704" i="18"/>
  <c r="H704" i="18"/>
  <c r="G704" i="18"/>
  <c r="G702" i="18" s="1"/>
  <c r="F704" i="18"/>
  <c r="P701" i="18"/>
  <c r="P699" i="18" s="1"/>
  <c r="O701" i="18"/>
  <c r="N701" i="18"/>
  <c r="N696" i="18" s="1"/>
  <c r="M701" i="18"/>
  <c r="M696" i="18" s="1"/>
  <c r="L701" i="18"/>
  <c r="L696" i="18" s="1"/>
  <c r="K701" i="18"/>
  <c r="K696" i="18" s="1"/>
  <c r="J701" i="18"/>
  <c r="J696" i="18" s="1"/>
  <c r="I701" i="18"/>
  <c r="H701" i="18"/>
  <c r="G701" i="18"/>
  <c r="F701" i="18"/>
  <c r="F696" i="18" s="1"/>
  <c r="P486" i="18"/>
  <c r="O486" i="18"/>
  <c r="N486" i="18"/>
  <c r="N482" i="18" s="1"/>
  <c r="M486" i="18"/>
  <c r="M482" i="18" s="1"/>
  <c r="L486" i="18"/>
  <c r="K486" i="18"/>
  <c r="K482" i="18" s="1"/>
  <c r="J486" i="18"/>
  <c r="J482" i="18" s="1"/>
  <c r="I486" i="18"/>
  <c r="H486" i="18"/>
  <c r="G486" i="18"/>
  <c r="G482" i="18" s="1"/>
  <c r="F486" i="18"/>
  <c r="F482" i="18" s="1"/>
  <c r="P830" i="18"/>
  <c r="O830" i="18"/>
  <c r="N830" i="18"/>
  <c r="M830" i="18"/>
  <c r="L830" i="18"/>
  <c r="K830" i="18"/>
  <c r="J830" i="18"/>
  <c r="I830" i="18"/>
  <c r="H830" i="18"/>
  <c r="G830" i="18"/>
  <c r="F830" i="18"/>
  <c r="P822" i="18"/>
  <c r="P818" i="18" s="1"/>
  <c r="K822" i="18"/>
  <c r="K818" i="18" s="1"/>
  <c r="O829" i="18"/>
  <c r="O843" i="18"/>
  <c r="O840" i="18"/>
  <c r="O838" i="18" s="1"/>
  <c r="O834" i="18" s="1"/>
  <c r="P893" i="18"/>
  <c r="O893" i="18"/>
  <c r="N893" i="18"/>
  <c r="M893" i="18"/>
  <c r="L893" i="18"/>
  <c r="K893" i="18"/>
  <c r="J893" i="18"/>
  <c r="I893" i="18"/>
  <c r="H893" i="18"/>
  <c r="G893" i="18"/>
  <c r="F893" i="18"/>
  <c r="P1321" i="18"/>
  <c r="P1317" i="18" s="1"/>
  <c r="O1321" i="18"/>
  <c r="O1317" i="18" s="1"/>
  <c r="N1321" i="18"/>
  <c r="N1317" i="18" s="1"/>
  <c r="M1321" i="18"/>
  <c r="M1317" i="18" s="1"/>
  <c r="L1321" i="18"/>
  <c r="L1317" i="18" s="1"/>
  <c r="K1321" i="18"/>
  <c r="K1317" i="18" s="1"/>
  <c r="J1321" i="18"/>
  <c r="I1321" i="18"/>
  <c r="H1321" i="18"/>
  <c r="H1317" i="18" s="1"/>
  <c r="G1321" i="18"/>
  <c r="G1317" i="18" s="1"/>
  <c r="F1321" i="18"/>
  <c r="P1514" i="18"/>
  <c r="O1514" i="18"/>
  <c r="N1514" i="18"/>
  <c r="M1514" i="18"/>
  <c r="L1514" i="18"/>
  <c r="K1514" i="18"/>
  <c r="J1514" i="18"/>
  <c r="I1514" i="18"/>
  <c r="H1514" i="18"/>
  <c r="H1509" i="18" s="1"/>
  <c r="G1514" i="18"/>
  <c r="G1509" i="18" s="1"/>
  <c r="F1514" i="18"/>
  <c r="P1528" i="18"/>
  <c r="O1528" i="18"/>
  <c r="N1528" i="18"/>
  <c r="M1528" i="18"/>
  <c r="L1528" i="18"/>
  <c r="K1528" i="18"/>
  <c r="J1528" i="18"/>
  <c r="I1528" i="18"/>
  <c r="H1528" i="18"/>
  <c r="G1528" i="18"/>
  <c r="F1528" i="18"/>
  <c r="P6" i="18"/>
  <c r="O6" i="18"/>
  <c r="N6" i="18"/>
  <c r="M6" i="18"/>
  <c r="L6" i="18"/>
  <c r="K6" i="18"/>
  <c r="J6" i="18"/>
  <c r="I6" i="18"/>
  <c r="H6" i="18"/>
  <c r="G6" i="18"/>
  <c r="F6" i="18"/>
  <c r="P37" i="18"/>
  <c r="O37" i="18"/>
  <c r="N37" i="18"/>
  <c r="M37" i="18"/>
  <c r="L37" i="18"/>
  <c r="K37" i="18"/>
  <c r="J37" i="18"/>
  <c r="I37" i="18"/>
  <c r="H37" i="18"/>
  <c r="G37" i="18"/>
  <c r="F37" i="18"/>
  <c r="P36" i="18"/>
  <c r="O36" i="18"/>
  <c r="N36" i="18"/>
  <c r="M36" i="18"/>
  <c r="L36" i="18"/>
  <c r="K36" i="18"/>
  <c r="J36" i="18"/>
  <c r="I36" i="18"/>
  <c r="H36" i="18"/>
  <c r="G36" i="18"/>
  <c r="F36" i="18"/>
  <c r="H47" i="18"/>
  <c r="P41" i="18"/>
  <c r="N41" i="18"/>
  <c r="M41" i="18"/>
  <c r="L41" i="18"/>
  <c r="K41" i="18"/>
  <c r="J41" i="18"/>
  <c r="I41" i="18"/>
  <c r="H41" i="18"/>
  <c r="G41" i="18"/>
  <c r="F41" i="18"/>
  <c r="P38" i="18"/>
  <c r="O38" i="18"/>
  <c r="N38" i="18"/>
  <c r="M38" i="18"/>
  <c r="L38" i="18"/>
  <c r="K38" i="18"/>
  <c r="J38" i="18"/>
  <c r="I38" i="18"/>
  <c r="H38" i="18"/>
  <c r="G38" i="18"/>
  <c r="F38" i="18"/>
  <c r="O711" i="18"/>
  <c r="N711" i="18"/>
  <c r="L711" i="18"/>
  <c r="K711" i="18"/>
  <c r="I711" i="18"/>
  <c r="H711" i="18"/>
  <c r="G711" i="18"/>
  <c r="F711" i="18"/>
  <c r="P708" i="18"/>
  <c r="N708" i="18"/>
  <c r="M708" i="18"/>
  <c r="L708" i="18"/>
  <c r="K708" i="18"/>
  <c r="J708" i="18"/>
  <c r="I708" i="18"/>
  <c r="H708" i="18"/>
  <c r="G708" i="18"/>
  <c r="F708" i="18"/>
  <c r="I699" i="18"/>
  <c r="P781" i="18"/>
  <c r="O781" i="18"/>
  <c r="N781" i="18"/>
  <c r="M781" i="18"/>
  <c r="L781" i="18"/>
  <c r="K781" i="18"/>
  <c r="J781" i="18"/>
  <c r="I781" i="18"/>
  <c r="H781" i="18"/>
  <c r="G781" i="18"/>
  <c r="F781" i="18"/>
  <c r="P796" i="18"/>
  <c r="P792" i="18" s="1"/>
  <c r="O796" i="18"/>
  <c r="O792" i="18" s="1"/>
  <c r="N796" i="18"/>
  <c r="N792" i="18" s="1"/>
  <c r="M796" i="18"/>
  <c r="M792" i="18" s="1"/>
  <c r="L796" i="18"/>
  <c r="L792" i="18" s="1"/>
  <c r="K796" i="18"/>
  <c r="K792" i="18" s="1"/>
  <c r="J796" i="18"/>
  <c r="J792" i="18" s="1"/>
  <c r="I796" i="18"/>
  <c r="I792" i="18" s="1"/>
  <c r="H796" i="18"/>
  <c r="H792" i="18" s="1"/>
  <c r="G796" i="18"/>
  <c r="G792" i="18" s="1"/>
  <c r="F796" i="18"/>
  <c r="F792" i="18" s="1"/>
  <c r="P82" i="18"/>
  <c r="O82" i="18"/>
  <c r="N82" i="18"/>
  <c r="M82" i="18"/>
  <c r="L82" i="18"/>
  <c r="K82" i="18"/>
  <c r="J82" i="18"/>
  <c r="I82" i="18"/>
  <c r="H82" i="18"/>
  <c r="G82" i="18"/>
  <c r="F82" i="18"/>
  <c r="P79" i="18"/>
  <c r="O79" i="18"/>
  <c r="N79" i="18"/>
  <c r="M79" i="18"/>
  <c r="L79" i="18"/>
  <c r="K79" i="18"/>
  <c r="J79" i="18"/>
  <c r="I79" i="18"/>
  <c r="H79" i="18"/>
  <c r="G79" i="18"/>
  <c r="F79" i="18"/>
  <c r="P76" i="18"/>
  <c r="O76" i="18"/>
  <c r="N76" i="18"/>
  <c r="M76" i="18"/>
  <c r="L76" i="18"/>
  <c r="K76" i="18"/>
  <c r="J76" i="18"/>
  <c r="I76" i="18"/>
  <c r="H76" i="18"/>
  <c r="G76" i="18"/>
  <c r="F76" i="18"/>
  <c r="P73" i="18"/>
  <c r="O73" i="18"/>
  <c r="N73" i="18"/>
  <c r="M73" i="18"/>
  <c r="L73" i="18"/>
  <c r="K73" i="18"/>
  <c r="J73" i="18"/>
  <c r="I73" i="18"/>
  <c r="H73" i="18"/>
  <c r="G73" i="18"/>
  <c r="F73" i="18"/>
  <c r="P64" i="18"/>
  <c r="N64" i="18"/>
  <c r="M64" i="18"/>
  <c r="L64" i="18"/>
  <c r="J64" i="18"/>
  <c r="I64" i="18"/>
  <c r="H64" i="18"/>
  <c r="G64" i="18"/>
  <c r="F64" i="18"/>
  <c r="O66" i="18"/>
  <c r="O191" i="18"/>
  <c r="O186" i="18" s="1"/>
  <c r="O184" i="18" s="1"/>
  <c r="O180" i="18" s="1"/>
  <c r="O199" i="18"/>
  <c r="O197" i="18" s="1"/>
  <c r="O193" i="18" s="1"/>
  <c r="O202" i="18"/>
  <c r="J86" i="18"/>
  <c r="I86" i="18"/>
  <c r="G86" i="18"/>
  <c r="P256" i="18"/>
  <c r="P220" i="18"/>
  <c r="P219" i="18" s="1"/>
  <c r="O256" i="18"/>
  <c r="O220" i="18"/>
  <c r="O219" i="18" s="1"/>
  <c r="N256" i="18"/>
  <c r="N220" i="18"/>
  <c r="N219" i="18" s="1"/>
  <c r="M256" i="18"/>
  <c r="M220" i="18"/>
  <c r="M219" i="18" s="1"/>
  <c r="L256" i="18"/>
  <c r="L220" i="18"/>
  <c r="L212" i="18" s="1"/>
  <c r="K256" i="18"/>
  <c r="K220" i="18"/>
  <c r="K219" i="18" s="1"/>
  <c r="J256" i="18"/>
  <c r="J220" i="18"/>
  <c r="J212" i="18" s="1"/>
  <c r="J211" i="18" s="1"/>
  <c r="J207" i="18" s="1"/>
  <c r="I256" i="18"/>
  <c r="I220" i="18"/>
  <c r="I219" i="18" s="1"/>
  <c r="H256" i="18"/>
  <c r="H220" i="18"/>
  <c r="H212" i="18" s="1"/>
  <c r="G256" i="18"/>
  <c r="G220" i="18"/>
  <c r="G219" i="18" s="1"/>
  <c r="F256" i="18"/>
  <c r="F220" i="18"/>
  <c r="F219" i="18" s="1"/>
  <c r="P169" i="18"/>
  <c r="P165" i="18" s="1"/>
  <c r="N169" i="18"/>
  <c r="N165" i="18" s="1"/>
  <c r="M169" i="18"/>
  <c r="M165" i="18" s="1"/>
  <c r="L169" i="18"/>
  <c r="L165" i="18" s="1"/>
  <c r="K169" i="18"/>
  <c r="K165" i="18" s="1"/>
  <c r="J169" i="18"/>
  <c r="J165" i="18" s="1"/>
  <c r="I169" i="18"/>
  <c r="I165" i="18" s="1"/>
  <c r="H169" i="18"/>
  <c r="H165" i="18" s="1"/>
  <c r="G169" i="18"/>
  <c r="G165" i="18" s="1"/>
  <c r="F169" i="18"/>
  <c r="F165" i="18" s="1"/>
  <c r="P143" i="18"/>
  <c r="P142" i="18" s="1"/>
  <c r="P138" i="18" s="1"/>
  <c r="O143" i="18"/>
  <c r="N143" i="18"/>
  <c r="N142" i="18" s="1"/>
  <c r="N138" i="18" s="1"/>
  <c r="M143" i="18"/>
  <c r="L143" i="18"/>
  <c r="L142" i="18" s="1"/>
  <c r="L138" i="18" s="1"/>
  <c r="K143" i="18"/>
  <c r="K142" i="18" s="1"/>
  <c r="K138" i="18" s="1"/>
  <c r="J143" i="18"/>
  <c r="J142" i="18" s="1"/>
  <c r="J138" i="18" s="1"/>
  <c r="I143" i="18"/>
  <c r="I142" i="18" s="1"/>
  <c r="I138" i="18" s="1"/>
  <c r="H143" i="18"/>
  <c r="H142" i="18" s="1"/>
  <c r="H138" i="18" s="1"/>
  <c r="G143" i="18"/>
  <c r="G142" i="18" s="1"/>
  <c r="G138" i="18" s="1"/>
  <c r="F143" i="18"/>
  <c r="F142" i="18" s="1"/>
  <c r="F138" i="18" s="1"/>
  <c r="P110" i="18"/>
  <c r="P106" i="18" s="1"/>
  <c r="O110" i="18"/>
  <c r="O106" i="18" s="1"/>
  <c r="N110" i="18"/>
  <c r="N106" i="18" s="1"/>
  <c r="M110" i="18"/>
  <c r="M106" i="18" s="1"/>
  <c r="L110" i="18"/>
  <c r="L106" i="18" s="1"/>
  <c r="K110" i="18"/>
  <c r="K106" i="18" s="1"/>
  <c r="J110" i="18"/>
  <c r="J106" i="18" s="1"/>
  <c r="I110" i="18"/>
  <c r="I106" i="18" s="1"/>
  <c r="H110" i="18"/>
  <c r="H106" i="18" s="1"/>
  <c r="G110" i="18"/>
  <c r="G106" i="18" s="1"/>
  <c r="F110" i="18"/>
  <c r="F106" i="18" s="1"/>
  <c r="N93" i="18"/>
  <c r="N89" i="18" s="1"/>
  <c r="M93" i="18"/>
  <c r="M89" i="18" s="1"/>
  <c r="I93" i="18"/>
  <c r="I89" i="18" s="1"/>
  <c r="P101" i="18"/>
  <c r="O101" i="18"/>
  <c r="N101" i="18"/>
  <c r="M101" i="18"/>
  <c r="L101" i="18"/>
  <c r="K101" i="18"/>
  <c r="J101" i="18"/>
  <c r="I101" i="18"/>
  <c r="H101" i="18"/>
  <c r="G101" i="18"/>
  <c r="F101" i="18"/>
  <c r="P98" i="18"/>
  <c r="O98" i="18"/>
  <c r="N98" i="18"/>
  <c r="M98" i="18"/>
  <c r="L98" i="18"/>
  <c r="K98" i="18"/>
  <c r="J98" i="18"/>
  <c r="I98" i="18"/>
  <c r="H98" i="18"/>
  <c r="G98" i="18"/>
  <c r="F98" i="18"/>
  <c r="P123" i="18"/>
  <c r="P119" i="18" s="1"/>
  <c r="O123" i="18"/>
  <c r="O119" i="18" s="1"/>
  <c r="N123" i="18"/>
  <c r="N119" i="18" s="1"/>
  <c r="M123" i="18"/>
  <c r="M119" i="18" s="1"/>
  <c r="L123" i="18"/>
  <c r="L119" i="18" s="1"/>
  <c r="K123" i="18"/>
  <c r="K119" i="18" s="1"/>
  <c r="J123" i="18"/>
  <c r="J119" i="18" s="1"/>
  <c r="I123" i="18"/>
  <c r="I119" i="18" s="1"/>
  <c r="H123" i="18"/>
  <c r="H119" i="18" s="1"/>
  <c r="G123" i="18"/>
  <c r="G119" i="18" s="1"/>
  <c r="F123" i="18"/>
  <c r="F119" i="18" s="1"/>
  <c r="M142" i="18"/>
  <c r="M138" i="18" s="1"/>
  <c r="P155" i="18"/>
  <c r="P151" i="18" s="1"/>
  <c r="O155" i="18"/>
  <c r="O151" i="18" s="1"/>
  <c r="N155" i="18"/>
  <c r="N151" i="18" s="1"/>
  <c r="M155" i="18"/>
  <c r="M151" i="18" s="1"/>
  <c r="L155" i="18"/>
  <c r="L151" i="18" s="1"/>
  <c r="K155" i="18"/>
  <c r="K151" i="18" s="1"/>
  <c r="J155" i="18"/>
  <c r="J151" i="18" s="1"/>
  <c r="I155" i="18"/>
  <c r="I151" i="18" s="1"/>
  <c r="H155" i="18"/>
  <c r="H151" i="18" s="1"/>
  <c r="G155" i="18"/>
  <c r="G151" i="18" s="1"/>
  <c r="F155" i="18"/>
  <c r="F151" i="18" s="1"/>
  <c r="P184" i="18"/>
  <c r="P180" i="18" s="1"/>
  <c r="N184" i="18"/>
  <c r="N180" i="18" s="1"/>
  <c r="M184" i="18"/>
  <c r="M180" i="18" s="1"/>
  <c r="L184" i="18"/>
  <c r="L180" i="18" s="1"/>
  <c r="K184" i="18"/>
  <c r="K180" i="18" s="1"/>
  <c r="J184" i="18"/>
  <c r="J180" i="18" s="1"/>
  <c r="I184" i="18"/>
  <c r="I180" i="18" s="1"/>
  <c r="H184" i="18"/>
  <c r="H180" i="18" s="1"/>
  <c r="G184" i="18"/>
  <c r="G180" i="18" s="1"/>
  <c r="F184" i="18"/>
  <c r="F180" i="18" s="1"/>
  <c r="P189" i="18"/>
  <c r="N189" i="18"/>
  <c r="M189" i="18"/>
  <c r="L189" i="18"/>
  <c r="K189" i="18"/>
  <c r="J189" i="18"/>
  <c r="I189" i="18"/>
  <c r="H189" i="18"/>
  <c r="G189" i="18"/>
  <c r="F189" i="18"/>
  <c r="P197" i="18"/>
  <c r="P193" i="18" s="1"/>
  <c r="N197" i="18"/>
  <c r="N193" i="18" s="1"/>
  <c r="M197" i="18"/>
  <c r="M193" i="18" s="1"/>
  <c r="L197" i="18"/>
  <c r="L193" i="18" s="1"/>
  <c r="K197" i="18"/>
  <c r="K193" i="18" s="1"/>
  <c r="J197" i="18"/>
  <c r="J193" i="18" s="1"/>
  <c r="I197" i="18"/>
  <c r="I193" i="18" s="1"/>
  <c r="H197" i="18"/>
  <c r="H193" i="18" s="1"/>
  <c r="G197" i="18"/>
  <c r="G193" i="18" s="1"/>
  <c r="F197" i="18"/>
  <c r="F193" i="18" s="1"/>
  <c r="K234" i="18"/>
  <c r="J234" i="18"/>
  <c r="I234" i="18"/>
  <c r="H234" i="18"/>
  <c r="G234" i="18"/>
  <c r="P231" i="18"/>
  <c r="O231" i="18"/>
  <c r="N231" i="18"/>
  <c r="M231" i="18"/>
  <c r="L231" i="18"/>
  <c r="K231" i="18"/>
  <c r="J231" i="18"/>
  <c r="I231" i="18"/>
  <c r="H231" i="18"/>
  <c r="G231" i="18"/>
  <c r="F231" i="18"/>
  <c r="P228" i="18"/>
  <c r="O228" i="18"/>
  <c r="N228" i="18"/>
  <c r="M228" i="18"/>
  <c r="L228" i="18"/>
  <c r="K228" i="18"/>
  <c r="J228" i="18"/>
  <c r="I228" i="18"/>
  <c r="H228" i="18"/>
  <c r="G228" i="18"/>
  <c r="F228" i="18"/>
  <c r="P225" i="18"/>
  <c r="O225" i="18"/>
  <c r="N225" i="18"/>
  <c r="M225" i="18"/>
  <c r="L225" i="18"/>
  <c r="K225" i="18"/>
  <c r="J225" i="18"/>
  <c r="I225" i="18"/>
  <c r="H225" i="18"/>
  <c r="G225" i="18"/>
  <c r="F225" i="18"/>
  <c r="P222" i="18"/>
  <c r="O222" i="18"/>
  <c r="N222" i="18"/>
  <c r="M222" i="18"/>
  <c r="L222" i="18"/>
  <c r="K222" i="18"/>
  <c r="J222" i="18"/>
  <c r="I222" i="18"/>
  <c r="H222" i="18"/>
  <c r="G222" i="18"/>
  <c r="F222" i="18"/>
  <c r="P216" i="18"/>
  <c r="O216" i="18"/>
  <c r="N216" i="18"/>
  <c r="M216" i="18"/>
  <c r="L216" i="18"/>
  <c r="K216" i="18"/>
  <c r="J216" i="18"/>
  <c r="I216" i="18"/>
  <c r="H216" i="18"/>
  <c r="G216" i="18"/>
  <c r="F216" i="18"/>
  <c r="O334" i="18"/>
  <c r="O294" i="18" s="1"/>
  <c r="O292" i="18" s="1"/>
  <c r="O342" i="18"/>
  <c r="O340" i="18" s="1"/>
  <c r="O336" i="18" s="1"/>
  <c r="O357" i="18"/>
  <c r="P453" i="18"/>
  <c r="N453" i="18"/>
  <c r="M453" i="18"/>
  <c r="L453" i="18"/>
  <c r="K453" i="18"/>
  <c r="J453" i="18"/>
  <c r="I453" i="18"/>
  <c r="H453" i="18"/>
  <c r="G453" i="18"/>
  <c r="G451" i="18" s="1"/>
  <c r="F453" i="18"/>
  <c r="P452" i="18"/>
  <c r="O452" i="18"/>
  <c r="N452" i="18"/>
  <c r="N451" i="18" s="1"/>
  <c r="M452" i="18"/>
  <c r="L452" i="18"/>
  <c r="K452" i="18"/>
  <c r="J452" i="18"/>
  <c r="I452" i="18"/>
  <c r="H452" i="18"/>
  <c r="G452" i="18"/>
  <c r="F452" i="18"/>
  <c r="P447" i="18"/>
  <c r="N447" i="18"/>
  <c r="M447" i="18"/>
  <c r="L447" i="18"/>
  <c r="K447" i="18"/>
  <c r="J447" i="18"/>
  <c r="I447" i="18"/>
  <c r="H447" i="18"/>
  <c r="G447" i="18"/>
  <c r="F447" i="18"/>
  <c r="P446" i="18"/>
  <c r="O446" i="18"/>
  <c r="N446" i="18"/>
  <c r="M446" i="18"/>
  <c r="L446" i="18"/>
  <c r="K446" i="18"/>
  <c r="J446" i="18"/>
  <c r="I446" i="18"/>
  <c r="H446" i="18"/>
  <c r="G446" i="18"/>
  <c r="F446" i="18"/>
  <c r="P384" i="18"/>
  <c r="O384" i="18"/>
  <c r="N384" i="18"/>
  <c r="M384" i="18"/>
  <c r="L384" i="18"/>
  <c r="K384" i="18"/>
  <c r="J384" i="18"/>
  <c r="I384" i="18"/>
  <c r="H384" i="18"/>
  <c r="G384" i="18"/>
  <c r="F384" i="18"/>
  <c r="P383" i="18"/>
  <c r="O383" i="18"/>
  <c r="N383" i="18"/>
  <c r="M383" i="18"/>
  <c r="L383" i="18"/>
  <c r="K383" i="18"/>
  <c r="J383" i="18"/>
  <c r="I383" i="18"/>
  <c r="I382" i="18" s="1"/>
  <c r="I378" i="18" s="1"/>
  <c r="H383" i="18"/>
  <c r="G383" i="18"/>
  <c r="G382" i="18" s="1"/>
  <c r="G378" i="18" s="1"/>
  <c r="F383" i="18"/>
  <c r="P309" i="18"/>
  <c r="P52" i="18" s="1"/>
  <c r="O309" i="18"/>
  <c r="O52" i="18" s="1"/>
  <c r="N309" i="18"/>
  <c r="N52" i="18" s="1"/>
  <c r="M309" i="18"/>
  <c r="M52" i="18" s="1"/>
  <c r="L309" i="18"/>
  <c r="L52" i="18" s="1"/>
  <c r="K309" i="18"/>
  <c r="K52" i="18" s="1"/>
  <c r="J309" i="18"/>
  <c r="J52" i="18" s="1"/>
  <c r="I309" i="18"/>
  <c r="I52" i="18" s="1"/>
  <c r="H309" i="18"/>
  <c r="H52" i="18" s="1"/>
  <c r="G309" i="18"/>
  <c r="G52" i="18" s="1"/>
  <c r="F309" i="18"/>
  <c r="F52" i="18" s="1"/>
  <c r="P308" i="18"/>
  <c r="O308" i="18"/>
  <c r="N308" i="18"/>
  <c r="M308" i="18"/>
  <c r="M307" i="18" s="1"/>
  <c r="L308" i="18"/>
  <c r="K308" i="18"/>
  <c r="J308" i="18"/>
  <c r="I308" i="18"/>
  <c r="H308" i="18"/>
  <c r="G308" i="18"/>
  <c r="F308" i="18"/>
  <c r="P306" i="18"/>
  <c r="O306" i="18"/>
  <c r="N306" i="18"/>
  <c r="M306" i="18"/>
  <c r="L306" i="18"/>
  <c r="K306" i="18"/>
  <c r="J306" i="18"/>
  <c r="I306" i="18"/>
  <c r="H306" i="18"/>
  <c r="G306" i="18"/>
  <c r="F306" i="18"/>
  <c r="F304" i="18" s="1"/>
  <c r="P305" i="18"/>
  <c r="O305" i="18"/>
  <c r="N305" i="18"/>
  <c r="M305" i="18"/>
  <c r="L305" i="18"/>
  <c r="K305" i="18"/>
  <c r="J305" i="18"/>
  <c r="I305" i="18"/>
  <c r="H305" i="18"/>
  <c r="G305" i="18"/>
  <c r="F305" i="18"/>
  <c r="P300" i="18"/>
  <c r="P34" i="18" s="1"/>
  <c r="O300" i="18"/>
  <c r="O34" i="18" s="1"/>
  <c r="N300" i="18"/>
  <c r="N34" i="18" s="1"/>
  <c r="M300" i="18"/>
  <c r="M34" i="18" s="1"/>
  <c r="L300" i="18"/>
  <c r="L34" i="18" s="1"/>
  <c r="K300" i="18"/>
  <c r="K34" i="18" s="1"/>
  <c r="J300" i="18"/>
  <c r="J34" i="18" s="1"/>
  <c r="I300" i="18"/>
  <c r="I34" i="18" s="1"/>
  <c r="H300" i="18"/>
  <c r="H34" i="18" s="1"/>
  <c r="G300" i="18"/>
  <c r="G34" i="18" s="1"/>
  <c r="F300" i="18"/>
  <c r="F34" i="18" s="1"/>
  <c r="P299" i="18"/>
  <c r="P33" i="18" s="1"/>
  <c r="O299" i="18"/>
  <c r="O33" i="18" s="1"/>
  <c r="N299" i="18"/>
  <c r="M299" i="18"/>
  <c r="M33" i="18" s="1"/>
  <c r="L299" i="18"/>
  <c r="L33" i="18" s="1"/>
  <c r="K299" i="18"/>
  <c r="K33" i="18" s="1"/>
  <c r="J299" i="18"/>
  <c r="J33" i="18" s="1"/>
  <c r="I299" i="18"/>
  <c r="I33" i="18" s="1"/>
  <c r="H299" i="18"/>
  <c r="H33" i="18" s="1"/>
  <c r="G299" i="18"/>
  <c r="G33" i="18" s="1"/>
  <c r="F299" i="18"/>
  <c r="P297" i="18"/>
  <c r="P317" i="18"/>
  <c r="O297" i="18"/>
  <c r="O317" i="18"/>
  <c r="N297" i="18"/>
  <c r="N317" i="18"/>
  <c r="M297" i="18"/>
  <c r="M317" i="18"/>
  <c r="L297" i="18"/>
  <c r="L317" i="18"/>
  <c r="K297" i="18"/>
  <c r="K317" i="18"/>
  <c r="J297" i="18"/>
  <c r="J317" i="18"/>
  <c r="I297" i="18"/>
  <c r="I317" i="18"/>
  <c r="H297" i="18"/>
  <c r="H317" i="18"/>
  <c r="G297" i="18"/>
  <c r="G317" i="18"/>
  <c r="F297" i="18"/>
  <c r="F317" i="18"/>
  <c r="P296" i="18"/>
  <c r="P316" i="18"/>
  <c r="O296" i="18"/>
  <c r="O316" i="18"/>
  <c r="N296" i="18"/>
  <c r="N316" i="18"/>
  <c r="M296" i="18"/>
  <c r="M316" i="18"/>
  <c r="L296" i="18"/>
  <c r="L316" i="18"/>
  <c r="K296" i="18"/>
  <c r="K316" i="18"/>
  <c r="J296" i="18"/>
  <c r="J316" i="18"/>
  <c r="I296" i="18"/>
  <c r="I316" i="18"/>
  <c r="H296" i="18"/>
  <c r="H316" i="18"/>
  <c r="G296" i="18"/>
  <c r="G316" i="18"/>
  <c r="F296" i="18"/>
  <c r="F316" i="18"/>
  <c r="P247" i="18"/>
  <c r="P243" i="18"/>
  <c r="P242" i="18" s="1"/>
  <c r="P238" i="18" s="1"/>
  <c r="O247" i="18"/>
  <c r="O243" i="18"/>
  <c r="O242" i="18" s="1"/>
  <c r="O238" i="18" s="1"/>
  <c r="N247" i="18"/>
  <c r="N243" i="18"/>
  <c r="N242" i="18" s="1"/>
  <c r="N238" i="18" s="1"/>
  <c r="M247" i="18"/>
  <c r="M243" i="18"/>
  <c r="M242" i="18" s="1"/>
  <c r="M238" i="18" s="1"/>
  <c r="L247" i="18"/>
  <c r="L243" i="18"/>
  <c r="L242" i="18" s="1"/>
  <c r="L238" i="18" s="1"/>
  <c r="K247" i="18"/>
  <c r="K243" i="18"/>
  <c r="K242" i="18" s="1"/>
  <c r="K238" i="18" s="1"/>
  <c r="J247" i="18"/>
  <c r="J243" i="18"/>
  <c r="J242" i="18" s="1"/>
  <c r="J238" i="18" s="1"/>
  <c r="I247" i="18"/>
  <c r="I243" i="18"/>
  <c r="I242" i="18" s="1"/>
  <c r="I238" i="18" s="1"/>
  <c r="H247" i="18"/>
  <c r="H243" i="18"/>
  <c r="H242" i="18" s="1"/>
  <c r="H238" i="18" s="1"/>
  <c r="G247" i="18"/>
  <c r="G243" i="18"/>
  <c r="G242" i="18" s="1"/>
  <c r="G238" i="18" s="1"/>
  <c r="F247" i="18"/>
  <c r="F243" i="18"/>
  <c r="F242" i="18" s="1"/>
  <c r="F238" i="18" s="1"/>
  <c r="P301" i="18"/>
  <c r="O301" i="18"/>
  <c r="N301" i="18"/>
  <c r="M301" i="18"/>
  <c r="L301" i="18"/>
  <c r="K301" i="18"/>
  <c r="J301" i="18"/>
  <c r="I301" i="18"/>
  <c r="H301" i="18"/>
  <c r="G301" i="18"/>
  <c r="F301" i="18"/>
  <c r="P292" i="18"/>
  <c r="N292" i="18"/>
  <c r="M292" i="18"/>
  <c r="L292" i="18"/>
  <c r="K292" i="18"/>
  <c r="J292" i="18"/>
  <c r="I292" i="18"/>
  <c r="H292" i="18"/>
  <c r="G292" i="18"/>
  <c r="F292" i="18"/>
  <c r="P332" i="18"/>
  <c r="N332" i="18"/>
  <c r="M332" i="18"/>
  <c r="L332" i="18"/>
  <c r="K332" i="18"/>
  <c r="J332" i="18"/>
  <c r="I332" i="18"/>
  <c r="H332" i="18"/>
  <c r="G332" i="18"/>
  <c r="F332" i="18"/>
  <c r="P329" i="18"/>
  <c r="O329" i="18"/>
  <c r="N329" i="18"/>
  <c r="M329" i="18"/>
  <c r="L329" i="18"/>
  <c r="K329" i="18"/>
  <c r="J329" i="18"/>
  <c r="I329" i="18"/>
  <c r="H329" i="18"/>
  <c r="G329" i="18"/>
  <c r="F329" i="18"/>
  <c r="P326" i="18"/>
  <c r="O326" i="18"/>
  <c r="N326" i="18"/>
  <c r="M326" i="18"/>
  <c r="L326" i="18"/>
  <c r="K326" i="18"/>
  <c r="J326" i="18"/>
  <c r="I326" i="18"/>
  <c r="H326" i="18"/>
  <c r="G326" i="18"/>
  <c r="F326" i="18"/>
  <c r="P323" i="18"/>
  <c r="O323" i="18"/>
  <c r="N323" i="18"/>
  <c r="M323" i="18"/>
  <c r="L323" i="18"/>
  <c r="K323" i="18"/>
  <c r="J323" i="18"/>
  <c r="I323" i="18"/>
  <c r="H323" i="18"/>
  <c r="G323" i="18"/>
  <c r="F323" i="18"/>
  <c r="P320" i="18"/>
  <c r="O320" i="18"/>
  <c r="N320" i="18"/>
  <c r="M320" i="18"/>
  <c r="L320" i="18"/>
  <c r="K320" i="18"/>
  <c r="J320" i="18"/>
  <c r="I320" i="18"/>
  <c r="H320" i="18"/>
  <c r="G320" i="18"/>
  <c r="F320" i="18"/>
  <c r="P340" i="18"/>
  <c r="P336" i="18" s="1"/>
  <c r="N340" i="18"/>
  <c r="N336" i="18" s="1"/>
  <c r="M340" i="18"/>
  <c r="M336" i="18" s="1"/>
  <c r="L340" i="18"/>
  <c r="L336" i="18" s="1"/>
  <c r="K340" i="18"/>
  <c r="K336" i="18" s="1"/>
  <c r="J340" i="18"/>
  <c r="J336" i="18" s="1"/>
  <c r="I340" i="18"/>
  <c r="I336" i="18" s="1"/>
  <c r="H340" i="18"/>
  <c r="H336" i="18" s="1"/>
  <c r="G340" i="18"/>
  <c r="G336" i="18" s="1"/>
  <c r="F340" i="18"/>
  <c r="F336" i="18" s="1"/>
  <c r="P366" i="18"/>
  <c r="P362" i="18" s="1"/>
  <c r="N366" i="18"/>
  <c r="N362" i="18" s="1"/>
  <c r="M366" i="18"/>
  <c r="L366" i="18"/>
  <c r="L362" i="18" s="1"/>
  <c r="K366" i="18"/>
  <c r="K362" i="18" s="1"/>
  <c r="J366" i="18"/>
  <c r="J362" i="18" s="1"/>
  <c r="I366" i="18"/>
  <c r="I362" i="18" s="1"/>
  <c r="H366" i="18"/>
  <c r="H362" i="18" s="1"/>
  <c r="G366" i="18"/>
  <c r="G362" i="18" s="1"/>
  <c r="F366" i="18"/>
  <c r="F362" i="18" s="1"/>
  <c r="P399" i="18"/>
  <c r="O399" i="18"/>
  <c r="N399" i="18"/>
  <c r="M399" i="18"/>
  <c r="L399" i="18"/>
  <c r="K399" i="18"/>
  <c r="J399" i="18"/>
  <c r="I399" i="18"/>
  <c r="H399" i="18"/>
  <c r="G399" i="18"/>
  <c r="F399" i="18"/>
  <c r="P396" i="18"/>
  <c r="O396" i="18"/>
  <c r="N396" i="18"/>
  <c r="M396" i="18"/>
  <c r="L396" i="18"/>
  <c r="K396" i="18"/>
  <c r="J396" i="18"/>
  <c r="I396" i="18"/>
  <c r="H396" i="18"/>
  <c r="G396" i="18"/>
  <c r="F396" i="18"/>
  <c r="P393" i="18"/>
  <c r="O393" i="18"/>
  <c r="N393" i="18"/>
  <c r="M393" i="18"/>
  <c r="L393" i="18"/>
  <c r="K393" i="18"/>
  <c r="J393" i="18"/>
  <c r="I393" i="18"/>
  <c r="H393" i="18"/>
  <c r="G393" i="18"/>
  <c r="F393" i="18"/>
  <c r="P390" i="18"/>
  <c r="O390" i="18"/>
  <c r="N390" i="18"/>
  <c r="M390" i="18"/>
  <c r="L390" i="18"/>
  <c r="K390" i="18"/>
  <c r="J390" i="18"/>
  <c r="I390" i="18"/>
  <c r="H390" i="18"/>
  <c r="G390" i="18"/>
  <c r="F390" i="18"/>
  <c r="P387" i="18"/>
  <c r="O387" i="18"/>
  <c r="N387" i="18"/>
  <c r="M387" i="18"/>
  <c r="L387" i="18"/>
  <c r="K387" i="18"/>
  <c r="J387" i="18"/>
  <c r="I387" i="18"/>
  <c r="H387" i="18"/>
  <c r="G387" i="18"/>
  <c r="F387" i="18"/>
  <c r="P407" i="18"/>
  <c r="P403" i="18" s="1"/>
  <c r="O407" i="18"/>
  <c r="O403" i="18" s="1"/>
  <c r="N407" i="18"/>
  <c r="N403" i="18" s="1"/>
  <c r="M407" i="18"/>
  <c r="M403" i="18" s="1"/>
  <c r="L407" i="18"/>
  <c r="L403" i="18" s="1"/>
  <c r="K407" i="18"/>
  <c r="K403" i="18" s="1"/>
  <c r="J407" i="18"/>
  <c r="J403" i="18" s="1"/>
  <c r="I407" i="18"/>
  <c r="I403" i="18" s="1"/>
  <c r="H407" i="18"/>
  <c r="H403" i="18" s="1"/>
  <c r="G407" i="18"/>
  <c r="G403" i="18" s="1"/>
  <c r="F407" i="18"/>
  <c r="F403" i="18" s="1"/>
  <c r="P454" i="18"/>
  <c r="O454" i="18"/>
  <c r="N454" i="18"/>
  <c r="M454" i="18"/>
  <c r="L454" i="18"/>
  <c r="K454" i="18"/>
  <c r="J454" i="18"/>
  <c r="I454" i="18"/>
  <c r="H454" i="18"/>
  <c r="G454" i="18"/>
  <c r="F454" i="18"/>
  <c r="P448" i="18"/>
  <c r="O448" i="18"/>
  <c r="M448" i="18"/>
  <c r="L448" i="18"/>
  <c r="K448" i="18"/>
  <c r="I448" i="18"/>
  <c r="H448" i="18"/>
  <c r="G448" i="18"/>
  <c r="L439" i="18"/>
  <c r="J439" i="18"/>
  <c r="I439" i="18"/>
  <c r="H439" i="18"/>
  <c r="G439" i="18"/>
  <c r="O476" i="18"/>
  <c r="O468" i="18" s="1"/>
  <c r="P474" i="18"/>
  <c r="N474" i="18"/>
  <c r="M474" i="18"/>
  <c r="L474" i="18"/>
  <c r="K474" i="18"/>
  <c r="J474" i="18"/>
  <c r="I474" i="18"/>
  <c r="H474" i="18"/>
  <c r="G474" i="18"/>
  <c r="F474" i="18"/>
  <c r="P471" i="18"/>
  <c r="O471" i="18"/>
  <c r="N471" i="18"/>
  <c r="M471" i="18"/>
  <c r="L471" i="18"/>
  <c r="K471" i="18"/>
  <c r="J471" i="18"/>
  <c r="I471" i="18"/>
  <c r="H471" i="18"/>
  <c r="G471" i="18"/>
  <c r="F471" i="18"/>
  <c r="P482" i="18"/>
  <c r="O482" i="18"/>
  <c r="L482" i="18"/>
  <c r="I482" i="18"/>
  <c r="H482" i="18"/>
  <c r="P506" i="18"/>
  <c r="P502" i="18" s="1"/>
  <c r="O506" i="18"/>
  <c r="O502" i="18" s="1"/>
  <c r="N506" i="18"/>
  <c r="N502" i="18" s="1"/>
  <c r="M506" i="18"/>
  <c r="M502" i="18" s="1"/>
  <c r="L506" i="18"/>
  <c r="L502" i="18" s="1"/>
  <c r="K506" i="18"/>
  <c r="K502" i="18" s="1"/>
  <c r="J506" i="18"/>
  <c r="J502" i="18" s="1"/>
  <c r="I506" i="18"/>
  <c r="I502" i="18" s="1"/>
  <c r="H506" i="18"/>
  <c r="H502" i="18" s="1"/>
  <c r="G506" i="18"/>
  <c r="G502" i="18" s="1"/>
  <c r="F506" i="18"/>
  <c r="F502" i="18" s="1"/>
  <c r="P520" i="18"/>
  <c r="P516" i="18" s="1"/>
  <c r="O520" i="18"/>
  <c r="O516" i="18" s="1"/>
  <c r="N520" i="18"/>
  <c r="N516" i="18" s="1"/>
  <c r="M520" i="18"/>
  <c r="M516" i="18" s="1"/>
  <c r="L520" i="18"/>
  <c r="L516" i="18" s="1"/>
  <c r="K520" i="18"/>
  <c r="K516" i="18" s="1"/>
  <c r="J520" i="18"/>
  <c r="J516" i="18" s="1"/>
  <c r="I520" i="18"/>
  <c r="I516" i="18" s="1"/>
  <c r="H520" i="18"/>
  <c r="H516" i="18" s="1"/>
  <c r="G520" i="18"/>
  <c r="G516" i="18" s="1"/>
  <c r="F520" i="18"/>
  <c r="F516" i="18" s="1"/>
  <c r="P535" i="18"/>
  <c r="P531" i="18" s="1"/>
  <c r="N535" i="18"/>
  <c r="N531" i="18" s="1"/>
  <c r="M535" i="18"/>
  <c r="M531" i="18" s="1"/>
  <c r="L535" i="18"/>
  <c r="L531" i="18" s="1"/>
  <c r="K535" i="18"/>
  <c r="K531" i="18" s="1"/>
  <c r="J535" i="18"/>
  <c r="J531" i="18" s="1"/>
  <c r="I535" i="18"/>
  <c r="I531" i="18" s="1"/>
  <c r="H535" i="18"/>
  <c r="H531" i="18" s="1"/>
  <c r="G535" i="18"/>
  <c r="G531" i="18" s="1"/>
  <c r="F535" i="18"/>
  <c r="F531" i="18" s="1"/>
  <c r="K549" i="18"/>
  <c r="K545" i="18" s="1"/>
  <c r="I549" i="18"/>
  <c r="F549" i="18"/>
  <c r="P563" i="18"/>
  <c r="O563" i="18"/>
  <c r="N563" i="18"/>
  <c r="M563" i="18"/>
  <c r="L563" i="18"/>
  <c r="K563" i="18"/>
  <c r="J563" i="18"/>
  <c r="I563" i="18"/>
  <c r="H563" i="18"/>
  <c r="G563" i="18"/>
  <c r="F563" i="18"/>
  <c r="P560" i="18"/>
  <c r="O560" i="18"/>
  <c r="N560" i="18"/>
  <c r="M560" i="18"/>
  <c r="L560" i="18"/>
  <c r="K560" i="18"/>
  <c r="J560" i="18"/>
  <c r="I560" i="18"/>
  <c r="H560" i="18"/>
  <c r="G560" i="18"/>
  <c r="F560" i="18"/>
  <c r="P557" i="18"/>
  <c r="O557" i="18"/>
  <c r="N557" i="18"/>
  <c r="M557" i="18"/>
  <c r="L557" i="18"/>
  <c r="K557" i="18"/>
  <c r="J557" i="18"/>
  <c r="I557" i="18"/>
  <c r="H557" i="18"/>
  <c r="G557" i="18"/>
  <c r="F557" i="18"/>
  <c r="P554" i="18"/>
  <c r="O554" i="18"/>
  <c r="N554" i="18"/>
  <c r="M554" i="18"/>
  <c r="L554" i="18"/>
  <c r="K554" i="18"/>
  <c r="J554" i="18"/>
  <c r="I554" i="18"/>
  <c r="H554" i="18"/>
  <c r="G554" i="18"/>
  <c r="F554" i="18"/>
  <c r="P571" i="18"/>
  <c r="P567" i="18" s="1"/>
  <c r="O571" i="18"/>
  <c r="O567" i="18" s="1"/>
  <c r="N571" i="18"/>
  <c r="N567" i="18" s="1"/>
  <c r="M571" i="18"/>
  <c r="M567" i="18" s="1"/>
  <c r="L571" i="18"/>
  <c r="L567" i="18" s="1"/>
  <c r="K571" i="18"/>
  <c r="K567" i="18" s="1"/>
  <c r="J571" i="18"/>
  <c r="J567" i="18" s="1"/>
  <c r="I571" i="18"/>
  <c r="I567" i="18" s="1"/>
  <c r="H571" i="18"/>
  <c r="H567" i="18" s="1"/>
  <c r="G571" i="18"/>
  <c r="G567" i="18" s="1"/>
  <c r="F571" i="18"/>
  <c r="F567" i="18" s="1"/>
  <c r="P593" i="18"/>
  <c r="P589" i="18" s="1"/>
  <c r="O593" i="18"/>
  <c r="O589" i="18" s="1"/>
  <c r="N593" i="18"/>
  <c r="N589" i="18" s="1"/>
  <c r="M593" i="18"/>
  <c r="M589" i="18" s="1"/>
  <c r="L593" i="18"/>
  <c r="L589" i="18" s="1"/>
  <c r="K593" i="18"/>
  <c r="K589" i="18" s="1"/>
  <c r="J593" i="18"/>
  <c r="I593" i="18"/>
  <c r="H593" i="18"/>
  <c r="H589" i="18" s="1"/>
  <c r="G593" i="18"/>
  <c r="G589" i="18" s="1"/>
  <c r="F593" i="18"/>
  <c r="P604" i="18"/>
  <c r="P600" i="18" s="1"/>
  <c r="O604" i="18"/>
  <c r="O600" i="18" s="1"/>
  <c r="N604" i="18"/>
  <c r="N600" i="18" s="1"/>
  <c r="M604" i="18"/>
  <c r="M600" i="18" s="1"/>
  <c r="L604" i="18"/>
  <c r="L600" i="18" s="1"/>
  <c r="K604" i="18"/>
  <c r="K600" i="18" s="1"/>
  <c r="J604" i="18"/>
  <c r="I604" i="18"/>
  <c r="H604" i="18"/>
  <c r="H600" i="18" s="1"/>
  <c r="G604" i="18"/>
  <c r="G600" i="18" s="1"/>
  <c r="F604" i="18"/>
  <c r="P624" i="18"/>
  <c r="O624" i="18"/>
  <c r="N624" i="18"/>
  <c r="M624" i="18"/>
  <c r="L624" i="18"/>
  <c r="K624" i="18"/>
  <c r="J624" i="18"/>
  <c r="I624" i="18"/>
  <c r="H624" i="18"/>
  <c r="G624" i="18"/>
  <c r="F624" i="18"/>
  <c r="O732" i="18"/>
  <c r="O710" i="18" s="1"/>
  <c r="O746" i="18"/>
  <c r="O743" i="18"/>
  <c r="K743" i="18"/>
  <c r="J743" i="18"/>
  <c r="I743" i="18"/>
  <c r="O441" i="18"/>
  <c r="O681" i="18"/>
  <c r="O644" i="18"/>
  <c r="O639" i="18" s="1"/>
  <c r="O663" i="18"/>
  <c r="P758" i="18"/>
  <c r="P754" i="18" s="1"/>
  <c r="O758" i="18"/>
  <c r="O754" i="18" s="1"/>
  <c r="N758" i="18"/>
  <c r="N754" i="18" s="1"/>
  <c r="M758" i="18"/>
  <c r="M754" i="18" s="1"/>
  <c r="L758" i="18"/>
  <c r="L754" i="18" s="1"/>
  <c r="K758" i="18"/>
  <c r="K754" i="18" s="1"/>
  <c r="J758" i="18"/>
  <c r="J754" i="18" s="1"/>
  <c r="I758" i="18"/>
  <c r="I754" i="18" s="1"/>
  <c r="H758" i="18"/>
  <c r="H754" i="18" s="1"/>
  <c r="G758" i="18"/>
  <c r="G754" i="18" s="1"/>
  <c r="F758" i="18"/>
  <c r="F754" i="18" s="1"/>
  <c r="P738" i="18"/>
  <c r="P734" i="18" s="1"/>
  <c r="O738" i="18"/>
  <c r="O734" i="18" s="1"/>
  <c r="N738" i="18"/>
  <c r="N734" i="18" s="1"/>
  <c r="M738" i="18"/>
  <c r="M734" i="18" s="1"/>
  <c r="L738" i="18"/>
  <c r="L734" i="18" s="1"/>
  <c r="K738" i="18"/>
  <c r="K734" i="18" s="1"/>
  <c r="J738" i="18"/>
  <c r="J734" i="18" s="1"/>
  <c r="I738" i="18"/>
  <c r="I734" i="18" s="1"/>
  <c r="H738" i="18"/>
  <c r="H734" i="18" s="1"/>
  <c r="G738" i="18"/>
  <c r="G734" i="18" s="1"/>
  <c r="F738" i="18"/>
  <c r="F734" i="18" s="1"/>
  <c r="P721" i="18"/>
  <c r="N721" i="18"/>
  <c r="M721" i="18"/>
  <c r="L721" i="18"/>
  <c r="H721" i="18"/>
  <c r="G721" i="18"/>
  <c r="F721" i="18"/>
  <c r="P720" i="18"/>
  <c r="O720" i="18"/>
  <c r="N720" i="18"/>
  <c r="N719" i="18" s="1"/>
  <c r="N715" i="18" s="1"/>
  <c r="M720" i="18"/>
  <c r="M719" i="18" s="1"/>
  <c r="M715" i="18" s="1"/>
  <c r="L720" i="18"/>
  <c r="L719" i="18" s="1"/>
  <c r="L715" i="18" s="1"/>
  <c r="K720" i="18"/>
  <c r="J720" i="18"/>
  <c r="I720" i="18"/>
  <c r="H720" i="18"/>
  <c r="G720" i="18"/>
  <c r="F720" i="18"/>
  <c r="P676" i="18"/>
  <c r="P672" i="18" s="1"/>
  <c r="O676" i="18"/>
  <c r="O672" i="18" s="1"/>
  <c r="N676" i="18"/>
  <c r="N672" i="18" s="1"/>
  <c r="M676" i="18"/>
  <c r="M672" i="18" s="1"/>
  <c r="L676" i="18"/>
  <c r="L672" i="18" s="1"/>
  <c r="K676" i="18"/>
  <c r="K672" i="18" s="1"/>
  <c r="J676" i="18"/>
  <c r="J672" i="18" s="1"/>
  <c r="I676" i="18"/>
  <c r="I672" i="18" s="1"/>
  <c r="H676" i="18"/>
  <c r="H672" i="18" s="1"/>
  <c r="G676" i="18"/>
  <c r="G672" i="18" s="1"/>
  <c r="F676" i="18"/>
  <c r="F672" i="18" s="1"/>
  <c r="P637" i="18"/>
  <c r="P633" i="18" s="1"/>
  <c r="L637" i="18"/>
  <c r="L633" i="18" s="1"/>
  <c r="H637" i="18"/>
  <c r="H633" i="18" s="1"/>
  <c r="P642" i="18"/>
  <c r="N642" i="18"/>
  <c r="M642" i="18"/>
  <c r="L642" i="18"/>
  <c r="K642" i="18"/>
  <c r="J642" i="18"/>
  <c r="I642" i="18"/>
  <c r="H642" i="18"/>
  <c r="G642" i="18"/>
  <c r="F642" i="18"/>
  <c r="P658" i="18"/>
  <c r="P654" i="18" s="1"/>
  <c r="O658" i="18"/>
  <c r="O654" i="18" s="1"/>
  <c r="N658" i="18"/>
  <c r="N654" i="18" s="1"/>
  <c r="M658" i="18"/>
  <c r="M654" i="18" s="1"/>
  <c r="L658" i="18"/>
  <c r="L654" i="18" s="1"/>
  <c r="K658" i="18"/>
  <c r="K654" i="18" s="1"/>
  <c r="J658" i="18"/>
  <c r="I658" i="18"/>
  <c r="H658" i="18"/>
  <c r="H654" i="18" s="1"/>
  <c r="G658" i="18"/>
  <c r="G654" i="18" s="1"/>
  <c r="F658" i="18"/>
  <c r="P724" i="18"/>
  <c r="O724" i="18"/>
  <c r="N724" i="18"/>
  <c r="M724" i="18"/>
  <c r="L724" i="18"/>
  <c r="K724" i="18"/>
  <c r="J724" i="18"/>
  <c r="I724" i="18"/>
  <c r="H724" i="18"/>
  <c r="G724" i="18"/>
  <c r="F724" i="18"/>
  <c r="P727" i="18"/>
  <c r="O727" i="18"/>
  <c r="N727" i="18"/>
  <c r="M727" i="18"/>
  <c r="L727" i="18"/>
  <c r="K727" i="18"/>
  <c r="J727" i="18"/>
  <c r="I727" i="18"/>
  <c r="H727" i="18"/>
  <c r="G727" i="18"/>
  <c r="F727" i="18"/>
  <c r="P730" i="18"/>
  <c r="N730" i="18"/>
  <c r="M730" i="18"/>
  <c r="L730" i="18"/>
  <c r="K730" i="18"/>
  <c r="J730" i="18"/>
  <c r="I730" i="18"/>
  <c r="H730" i="18"/>
  <c r="G730" i="18"/>
  <c r="F730" i="18"/>
  <c r="O1440" i="18"/>
  <c r="O1110" i="18"/>
  <c r="O1105" i="18" s="1"/>
  <c r="O1121" i="18"/>
  <c r="O1118" i="18"/>
  <c r="O1116" i="18" s="1"/>
  <c r="O1112" i="18" s="1"/>
  <c r="G1096" i="18"/>
  <c r="G1008" i="18" s="1"/>
  <c r="G1003" i="18" s="1"/>
  <c r="I1091" i="18"/>
  <c r="I1090" i="18" s="1"/>
  <c r="I1086" i="18" s="1"/>
  <c r="P1513" i="18"/>
  <c r="P1524" i="18"/>
  <c r="P1523" i="18" s="1"/>
  <c r="P1519" i="18" s="1"/>
  <c r="N1513" i="18"/>
  <c r="N1524" i="18"/>
  <c r="N1523" i="18" s="1"/>
  <c r="N1519" i="18" s="1"/>
  <c r="M1513" i="18"/>
  <c r="M1512" i="18" s="1"/>
  <c r="M1524" i="18"/>
  <c r="M1523" i="18" s="1"/>
  <c r="M1519" i="18" s="1"/>
  <c r="L1513" i="18"/>
  <c r="L1524" i="18"/>
  <c r="L1523" i="18" s="1"/>
  <c r="L1519" i="18" s="1"/>
  <c r="K1513" i="18"/>
  <c r="K1512" i="18" s="1"/>
  <c r="K1524" i="18"/>
  <c r="J1513" i="18"/>
  <c r="J1508" i="18" s="1"/>
  <c r="J1524" i="18"/>
  <c r="J1523" i="18" s="1"/>
  <c r="J1519" i="18" s="1"/>
  <c r="I1513" i="18"/>
  <c r="I1508" i="18" s="1"/>
  <c r="I1524" i="18"/>
  <c r="I1523" i="18" s="1"/>
  <c r="I1519" i="18" s="1"/>
  <c r="M1439" i="18"/>
  <c r="M1438" i="18" s="1"/>
  <c r="M1434" i="18" s="1"/>
  <c r="M1443" i="18"/>
  <c r="L1439" i="18"/>
  <c r="L1438" i="18" s="1"/>
  <c r="L1434" i="18" s="1"/>
  <c r="L1443" i="18"/>
  <c r="K1439" i="18"/>
  <c r="K1438" i="18" s="1"/>
  <c r="K1434" i="18" s="1"/>
  <c r="K1443" i="18"/>
  <c r="J1439" i="18"/>
  <c r="J1438" i="18" s="1"/>
  <c r="J1434" i="18" s="1"/>
  <c r="J1443" i="18"/>
  <c r="O1133" i="18"/>
  <c r="O1131" i="18" s="1"/>
  <c r="O1127" i="18" s="1"/>
  <c r="O1136" i="18"/>
  <c r="N1133" i="18"/>
  <c r="N1131" i="18" s="1"/>
  <c r="N1127" i="18" s="1"/>
  <c r="N1136" i="18"/>
  <c r="M1133" i="18"/>
  <c r="M1131" i="18" s="1"/>
  <c r="M1127" i="18" s="1"/>
  <c r="M1136" i="18"/>
  <c r="L1133" i="18"/>
  <c r="L1131" i="18" s="1"/>
  <c r="L1127" i="18" s="1"/>
  <c r="L1136" i="18"/>
  <c r="K1133" i="18"/>
  <c r="K1131" i="18" s="1"/>
  <c r="K1127" i="18" s="1"/>
  <c r="K1136" i="18"/>
  <c r="J1133" i="18"/>
  <c r="J1131" i="18" s="1"/>
  <c r="J1127" i="18" s="1"/>
  <c r="J1136" i="18"/>
  <c r="O936" i="18"/>
  <c r="O934" i="18" s="1"/>
  <c r="O930" i="18" s="1"/>
  <c r="O942" i="18"/>
  <c r="N935" i="18"/>
  <c r="N934" i="18" s="1"/>
  <c r="N930" i="18" s="1"/>
  <c r="N942" i="18"/>
  <c r="M935" i="18"/>
  <c r="M934" i="18" s="1"/>
  <c r="M930" i="18" s="1"/>
  <c r="M942" i="18"/>
  <c r="L935" i="18"/>
  <c r="L934" i="18" s="1"/>
  <c r="L930" i="18" s="1"/>
  <c r="L942" i="18"/>
  <c r="K935" i="18"/>
  <c r="K934" i="18" s="1"/>
  <c r="K930" i="18" s="1"/>
  <c r="K942" i="18"/>
  <c r="J935" i="18"/>
  <c r="J934" i="18" s="1"/>
  <c r="J930" i="18" s="1"/>
  <c r="J942" i="18"/>
  <c r="I935" i="18"/>
  <c r="I942" i="18"/>
  <c r="G942" i="18"/>
  <c r="F935" i="18"/>
  <c r="F942" i="18"/>
  <c r="G936" i="18"/>
  <c r="F936" i="18"/>
  <c r="F939" i="18"/>
  <c r="G935" i="18"/>
  <c r="G939" i="18"/>
  <c r="O879" i="18"/>
  <c r="O877" i="18" s="1"/>
  <c r="O903" i="18"/>
  <c r="O901" i="18" s="1"/>
  <c r="O897" i="18" s="1"/>
  <c r="O906" i="18"/>
  <c r="O996" i="18"/>
  <c r="O22" i="18" s="1"/>
  <c r="O20" i="18" s="1"/>
  <c r="O1217" i="18"/>
  <c r="O1190" i="18" s="1"/>
  <c r="O1185" i="18" s="1"/>
  <c r="O1225" i="18"/>
  <c r="O1223" i="18" s="1"/>
  <c r="O1219" i="18" s="1"/>
  <c r="O1628" i="18"/>
  <c r="O1624" i="18" s="1"/>
  <c r="H1628" i="18"/>
  <c r="H1624" i="18" s="1"/>
  <c r="G1628" i="18"/>
  <c r="G1624" i="18" s="1"/>
  <c r="P1612" i="18"/>
  <c r="P1608" i="18" s="1"/>
  <c r="O1612" i="18"/>
  <c r="O1608" i="18" s="1"/>
  <c r="N1612" i="18"/>
  <c r="N1608" i="18" s="1"/>
  <c r="M1612" i="18"/>
  <c r="M1608" i="18" s="1"/>
  <c r="L1612" i="18"/>
  <c r="L1608" i="18" s="1"/>
  <c r="K1612" i="18"/>
  <c r="K1608" i="18" s="1"/>
  <c r="J1612" i="18"/>
  <c r="J1608" i="18" s="1"/>
  <c r="I1612" i="18"/>
  <c r="I1608" i="18" s="1"/>
  <c r="H1612" i="18"/>
  <c r="H1608" i="18" s="1"/>
  <c r="G1612" i="18"/>
  <c r="G1608" i="18" s="1"/>
  <c r="F1612" i="18"/>
  <c r="H1599" i="18"/>
  <c r="H1595" i="18" s="1"/>
  <c r="G1599" i="18"/>
  <c r="G1595" i="18" s="1"/>
  <c r="F1599" i="18"/>
  <c r="P1581" i="18"/>
  <c r="P1577" i="18" s="1"/>
  <c r="O1581" i="18"/>
  <c r="O1577" i="18" s="1"/>
  <c r="N1581" i="18"/>
  <c r="N1577" i="18" s="1"/>
  <c r="M1581" i="18"/>
  <c r="M1577" i="18" s="1"/>
  <c r="L1581" i="18"/>
  <c r="L1577" i="18" s="1"/>
  <c r="K1581" i="18"/>
  <c r="K1577" i="18" s="1"/>
  <c r="J1581" i="18"/>
  <c r="J1577" i="18" s="1"/>
  <c r="I1581" i="18"/>
  <c r="I1577" i="18" s="1"/>
  <c r="H1581" i="18"/>
  <c r="H1577" i="18" s="1"/>
  <c r="G1581" i="18"/>
  <c r="G1577" i="18" s="1"/>
  <c r="F1581" i="18"/>
  <c r="P1515" i="18"/>
  <c r="O1515" i="18"/>
  <c r="N1515" i="18"/>
  <c r="M1515" i="18"/>
  <c r="L1515" i="18"/>
  <c r="K1515" i="18"/>
  <c r="J1515" i="18"/>
  <c r="I1515" i="18"/>
  <c r="H1515" i="18"/>
  <c r="G1515" i="18"/>
  <c r="F1515" i="18"/>
  <c r="O1552" i="18"/>
  <c r="H1552" i="18"/>
  <c r="G1552" i="18"/>
  <c r="P1551" i="18"/>
  <c r="O1513" i="18"/>
  <c r="O1551" i="18"/>
  <c r="N1551" i="18"/>
  <c r="M1551" i="18"/>
  <c r="L1551" i="18"/>
  <c r="K1551" i="18"/>
  <c r="J1551" i="18"/>
  <c r="I1551" i="18"/>
  <c r="H1513" i="18"/>
  <c r="H1551" i="18"/>
  <c r="G1513" i="18"/>
  <c r="G1551" i="18"/>
  <c r="F1513" i="18"/>
  <c r="F1551" i="18"/>
  <c r="P1440" i="18"/>
  <c r="P1438" i="18" s="1"/>
  <c r="P1434" i="18" s="1"/>
  <c r="P1443" i="18"/>
  <c r="N1440" i="18"/>
  <c r="N1438" i="18" s="1"/>
  <c r="N1434" i="18" s="1"/>
  <c r="N1443" i="18"/>
  <c r="I1440" i="18"/>
  <c r="I1438" i="18" s="1"/>
  <c r="I1434" i="18" s="1"/>
  <c r="I1443" i="18"/>
  <c r="H1440" i="18"/>
  <c r="H1438" i="18" s="1"/>
  <c r="H1434" i="18" s="1"/>
  <c r="H1443" i="18"/>
  <c r="G1440" i="18"/>
  <c r="G1438" i="18" s="1"/>
  <c r="G1434" i="18" s="1"/>
  <c r="G1443" i="18"/>
  <c r="F1440" i="18"/>
  <c r="F1438" i="18" s="1"/>
  <c r="F1434" i="18" s="1"/>
  <c r="F1443" i="18"/>
  <c r="P1423" i="18"/>
  <c r="P1419" i="18" s="1"/>
  <c r="O1423" i="18"/>
  <c r="O1419" i="18" s="1"/>
  <c r="N1423" i="18"/>
  <c r="N1419" i="18" s="1"/>
  <c r="M1423" i="18"/>
  <c r="M1419" i="18" s="1"/>
  <c r="L1423" i="18"/>
  <c r="L1419" i="18" s="1"/>
  <c r="K1423" i="18"/>
  <c r="K1419" i="18" s="1"/>
  <c r="J1423" i="18"/>
  <c r="J1419" i="18" s="1"/>
  <c r="I1423" i="18"/>
  <c r="H1423" i="18"/>
  <c r="H1419" i="18" s="1"/>
  <c r="G1423" i="18"/>
  <c r="G1419" i="18" s="1"/>
  <c r="F1423" i="18"/>
  <c r="I1402" i="18"/>
  <c r="I1397" i="18" s="1"/>
  <c r="I1410" i="18"/>
  <c r="H1402" i="18"/>
  <c r="H1397" i="18" s="1"/>
  <c r="H1410" i="18"/>
  <c r="G1402" i="18"/>
  <c r="G1397" i="18" s="1"/>
  <c r="G1410" i="18"/>
  <c r="P1402" i="18"/>
  <c r="P1397" i="18" s="1"/>
  <c r="P1410" i="18"/>
  <c r="O1402" i="18"/>
  <c r="O1397" i="18" s="1"/>
  <c r="O1410" i="18"/>
  <c r="N1402" i="18"/>
  <c r="N1397" i="18" s="1"/>
  <c r="N1410" i="18"/>
  <c r="M1402" i="18"/>
  <c r="M1397" i="18" s="1"/>
  <c r="M1410" i="18"/>
  <c r="L1402" i="18"/>
  <c r="L1397" i="18" s="1"/>
  <c r="L1410" i="18"/>
  <c r="K1402" i="18"/>
  <c r="K1397" i="18" s="1"/>
  <c r="K1410" i="18"/>
  <c r="P1401" i="18"/>
  <c r="P1409" i="18"/>
  <c r="P1413" i="18"/>
  <c r="O1409" i="18"/>
  <c r="O1413" i="18"/>
  <c r="N1401" i="18"/>
  <c r="N1409" i="18"/>
  <c r="N1413" i="18"/>
  <c r="M1401" i="18"/>
  <c r="M1409" i="18"/>
  <c r="M1413" i="18"/>
  <c r="L1401" i="18"/>
  <c r="L1409" i="18"/>
  <c r="L1413" i="18"/>
  <c r="K1401" i="18"/>
  <c r="K1409" i="18"/>
  <c r="K1408" i="18" s="1"/>
  <c r="K1404" i="18" s="1"/>
  <c r="K1413" i="18"/>
  <c r="J1401" i="18"/>
  <c r="J1409" i="18"/>
  <c r="I1401" i="18"/>
  <c r="I1409" i="18"/>
  <c r="I1413" i="18"/>
  <c r="H1401" i="18"/>
  <c r="H1409" i="18"/>
  <c r="H1413" i="18"/>
  <c r="G1401" i="18"/>
  <c r="G1409" i="18"/>
  <c r="G1413" i="18"/>
  <c r="F1401" i="18"/>
  <c r="F1409" i="18"/>
  <c r="F1408" i="18" s="1"/>
  <c r="F1404" i="18" s="1"/>
  <c r="F1413" i="18"/>
  <c r="P1363" i="18"/>
  <c r="P1359" i="18" s="1"/>
  <c r="O1363" i="18"/>
  <c r="O1359" i="18" s="1"/>
  <c r="N1363" i="18"/>
  <c r="N1359" i="18" s="1"/>
  <c r="M1363" i="18"/>
  <c r="M1359" i="18" s="1"/>
  <c r="L1363" i="18"/>
  <c r="L1359" i="18" s="1"/>
  <c r="K1363" i="18"/>
  <c r="K1359" i="18" s="1"/>
  <c r="J1363" i="18"/>
  <c r="I1363" i="18"/>
  <c r="H1363" i="18"/>
  <c r="H1359" i="18" s="1"/>
  <c r="G1363" i="18"/>
  <c r="G1359" i="18" s="1"/>
  <c r="F1363" i="18"/>
  <c r="P1339" i="18"/>
  <c r="O1339" i="18"/>
  <c r="N1339" i="18"/>
  <c r="M1339" i="18"/>
  <c r="M1334" i="18"/>
  <c r="M1330" i="18" s="1"/>
  <c r="L1339" i="18"/>
  <c r="L1334" i="18"/>
  <c r="L1330" i="18" s="1"/>
  <c r="K1330" i="18"/>
  <c r="J1339" i="18"/>
  <c r="J1334" i="18"/>
  <c r="J1330" i="18" s="1"/>
  <c r="I1339" i="18"/>
  <c r="I1334" i="18"/>
  <c r="I1330" i="18" s="1"/>
  <c r="H1339" i="18"/>
  <c r="H1334" i="18"/>
  <c r="H1330" i="18" s="1"/>
  <c r="G1339" i="18"/>
  <c r="F1339" i="18"/>
  <c r="P1292" i="18"/>
  <c r="P1288" i="18" s="1"/>
  <c r="O1292" i="18"/>
  <c r="O1288" i="18" s="1"/>
  <c r="N1292" i="18"/>
  <c r="N1288" i="18" s="1"/>
  <c r="M1292" i="18"/>
  <c r="M1288" i="18" s="1"/>
  <c r="L1292" i="18"/>
  <c r="L1288" i="18" s="1"/>
  <c r="K1292" i="18"/>
  <c r="K1288" i="18" s="1"/>
  <c r="J1292" i="18"/>
  <c r="J1288" i="18" s="1"/>
  <c r="I1292" i="18"/>
  <c r="I1288" i="18" s="1"/>
  <c r="H1292" i="18"/>
  <c r="H1288" i="18" s="1"/>
  <c r="G1292" i="18"/>
  <c r="G1288" i="18" s="1"/>
  <c r="F1288" i="18"/>
  <c r="P1279" i="18"/>
  <c r="P1275" i="18" s="1"/>
  <c r="O1279" i="18"/>
  <c r="O1275" i="18" s="1"/>
  <c r="N1279" i="18"/>
  <c r="N1275" i="18" s="1"/>
  <c r="M1279" i="18"/>
  <c r="M1275" i="18" s="1"/>
  <c r="L1279" i="18"/>
  <c r="L1275" i="18" s="1"/>
  <c r="K1279" i="18"/>
  <c r="K1275" i="18" s="1"/>
  <c r="J1279" i="18"/>
  <c r="J1275" i="18" s="1"/>
  <c r="I1279" i="18"/>
  <c r="I1275" i="18" s="1"/>
  <c r="H1279" i="18"/>
  <c r="H1275" i="18" s="1"/>
  <c r="G1279" i="18"/>
  <c r="G1275" i="18" s="1"/>
  <c r="F1275" i="18"/>
  <c r="P1271" i="18"/>
  <c r="P1256" i="18"/>
  <c r="P1251" i="18" s="1"/>
  <c r="P1267" i="18"/>
  <c r="P1266" i="18" s="1"/>
  <c r="P1262" i="18" s="1"/>
  <c r="O1271" i="18"/>
  <c r="O1256" i="18"/>
  <c r="O1251" i="18" s="1"/>
  <c r="O1267" i="18"/>
  <c r="O1266" i="18" s="1"/>
  <c r="O1262" i="18" s="1"/>
  <c r="N1271" i="18"/>
  <c r="N1256" i="18"/>
  <c r="N1251" i="18" s="1"/>
  <c r="N1267" i="18"/>
  <c r="M1271" i="18"/>
  <c r="M1256" i="18"/>
  <c r="M1251" i="18" s="1"/>
  <c r="M1267" i="18"/>
  <c r="M1266" i="18" s="1"/>
  <c r="M1262" i="18" s="1"/>
  <c r="L1271" i="18"/>
  <c r="L1256" i="18"/>
  <c r="L1251" i="18" s="1"/>
  <c r="L1267" i="18"/>
  <c r="L1266" i="18" s="1"/>
  <c r="L1262" i="18" s="1"/>
  <c r="K1271" i="18"/>
  <c r="K1256" i="18"/>
  <c r="K1251" i="18" s="1"/>
  <c r="K1267" i="18"/>
  <c r="K1266" i="18" s="1"/>
  <c r="K1262" i="18" s="1"/>
  <c r="J1271" i="18"/>
  <c r="J1256" i="18"/>
  <c r="J1251" i="18" s="1"/>
  <c r="J1267" i="18"/>
  <c r="J1266" i="18" s="1"/>
  <c r="J1262" i="18" s="1"/>
  <c r="I1271" i="18"/>
  <c r="I1256" i="18"/>
  <c r="I1251" i="18" s="1"/>
  <c r="I1267" i="18"/>
  <c r="I1266" i="18" s="1"/>
  <c r="I1262" i="18" s="1"/>
  <c r="H1271" i="18"/>
  <c r="H1256" i="18"/>
  <c r="H1251" i="18" s="1"/>
  <c r="H1267" i="18"/>
  <c r="H1266" i="18" s="1"/>
  <c r="H1262" i="18" s="1"/>
  <c r="G1271" i="18"/>
  <c r="G1256" i="18"/>
  <c r="G1251" i="18" s="1"/>
  <c r="G1267" i="18"/>
  <c r="G1266" i="18" s="1"/>
  <c r="G1262" i="18" s="1"/>
  <c r="F1256" i="18"/>
  <c r="F1251" i="18" s="1"/>
  <c r="P1185" i="18"/>
  <c r="P1212" i="18"/>
  <c r="N1185" i="18"/>
  <c r="N1212" i="18"/>
  <c r="M1185" i="18"/>
  <c r="M1212" i="18"/>
  <c r="L1185" i="18"/>
  <c r="L1212" i="18"/>
  <c r="K1185" i="18"/>
  <c r="K1212" i="18"/>
  <c r="J1185" i="18"/>
  <c r="J1212" i="18"/>
  <c r="I1212" i="18"/>
  <c r="H1185" i="18"/>
  <c r="H1212" i="18"/>
  <c r="G1185" i="18"/>
  <c r="G1212" i="18"/>
  <c r="F1212" i="18"/>
  <c r="P1189" i="18"/>
  <c r="P1184" i="18" s="1"/>
  <c r="P1211" i="18"/>
  <c r="P1215" i="18"/>
  <c r="O1189" i="18"/>
  <c r="O1184" i="18" s="1"/>
  <c r="O1211" i="18"/>
  <c r="N1189" i="18"/>
  <c r="N1184" i="18" s="1"/>
  <c r="N1211" i="18"/>
  <c r="N1215" i="18"/>
  <c r="M1189" i="18"/>
  <c r="M1184" i="18" s="1"/>
  <c r="M1211" i="18"/>
  <c r="M1215" i="18"/>
  <c r="L1189" i="18"/>
  <c r="L1184" i="18" s="1"/>
  <c r="L1211" i="18"/>
  <c r="L1215" i="18"/>
  <c r="K1189" i="18"/>
  <c r="K1184" i="18" s="1"/>
  <c r="K1183" i="18" s="1"/>
  <c r="K1179" i="18" s="1"/>
  <c r="K1211" i="18"/>
  <c r="K1210" i="18" s="1"/>
  <c r="K1206" i="18" s="1"/>
  <c r="K1215" i="18"/>
  <c r="J1189" i="18"/>
  <c r="J1188" i="18" s="1"/>
  <c r="J1211" i="18"/>
  <c r="J1215" i="18"/>
  <c r="I1189" i="18"/>
  <c r="I1188" i="18" s="1"/>
  <c r="I1211" i="18"/>
  <c r="I1215" i="18"/>
  <c r="H1189" i="18"/>
  <c r="H1184" i="18" s="1"/>
  <c r="H1211" i="18"/>
  <c r="H1215" i="18"/>
  <c r="G1189" i="18"/>
  <c r="G1184" i="18" s="1"/>
  <c r="G1211" i="18"/>
  <c r="G1215" i="18"/>
  <c r="F1189" i="18"/>
  <c r="F1188" i="18" s="1"/>
  <c r="F1211" i="18"/>
  <c r="F1215" i="18"/>
  <c r="P1144" i="18"/>
  <c r="P1140" i="18" s="1"/>
  <c r="O1144" i="18"/>
  <c r="O1140" i="18" s="1"/>
  <c r="N1144" i="18"/>
  <c r="N1140" i="18" s="1"/>
  <c r="M1144" i="18"/>
  <c r="M1140" i="18" s="1"/>
  <c r="L1144" i="18"/>
  <c r="L1140" i="18" s="1"/>
  <c r="K1144" i="18"/>
  <c r="K1140" i="18" s="1"/>
  <c r="J1144" i="18"/>
  <c r="I1144" i="18"/>
  <c r="I1140" i="18" s="1"/>
  <c r="H1144" i="18"/>
  <c r="H1140" i="18" s="1"/>
  <c r="G1144" i="18"/>
  <c r="G1140" i="18" s="1"/>
  <c r="F1144" i="18"/>
  <c r="P1131" i="18"/>
  <c r="P1127" i="18" s="1"/>
  <c r="G1131" i="18"/>
  <c r="G1127" i="18" s="1"/>
  <c r="F1131" i="18"/>
  <c r="F1127" i="18" s="1"/>
  <c r="I1116" i="18"/>
  <c r="H1116" i="18"/>
  <c r="H1112" i="18" s="1"/>
  <c r="G1116" i="18"/>
  <c r="G1112" i="18" s="1"/>
  <c r="F1116" i="18"/>
  <c r="P1091" i="18"/>
  <c r="P1090" i="18" s="1"/>
  <c r="P1086" i="18" s="1"/>
  <c r="P1095" i="18"/>
  <c r="O1091" i="18"/>
  <c r="O1090" i="18" s="1"/>
  <c r="O1086" i="18" s="1"/>
  <c r="O1095" i="18"/>
  <c r="N1091" i="18"/>
  <c r="N1090" i="18" s="1"/>
  <c r="N1086" i="18" s="1"/>
  <c r="N1095" i="18"/>
  <c r="M1091" i="18"/>
  <c r="M1090" i="18" s="1"/>
  <c r="M1086" i="18" s="1"/>
  <c r="M1095" i="18"/>
  <c r="L1091" i="18"/>
  <c r="L1090" i="18" s="1"/>
  <c r="L1086" i="18" s="1"/>
  <c r="L1095" i="18"/>
  <c r="K1091" i="18"/>
  <c r="K1090" i="18" s="1"/>
  <c r="K1086" i="18" s="1"/>
  <c r="K1095" i="18"/>
  <c r="J1091" i="18"/>
  <c r="J1090" i="18" s="1"/>
  <c r="J1086" i="18" s="1"/>
  <c r="J1095" i="18"/>
  <c r="H1091" i="18"/>
  <c r="H1095" i="18"/>
  <c r="F1091" i="18"/>
  <c r="F1090" i="18" s="1"/>
  <c r="F1095" i="18"/>
  <c r="P1076" i="18"/>
  <c r="P1072" i="18" s="1"/>
  <c r="O1076" i="18"/>
  <c r="O1072" i="18" s="1"/>
  <c r="N1076" i="18"/>
  <c r="N1072" i="18" s="1"/>
  <c r="M1076" i="18"/>
  <c r="M1072" i="18" s="1"/>
  <c r="L1076" i="18"/>
  <c r="L1072" i="18" s="1"/>
  <c r="K1076" i="18"/>
  <c r="K1072" i="18" s="1"/>
  <c r="J1076" i="18"/>
  <c r="J1072" i="18" s="1"/>
  <c r="I1076" i="18"/>
  <c r="I1072" i="18" s="1"/>
  <c r="H1076" i="18"/>
  <c r="H1072" i="18" s="1"/>
  <c r="G1076" i="18"/>
  <c r="G1072" i="18" s="1"/>
  <c r="F1076" i="18"/>
  <c r="H1056" i="18"/>
  <c r="H1052" i="18" s="1"/>
  <c r="G1056" i="18"/>
  <c r="G1052" i="18" s="1"/>
  <c r="F1056" i="18"/>
  <c r="F1052" i="18" s="1"/>
  <c r="P1022" i="18"/>
  <c r="P1018" i="18" s="1"/>
  <c r="O1022" i="18"/>
  <c r="O1018" i="18" s="1"/>
  <c r="N1022" i="18"/>
  <c r="N1018" i="18" s="1"/>
  <c r="M1022" i="18"/>
  <c r="M1018" i="18" s="1"/>
  <c r="L1022" i="18"/>
  <c r="L1018" i="18" s="1"/>
  <c r="K1022" i="18"/>
  <c r="K1018" i="18" s="1"/>
  <c r="J1022" i="18"/>
  <c r="J1018" i="18" s="1"/>
  <c r="I1022" i="18"/>
  <c r="H1022" i="18"/>
  <c r="H1018" i="18" s="1"/>
  <c r="G1022" i="18"/>
  <c r="G1018" i="18" s="1"/>
  <c r="F1022" i="18"/>
  <c r="F1018" i="18" s="1"/>
  <c r="P990" i="18"/>
  <c r="P985" i="18" s="1"/>
  <c r="N990" i="18"/>
  <c r="N985" i="18" s="1"/>
  <c r="M990" i="18"/>
  <c r="M985" i="18" s="1"/>
  <c r="L990" i="18"/>
  <c r="L985" i="18" s="1"/>
  <c r="K990" i="18"/>
  <c r="K985" i="18" s="1"/>
  <c r="J990" i="18"/>
  <c r="J985" i="18" s="1"/>
  <c r="H990" i="18"/>
  <c r="H985" i="18" s="1"/>
  <c r="G990" i="18"/>
  <c r="G985" i="18" s="1"/>
  <c r="F990" i="18"/>
  <c r="F985" i="18" s="1"/>
  <c r="H915" i="18"/>
  <c r="H911" i="18" s="1"/>
  <c r="G915" i="18"/>
  <c r="G911" i="18" s="1"/>
  <c r="F915" i="18"/>
  <c r="F911" i="18" s="1"/>
  <c r="P901" i="18"/>
  <c r="P897" i="18" s="1"/>
  <c r="N901" i="18"/>
  <c r="N897" i="18" s="1"/>
  <c r="M901" i="18"/>
  <c r="M897" i="18" s="1"/>
  <c r="L901" i="18"/>
  <c r="L897" i="18" s="1"/>
  <c r="K901" i="18"/>
  <c r="J901" i="18"/>
  <c r="I901" i="18"/>
  <c r="H901" i="18"/>
  <c r="H897" i="18" s="1"/>
  <c r="G901" i="18"/>
  <c r="G897" i="18" s="1"/>
  <c r="F901" i="18"/>
  <c r="F897" i="18" s="1"/>
  <c r="P879" i="18"/>
  <c r="N879" i="18"/>
  <c r="M879" i="18"/>
  <c r="L879" i="18"/>
  <c r="K879" i="18"/>
  <c r="J879" i="18"/>
  <c r="G879" i="18"/>
  <c r="N878" i="18"/>
  <c r="M878" i="18"/>
  <c r="L878" i="18"/>
  <c r="K878" i="18"/>
  <c r="J878" i="18"/>
  <c r="I878" i="18"/>
  <c r="I877" i="18" s="1"/>
  <c r="G878" i="18"/>
  <c r="F878" i="18"/>
  <c r="F877" i="18" s="1"/>
  <c r="P876" i="18"/>
  <c r="P887" i="18"/>
  <c r="O876" i="18"/>
  <c r="O887" i="18"/>
  <c r="N876" i="18"/>
  <c r="N887" i="18"/>
  <c r="M876" i="18"/>
  <c r="M887" i="18"/>
  <c r="L876" i="18"/>
  <c r="L887" i="18"/>
  <c r="K876" i="18"/>
  <c r="K887" i="18"/>
  <c r="J876" i="18"/>
  <c r="J887" i="18"/>
  <c r="I876" i="18"/>
  <c r="I887" i="18"/>
  <c r="H876" i="18"/>
  <c r="H887" i="18"/>
  <c r="G876" i="18"/>
  <c r="G887" i="18"/>
  <c r="F876" i="18"/>
  <c r="F887" i="18"/>
  <c r="P875" i="18"/>
  <c r="P27" i="18" s="1"/>
  <c r="P886" i="18"/>
  <c r="O875" i="18"/>
  <c r="O886" i="18"/>
  <c r="N875" i="18"/>
  <c r="N886" i="18"/>
  <c r="M875" i="18"/>
  <c r="M886" i="18"/>
  <c r="L875" i="18"/>
  <c r="L27" i="18" s="1"/>
  <c r="L886" i="18"/>
  <c r="K875" i="18"/>
  <c r="K27" i="18" s="1"/>
  <c r="K886" i="18"/>
  <c r="J875" i="18"/>
  <c r="J886" i="18"/>
  <c r="I875" i="18"/>
  <c r="I27" i="18" s="1"/>
  <c r="I886" i="18"/>
  <c r="H875" i="18"/>
  <c r="H27" i="18" s="1"/>
  <c r="H886" i="18"/>
  <c r="G875" i="18"/>
  <c r="G886" i="18"/>
  <c r="F875" i="18"/>
  <c r="F27" i="18" s="1"/>
  <c r="F886" i="18"/>
  <c r="P827" i="18"/>
  <c r="N827" i="18"/>
  <c r="M827" i="18"/>
  <c r="L827" i="18"/>
  <c r="K827" i="18"/>
  <c r="J827" i="18"/>
  <c r="I827" i="18"/>
  <c r="H827" i="18"/>
  <c r="G827" i="18"/>
  <c r="F827" i="18"/>
  <c r="N1552" i="18"/>
  <c r="M1552" i="18"/>
  <c r="L1552" i="18"/>
  <c r="P1552" i="18"/>
  <c r="K1552" i="18"/>
  <c r="J1552" i="18"/>
  <c r="I1552" i="18"/>
  <c r="F1552" i="18"/>
  <c r="H838" i="18"/>
  <c r="H834" i="18" s="1"/>
  <c r="G838" i="18"/>
  <c r="G834" i="18" s="1"/>
  <c r="F838" i="18"/>
  <c r="P855" i="18"/>
  <c r="P851" i="18" s="1"/>
  <c r="O855" i="18"/>
  <c r="O851" i="18" s="1"/>
  <c r="N855" i="18"/>
  <c r="N851" i="18" s="1"/>
  <c r="M855" i="18"/>
  <c r="M851" i="18" s="1"/>
  <c r="L855" i="18"/>
  <c r="L851" i="18" s="1"/>
  <c r="K855" i="18"/>
  <c r="K851" i="18" s="1"/>
  <c r="J855" i="18"/>
  <c r="J851" i="18" s="1"/>
  <c r="I855" i="18"/>
  <c r="I851" i="18" s="1"/>
  <c r="H855" i="18"/>
  <c r="H851" i="18" s="1"/>
  <c r="G855" i="18"/>
  <c r="G851" i="18" s="1"/>
  <c r="F855" i="18"/>
  <c r="F851" i="18" s="1"/>
  <c r="H877" i="18"/>
  <c r="P890" i="18"/>
  <c r="O890" i="18"/>
  <c r="N890" i="18"/>
  <c r="M890" i="18"/>
  <c r="L890" i="18"/>
  <c r="K890" i="18"/>
  <c r="J890" i="18"/>
  <c r="I890" i="18"/>
  <c r="H890" i="18"/>
  <c r="G890" i="18"/>
  <c r="F890" i="18"/>
  <c r="I934" i="18"/>
  <c r="I930" i="18" s="1"/>
  <c r="H934" i="18"/>
  <c r="H930" i="18" s="1"/>
  <c r="P951" i="18"/>
  <c r="P947" i="18" s="1"/>
  <c r="O951" i="18"/>
  <c r="O947" i="18" s="1"/>
  <c r="N951" i="18"/>
  <c r="N947" i="18" s="1"/>
  <c r="M951" i="18"/>
  <c r="M947" i="18" s="1"/>
  <c r="L951" i="18"/>
  <c r="L947" i="18" s="1"/>
  <c r="K951" i="18"/>
  <c r="K947" i="18" s="1"/>
  <c r="J951" i="18"/>
  <c r="J947" i="18" s="1"/>
  <c r="I951" i="18"/>
  <c r="I947" i="18" s="1"/>
  <c r="H951" i="18"/>
  <c r="H947" i="18" s="1"/>
  <c r="G951" i="18"/>
  <c r="G947" i="18" s="1"/>
  <c r="F951" i="18"/>
  <c r="F947" i="18" s="1"/>
  <c r="O966" i="18"/>
  <c r="O962" i="18" s="1"/>
  <c r="N966" i="18"/>
  <c r="N962" i="18" s="1"/>
  <c r="M966" i="18"/>
  <c r="M962" i="18" s="1"/>
  <c r="L966" i="18"/>
  <c r="L962" i="18" s="1"/>
  <c r="K966" i="18"/>
  <c r="K962" i="18" s="1"/>
  <c r="J966" i="18"/>
  <c r="J962" i="18" s="1"/>
  <c r="I966" i="18"/>
  <c r="I962" i="18" s="1"/>
  <c r="H966" i="18"/>
  <c r="H962" i="18" s="1"/>
  <c r="G966" i="18"/>
  <c r="G962" i="18" s="1"/>
  <c r="F966" i="18"/>
  <c r="F962" i="18" s="1"/>
  <c r="P1007" i="18"/>
  <c r="O1007" i="18"/>
  <c r="N1007" i="18"/>
  <c r="M1007" i="18"/>
  <c r="L1007" i="18"/>
  <c r="K1007" i="18"/>
  <c r="J1007" i="18"/>
  <c r="I1007" i="18"/>
  <c r="H1007" i="18"/>
  <c r="F1007" i="18"/>
  <c r="P1041" i="18"/>
  <c r="P1037" i="18" s="1"/>
  <c r="O1041" i="18"/>
  <c r="O1037" i="18" s="1"/>
  <c r="N1041" i="18"/>
  <c r="N1037" i="18" s="1"/>
  <c r="M1041" i="18"/>
  <c r="M1037" i="18" s="1"/>
  <c r="L1041" i="18"/>
  <c r="L1037" i="18" s="1"/>
  <c r="K1041" i="18"/>
  <c r="K1037" i="18" s="1"/>
  <c r="J1041" i="18"/>
  <c r="J1037" i="18" s="1"/>
  <c r="I1041" i="18"/>
  <c r="I1037" i="18" s="1"/>
  <c r="H1041" i="18"/>
  <c r="H1037" i="18" s="1"/>
  <c r="G1041" i="18"/>
  <c r="G1037" i="18" s="1"/>
  <c r="F1041" i="18"/>
  <c r="F1037" i="18" s="1"/>
  <c r="H1090" i="18"/>
  <c r="H1086" i="18" s="1"/>
  <c r="P1104" i="18"/>
  <c r="P1103" i="18" s="1"/>
  <c r="P1099" i="18" s="1"/>
  <c r="P1108" i="18"/>
  <c r="O1104" i="18"/>
  <c r="N1104" i="18"/>
  <c r="N1103" i="18" s="1"/>
  <c r="N1099" i="18" s="1"/>
  <c r="N1108" i="18"/>
  <c r="M1104" i="18"/>
  <c r="M1103" i="18" s="1"/>
  <c r="M1099" i="18" s="1"/>
  <c r="M1108" i="18"/>
  <c r="L1104" i="18"/>
  <c r="L1103" i="18" s="1"/>
  <c r="L1099" i="18" s="1"/>
  <c r="L1108" i="18"/>
  <c r="K1104" i="18"/>
  <c r="K1103" i="18" s="1"/>
  <c r="K1099" i="18" s="1"/>
  <c r="K1108" i="18"/>
  <c r="J1104" i="18"/>
  <c r="J1108" i="18"/>
  <c r="I1104" i="18"/>
  <c r="I1108" i="18"/>
  <c r="H1104" i="18"/>
  <c r="H1103" i="18" s="1"/>
  <c r="H1099" i="18" s="1"/>
  <c r="H1108" i="18"/>
  <c r="G1104" i="18"/>
  <c r="G1103" i="18" s="1"/>
  <c r="G1099" i="18" s="1"/>
  <c r="G1108" i="18"/>
  <c r="F1104" i="18"/>
  <c r="F1108" i="18"/>
  <c r="P1157" i="18"/>
  <c r="P1153" i="18" s="1"/>
  <c r="O1157" i="18"/>
  <c r="O1153" i="18" s="1"/>
  <c r="N1157" i="18"/>
  <c r="N1153" i="18" s="1"/>
  <c r="M1157" i="18"/>
  <c r="M1153" i="18" s="1"/>
  <c r="L1157" i="18"/>
  <c r="L1153" i="18" s="1"/>
  <c r="K1157" i="18"/>
  <c r="K1153" i="18" s="1"/>
  <c r="J1157" i="18"/>
  <c r="J1153" i="18" s="1"/>
  <c r="I1157" i="18"/>
  <c r="I1153" i="18" s="1"/>
  <c r="H1157" i="18"/>
  <c r="H1153" i="18" s="1"/>
  <c r="G1157" i="18"/>
  <c r="G1153" i="18" s="1"/>
  <c r="F1157" i="18"/>
  <c r="F1153" i="18" s="1"/>
  <c r="M1188" i="18"/>
  <c r="P1197" i="18"/>
  <c r="P1193" i="18" s="1"/>
  <c r="O1197" i="18"/>
  <c r="O1193" i="18" s="1"/>
  <c r="N1197" i="18"/>
  <c r="N1193" i="18" s="1"/>
  <c r="M1197" i="18"/>
  <c r="M1193" i="18" s="1"/>
  <c r="L1197" i="18"/>
  <c r="L1193" i="18" s="1"/>
  <c r="K1197" i="18"/>
  <c r="K1193" i="18" s="1"/>
  <c r="J1197" i="18"/>
  <c r="J1193" i="18" s="1"/>
  <c r="I1197" i="18"/>
  <c r="I1193" i="18" s="1"/>
  <c r="H1197" i="18"/>
  <c r="H1193" i="18" s="1"/>
  <c r="G1197" i="18"/>
  <c r="G1193" i="18" s="1"/>
  <c r="F1197" i="18"/>
  <c r="F1193" i="18" s="1"/>
  <c r="P1237" i="18"/>
  <c r="P1233" i="18" s="1"/>
  <c r="O1237" i="18"/>
  <c r="O1233" i="18" s="1"/>
  <c r="N1237" i="18"/>
  <c r="N1233" i="18" s="1"/>
  <c r="M1237" i="18"/>
  <c r="M1233" i="18" s="1"/>
  <c r="L1237" i="18"/>
  <c r="L1233" i="18" s="1"/>
  <c r="K1237" i="18"/>
  <c r="K1233" i="18" s="1"/>
  <c r="J1237" i="18"/>
  <c r="J1233" i="18" s="1"/>
  <c r="I1237" i="18"/>
  <c r="H1237" i="18"/>
  <c r="H1233" i="18" s="1"/>
  <c r="G1237" i="18"/>
  <c r="G1233" i="18" s="1"/>
  <c r="F1237" i="18"/>
  <c r="N1266" i="18"/>
  <c r="N1262" i="18" s="1"/>
  <c r="F1262" i="18"/>
  <c r="P1306" i="18"/>
  <c r="P1302" i="18" s="1"/>
  <c r="O1306" i="18"/>
  <c r="O1302" i="18" s="1"/>
  <c r="N1306" i="18"/>
  <c r="N1302" i="18" s="1"/>
  <c r="M1306" i="18"/>
  <c r="M1302" i="18" s="1"/>
  <c r="L1306" i="18"/>
  <c r="L1302" i="18" s="1"/>
  <c r="K1306" i="18"/>
  <c r="K1302" i="18" s="1"/>
  <c r="J1306" i="18"/>
  <c r="J1302" i="18" s="1"/>
  <c r="I1306" i="18"/>
  <c r="I1302" i="18" s="1"/>
  <c r="H1306" i="18"/>
  <c r="H1302" i="18" s="1"/>
  <c r="G1306" i="18"/>
  <c r="G1302" i="18" s="1"/>
  <c r="F1306" i="18"/>
  <c r="F1302" i="18" s="1"/>
  <c r="P1350" i="18"/>
  <c r="P1346" i="18" s="1"/>
  <c r="O1350" i="18"/>
  <c r="O1346" i="18" s="1"/>
  <c r="N1350" i="18"/>
  <c r="N1346" i="18" s="1"/>
  <c r="M1350" i="18"/>
  <c r="M1346" i="18" s="1"/>
  <c r="L1350" i="18"/>
  <c r="L1346" i="18" s="1"/>
  <c r="K1350" i="18"/>
  <c r="K1346" i="18" s="1"/>
  <c r="J1350" i="18"/>
  <c r="J1346" i="18" s="1"/>
  <c r="I1350" i="18"/>
  <c r="I1346" i="18" s="1"/>
  <c r="H1350" i="18"/>
  <c r="H1346" i="18" s="1"/>
  <c r="G1350" i="18"/>
  <c r="G1346" i="18" s="1"/>
  <c r="F1350" i="18"/>
  <c r="P1377" i="18"/>
  <c r="P1373" i="18" s="1"/>
  <c r="O1377" i="18"/>
  <c r="O1373" i="18" s="1"/>
  <c r="N1377" i="18"/>
  <c r="N1373" i="18" s="1"/>
  <c r="M1377" i="18"/>
  <c r="M1373" i="18" s="1"/>
  <c r="L1377" i="18"/>
  <c r="L1373" i="18" s="1"/>
  <c r="K1377" i="18"/>
  <c r="K1373" i="18" s="1"/>
  <c r="J1377" i="18"/>
  <c r="J1373" i="18" s="1"/>
  <c r="I1377" i="18"/>
  <c r="H1377" i="18"/>
  <c r="H1373" i="18" s="1"/>
  <c r="G1377" i="18"/>
  <c r="G1373" i="18" s="1"/>
  <c r="F1377" i="18"/>
  <c r="P1465" i="18"/>
  <c r="P1461" i="18" s="1"/>
  <c r="O1465" i="18"/>
  <c r="O1461" i="18" s="1"/>
  <c r="P1492" i="18"/>
  <c r="P1488" i="18" s="1"/>
  <c r="O1492" i="18"/>
  <c r="O1488" i="18" s="1"/>
  <c r="P1479" i="18"/>
  <c r="P1475" i="18" s="1"/>
  <c r="O1479" i="18"/>
  <c r="O1475" i="18" s="1"/>
  <c r="N1479" i="18"/>
  <c r="N1475" i="18" s="1"/>
  <c r="M1479" i="18"/>
  <c r="M1475" i="18" s="1"/>
  <c r="L1479" i="18"/>
  <c r="L1475" i="18" s="1"/>
  <c r="K1479" i="18"/>
  <c r="K1475" i="18" s="1"/>
  <c r="J1479" i="18"/>
  <c r="J1475" i="18" s="1"/>
  <c r="I1479" i="18"/>
  <c r="I1475" i="18" s="1"/>
  <c r="H1479" i="18"/>
  <c r="H1475" i="18" s="1"/>
  <c r="G1479" i="18"/>
  <c r="G1475" i="18" s="1"/>
  <c r="F1479" i="18"/>
  <c r="O1523" i="18"/>
  <c r="O1519" i="18" s="1"/>
  <c r="K1523" i="18"/>
  <c r="K1519" i="18" s="1"/>
  <c r="H1523" i="18"/>
  <c r="H1519" i="18" s="1"/>
  <c r="G1523" i="18"/>
  <c r="G1519" i="18" s="1"/>
  <c r="F1523" i="18"/>
  <c r="P1537" i="18"/>
  <c r="P1533" i="18" s="1"/>
  <c r="O1537" i="18"/>
  <c r="O1533" i="18" s="1"/>
  <c r="N1537" i="18"/>
  <c r="N1533" i="18" s="1"/>
  <c r="M1537" i="18"/>
  <c r="M1533" i="18" s="1"/>
  <c r="L1537" i="18"/>
  <c r="L1533" i="18" s="1"/>
  <c r="K1537" i="18"/>
  <c r="K1533" i="18" s="1"/>
  <c r="J1537" i="18"/>
  <c r="J1533" i="18" s="1"/>
  <c r="I1537" i="18"/>
  <c r="I1533" i="18" s="1"/>
  <c r="H1537" i="18"/>
  <c r="H1533" i="18" s="1"/>
  <c r="G1537" i="18"/>
  <c r="G1533" i="18" s="1"/>
  <c r="F1537" i="18"/>
  <c r="F1533" i="18" s="1"/>
  <c r="P1555" i="18"/>
  <c r="O1555" i="18"/>
  <c r="N1555" i="18"/>
  <c r="M1555" i="18"/>
  <c r="L1555" i="18"/>
  <c r="K1555" i="18"/>
  <c r="J1555" i="18"/>
  <c r="I1555" i="18"/>
  <c r="H1555" i="18"/>
  <c r="G1555" i="18"/>
  <c r="F1555" i="18"/>
  <c r="P1558" i="18"/>
  <c r="O1558" i="18"/>
  <c r="N1558" i="18"/>
  <c r="M1558" i="18"/>
  <c r="L1558" i="18"/>
  <c r="K1558" i="18"/>
  <c r="J1558" i="18"/>
  <c r="I1558" i="18"/>
  <c r="H1558" i="18"/>
  <c r="G1558" i="18"/>
  <c r="F1558" i="18"/>
  <c r="P1566" i="18"/>
  <c r="P1562" i="18" s="1"/>
  <c r="O1566" i="18"/>
  <c r="O1562" i="18" s="1"/>
  <c r="N1566" i="18"/>
  <c r="N1562" i="18" s="1"/>
  <c r="M1566" i="18"/>
  <c r="M1562" i="18" s="1"/>
  <c r="L1566" i="18"/>
  <c r="L1562" i="18" s="1"/>
  <c r="K1566" i="18"/>
  <c r="K1562" i="18" s="1"/>
  <c r="J1566" i="18"/>
  <c r="J1562" i="18" s="1"/>
  <c r="I1566" i="18"/>
  <c r="I1562" i="18" s="1"/>
  <c r="H1566" i="18"/>
  <c r="H1562" i="18" s="1"/>
  <c r="G1566" i="18"/>
  <c r="G1562" i="18" s="1"/>
  <c r="F1566" i="18"/>
  <c r="P838" i="18"/>
  <c r="P834" i="18" s="1"/>
  <c r="N838" i="18"/>
  <c r="N834" i="18" s="1"/>
  <c r="M838" i="18"/>
  <c r="M834" i="18" s="1"/>
  <c r="L838" i="18"/>
  <c r="L834" i="18" s="1"/>
  <c r="J838" i="18"/>
  <c r="I1095" i="18"/>
  <c r="P1056" i="18"/>
  <c r="P1052" i="18" s="1"/>
  <c r="N1056" i="18"/>
  <c r="N1052" i="18" s="1"/>
  <c r="M1056" i="18"/>
  <c r="M1052" i="18" s="1"/>
  <c r="L1056" i="18"/>
  <c r="L1052" i="18" s="1"/>
  <c r="K1056" i="18"/>
  <c r="K1052" i="18" s="1"/>
  <c r="J1056" i="18"/>
  <c r="J1052" i="18" s="1"/>
  <c r="O1444" i="18"/>
  <c r="I1138" i="18"/>
  <c r="L1599" i="18"/>
  <c r="L1595" i="18" s="1"/>
  <c r="K1599" i="18"/>
  <c r="K1595" i="18" s="1"/>
  <c r="J1599" i="18"/>
  <c r="J1595" i="18" s="1"/>
  <c r="F1402" i="18"/>
  <c r="F1397" i="18" s="1"/>
  <c r="J1410" i="18"/>
  <c r="P1257" i="18"/>
  <c r="P1252" i="18" s="1"/>
  <c r="O1257" i="18"/>
  <c r="O1252" i="18" s="1"/>
  <c r="N1257" i="18"/>
  <c r="N1252" i="18" s="1"/>
  <c r="M1257" i="18"/>
  <c r="M1252" i="18" s="1"/>
  <c r="L1257" i="18"/>
  <c r="L1252" i="18" s="1"/>
  <c r="K1257" i="18"/>
  <c r="K1252" i="18" s="1"/>
  <c r="J1257" i="18"/>
  <c r="J1252" i="18" s="1"/>
  <c r="I1257" i="18"/>
  <c r="I1252" i="18" s="1"/>
  <c r="G1257" i="18"/>
  <c r="G1252" i="18" s="1"/>
  <c r="J1413" i="18"/>
  <c r="J1112" i="18"/>
  <c r="I838" i="18"/>
  <c r="T1407" i="12"/>
  <c r="S1407" i="12"/>
  <c r="R1407" i="12"/>
  <c r="Q1407" i="12"/>
  <c r="T1406" i="12"/>
  <c r="S1406" i="12"/>
  <c r="R1406" i="12"/>
  <c r="Q1406" i="12"/>
  <c r="T1405" i="12"/>
  <c r="S1405" i="12"/>
  <c r="R1405" i="12"/>
  <c r="Q1405" i="12"/>
  <c r="T1404" i="12"/>
  <c r="S1404" i="12"/>
  <c r="R1404" i="12"/>
  <c r="Q1404" i="12"/>
  <c r="R1403" i="12"/>
  <c r="T1402" i="12"/>
  <c r="S1402" i="12"/>
  <c r="R1402" i="12"/>
  <c r="Q1402" i="12"/>
  <c r="T1401" i="12"/>
  <c r="S1401" i="12"/>
  <c r="R1401" i="12"/>
  <c r="Q1401" i="12"/>
  <c r="R1400" i="12"/>
  <c r="T1399" i="12"/>
  <c r="S1399" i="12"/>
  <c r="R1399" i="12"/>
  <c r="Q1399" i="12"/>
  <c r="R1398" i="12"/>
  <c r="T1397" i="12"/>
  <c r="S1397" i="12"/>
  <c r="R1397" i="12"/>
  <c r="Q1397" i="12"/>
  <c r="T1396" i="12"/>
  <c r="S1396" i="12"/>
  <c r="R1396" i="12"/>
  <c r="Q1396" i="12"/>
  <c r="T1395" i="12"/>
  <c r="S1395" i="12"/>
  <c r="R1395" i="12"/>
  <c r="Q1395" i="12"/>
  <c r="R1394" i="12"/>
  <c r="T1393" i="12"/>
  <c r="S1393" i="12"/>
  <c r="R1393" i="12"/>
  <c r="Q1393" i="12"/>
  <c r="T1392" i="12"/>
  <c r="S1392" i="12"/>
  <c r="R1392" i="12"/>
  <c r="Q1392" i="12"/>
  <c r="T1391" i="12"/>
  <c r="S1391" i="12"/>
  <c r="R1391" i="12"/>
  <c r="Q1391" i="12"/>
  <c r="T1390" i="12"/>
  <c r="S1390" i="12"/>
  <c r="R1390" i="12"/>
  <c r="Q1390" i="12"/>
  <c r="T1389" i="12"/>
  <c r="S1389" i="12"/>
  <c r="R1389" i="12"/>
  <c r="Q1389" i="12"/>
  <c r="T1388" i="12"/>
  <c r="S1388" i="12"/>
  <c r="R1388" i="12"/>
  <c r="Q1388" i="12"/>
  <c r="R1387" i="12"/>
  <c r="Q1387" i="12"/>
  <c r="T1386" i="12"/>
  <c r="S1386" i="12"/>
  <c r="R1386" i="12"/>
  <c r="Q1386" i="12"/>
  <c r="T1385" i="12"/>
  <c r="S1385" i="12"/>
  <c r="R1385" i="12"/>
  <c r="Q1385" i="12"/>
  <c r="R1384" i="12"/>
  <c r="Q1384" i="12"/>
  <c r="T1383" i="12"/>
  <c r="S1383" i="12"/>
  <c r="R1383" i="12"/>
  <c r="Q1383" i="12"/>
  <c r="R1382" i="12"/>
  <c r="Q1382" i="12"/>
  <c r="T1381" i="12"/>
  <c r="S1381" i="12"/>
  <c r="R1381" i="12"/>
  <c r="Q1381" i="12"/>
  <c r="T1380" i="12"/>
  <c r="S1380" i="12"/>
  <c r="R1380" i="12"/>
  <c r="Q1380" i="12"/>
  <c r="T1379" i="12"/>
  <c r="S1379" i="12"/>
  <c r="R1379" i="12"/>
  <c r="Q1379" i="12"/>
  <c r="R1378" i="12"/>
  <c r="Q1378" i="12"/>
  <c r="T1377" i="12"/>
  <c r="S1377" i="12"/>
  <c r="R1377" i="12"/>
  <c r="Q1377" i="12"/>
  <c r="T1376" i="12"/>
  <c r="S1376" i="12"/>
  <c r="R1376" i="12"/>
  <c r="Q1376" i="12"/>
  <c r="T1375" i="12"/>
  <c r="S1375" i="12"/>
  <c r="R1375" i="12"/>
  <c r="Q1375" i="12"/>
  <c r="R1374" i="12"/>
  <c r="Q1374" i="12"/>
  <c r="T1373" i="12"/>
  <c r="S1373" i="12"/>
  <c r="R1373" i="12"/>
  <c r="Q1373" i="12"/>
  <c r="T1372" i="12"/>
  <c r="S1372" i="12"/>
  <c r="R1372" i="12"/>
  <c r="Q1372" i="12"/>
  <c r="R1371" i="12"/>
  <c r="Q1371" i="12"/>
  <c r="R1370" i="12"/>
  <c r="Q1370" i="12"/>
  <c r="R1369" i="12"/>
  <c r="Q1369" i="12"/>
  <c r="T1368" i="12"/>
  <c r="S1368" i="12"/>
  <c r="R1368" i="12"/>
  <c r="Q1368" i="12"/>
  <c r="T1367" i="12"/>
  <c r="S1367" i="12"/>
  <c r="R1367" i="12"/>
  <c r="Q1367" i="12"/>
  <c r="T1366" i="12"/>
  <c r="S1366" i="12"/>
  <c r="R1366" i="12"/>
  <c r="Q1366" i="12"/>
  <c r="R1365" i="12"/>
  <c r="Q1365" i="12"/>
  <c r="T1364" i="12"/>
  <c r="S1364" i="12"/>
  <c r="R1364" i="12"/>
  <c r="Q1364" i="12"/>
  <c r="T1363" i="12"/>
  <c r="S1363" i="12"/>
  <c r="R1363" i="12"/>
  <c r="Q1363" i="12"/>
  <c r="T1362" i="12"/>
  <c r="S1362" i="12"/>
  <c r="R1362" i="12"/>
  <c r="Q1362" i="12"/>
  <c r="T1361" i="12"/>
  <c r="S1361" i="12"/>
  <c r="R1361" i="12"/>
  <c r="Q1361" i="12"/>
  <c r="R1360" i="12"/>
  <c r="Q1360" i="12"/>
  <c r="T1359" i="12"/>
  <c r="S1359" i="12"/>
  <c r="R1359" i="12"/>
  <c r="Q1359" i="12"/>
  <c r="T1358" i="12"/>
  <c r="S1358" i="12"/>
  <c r="R1358" i="12"/>
  <c r="Q1358" i="12"/>
  <c r="T1357" i="12"/>
  <c r="S1357" i="12"/>
  <c r="R1357" i="12"/>
  <c r="Q1357" i="12"/>
  <c r="R1356" i="12"/>
  <c r="Q1356" i="12"/>
  <c r="T1355" i="12"/>
  <c r="S1355" i="12"/>
  <c r="R1355" i="12"/>
  <c r="Q1355" i="12"/>
  <c r="T1354" i="12"/>
  <c r="S1354" i="12"/>
  <c r="R1354" i="12"/>
  <c r="Q1354" i="12"/>
  <c r="R1353" i="12"/>
  <c r="Q1353" i="12"/>
  <c r="R1352" i="12"/>
  <c r="Q1352" i="12"/>
  <c r="R1351" i="12"/>
  <c r="Q1351" i="12"/>
  <c r="T1350" i="12"/>
  <c r="S1350" i="12"/>
  <c r="R1350" i="12"/>
  <c r="Q1350" i="12"/>
  <c r="T1349" i="12"/>
  <c r="S1349" i="12"/>
  <c r="R1349" i="12"/>
  <c r="Q1349" i="12"/>
  <c r="T1348" i="12"/>
  <c r="S1348" i="12"/>
  <c r="R1348" i="12"/>
  <c r="Q1348" i="12"/>
  <c r="R1347" i="12"/>
  <c r="Q1347" i="12"/>
  <c r="T1346" i="12"/>
  <c r="S1346" i="12"/>
  <c r="R1346" i="12"/>
  <c r="Q1346" i="12"/>
  <c r="T1345" i="12"/>
  <c r="S1345" i="12"/>
  <c r="R1345" i="12"/>
  <c r="Q1345" i="12"/>
  <c r="T1344" i="12"/>
  <c r="S1344" i="12"/>
  <c r="R1344" i="12"/>
  <c r="Q1344" i="12"/>
  <c r="T1343" i="12"/>
  <c r="S1343" i="12"/>
  <c r="R1343" i="12"/>
  <c r="Q1343" i="12"/>
  <c r="R1342" i="12"/>
  <c r="Q1342" i="12"/>
  <c r="T1341" i="12"/>
  <c r="S1341" i="12"/>
  <c r="R1341" i="12"/>
  <c r="Q1341" i="12"/>
  <c r="T1340" i="12"/>
  <c r="S1340" i="12"/>
  <c r="R1340" i="12"/>
  <c r="Q1340" i="12"/>
  <c r="R1339" i="12"/>
  <c r="Q1339" i="12"/>
  <c r="T1338" i="12"/>
  <c r="S1338" i="12"/>
  <c r="R1338" i="12"/>
  <c r="Q1338" i="12"/>
  <c r="R1337" i="12"/>
  <c r="Q1337" i="12"/>
  <c r="T1336" i="12"/>
  <c r="S1336" i="12"/>
  <c r="R1336" i="12"/>
  <c r="Q1336" i="12"/>
  <c r="T1335" i="12"/>
  <c r="S1335" i="12"/>
  <c r="R1335" i="12"/>
  <c r="Q1335" i="12"/>
  <c r="T1334" i="12"/>
  <c r="S1334" i="12"/>
  <c r="R1334" i="12"/>
  <c r="Q1334" i="12"/>
  <c r="R1333" i="12"/>
  <c r="Q1333" i="12"/>
  <c r="T1332" i="12"/>
  <c r="S1332" i="12"/>
  <c r="R1332" i="12"/>
  <c r="Q1332" i="12"/>
  <c r="T1331" i="12"/>
  <c r="S1331" i="12"/>
  <c r="R1331" i="12"/>
  <c r="Q1331" i="12"/>
  <c r="R1330" i="12"/>
  <c r="Q1330" i="12"/>
  <c r="R1329" i="12"/>
  <c r="Q1329" i="12"/>
  <c r="R1328" i="12"/>
  <c r="R1327" i="12"/>
  <c r="Q1327" i="12"/>
  <c r="R1326" i="12"/>
  <c r="T1325" i="12"/>
  <c r="S1325" i="12"/>
  <c r="R1325" i="12"/>
  <c r="Q1325" i="12"/>
  <c r="T1324" i="12"/>
  <c r="S1324" i="12"/>
  <c r="R1324" i="12"/>
  <c r="Q1324" i="12"/>
  <c r="R1323" i="12"/>
  <c r="R1322" i="12"/>
  <c r="Q1322" i="12"/>
  <c r="R1321" i="12"/>
  <c r="T1320" i="12"/>
  <c r="S1320" i="12"/>
  <c r="R1320" i="12"/>
  <c r="Q1320" i="12"/>
  <c r="T1319" i="12"/>
  <c r="S1319" i="12"/>
  <c r="R1319" i="12"/>
  <c r="Q1319" i="12"/>
  <c r="T1318" i="12"/>
  <c r="S1318" i="12"/>
  <c r="R1318" i="12"/>
  <c r="Q1318" i="12"/>
  <c r="R1317" i="12"/>
  <c r="T1316" i="12"/>
  <c r="S1316" i="12"/>
  <c r="R1316" i="12"/>
  <c r="Q1316" i="12"/>
  <c r="T1315" i="12"/>
  <c r="S1315" i="12"/>
  <c r="R1315" i="12"/>
  <c r="Q1315" i="12"/>
  <c r="T1314" i="12"/>
  <c r="S1314" i="12"/>
  <c r="R1314" i="12"/>
  <c r="Q1314" i="12"/>
  <c r="T1313" i="12"/>
  <c r="S1313" i="12"/>
  <c r="R1313" i="12"/>
  <c r="Q1313" i="12"/>
  <c r="T1312" i="12"/>
  <c r="S1312" i="12"/>
  <c r="R1312" i="12"/>
  <c r="Q1312" i="12"/>
  <c r="R1311" i="12"/>
  <c r="Q1311" i="12"/>
  <c r="T1310" i="12"/>
  <c r="S1310" i="12"/>
  <c r="R1310" i="12"/>
  <c r="Q1310" i="12"/>
  <c r="T1309" i="12"/>
  <c r="S1309" i="12"/>
  <c r="R1309" i="12"/>
  <c r="Q1309" i="12"/>
  <c r="R1308" i="12"/>
  <c r="Q1308" i="12"/>
  <c r="R1307" i="12"/>
  <c r="Q1307" i="12"/>
  <c r="R1306" i="12"/>
  <c r="Q1306" i="12"/>
  <c r="T1305" i="12"/>
  <c r="S1305" i="12"/>
  <c r="R1305" i="12"/>
  <c r="Q1305" i="12"/>
  <c r="T1304" i="12"/>
  <c r="S1304" i="12"/>
  <c r="R1304" i="12"/>
  <c r="Q1304" i="12"/>
  <c r="T1303" i="12"/>
  <c r="S1303" i="12"/>
  <c r="R1303" i="12"/>
  <c r="Q1303" i="12"/>
  <c r="R1302" i="12"/>
  <c r="Q1302" i="12"/>
  <c r="T1301" i="12"/>
  <c r="S1301" i="12"/>
  <c r="R1301" i="12"/>
  <c r="Q1301" i="12"/>
  <c r="T1300" i="12"/>
  <c r="S1300" i="12"/>
  <c r="R1300" i="12"/>
  <c r="Q1300" i="12"/>
  <c r="T1299" i="12"/>
  <c r="S1299" i="12"/>
  <c r="R1299" i="12"/>
  <c r="Q1299" i="12"/>
  <c r="T1298" i="12"/>
  <c r="S1298" i="12"/>
  <c r="R1298" i="12"/>
  <c r="Q1298" i="12"/>
  <c r="T1297" i="12"/>
  <c r="S1297" i="12"/>
  <c r="R1297" i="12"/>
  <c r="Q1297" i="12"/>
  <c r="T1296" i="12"/>
  <c r="S1296" i="12"/>
  <c r="R1296" i="12"/>
  <c r="Q1296" i="12"/>
  <c r="T1295" i="12"/>
  <c r="S1295" i="12"/>
  <c r="R1295" i="12"/>
  <c r="Q1295" i="12"/>
  <c r="T1294" i="12"/>
  <c r="S1294" i="12"/>
  <c r="R1294" i="12"/>
  <c r="Q1294" i="12"/>
  <c r="T1293" i="12"/>
  <c r="S1293" i="12"/>
  <c r="R1293" i="12"/>
  <c r="Q1293" i="12"/>
  <c r="T1292" i="12"/>
  <c r="S1292" i="12"/>
  <c r="R1292" i="12"/>
  <c r="Q1292" i="12"/>
  <c r="T1291" i="12"/>
  <c r="S1291" i="12"/>
  <c r="R1291" i="12"/>
  <c r="Q1291" i="12"/>
  <c r="T1290" i="12"/>
  <c r="S1290" i="12"/>
  <c r="R1290" i="12"/>
  <c r="Q1290" i="12"/>
  <c r="T1289" i="12"/>
  <c r="S1289" i="12"/>
  <c r="R1289" i="12"/>
  <c r="Q1289" i="12"/>
  <c r="T1288" i="12"/>
  <c r="S1288" i="12"/>
  <c r="R1288" i="12"/>
  <c r="Q1288" i="12"/>
  <c r="T1287" i="12"/>
  <c r="S1287" i="12"/>
  <c r="R1287" i="12"/>
  <c r="Q1287" i="12"/>
  <c r="T1286" i="12"/>
  <c r="S1286" i="12"/>
  <c r="R1286" i="12"/>
  <c r="Q1286" i="12"/>
  <c r="T1285" i="12"/>
  <c r="S1285" i="12"/>
  <c r="R1285" i="12"/>
  <c r="Q1285" i="12"/>
  <c r="T1284" i="12"/>
  <c r="S1284" i="12"/>
  <c r="R1284" i="12"/>
  <c r="Q1284" i="12"/>
  <c r="R1283" i="12"/>
  <c r="Q1283" i="12"/>
  <c r="R1282" i="12"/>
  <c r="Q1282" i="12"/>
  <c r="R1281" i="12"/>
  <c r="R1280" i="12"/>
  <c r="Q1280" i="12"/>
  <c r="R1279" i="12"/>
  <c r="T1278" i="12"/>
  <c r="S1278" i="12"/>
  <c r="R1278" i="12"/>
  <c r="Q1278" i="12"/>
  <c r="T1277" i="12"/>
  <c r="S1277" i="12"/>
  <c r="R1277" i="12"/>
  <c r="Q1277" i="12"/>
  <c r="R1276" i="12"/>
  <c r="R1275" i="12"/>
  <c r="Q1275" i="12"/>
  <c r="R1274" i="12"/>
  <c r="T1273" i="12"/>
  <c r="S1273" i="12"/>
  <c r="R1273" i="12"/>
  <c r="Q1273" i="12"/>
  <c r="T1272" i="12"/>
  <c r="S1272" i="12"/>
  <c r="R1272" i="12"/>
  <c r="Q1272" i="12"/>
  <c r="T1271" i="12"/>
  <c r="S1271" i="12"/>
  <c r="R1271" i="12"/>
  <c r="Q1271" i="12"/>
  <c r="R1270" i="12"/>
  <c r="T1269" i="12"/>
  <c r="S1269" i="12"/>
  <c r="R1269" i="12"/>
  <c r="Q1269" i="12"/>
  <c r="T1268" i="12"/>
  <c r="S1268" i="12"/>
  <c r="R1268" i="12"/>
  <c r="Q1268" i="12"/>
  <c r="T1267" i="12"/>
  <c r="S1267" i="12"/>
  <c r="R1267" i="12"/>
  <c r="Q1267" i="12"/>
  <c r="T1266" i="12"/>
  <c r="S1266" i="12"/>
  <c r="R1266" i="12"/>
  <c r="Q1266" i="12"/>
  <c r="T1265" i="12"/>
  <c r="S1265" i="12"/>
  <c r="R1265" i="12"/>
  <c r="Q1265" i="12"/>
  <c r="T1264" i="12"/>
  <c r="S1264" i="12"/>
  <c r="R1264" i="12"/>
  <c r="Q1264" i="12"/>
  <c r="T1263" i="12"/>
  <c r="S1263" i="12"/>
  <c r="R1263" i="12"/>
  <c r="Q1263" i="12"/>
  <c r="T1262" i="12"/>
  <c r="S1262" i="12"/>
  <c r="R1262" i="12"/>
  <c r="Q1262" i="12"/>
  <c r="R1261" i="12"/>
  <c r="Q1261" i="12"/>
  <c r="R1260" i="12"/>
  <c r="Q1260" i="12"/>
  <c r="T1259" i="12"/>
  <c r="S1259" i="12"/>
  <c r="R1259" i="12"/>
  <c r="Q1259" i="12"/>
  <c r="T1258" i="12"/>
  <c r="S1258" i="12"/>
  <c r="R1258" i="12"/>
  <c r="Q1258" i="12"/>
  <c r="T1257" i="12"/>
  <c r="S1257" i="12"/>
  <c r="R1257" i="12"/>
  <c r="Q1257" i="12"/>
  <c r="R1256" i="12"/>
  <c r="Q1256" i="12"/>
  <c r="T1255" i="12"/>
  <c r="S1255" i="12"/>
  <c r="R1255" i="12"/>
  <c r="Q1255" i="12"/>
  <c r="T1254" i="12"/>
  <c r="S1254" i="12"/>
  <c r="R1254" i="12"/>
  <c r="Q1254" i="12"/>
  <c r="T1253" i="12"/>
  <c r="S1253" i="12"/>
  <c r="R1253" i="12"/>
  <c r="Q1253" i="12"/>
  <c r="T1252" i="12"/>
  <c r="S1252" i="12"/>
  <c r="R1252" i="12"/>
  <c r="Q1252" i="12"/>
  <c r="T1251" i="12"/>
  <c r="S1251" i="12"/>
  <c r="R1251" i="12"/>
  <c r="Q1251" i="12"/>
  <c r="R1250" i="12"/>
  <c r="Q1250" i="12"/>
  <c r="T1249" i="12"/>
  <c r="S1249" i="12"/>
  <c r="R1249" i="12"/>
  <c r="Q1249" i="12"/>
  <c r="T1248" i="12"/>
  <c r="S1248" i="12"/>
  <c r="R1248" i="12"/>
  <c r="Q1248" i="12"/>
  <c r="R1247" i="12"/>
  <c r="Q1247" i="12"/>
  <c r="T1246" i="12"/>
  <c r="S1246" i="12"/>
  <c r="R1246" i="12"/>
  <c r="Q1246" i="12"/>
  <c r="R1245" i="12"/>
  <c r="Q1245" i="12"/>
  <c r="T1244" i="12"/>
  <c r="S1244" i="12"/>
  <c r="R1244" i="12"/>
  <c r="Q1244" i="12"/>
  <c r="T1243" i="12"/>
  <c r="S1243" i="12"/>
  <c r="R1243" i="12"/>
  <c r="Q1243" i="12"/>
  <c r="T1242" i="12"/>
  <c r="S1242" i="12"/>
  <c r="R1242" i="12"/>
  <c r="Q1242" i="12"/>
  <c r="R1241" i="12"/>
  <c r="Q1241" i="12"/>
  <c r="T1240" i="12"/>
  <c r="S1240" i="12"/>
  <c r="R1240" i="12"/>
  <c r="Q1240" i="12"/>
  <c r="T1239" i="12"/>
  <c r="S1239" i="12"/>
  <c r="R1239" i="12"/>
  <c r="Q1239" i="12"/>
  <c r="R1238" i="12"/>
  <c r="Q1238" i="12"/>
  <c r="S1237" i="12"/>
  <c r="R1237" i="12"/>
  <c r="Q1237" i="12"/>
  <c r="R1236" i="12"/>
  <c r="Q1236" i="12"/>
  <c r="T1235" i="12"/>
  <c r="S1235" i="12"/>
  <c r="R1235" i="12"/>
  <c r="Q1235" i="12"/>
  <c r="T1234" i="12"/>
  <c r="S1234" i="12"/>
  <c r="R1234" i="12"/>
  <c r="Q1234" i="12"/>
  <c r="R1233" i="12"/>
  <c r="Q1233" i="12"/>
  <c r="R1232" i="12"/>
  <c r="Q1232" i="12"/>
  <c r="R1231" i="12"/>
  <c r="Q1231" i="12"/>
  <c r="T1230" i="12"/>
  <c r="S1230" i="12"/>
  <c r="R1230" i="12"/>
  <c r="Q1230" i="12"/>
  <c r="T1229" i="12"/>
  <c r="S1229" i="12"/>
  <c r="R1229" i="12"/>
  <c r="Q1229" i="12"/>
  <c r="T1228" i="12"/>
  <c r="S1228" i="12"/>
  <c r="R1228" i="12"/>
  <c r="Q1228" i="12"/>
  <c r="R1227" i="12"/>
  <c r="Q1227" i="12"/>
  <c r="T1226" i="12"/>
  <c r="S1226" i="12"/>
  <c r="R1226" i="12"/>
  <c r="Q1226" i="12"/>
  <c r="T1225" i="12"/>
  <c r="S1225" i="12"/>
  <c r="R1225" i="12"/>
  <c r="Q1225" i="12"/>
  <c r="T1224" i="12"/>
  <c r="S1224" i="12"/>
  <c r="R1224" i="12"/>
  <c r="Q1224" i="12"/>
  <c r="T1223" i="12"/>
  <c r="S1223" i="12"/>
  <c r="R1223" i="12"/>
  <c r="Q1223" i="12"/>
  <c r="T1222" i="12"/>
  <c r="S1222" i="12"/>
  <c r="R1222" i="12"/>
  <c r="Q1222" i="12"/>
  <c r="S1221" i="12"/>
  <c r="R1221" i="12"/>
  <c r="Q1221" i="12"/>
  <c r="T1220" i="12"/>
  <c r="S1220" i="12"/>
  <c r="R1220" i="12"/>
  <c r="Q1220" i="12"/>
  <c r="T1219" i="12"/>
  <c r="S1219" i="12"/>
  <c r="R1219" i="12"/>
  <c r="Q1219" i="12"/>
  <c r="S1218" i="12"/>
  <c r="R1218" i="12"/>
  <c r="Q1218" i="12"/>
  <c r="T1217" i="12"/>
  <c r="S1217" i="12"/>
  <c r="R1217" i="12"/>
  <c r="Q1217" i="12"/>
  <c r="S1216" i="12"/>
  <c r="R1216" i="12"/>
  <c r="Q1216" i="12"/>
  <c r="T1215" i="12"/>
  <c r="S1215" i="12"/>
  <c r="R1215" i="12"/>
  <c r="Q1215" i="12"/>
  <c r="T1214" i="12"/>
  <c r="S1214" i="12"/>
  <c r="R1214" i="12"/>
  <c r="Q1214" i="12"/>
  <c r="T1213" i="12"/>
  <c r="S1213" i="12"/>
  <c r="R1213" i="12"/>
  <c r="Q1213" i="12"/>
  <c r="S1212" i="12"/>
  <c r="R1212" i="12"/>
  <c r="Q1212" i="12"/>
  <c r="T1211" i="12"/>
  <c r="S1211" i="12"/>
  <c r="R1211" i="12"/>
  <c r="Q1211" i="12"/>
  <c r="T1210" i="12"/>
  <c r="S1210" i="12"/>
  <c r="R1210" i="12"/>
  <c r="Q1210" i="12"/>
  <c r="T1209" i="12"/>
  <c r="S1209" i="12"/>
  <c r="R1209" i="12"/>
  <c r="Q1209" i="12"/>
  <c r="T1208" i="12"/>
  <c r="S1208" i="12"/>
  <c r="R1208" i="12"/>
  <c r="Q1208" i="12"/>
  <c r="T1207" i="12"/>
  <c r="S1207" i="12"/>
  <c r="R1207" i="12"/>
  <c r="Q1207" i="12"/>
  <c r="T1206" i="12"/>
  <c r="S1206" i="12"/>
  <c r="R1206" i="12"/>
  <c r="Q1206" i="12"/>
  <c r="T1205" i="12"/>
  <c r="S1205" i="12"/>
  <c r="R1205" i="12"/>
  <c r="Q1205" i="12"/>
  <c r="T1204" i="12"/>
  <c r="S1204" i="12"/>
  <c r="R1204" i="12"/>
  <c r="Q1204" i="12"/>
  <c r="T1203" i="12"/>
  <c r="S1203" i="12"/>
  <c r="R1203" i="12"/>
  <c r="Q1203" i="12"/>
  <c r="T1202" i="12"/>
  <c r="S1202" i="12"/>
  <c r="R1202" i="12"/>
  <c r="Q1202" i="12"/>
  <c r="T1201" i="12"/>
  <c r="S1201" i="12"/>
  <c r="R1201" i="12"/>
  <c r="Q1201" i="12"/>
  <c r="T1200" i="12"/>
  <c r="S1200" i="12"/>
  <c r="R1200" i="12"/>
  <c r="Q1200" i="12"/>
  <c r="T1199" i="12"/>
  <c r="S1199" i="12"/>
  <c r="R1199" i="12"/>
  <c r="Q1199" i="12"/>
  <c r="T1198" i="12"/>
  <c r="S1198" i="12"/>
  <c r="R1198" i="12"/>
  <c r="Q1198" i="12"/>
  <c r="T1197" i="12"/>
  <c r="S1197" i="12"/>
  <c r="R1197" i="12"/>
  <c r="Q1197" i="12"/>
  <c r="T1196" i="12"/>
  <c r="S1196" i="12"/>
  <c r="R1196" i="12"/>
  <c r="Q1196" i="12"/>
  <c r="R1195" i="12"/>
  <c r="Q1195" i="12"/>
  <c r="S1194" i="12"/>
  <c r="R1194" i="12"/>
  <c r="Q1194" i="12"/>
  <c r="R1193" i="12"/>
  <c r="Q1193" i="12"/>
  <c r="T1192" i="12"/>
  <c r="S1192" i="12"/>
  <c r="R1192" i="12"/>
  <c r="Q1192" i="12"/>
  <c r="T1191" i="12"/>
  <c r="S1191" i="12"/>
  <c r="R1191" i="12"/>
  <c r="Q1191" i="12"/>
  <c r="R1190" i="12"/>
  <c r="Q1190" i="12"/>
  <c r="R1189" i="12"/>
  <c r="Q1189" i="12"/>
  <c r="R1188" i="12"/>
  <c r="Q1188" i="12"/>
  <c r="T1187" i="12"/>
  <c r="S1187" i="12"/>
  <c r="R1187" i="12"/>
  <c r="Q1187" i="12"/>
  <c r="T1186" i="12"/>
  <c r="S1186" i="12"/>
  <c r="R1186" i="12"/>
  <c r="Q1186" i="12"/>
  <c r="T1185" i="12"/>
  <c r="S1185" i="12"/>
  <c r="R1185" i="12"/>
  <c r="Q1185" i="12"/>
  <c r="R1184" i="12"/>
  <c r="Q1184" i="12"/>
  <c r="T1183" i="12"/>
  <c r="S1183" i="12"/>
  <c r="R1183" i="12"/>
  <c r="Q1183" i="12"/>
  <c r="T1182" i="12"/>
  <c r="S1182" i="12"/>
  <c r="R1182" i="12"/>
  <c r="Q1182" i="12"/>
  <c r="T1181" i="12"/>
  <c r="S1181" i="12"/>
  <c r="R1181" i="12"/>
  <c r="Q1181" i="12"/>
  <c r="T1180" i="12"/>
  <c r="S1180" i="12"/>
  <c r="R1180" i="12"/>
  <c r="Q1180" i="12"/>
  <c r="S1179" i="12"/>
  <c r="R1179" i="12"/>
  <c r="Q1179" i="12"/>
  <c r="T1178" i="12"/>
  <c r="S1178" i="12"/>
  <c r="R1178" i="12"/>
  <c r="Q1178" i="12"/>
  <c r="T1177" i="12"/>
  <c r="S1177" i="12"/>
  <c r="R1177" i="12"/>
  <c r="Q1177" i="12"/>
  <c r="T1176" i="12"/>
  <c r="S1176" i="12"/>
  <c r="R1176" i="12"/>
  <c r="Q1176" i="12"/>
  <c r="S1175" i="12"/>
  <c r="R1175" i="12"/>
  <c r="Q1175" i="12"/>
  <c r="S1174" i="12"/>
  <c r="R1174" i="12"/>
  <c r="Q1174" i="12"/>
  <c r="T1173" i="12"/>
  <c r="S1173" i="12"/>
  <c r="R1173" i="12"/>
  <c r="Q1173" i="12"/>
  <c r="T1172" i="12"/>
  <c r="S1172" i="12"/>
  <c r="R1172" i="12"/>
  <c r="Q1172" i="12"/>
  <c r="T1171" i="12"/>
  <c r="S1171" i="12"/>
  <c r="R1171" i="12"/>
  <c r="Q1171" i="12"/>
  <c r="S1170" i="12"/>
  <c r="R1170" i="12"/>
  <c r="Q1170" i="12"/>
  <c r="T1169" i="12"/>
  <c r="S1169" i="12"/>
  <c r="R1169" i="12"/>
  <c r="Q1169" i="12"/>
  <c r="T1168" i="12"/>
  <c r="S1168" i="12"/>
  <c r="R1168" i="12"/>
  <c r="Q1168" i="12"/>
  <c r="T1167" i="12"/>
  <c r="S1167" i="12"/>
  <c r="R1167" i="12"/>
  <c r="Q1167" i="12"/>
  <c r="T1166" i="12"/>
  <c r="S1166" i="12"/>
  <c r="R1166" i="12"/>
  <c r="Q1166" i="12"/>
  <c r="T1165" i="12"/>
  <c r="S1165" i="12"/>
  <c r="R1165" i="12"/>
  <c r="Q1165" i="12"/>
  <c r="T1164" i="12"/>
  <c r="S1164" i="12"/>
  <c r="R1164" i="12"/>
  <c r="Q1164" i="12"/>
  <c r="T1163" i="12"/>
  <c r="S1163" i="12"/>
  <c r="R1163" i="12"/>
  <c r="Q1163" i="12"/>
  <c r="T1162" i="12"/>
  <c r="S1162" i="12"/>
  <c r="R1162" i="12"/>
  <c r="Q1162" i="12"/>
  <c r="T1161" i="12"/>
  <c r="S1161" i="12"/>
  <c r="R1161" i="12"/>
  <c r="Q1161" i="12"/>
  <c r="T1160" i="12"/>
  <c r="S1160" i="12"/>
  <c r="R1160" i="12"/>
  <c r="Q1160" i="12"/>
  <c r="T1159" i="12"/>
  <c r="S1159" i="12"/>
  <c r="R1159" i="12"/>
  <c r="Q1159" i="12"/>
  <c r="T1158" i="12"/>
  <c r="S1158" i="12"/>
  <c r="R1158" i="12"/>
  <c r="Q1158" i="12"/>
  <c r="T1157" i="12"/>
  <c r="S1157" i="12"/>
  <c r="R1157" i="12"/>
  <c r="Q1157" i="12"/>
  <c r="T1156" i="12"/>
  <c r="S1156" i="12"/>
  <c r="R1156" i="12"/>
  <c r="Q1156" i="12"/>
  <c r="T1155" i="12"/>
  <c r="S1155" i="12"/>
  <c r="R1155" i="12"/>
  <c r="Q1155" i="12"/>
  <c r="T1154" i="12"/>
  <c r="S1154" i="12"/>
  <c r="R1154" i="12"/>
  <c r="Q1154" i="12"/>
  <c r="R1153" i="12"/>
  <c r="Q1153" i="12"/>
  <c r="T1152" i="12"/>
  <c r="S1152" i="12"/>
  <c r="R1152" i="12"/>
  <c r="Q1152" i="12"/>
  <c r="T1151" i="12"/>
  <c r="S1151" i="12"/>
  <c r="R1151" i="12"/>
  <c r="Q1151" i="12"/>
  <c r="R1150" i="12"/>
  <c r="Q1150" i="12"/>
  <c r="T1149" i="12"/>
  <c r="S1149" i="12"/>
  <c r="R1149" i="12"/>
  <c r="Q1149" i="12"/>
  <c r="R1148" i="12"/>
  <c r="Q1148" i="12"/>
  <c r="T1147" i="12"/>
  <c r="S1147" i="12"/>
  <c r="R1147" i="12"/>
  <c r="Q1147" i="12"/>
  <c r="T1146" i="12"/>
  <c r="S1146" i="12"/>
  <c r="R1146" i="12"/>
  <c r="Q1146" i="12"/>
  <c r="T1145" i="12"/>
  <c r="S1145" i="12"/>
  <c r="R1145" i="12"/>
  <c r="Q1145" i="12"/>
  <c r="R1144" i="12"/>
  <c r="Q1144" i="12"/>
  <c r="T1143" i="12"/>
  <c r="S1143" i="12"/>
  <c r="R1143" i="12"/>
  <c r="Q1143" i="12"/>
  <c r="R1142" i="12"/>
  <c r="Q1142" i="12"/>
  <c r="S1141" i="12"/>
  <c r="R1141" i="12"/>
  <c r="Q1141" i="12"/>
  <c r="R1140" i="12"/>
  <c r="Q1140" i="12"/>
  <c r="T1139" i="12"/>
  <c r="S1139" i="12"/>
  <c r="R1139" i="12"/>
  <c r="Q1139" i="12"/>
  <c r="T1138" i="12"/>
  <c r="S1138" i="12"/>
  <c r="R1138" i="12"/>
  <c r="Q1138" i="12"/>
  <c r="R1137" i="12"/>
  <c r="Q1137" i="12"/>
  <c r="S1136" i="12"/>
  <c r="R1136" i="12"/>
  <c r="Q1136" i="12"/>
  <c r="R1135" i="12"/>
  <c r="Q1135" i="12"/>
  <c r="T1134" i="12"/>
  <c r="S1134" i="12"/>
  <c r="R1134" i="12"/>
  <c r="Q1134" i="12"/>
  <c r="T1133" i="12"/>
  <c r="S1133" i="12"/>
  <c r="R1133" i="12"/>
  <c r="Q1133" i="12"/>
  <c r="T1132" i="12"/>
  <c r="S1132" i="12"/>
  <c r="R1132" i="12"/>
  <c r="Q1132" i="12"/>
  <c r="R1131" i="12"/>
  <c r="Q1131" i="12"/>
  <c r="T1130" i="12"/>
  <c r="S1130" i="12"/>
  <c r="R1130" i="12"/>
  <c r="Q1130" i="12"/>
  <c r="T1129" i="12"/>
  <c r="S1129" i="12"/>
  <c r="R1129" i="12"/>
  <c r="Q1129" i="12"/>
  <c r="T1128" i="12"/>
  <c r="S1128" i="12"/>
  <c r="R1128" i="12"/>
  <c r="Q1128" i="12"/>
  <c r="T1127" i="12"/>
  <c r="S1127" i="12"/>
  <c r="R1127" i="12"/>
  <c r="Q1127" i="12"/>
  <c r="T1126" i="12"/>
  <c r="S1126" i="12"/>
  <c r="R1126" i="12"/>
  <c r="Q1126" i="12"/>
  <c r="T1125" i="12"/>
  <c r="S1125" i="12"/>
  <c r="R1125" i="12"/>
  <c r="Q1125" i="12"/>
  <c r="T1124" i="12"/>
  <c r="S1124" i="12"/>
  <c r="R1124" i="12"/>
  <c r="Q1124" i="12"/>
  <c r="R1123" i="12"/>
  <c r="Q1123" i="12"/>
  <c r="T1122" i="12"/>
  <c r="S1122" i="12"/>
  <c r="R1122" i="12"/>
  <c r="Q1122" i="12"/>
  <c r="T1121" i="12"/>
  <c r="S1121" i="12"/>
  <c r="R1121" i="12"/>
  <c r="Q1121" i="12"/>
  <c r="R1120" i="12"/>
  <c r="Q1120" i="12"/>
  <c r="T1119" i="12"/>
  <c r="S1119" i="12"/>
  <c r="R1119" i="12"/>
  <c r="Q1119" i="12"/>
  <c r="R1118" i="12"/>
  <c r="Q1118" i="12"/>
  <c r="T1117" i="12"/>
  <c r="S1117" i="12"/>
  <c r="R1117" i="12"/>
  <c r="Q1117" i="12"/>
  <c r="T1116" i="12"/>
  <c r="S1116" i="12"/>
  <c r="R1116" i="12"/>
  <c r="Q1116" i="12"/>
  <c r="T1115" i="12"/>
  <c r="S1115" i="12"/>
  <c r="R1115" i="12"/>
  <c r="Q1115" i="12"/>
  <c r="R1114" i="12"/>
  <c r="Q1114" i="12"/>
  <c r="T1113" i="12"/>
  <c r="S1113" i="12"/>
  <c r="R1113" i="12"/>
  <c r="Q1113" i="12"/>
  <c r="T1112" i="12"/>
  <c r="S1112" i="12"/>
  <c r="R1112" i="12"/>
  <c r="Q1112" i="12"/>
  <c r="T1111" i="12"/>
  <c r="S1111" i="12"/>
  <c r="R1111" i="12"/>
  <c r="Q1111" i="12"/>
  <c r="R1110" i="12"/>
  <c r="Q1110" i="12"/>
  <c r="T1109" i="12"/>
  <c r="S1109" i="12"/>
  <c r="R1109" i="12"/>
  <c r="Q1109" i="12"/>
  <c r="T1108" i="12"/>
  <c r="S1108" i="12"/>
  <c r="R1108" i="12"/>
  <c r="Q1108" i="12"/>
  <c r="T1107" i="12"/>
  <c r="S1107" i="12"/>
  <c r="R1107" i="12"/>
  <c r="Q1107" i="12"/>
  <c r="T1106" i="12"/>
  <c r="S1106" i="12"/>
  <c r="R1106" i="12"/>
  <c r="Q1106" i="12"/>
  <c r="T1105" i="12"/>
  <c r="S1105" i="12"/>
  <c r="R1105" i="12"/>
  <c r="Q1105" i="12"/>
  <c r="T1104" i="12"/>
  <c r="S1104" i="12"/>
  <c r="R1104" i="12"/>
  <c r="Q1104" i="12"/>
  <c r="T1103" i="12"/>
  <c r="S1103" i="12"/>
  <c r="R1103" i="12"/>
  <c r="Q1103" i="12"/>
  <c r="T1102" i="12"/>
  <c r="S1102" i="12"/>
  <c r="R1102" i="12"/>
  <c r="Q1102" i="12"/>
  <c r="T1101" i="12"/>
  <c r="S1101" i="12"/>
  <c r="R1101" i="12"/>
  <c r="Q1101" i="12"/>
  <c r="T1100" i="12"/>
  <c r="S1100" i="12"/>
  <c r="R1100" i="12"/>
  <c r="Q1100" i="12"/>
  <c r="T1099" i="12"/>
  <c r="S1099" i="12"/>
  <c r="R1099" i="12"/>
  <c r="Q1099" i="12"/>
  <c r="T1098" i="12"/>
  <c r="S1098" i="12"/>
  <c r="R1098" i="12"/>
  <c r="Q1098" i="12"/>
  <c r="R1097" i="12"/>
  <c r="Q1097" i="12"/>
  <c r="S1096" i="12"/>
  <c r="R1096" i="12"/>
  <c r="Q1096" i="12"/>
  <c r="R1095" i="12"/>
  <c r="Q1095" i="12"/>
  <c r="T1094" i="12"/>
  <c r="S1094" i="12"/>
  <c r="R1094" i="12"/>
  <c r="Q1094" i="12"/>
  <c r="T1093" i="12"/>
  <c r="S1093" i="12"/>
  <c r="R1093" i="12"/>
  <c r="Q1093" i="12"/>
  <c r="R1092" i="12"/>
  <c r="Q1092" i="12"/>
  <c r="R1091" i="12"/>
  <c r="Q1091" i="12"/>
  <c r="R1090" i="12"/>
  <c r="Q1090" i="12"/>
  <c r="T1089" i="12"/>
  <c r="S1089" i="12"/>
  <c r="R1089" i="12"/>
  <c r="Q1089" i="12"/>
  <c r="T1088" i="12"/>
  <c r="S1088" i="12"/>
  <c r="R1088" i="12"/>
  <c r="Q1088" i="12"/>
  <c r="T1087" i="12"/>
  <c r="S1087" i="12"/>
  <c r="R1087" i="12"/>
  <c r="Q1087" i="12"/>
  <c r="R1086" i="12"/>
  <c r="Q1086" i="12"/>
  <c r="T1085" i="12"/>
  <c r="S1085" i="12"/>
  <c r="R1085" i="12"/>
  <c r="Q1085" i="12"/>
  <c r="T1084" i="12"/>
  <c r="S1084" i="12"/>
  <c r="R1084" i="12"/>
  <c r="Q1084" i="12"/>
  <c r="T1083" i="12"/>
  <c r="S1083" i="12"/>
  <c r="R1083" i="12"/>
  <c r="Q1083" i="12"/>
  <c r="S1082" i="12"/>
  <c r="R1082" i="12"/>
  <c r="Q1082" i="12"/>
  <c r="T1081" i="12"/>
  <c r="S1081" i="12"/>
  <c r="R1081" i="12"/>
  <c r="Q1081" i="12"/>
  <c r="T1080" i="12"/>
  <c r="S1080" i="12"/>
  <c r="R1080" i="12"/>
  <c r="Q1080" i="12"/>
  <c r="S1079" i="12"/>
  <c r="R1079" i="12"/>
  <c r="Q1079" i="12"/>
  <c r="T1078" i="12"/>
  <c r="S1078" i="12"/>
  <c r="R1078" i="12"/>
  <c r="Q1078" i="12"/>
  <c r="S1077" i="12"/>
  <c r="R1077" i="12"/>
  <c r="Q1077" i="12"/>
  <c r="T1076" i="12"/>
  <c r="S1076" i="12"/>
  <c r="R1076" i="12"/>
  <c r="Q1076" i="12"/>
  <c r="T1075" i="12"/>
  <c r="S1075" i="12"/>
  <c r="R1075" i="12"/>
  <c r="Q1075" i="12"/>
  <c r="T1074" i="12"/>
  <c r="S1074" i="12"/>
  <c r="R1074" i="12"/>
  <c r="Q1074" i="12"/>
  <c r="S1073" i="12"/>
  <c r="R1073" i="12"/>
  <c r="Q1073" i="12"/>
  <c r="T1072" i="12"/>
  <c r="S1072" i="12"/>
  <c r="R1072" i="12"/>
  <c r="Q1072" i="12"/>
  <c r="T1071" i="12"/>
  <c r="S1071" i="12"/>
  <c r="R1071" i="12"/>
  <c r="Q1071" i="12"/>
  <c r="T1070" i="12"/>
  <c r="S1070" i="12"/>
  <c r="R1070" i="12"/>
  <c r="Q1070" i="12"/>
  <c r="T1069" i="12"/>
  <c r="S1069" i="12"/>
  <c r="R1069" i="12"/>
  <c r="Q1069" i="12"/>
  <c r="T1068" i="12"/>
  <c r="S1068" i="12"/>
  <c r="R1068" i="12"/>
  <c r="Q1068" i="12"/>
  <c r="T1067" i="12"/>
  <c r="S1067" i="12"/>
  <c r="R1067" i="12"/>
  <c r="Q1067" i="12"/>
  <c r="T1066" i="12"/>
  <c r="S1066" i="12"/>
  <c r="R1066" i="12"/>
  <c r="Q1066" i="12"/>
  <c r="T1065" i="12"/>
  <c r="S1065" i="12"/>
  <c r="R1065" i="12"/>
  <c r="Q1065" i="12"/>
  <c r="T1064" i="12"/>
  <c r="S1064" i="12"/>
  <c r="R1064" i="12"/>
  <c r="Q1064" i="12"/>
  <c r="T1063" i="12"/>
  <c r="S1063" i="12"/>
  <c r="R1063" i="12"/>
  <c r="Q1063" i="12"/>
  <c r="T1062" i="12"/>
  <c r="S1062" i="12"/>
  <c r="R1062" i="12"/>
  <c r="Q1062" i="12"/>
  <c r="T1061" i="12"/>
  <c r="S1061" i="12"/>
  <c r="R1061" i="12"/>
  <c r="Q1061" i="12"/>
  <c r="T1060" i="12"/>
  <c r="S1060" i="12"/>
  <c r="R1060" i="12"/>
  <c r="Q1060" i="12"/>
  <c r="T1059" i="12"/>
  <c r="S1059" i="12"/>
  <c r="R1059" i="12"/>
  <c r="Q1059" i="12"/>
  <c r="T1058" i="12"/>
  <c r="S1058" i="12"/>
  <c r="R1058" i="12"/>
  <c r="Q1058" i="12"/>
  <c r="T1057" i="12"/>
  <c r="S1057" i="12"/>
  <c r="R1057" i="12"/>
  <c r="Q1057" i="12"/>
  <c r="T1056" i="12"/>
  <c r="S1056" i="12"/>
  <c r="R1056" i="12"/>
  <c r="Q1056" i="12"/>
  <c r="T1055" i="12"/>
  <c r="S1055" i="12"/>
  <c r="R1055" i="12"/>
  <c r="Q1055" i="12"/>
  <c r="T1054" i="12"/>
  <c r="S1054" i="12"/>
  <c r="R1054" i="12"/>
  <c r="Q1054" i="12"/>
  <c r="T1053" i="12"/>
  <c r="S1053" i="12"/>
  <c r="R1053" i="12"/>
  <c r="Q1053" i="12"/>
  <c r="T1052" i="12"/>
  <c r="S1052" i="12"/>
  <c r="R1052" i="12"/>
  <c r="Q1052" i="12"/>
  <c r="T1051" i="12"/>
  <c r="S1051" i="12"/>
  <c r="R1051" i="12"/>
  <c r="Q1051" i="12"/>
  <c r="T1050" i="12"/>
  <c r="S1050" i="12"/>
  <c r="R1050" i="12"/>
  <c r="Q1050" i="12"/>
  <c r="T1049" i="12"/>
  <c r="S1049" i="12"/>
  <c r="R1049" i="12"/>
  <c r="Q1049" i="12"/>
  <c r="T1048" i="12"/>
  <c r="S1048" i="12"/>
  <c r="R1048" i="12"/>
  <c r="Q1048" i="12"/>
  <c r="T1047" i="12"/>
  <c r="S1047" i="12"/>
  <c r="R1047" i="12"/>
  <c r="Q1047" i="12"/>
  <c r="T1046" i="12"/>
  <c r="S1046" i="12"/>
  <c r="R1046" i="12"/>
  <c r="Q1046" i="12"/>
  <c r="T1045" i="12"/>
  <c r="S1045" i="12"/>
  <c r="R1045" i="12"/>
  <c r="Q1045" i="12"/>
  <c r="T1044" i="12"/>
  <c r="S1044" i="12"/>
  <c r="R1044" i="12"/>
  <c r="Q1044" i="12"/>
  <c r="T1043" i="12"/>
  <c r="S1043" i="12"/>
  <c r="R1043" i="12"/>
  <c r="Q1043" i="12"/>
  <c r="T1042" i="12"/>
  <c r="S1042" i="12"/>
  <c r="R1042" i="12"/>
  <c r="Q1042" i="12"/>
  <c r="T1041" i="12"/>
  <c r="S1041" i="12"/>
  <c r="R1041" i="12"/>
  <c r="Q1041" i="12"/>
  <c r="T1040" i="12"/>
  <c r="S1040" i="12"/>
  <c r="R1040" i="12"/>
  <c r="Q1040" i="12"/>
  <c r="T1039" i="12"/>
  <c r="S1039" i="12"/>
  <c r="R1039" i="12"/>
  <c r="Q1039" i="12"/>
  <c r="S1038" i="12"/>
  <c r="R1038" i="12"/>
  <c r="Q1038" i="12"/>
  <c r="T1037" i="12"/>
  <c r="S1037" i="12"/>
  <c r="R1037" i="12"/>
  <c r="Q1037" i="12"/>
  <c r="T1036" i="12"/>
  <c r="S1036" i="12"/>
  <c r="R1036" i="12"/>
  <c r="Q1036" i="12"/>
  <c r="S1035" i="12"/>
  <c r="R1035" i="12"/>
  <c r="Q1035" i="12"/>
  <c r="T1034" i="12"/>
  <c r="S1034" i="12"/>
  <c r="R1034" i="12"/>
  <c r="Q1034" i="12"/>
  <c r="S1033" i="12"/>
  <c r="R1033" i="12"/>
  <c r="Q1033" i="12"/>
  <c r="T1032" i="12"/>
  <c r="S1032" i="12"/>
  <c r="R1032" i="12"/>
  <c r="Q1032" i="12"/>
  <c r="T1031" i="12"/>
  <c r="S1031" i="12"/>
  <c r="R1031" i="12"/>
  <c r="Q1031" i="12"/>
  <c r="T1030" i="12"/>
  <c r="S1030" i="12"/>
  <c r="R1030" i="12"/>
  <c r="Q1030" i="12"/>
  <c r="S1029" i="12"/>
  <c r="R1029" i="12"/>
  <c r="Q1029" i="12"/>
  <c r="T1028" i="12"/>
  <c r="S1028" i="12"/>
  <c r="R1028" i="12"/>
  <c r="Q1028" i="12"/>
  <c r="T1027" i="12"/>
  <c r="S1027" i="12"/>
  <c r="R1027" i="12"/>
  <c r="Q1027" i="12"/>
  <c r="T1026" i="12"/>
  <c r="S1026" i="12"/>
  <c r="R1026" i="12"/>
  <c r="Q1026" i="12"/>
  <c r="T1025" i="12"/>
  <c r="R1025" i="12"/>
  <c r="Q1025" i="12"/>
  <c r="T1024" i="12"/>
  <c r="S1024" i="12"/>
  <c r="R1024" i="12"/>
  <c r="Q1024" i="12"/>
  <c r="T1023" i="12"/>
  <c r="S1023" i="12"/>
  <c r="R1023" i="12"/>
  <c r="Q1023" i="12"/>
  <c r="T1022" i="12"/>
  <c r="R1022" i="12"/>
  <c r="Q1022" i="12"/>
  <c r="T1021" i="12"/>
  <c r="S1021" i="12"/>
  <c r="R1021" i="12"/>
  <c r="Q1021" i="12"/>
  <c r="T1020" i="12"/>
  <c r="R1020" i="12"/>
  <c r="Q1020" i="12"/>
  <c r="T1019" i="12"/>
  <c r="S1019" i="12"/>
  <c r="R1019" i="12"/>
  <c r="Q1019" i="12"/>
  <c r="T1018" i="12"/>
  <c r="S1018" i="12"/>
  <c r="R1018" i="12"/>
  <c r="Q1018" i="12"/>
  <c r="T1017" i="12"/>
  <c r="S1017" i="12"/>
  <c r="R1017" i="12"/>
  <c r="Q1017" i="12"/>
  <c r="T1016" i="12"/>
  <c r="R1016" i="12"/>
  <c r="Q1016" i="12"/>
  <c r="T1015" i="12"/>
  <c r="S1015" i="12"/>
  <c r="R1015" i="12"/>
  <c r="Q1015" i="12"/>
  <c r="R1014" i="12"/>
  <c r="Q1014" i="12"/>
  <c r="T1013" i="12"/>
  <c r="S1013" i="12"/>
  <c r="R1013" i="12"/>
  <c r="Q1013" i="12"/>
  <c r="R1012" i="12"/>
  <c r="Q1012" i="12"/>
  <c r="T1011" i="12"/>
  <c r="S1011" i="12"/>
  <c r="R1011" i="12"/>
  <c r="Q1011" i="12"/>
  <c r="T1010" i="12"/>
  <c r="S1010" i="12"/>
  <c r="R1010" i="12"/>
  <c r="Q1010" i="12"/>
  <c r="R1009" i="12"/>
  <c r="Q1009" i="12"/>
  <c r="T1008" i="12"/>
  <c r="S1008" i="12"/>
  <c r="R1008" i="12"/>
  <c r="Q1008" i="12"/>
  <c r="R1007" i="12"/>
  <c r="Q1007" i="12"/>
  <c r="T1006" i="12"/>
  <c r="S1006" i="12"/>
  <c r="R1006" i="12"/>
  <c r="Q1006" i="12"/>
  <c r="T1005" i="12"/>
  <c r="S1005" i="12"/>
  <c r="R1005" i="12"/>
  <c r="Q1005" i="12"/>
  <c r="T1004" i="12"/>
  <c r="S1004" i="12"/>
  <c r="R1004" i="12"/>
  <c r="Q1004" i="12"/>
  <c r="R1003" i="12"/>
  <c r="Q1003" i="12"/>
  <c r="T1002" i="12"/>
  <c r="S1002" i="12"/>
  <c r="R1002" i="12"/>
  <c r="Q1002" i="12"/>
  <c r="T1001" i="12"/>
  <c r="S1001" i="12"/>
  <c r="R1001" i="12"/>
  <c r="Q1001" i="12"/>
  <c r="T1000" i="12"/>
  <c r="S1000" i="12"/>
  <c r="R1000" i="12"/>
  <c r="Q1000" i="12"/>
  <c r="T999" i="12"/>
  <c r="S999" i="12"/>
  <c r="R999" i="12"/>
  <c r="Q999" i="12"/>
  <c r="T998" i="12"/>
  <c r="S998" i="12"/>
  <c r="R998" i="12"/>
  <c r="Q998" i="12"/>
  <c r="S997" i="12"/>
  <c r="R997" i="12"/>
  <c r="Q997" i="12"/>
  <c r="T996" i="12"/>
  <c r="S996" i="12"/>
  <c r="R996" i="12"/>
  <c r="Q996" i="12"/>
  <c r="T995" i="12"/>
  <c r="S995" i="12"/>
  <c r="R995" i="12"/>
  <c r="Q995" i="12"/>
  <c r="S994" i="12"/>
  <c r="R994" i="12"/>
  <c r="Q994" i="12"/>
  <c r="T993" i="12"/>
  <c r="S993" i="12"/>
  <c r="R993" i="12"/>
  <c r="Q993" i="12"/>
  <c r="S992" i="12"/>
  <c r="R992" i="12"/>
  <c r="Q992" i="12"/>
  <c r="T991" i="12"/>
  <c r="S991" i="12"/>
  <c r="R991" i="12"/>
  <c r="Q991" i="12"/>
  <c r="T990" i="12"/>
  <c r="S990" i="12"/>
  <c r="R990" i="12"/>
  <c r="Q990" i="12"/>
  <c r="T989" i="12"/>
  <c r="S989" i="12"/>
  <c r="R989" i="12"/>
  <c r="Q989" i="12"/>
  <c r="S988" i="12"/>
  <c r="R988" i="12"/>
  <c r="Q988" i="12"/>
  <c r="T987" i="12"/>
  <c r="S987" i="12"/>
  <c r="R987" i="12"/>
  <c r="Q987" i="12"/>
  <c r="T986" i="12"/>
  <c r="S986" i="12"/>
  <c r="R986" i="12"/>
  <c r="Q986" i="12"/>
  <c r="T985" i="12"/>
  <c r="S985" i="12"/>
  <c r="R985" i="12"/>
  <c r="Q985" i="12"/>
  <c r="S984" i="12"/>
  <c r="R984" i="12"/>
  <c r="Q984" i="12"/>
  <c r="T983" i="12"/>
  <c r="S983" i="12"/>
  <c r="R983" i="12"/>
  <c r="Q983" i="12"/>
  <c r="T982" i="12"/>
  <c r="S982" i="12"/>
  <c r="R982" i="12"/>
  <c r="Q982" i="12"/>
  <c r="S981" i="12"/>
  <c r="R981" i="12"/>
  <c r="Q981" i="12"/>
  <c r="T980" i="12"/>
  <c r="S980" i="12"/>
  <c r="R980" i="12"/>
  <c r="Q980" i="12"/>
  <c r="S979" i="12"/>
  <c r="R979" i="12"/>
  <c r="Q979" i="12"/>
  <c r="T978" i="12"/>
  <c r="S978" i="12"/>
  <c r="R978" i="12"/>
  <c r="Q978" i="12"/>
  <c r="T977" i="12"/>
  <c r="S977" i="12"/>
  <c r="R977" i="12"/>
  <c r="Q977" i="12"/>
  <c r="T976" i="12"/>
  <c r="S976" i="12"/>
  <c r="R976" i="12"/>
  <c r="Q976" i="12"/>
  <c r="S975" i="12"/>
  <c r="R975" i="12"/>
  <c r="Q975" i="12"/>
  <c r="T974" i="12"/>
  <c r="S974" i="12"/>
  <c r="R974" i="12"/>
  <c r="Q974" i="12"/>
  <c r="T973" i="12"/>
  <c r="S973" i="12"/>
  <c r="R973" i="12"/>
  <c r="Q973" i="12"/>
  <c r="T972" i="12"/>
  <c r="S972" i="12"/>
  <c r="Q972" i="12"/>
  <c r="T971" i="12"/>
  <c r="S971" i="12"/>
  <c r="Q971" i="12"/>
  <c r="T970" i="12"/>
  <c r="S970" i="12"/>
  <c r="R970" i="12"/>
  <c r="Q970" i="12"/>
  <c r="T969" i="12"/>
  <c r="S969" i="12"/>
  <c r="R969" i="12"/>
  <c r="Q969" i="12"/>
  <c r="R968" i="12"/>
  <c r="Q968" i="12"/>
  <c r="T967" i="12"/>
  <c r="S967" i="12"/>
  <c r="R967" i="12"/>
  <c r="Q967" i="12"/>
  <c r="T966" i="12"/>
  <c r="S966" i="12"/>
  <c r="R966" i="12"/>
  <c r="Q966" i="12"/>
  <c r="T965" i="12"/>
  <c r="S965" i="12"/>
  <c r="R965" i="12"/>
  <c r="Q965" i="12"/>
  <c r="T964" i="12"/>
  <c r="S964" i="12"/>
  <c r="R964" i="12"/>
  <c r="Q964" i="12"/>
  <c r="R963" i="12"/>
  <c r="Q963" i="12"/>
  <c r="R962" i="12"/>
  <c r="Q962" i="12"/>
  <c r="T961" i="12"/>
  <c r="S961" i="12"/>
  <c r="R961" i="12"/>
  <c r="Q961" i="12"/>
  <c r="T960" i="12"/>
  <c r="S960" i="12"/>
  <c r="R960" i="12"/>
  <c r="Q960" i="12"/>
  <c r="T959" i="12"/>
  <c r="S959" i="12"/>
  <c r="R959" i="12"/>
  <c r="Q959" i="12"/>
  <c r="R958" i="12"/>
  <c r="Q958" i="12"/>
  <c r="T957" i="12"/>
  <c r="S957" i="12"/>
  <c r="R957" i="12"/>
  <c r="Q957" i="12"/>
  <c r="T956" i="12"/>
  <c r="S956" i="12"/>
  <c r="R956" i="12"/>
  <c r="Q956" i="12"/>
  <c r="T955" i="12"/>
  <c r="S955" i="12"/>
  <c r="R955" i="12"/>
  <c r="Q955" i="12"/>
  <c r="T954" i="12"/>
  <c r="S954" i="12"/>
  <c r="R954" i="12"/>
  <c r="Q954" i="12"/>
  <c r="T953" i="12"/>
  <c r="S953" i="12"/>
  <c r="R953" i="12"/>
  <c r="Q953" i="12"/>
  <c r="T952" i="12"/>
  <c r="S952" i="12"/>
  <c r="R952" i="12"/>
  <c r="Q952" i="12"/>
  <c r="T951" i="12"/>
  <c r="S951" i="12"/>
  <c r="R951" i="12"/>
  <c r="Q951" i="12"/>
  <c r="T950" i="12"/>
  <c r="S950" i="12"/>
  <c r="R950" i="12"/>
  <c r="Q950" i="12"/>
  <c r="T949" i="12"/>
  <c r="S949" i="12"/>
  <c r="R949" i="12"/>
  <c r="Q949" i="12"/>
  <c r="T948" i="12"/>
  <c r="S948" i="12"/>
  <c r="R948" i="12"/>
  <c r="Q948" i="12"/>
  <c r="T947" i="12"/>
  <c r="S947" i="12"/>
  <c r="R947" i="12"/>
  <c r="Q947" i="12"/>
  <c r="S946" i="12"/>
  <c r="R946" i="12"/>
  <c r="Q946" i="12"/>
  <c r="T945" i="12"/>
  <c r="S945" i="12"/>
  <c r="R945" i="12"/>
  <c r="Q945" i="12"/>
  <c r="T944" i="12"/>
  <c r="S944" i="12"/>
  <c r="R944" i="12"/>
  <c r="Q944" i="12"/>
  <c r="S943" i="12"/>
  <c r="R943" i="12"/>
  <c r="Q943" i="12"/>
  <c r="T942" i="12"/>
  <c r="S942" i="12"/>
  <c r="R942" i="12"/>
  <c r="Q942" i="12"/>
  <c r="S941" i="12"/>
  <c r="R941" i="12"/>
  <c r="Q941" i="12"/>
  <c r="T940" i="12"/>
  <c r="S940" i="12"/>
  <c r="R940" i="12"/>
  <c r="Q940" i="12"/>
  <c r="T939" i="12"/>
  <c r="S939" i="12"/>
  <c r="R939" i="12"/>
  <c r="Q939" i="12"/>
  <c r="T938" i="12"/>
  <c r="S938" i="12"/>
  <c r="R938" i="12"/>
  <c r="Q938" i="12"/>
  <c r="S937" i="12"/>
  <c r="R937" i="12"/>
  <c r="Q937" i="12"/>
  <c r="T936" i="12"/>
  <c r="S936" i="12"/>
  <c r="R936" i="12"/>
  <c r="Q936" i="12"/>
  <c r="T935" i="12"/>
  <c r="S935" i="12"/>
  <c r="R935" i="12"/>
  <c r="Q935" i="12"/>
  <c r="T934" i="12"/>
  <c r="S934" i="12"/>
  <c r="R934" i="12"/>
  <c r="Q934" i="12"/>
  <c r="R933" i="12"/>
  <c r="Q933" i="12"/>
  <c r="T932" i="12"/>
  <c r="S932" i="12"/>
  <c r="R932" i="12"/>
  <c r="Q932" i="12"/>
  <c r="T931" i="12"/>
  <c r="S931" i="12"/>
  <c r="R931" i="12"/>
  <c r="Q931" i="12"/>
  <c r="R930" i="12"/>
  <c r="Q930" i="12"/>
  <c r="S929" i="12"/>
  <c r="R929" i="12"/>
  <c r="Q929" i="12"/>
  <c r="R928" i="12"/>
  <c r="Q928" i="12"/>
  <c r="T927" i="12"/>
  <c r="S927" i="12"/>
  <c r="R927" i="12"/>
  <c r="Q927" i="12"/>
  <c r="T926" i="12"/>
  <c r="S926" i="12"/>
  <c r="R926" i="12"/>
  <c r="Q926" i="12"/>
  <c r="T925" i="12"/>
  <c r="S925" i="12"/>
  <c r="R925" i="12"/>
  <c r="Q925" i="12"/>
  <c r="R924" i="12"/>
  <c r="Q924" i="12"/>
  <c r="T923" i="12"/>
  <c r="S923" i="12"/>
  <c r="R923" i="12"/>
  <c r="Q923" i="12"/>
  <c r="T922" i="12"/>
  <c r="S922" i="12"/>
  <c r="R922" i="12"/>
  <c r="Q922" i="12"/>
  <c r="T921" i="12"/>
  <c r="S921" i="12"/>
  <c r="R921" i="12"/>
  <c r="Q921" i="12"/>
  <c r="T920" i="12"/>
  <c r="S920" i="12"/>
  <c r="R920" i="12"/>
  <c r="Q920" i="12"/>
  <c r="T919" i="12"/>
  <c r="S919" i="12"/>
  <c r="R919" i="12"/>
  <c r="Q919" i="12"/>
  <c r="T918" i="12"/>
  <c r="S918" i="12"/>
  <c r="R918" i="12"/>
  <c r="Q918" i="12"/>
  <c r="T917" i="12"/>
  <c r="S917" i="12"/>
  <c r="R917" i="12"/>
  <c r="Q917" i="12"/>
  <c r="T916" i="12"/>
  <c r="S916" i="12"/>
  <c r="R916" i="12"/>
  <c r="Q916" i="12"/>
  <c r="T915" i="12"/>
  <c r="S915" i="12"/>
  <c r="R915" i="12"/>
  <c r="Q915" i="12"/>
  <c r="T914" i="12"/>
  <c r="S914" i="12"/>
  <c r="R914" i="12"/>
  <c r="Q914" i="12"/>
  <c r="T913" i="12"/>
  <c r="S913" i="12"/>
  <c r="R913" i="12"/>
  <c r="Q913" i="12"/>
  <c r="T912" i="12"/>
  <c r="S912" i="12"/>
  <c r="R912" i="12"/>
  <c r="Q912" i="12"/>
  <c r="T911" i="12"/>
  <c r="S911" i="12"/>
  <c r="R911" i="12"/>
  <c r="Q911" i="12"/>
  <c r="T910" i="12"/>
  <c r="S910" i="12"/>
  <c r="R910" i="12"/>
  <c r="Q910" i="12"/>
  <c r="T909" i="12"/>
  <c r="S909" i="12"/>
  <c r="R909" i="12"/>
  <c r="Q909" i="12"/>
  <c r="T908" i="12"/>
  <c r="S908" i="12"/>
  <c r="R908" i="12"/>
  <c r="Q908" i="12"/>
  <c r="T907" i="12"/>
  <c r="S907" i="12"/>
  <c r="R907" i="12"/>
  <c r="Q907" i="12"/>
  <c r="T906" i="12"/>
  <c r="S906" i="12"/>
  <c r="R906" i="12"/>
  <c r="Q906" i="12"/>
  <c r="T905" i="12"/>
  <c r="S905" i="12"/>
  <c r="R905" i="12"/>
  <c r="Q905" i="12"/>
  <c r="T904" i="12"/>
  <c r="S904" i="12"/>
  <c r="R904" i="12"/>
  <c r="Q904" i="12"/>
  <c r="R903" i="12"/>
  <c r="Q903" i="12"/>
  <c r="T902" i="12"/>
  <c r="S902" i="12"/>
  <c r="R902" i="12"/>
  <c r="Q902" i="12"/>
  <c r="T901" i="12"/>
  <c r="S901" i="12"/>
  <c r="R901" i="12"/>
  <c r="Q901" i="12"/>
  <c r="R900" i="12"/>
  <c r="Q900" i="12"/>
  <c r="R899" i="12"/>
  <c r="Q899" i="12"/>
  <c r="R898" i="12"/>
  <c r="Q898" i="12"/>
  <c r="T897" i="12"/>
  <c r="S897" i="12"/>
  <c r="R897" i="12"/>
  <c r="Q897" i="12"/>
  <c r="T896" i="12"/>
  <c r="S896" i="12"/>
  <c r="R896" i="12"/>
  <c r="Q896" i="12"/>
  <c r="T895" i="12"/>
  <c r="S895" i="12"/>
  <c r="R895" i="12"/>
  <c r="Q895" i="12"/>
  <c r="R894" i="12"/>
  <c r="Q894" i="12"/>
  <c r="T893" i="12"/>
  <c r="S893" i="12"/>
  <c r="R893" i="12"/>
  <c r="Q893" i="12"/>
  <c r="T892" i="12"/>
  <c r="S892" i="12"/>
  <c r="R892" i="12"/>
  <c r="Q892" i="12"/>
  <c r="R891" i="12"/>
  <c r="Q891" i="12"/>
  <c r="T890" i="12"/>
  <c r="S890" i="12"/>
  <c r="R890" i="12"/>
  <c r="Q890" i="12"/>
  <c r="T889" i="12"/>
  <c r="S889" i="12"/>
  <c r="R889" i="12"/>
  <c r="Q889" i="12"/>
  <c r="R888" i="12"/>
  <c r="Q888" i="12"/>
  <c r="R887" i="12"/>
  <c r="Q887" i="12"/>
  <c r="R886" i="12"/>
  <c r="Q886" i="12"/>
  <c r="T885" i="12"/>
  <c r="S885" i="12"/>
  <c r="R885" i="12"/>
  <c r="Q885" i="12"/>
  <c r="T884" i="12"/>
  <c r="S884" i="12"/>
  <c r="R884" i="12"/>
  <c r="Q884" i="12"/>
  <c r="R883" i="12"/>
  <c r="Q883" i="12"/>
  <c r="R882" i="12"/>
  <c r="Q882" i="12"/>
  <c r="R881" i="12"/>
  <c r="Q881" i="12"/>
  <c r="T880" i="12"/>
  <c r="S880" i="12"/>
  <c r="R880" i="12"/>
  <c r="Q880" i="12"/>
  <c r="T879" i="12"/>
  <c r="S879" i="12"/>
  <c r="R879" i="12"/>
  <c r="Q879" i="12"/>
  <c r="T878" i="12"/>
  <c r="S878" i="12"/>
  <c r="R878" i="12"/>
  <c r="Q878" i="12"/>
  <c r="R877" i="12"/>
  <c r="Q877" i="12"/>
  <c r="T876" i="12"/>
  <c r="S876" i="12"/>
  <c r="R876" i="12"/>
  <c r="Q876" i="12"/>
  <c r="T875" i="12"/>
  <c r="R875" i="12"/>
  <c r="Q875" i="12"/>
  <c r="T874" i="12"/>
  <c r="S874" i="12"/>
  <c r="R874" i="12"/>
  <c r="Q874" i="12"/>
  <c r="T873" i="12"/>
  <c r="S873" i="12"/>
  <c r="R873" i="12"/>
  <c r="Q873" i="12"/>
  <c r="R872" i="12"/>
  <c r="Q872" i="12"/>
  <c r="R871" i="12"/>
  <c r="Q871" i="12"/>
  <c r="R870" i="12"/>
  <c r="Q870" i="12"/>
  <c r="T869" i="12"/>
  <c r="S869" i="12"/>
  <c r="R869" i="12"/>
  <c r="Q869" i="12"/>
  <c r="T868" i="12"/>
  <c r="S868" i="12"/>
  <c r="R868" i="12"/>
  <c r="Q868" i="12"/>
  <c r="R867" i="12"/>
  <c r="Q867" i="12"/>
  <c r="R866" i="12"/>
  <c r="Q866" i="12"/>
  <c r="R865" i="12"/>
  <c r="Q865" i="12"/>
  <c r="T864" i="12"/>
  <c r="S864" i="12"/>
  <c r="R864" i="12"/>
  <c r="Q864" i="12"/>
  <c r="T863" i="12"/>
  <c r="S863" i="12"/>
  <c r="R863" i="12"/>
  <c r="Q863" i="12"/>
  <c r="S862" i="12"/>
  <c r="R862" i="12"/>
  <c r="Q862" i="12"/>
  <c r="R861" i="12"/>
  <c r="Q861" i="12"/>
  <c r="T43" i="12"/>
  <c r="T42" i="12"/>
  <c r="T41" i="12" s="1"/>
  <c r="S42" i="12"/>
  <c r="T858" i="12"/>
  <c r="S858" i="12"/>
  <c r="R858" i="12"/>
  <c r="Q858" i="12"/>
  <c r="T857" i="12"/>
  <c r="S857" i="12"/>
  <c r="R857" i="12"/>
  <c r="Q857" i="12"/>
  <c r="T856" i="12"/>
  <c r="S856" i="12"/>
  <c r="R856" i="12"/>
  <c r="Q856" i="12"/>
  <c r="T855" i="12"/>
  <c r="S855" i="12"/>
  <c r="R855" i="12"/>
  <c r="Q855" i="12"/>
  <c r="T854" i="12"/>
  <c r="S854" i="12"/>
  <c r="R854" i="12"/>
  <c r="Q854" i="12"/>
  <c r="T853" i="12"/>
  <c r="S853" i="12"/>
  <c r="R853" i="12"/>
  <c r="Q853" i="12"/>
  <c r="T852" i="12"/>
  <c r="S852" i="12"/>
  <c r="R852" i="12"/>
  <c r="Q852" i="12"/>
  <c r="T851" i="12"/>
  <c r="S851" i="12"/>
  <c r="R851" i="12"/>
  <c r="Q851" i="12"/>
  <c r="T850" i="12"/>
  <c r="S850" i="12"/>
  <c r="R850" i="12"/>
  <c r="Q850" i="12"/>
  <c r="T849" i="12"/>
  <c r="S849" i="12"/>
  <c r="R849" i="12"/>
  <c r="Q849" i="12"/>
  <c r="T848" i="12"/>
  <c r="S848" i="12"/>
  <c r="R848" i="12"/>
  <c r="Q848" i="12"/>
  <c r="T847" i="12"/>
  <c r="S847" i="12"/>
  <c r="R847" i="12"/>
  <c r="Q847" i="12"/>
  <c r="T846" i="12"/>
  <c r="S846" i="12"/>
  <c r="R846" i="12"/>
  <c r="Q846" i="12"/>
  <c r="T845" i="12"/>
  <c r="S845" i="12"/>
  <c r="R845" i="12"/>
  <c r="Q845" i="12"/>
  <c r="T844" i="12"/>
  <c r="S844" i="12"/>
  <c r="R844" i="12"/>
  <c r="Q844" i="12"/>
  <c r="T843" i="12"/>
  <c r="S843" i="12"/>
  <c r="R843" i="12"/>
  <c r="Q843" i="12"/>
  <c r="T842" i="12"/>
  <c r="S842" i="12"/>
  <c r="R842" i="12"/>
  <c r="Q842" i="12"/>
  <c r="T841" i="12"/>
  <c r="S841" i="12"/>
  <c r="R841" i="12"/>
  <c r="Q841" i="12"/>
  <c r="T840" i="12"/>
  <c r="S840" i="12"/>
  <c r="R840" i="12"/>
  <c r="Q840" i="12"/>
  <c r="T839" i="12"/>
  <c r="S839" i="12"/>
  <c r="R839" i="12"/>
  <c r="Q839" i="12"/>
  <c r="T838" i="12"/>
  <c r="S838" i="12"/>
  <c r="R838" i="12"/>
  <c r="Q838" i="12"/>
  <c r="T837" i="12"/>
  <c r="S837" i="12"/>
  <c r="R837" i="12"/>
  <c r="Q837" i="12"/>
  <c r="T836" i="12"/>
  <c r="S836" i="12"/>
  <c r="R836" i="12"/>
  <c r="Q836" i="12"/>
  <c r="T835" i="12"/>
  <c r="S835" i="12"/>
  <c r="R835" i="12"/>
  <c r="Q835" i="12"/>
  <c r="T834" i="12"/>
  <c r="S834" i="12"/>
  <c r="R834" i="12"/>
  <c r="Q834" i="12"/>
  <c r="T833" i="12"/>
  <c r="S833" i="12"/>
  <c r="R833" i="12"/>
  <c r="Q833" i="12"/>
  <c r="T832" i="12"/>
  <c r="S832" i="12"/>
  <c r="R832" i="12"/>
  <c r="Q832" i="12"/>
  <c r="T831" i="12"/>
  <c r="S831" i="12"/>
  <c r="R831" i="12"/>
  <c r="Q831" i="12"/>
  <c r="T830" i="12"/>
  <c r="S830" i="12"/>
  <c r="R830" i="12"/>
  <c r="Q830" i="12"/>
  <c r="T827" i="12"/>
  <c r="S827" i="12"/>
  <c r="R827" i="12"/>
  <c r="Q827" i="12"/>
  <c r="T826" i="12"/>
  <c r="S826" i="12"/>
  <c r="R826" i="12"/>
  <c r="Q826" i="12"/>
  <c r="T825" i="12"/>
  <c r="S825" i="12"/>
  <c r="R825" i="12"/>
  <c r="Q825" i="12"/>
  <c r="T822" i="12"/>
  <c r="S822" i="12"/>
  <c r="R822" i="12"/>
  <c r="Q822" i="12"/>
  <c r="T821" i="12"/>
  <c r="S821" i="12"/>
  <c r="R821" i="12"/>
  <c r="Q821" i="12"/>
  <c r="T820" i="12"/>
  <c r="S820" i="12"/>
  <c r="R820" i="12"/>
  <c r="Q820" i="12"/>
  <c r="T818" i="12"/>
  <c r="S818" i="12"/>
  <c r="R818" i="12"/>
  <c r="Q818" i="12"/>
  <c r="T817" i="12"/>
  <c r="S817" i="12"/>
  <c r="R817" i="12"/>
  <c r="Q817" i="12"/>
  <c r="T816" i="12"/>
  <c r="S816" i="12"/>
  <c r="R816" i="12"/>
  <c r="Q816" i="12"/>
  <c r="R815" i="12"/>
  <c r="Q815" i="12"/>
  <c r="T814" i="12"/>
  <c r="S814" i="12"/>
  <c r="R814" i="12"/>
  <c r="Q814" i="12"/>
  <c r="T813" i="12"/>
  <c r="S813" i="12"/>
  <c r="R813" i="12"/>
  <c r="Q813" i="12"/>
  <c r="R812" i="12"/>
  <c r="Q812" i="12"/>
  <c r="R811" i="12"/>
  <c r="Q811" i="12"/>
  <c r="R810" i="12"/>
  <c r="Q810" i="12"/>
  <c r="T809" i="12"/>
  <c r="S809" i="12"/>
  <c r="R809" i="12"/>
  <c r="Q809" i="12"/>
  <c r="T808" i="12"/>
  <c r="S808" i="12"/>
  <c r="R808" i="12"/>
  <c r="Q808" i="12"/>
  <c r="T807" i="12"/>
  <c r="S807" i="12"/>
  <c r="R807" i="12"/>
  <c r="Q807" i="12"/>
  <c r="R806" i="12"/>
  <c r="Q806" i="12"/>
  <c r="T805" i="12"/>
  <c r="S805" i="12"/>
  <c r="R805" i="12"/>
  <c r="Q805" i="12"/>
  <c r="T804" i="12"/>
  <c r="S804" i="12"/>
  <c r="R804" i="12"/>
  <c r="Q804" i="12"/>
  <c r="T803" i="12"/>
  <c r="S803" i="12"/>
  <c r="R803" i="12"/>
  <c r="Q803" i="12"/>
  <c r="T802" i="12"/>
  <c r="S802" i="12"/>
  <c r="R802" i="12"/>
  <c r="Q802" i="12"/>
  <c r="T801" i="12"/>
  <c r="S801" i="12"/>
  <c r="R801" i="12"/>
  <c r="Q801" i="12"/>
  <c r="T800" i="12"/>
  <c r="S800" i="12"/>
  <c r="R800" i="12"/>
  <c r="Q800" i="12"/>
  <c r="T799" i="12"/>
  <c r="S799" i="12"/>
  <c r="R799" i="12"/>
  <c r="Q799" i="12"/>
  <c r="T798" i="12"/>
  <c r="S798" i="12"/>
  <c r="R798" i="12"/>
  <c r="Q798" i="12"/>
  <c r="T797" i="12"/>
  <c r="S797" i="12"/>
  <c r="R797" i="12"/>
  <c r="Q797" i="12"/>
  <c r="T796" i="12"/>
  <c r="S796" i="12"/>
  <c r="R796" i="12"/>
  <c r="Q796" i="12"/>
  <c r="T795" i="12"/>
  <c r="S795" i="12"/>
  <c r="R795" i="12"/>
  <c r="Q795" i="12"/>
  <c r="T794" i="12"/>
  <c r="S794" i="12"/>
  <c r="R794" i="12"/>
  <c r="Q794" i="12"/>
  <c r="T793" i="12"/>
  <c r="S793" i="12"/>
  <c r="R793" i="12"/>
  <c r="Q793" i="12"/>
  <c r="T792" i="12"/>
  <c r="S792" i="12"/>
  <c r="R792" i="12"/>
  <c r="Q792" i="12"/>
  <c r="T791" i="12"/>
  <c r="S791" i="12"/>
  <c r="R791" i="12"/>
  <c r="Q791" i="12"/>
  <c r="R790" i="12"/>
  <c r="Q790" i="12"/>
  <c r="R789" i="12"/>
  <c r="Q789" i="12"/>
  <c r="R788" i="12"/>
  <c r="Q788" i="12"/>
  <c r="T787" i="12"/>
  <c r="S787" i="12"/>
  <c r="R787" i="12"/>
  <c r="Q787" i="12"/>
  <c r="T786" i="12"/>
  <c r="S786" i="12"/>
  <c r="R786" i="12"/>
  <c r="Q786" i="12"/>
  <c r="R785" i="12"/>
  <c r="Q785" i="12"/>
  <c r="R784" i="12"/>
  <c r="Q784" i="12"/>
  <c r="R783" i="12"/>
  <c r="Q783" i="12"/>
  <c r="T782" i="12"/>
  <c r="S782" i="12"/>
  <c r="R782" i="12"/>
  <c r="Q782" i="12"/>
  <c r="T781" i="12"/>
  <c r="S781" i="12"/>
  <c r="R781" i="12"/>
  <c r="Q781" i="12"/>
  <c r="T780" i="12"/>
  <c r="S780" i="12"/>
  <c r="R780" i="12"/>
  <c r="Q780" i="12"/>
  <c r="R779" i="12"/>
  <c r="Q779" i="12"/>
  <c r="T778" i="12"/>
  <c r="S778" i="12"/>
  <c r="R778" i="12"/>
  <c r="Q778" i="12"/>
  <c r="R777" i="12"/>
  <c r="Q777" i="12"/>
  <c r="T774" i="12"/>
  <c r="S774" i="12"/>
  <c r="R774" i="12"/>
  <c r="Q774" i="12"/>
  <c r="T773" i="12"/>
  <c r="S773" i="12"/>
  <c r="R773" i="12"/>
  <c r="Q773" i="12"/>
  <c r="R772" i="12"/>
  <c r="Q772" i="12"/>
  <c r="T769" i="12"/>
  <c r="S769" i="12"/>
  <c r="R769" i="12"/>
  <c r="Q769" i="12"/>
  <c r="T768" i="12"/>
  <c r="S768" i="12"/>
  <c r="R768" i="12"/>
  <c r="Q768" i="12"/>
  <c r="T767" i="12"/>
  <c r="S767" i="12"/>
  <c r="R767" i="12"/>
  <c r="Q767" i="12"/>
  <c r="T765" i="12"/>
  <c r="S765" i="12"/>
  <c r="R765" i="12"/>
  <c r="Q765" i="12"/>
  <c r="T764" i="12"/>
  <c r="S764" i="12"/>
  <c r="R764" i="12"/>
  <c r="Q764" i="12"/>
  <c r="T763" i="12"/>
  <c r="S763" i="12"/>
  <c r="R763" i="12"/>
  <c r="Q763" i="12"/>
  <c r="T762" i="12"/>
  <c r="S762" i="12"/>
  <c r="R762" i="12"/>
  <c r="Q762" i="12"/>
  <c r="T761" i="12"/>
  <c r="S761" i="12"/>
  <c r="R761" i="12"/>
  <c r="Q761" i="12"/>
  <c r="R760" i="12"/>
  <c r="Q760" i="12"/>
  <c r="T759" i="12"/>
  <c r="S759" i="12"/>
  <c r="R759" i="12"/>
  <c r="Q759" i="12"/>
  <c r="T758" i="12"/>
  <c r="S758" i="12"/>
  <c r="R758" i="12"/>
  <c r="Q758" i="12"/>
  <c r="R757" i="12"/>
  <c r="Q757" i="12"/>
  <c r="R756" i="12"/>
  <c r="Q756" i="12"/>
  <c r="R755" i="12"/>
  <c r="Q755" i="12"/>
  <c r="T754" i="12"/>
  <c r="S754" i="12"/>
  <c r="R754" i="12"/>
  <c r="Q754" i="12"/>
  <c r="T753" i="12"/>
  <c r="S753" i="12"/>
  <c r="R753" i="12"/>
  <c r="Q753" i="12"/>
  <c r="T752" i="12"/>
  <c r="S752" i="12"/>
  <c r="R752" i="12"/>
  <c r="Q752" i="12"/>
  <c r="R751" i="12"/>
  <c r="Q751" i="12"/>
  <c r="T750" i="12"/>
  <c r="S750" i="12"/>
  <c r="R750" i="12"/>
  <c r="Q750" i="12"/>
  <c r="R749" i="12"/>
  <c r="Q749" i="12"/>
  <c r="R748" i="12"/>
  <c r="Q748" i="12"/>
  <c r="R747" i="12"/>
  <c r="Q747" i="12"/>
  <c r="T746" i="12"/>
  <c r="S746" i="12"/>
  <c r="R746" i="12"/>
  <c r="Q746" i="12"/>
  <c r="T745" i="12"/>
  <c r="S745" i="12"/>
  <c r="R745" i="12"/>
  <c r="Q745" i="12"/>
  <c r="T744" i="12"/>
  <c r="S744" i="12"/>
  <c r="R744" i="12"/>
  <c r="Q744" i="12"/>
  <c r="R743" i="12"/>
  <c r="Q743" i="12"/>
  <c r="R742" i="12"/>
  <c r="Q742" i="12"/>
  <c r="T741" i="12"/>
  <c r="S741" i="12"/>
  <c r="R741" i="12"/>
  <c r="Q741" i="12"/>
  <c r="T740" i="12"/>
  <c r="S740" i="12"/>
  <c r="R740" i="12"/>
  <c r="Q740" i="12"/>
  <c r="T739" i="12"/>
  <c r="S739" i="12"/>
  <c r="R739" i="12"/>
  <c r="Q739" i="12"/>
  <c r="R738" i="12"/>
  <c r="Q738" i="12"/>
  <c r="T737" i="12"/>
  <c r="S737" i="12"/>
  <c r="R737" i="12"/>
  <c r="Q737" i="12"/>
  <c r="T736" i="12"/>
  <c r="S736" i="12"/>
  <c r="R736" i="12"/>
  <c r="Q736" i="12"/>
  <c r="T735" i="12"/>
  <c r="S735" i="12"/>
  <c r="R735" i="12"/>
  <c r="Q735" i="12"/>
  <c r="T734" i="12"/>
  <c r="S734" i="12"/>
  <c r="R734" i="12"/>
  <c r="Q734" i="12"/>
  <c r="R733" i="12"/>
  <c r="Q733" i="12"/>
  <c r="T732" i="12"/>
  <c r="S732" i="12"/>
  <c r="R732" i="12"/>
  <c r="Q732" i="12"/>
  <c r="T731" i="12"/>
  <c r="S731" i="12"/>
  <c r="R731" i="12"/>
  <c r="Q731" i="12"/>
  <c r="R730" i="12"/>
  <c r="Q730" i="12"/>
  <c r="T729" i="12"/>
  <c r="S729" i="12"/>
  <c r="R729" i="12"/>
  <c r="Q729" i="12"/>
  <c r="R728" i="12"/>
  <c r="Q728" i="12"/>
  <c r="T727" i="12"/>
  <c r="S727" i="12"/>
  <c r="R727" i="12"/>
  <c r="Q727" i="12"/>
  <c r="T726" i="12"/>
  <c r="S726" i="12"/>
  <c r="R726" i="12"/>
  <c r="Q726" i="12"/>
  <c r="T725" i="12"/>
  <c r="S725" i="12"/>
  <c r="R725" i="12"/>
  <c r="Q725" i="12"/>
  <c r="R724" i="12"/>
  <c r="Q724" i="12"/>
  <c r="T723" i="12"/>
  <c r="S723" i="12"/>
  <c r="R723" i="12"/>
  <c r="Q723" i="12"/>
  <c r="T722" i="12"/>
  <c r="S722" i="12"/>
  <c r="R722" i="12"/>
  <c r="Q722" i="12"/>
  <c r="T721" i="12"/>
  <c r="S721" i="12"/>
  <c r="R721" i="12"/>
  <c r="Q721" i="12"/>
  <c r="R720" i="12"/>
  <c r="Q720" i="12"/>
  <c r="T719" i="12"/>
  <c r="S719" i="12"/>
  <c r="R719" i="12"/>
  <c r="Q719" i="12"/>
  <c r="T718" i="12"/>
  <c r="S718" i="12"/>
  <c r="R718" i="12"/>
  <c r="Q718" i="12"/>
  <c r="R717" i="12"/>
  <c r="Q717" i="12"/>
  <c r="T716" i="12"/>
  <c r="S716" i="12"/>
  <c r="R716" i="12"/>
  <c r="Q716" i="12"/>
  <c r="R715" i="12"/>
  <c r="Q715" i="12"/>
  <c r="T714" i="12"/>
  <c r="S714" i="12"/>
  <c r="R714" i="12"/>
  <c r="Q714" i="12"/>
  <c r="T713" i="12"/>
  <c r="S713" i="12"/>
  <c r="R713" i="12"/>
  <c r="Q713" i="12"/>
  <c r="T712" i="12"/>
  <c r="S712" i="12"/>
  <c r="R712" i="12"/>
  <c r="Q712" i="12"/>
  <c r="R711" i="12"/>
  <c r="Q711" i="12"/>
  <c r="T710" i="12"/>
  <c r="S710" i="12"/>
  <c r="R710" i="12"/>
  <c r="Q710" i="12"/>
  <c r="T709" i="12"/>
  <c r="S709" i="12"/>
  <c r="R709" i="12"/>
  <c r="Q709" i="12"/>
  <c r="T708" i="12"/>
  <c r="S708" i="12"/>
  <c r="R708" i="12"/>
  <c r="Q708" i="12"/>
  <c r="T707" i="12"/>
  <c r="S707" i="12"/>
  <c r="R707" i="12"/>
  <c r="Q707" i="12"/>
  <c r="R706" i="12"/>
  <c r="Q706" i="12"/>
  <c r="T705" i="12"/>
  <c r="S705" i="12"/>
  <c r="R705" i="12"/>
  <c r="Q705" i="12"/>
  <c r="T704" i="12"/>
  <c r="S704" i="12"/>
  <c r="R704" i="12"/>
  <c r="Q704" i="12"/>
  <c r="T703" i="12"/>
  <c r="S703" i="12"/>
  <c r="R703" i="12"/>
  <c r="Q703" i="12"/>
  <c r="T702" i="12"/>
  <c r="S702" i="12"/>
  <c r="R702" i="12"/>
  <c r="Q702" i="12"/>
  <c r="R701" i="12"/>
  <c r="Q701" i="12"/>
  <c r="T700" i="12"/>
  <c r="S700" i="12"/>
  <c r="R700" i="12"/>
  <c r="Q700" i="12"/>
  <c r="T699" i="12"/>
  <c r="S699" i="12"/>
  <c r="R699" i="12"/>
  <c r="Q699" i="12"/>
  <c r="R698" i="12"/>
  <c r="Q698" i="12"/>
  <c r="T697" i="12"/>
  <c r="S697" i="12"/>
  <c r="R697" i="12"/>
  <c r="Q697" i="12"/>
  <c r="R696" i="12"/>
  <c r="Q696" i="12"/>
  <c r="T695" i="12"/>
  <c r="S695" i="12"/>
  <c r="R695" i="12"/>
  <c r="Q695" i="12"/>
  <c r="T694" i="12"/>
  <c r="S694" i="12"/>
  <c r="R694" i="12"/>
  <c r="Q694" i="12"/>
  <c r="T693" i="12"/>
  <c r="S693" i="12"/>
  <c r="R693" i="12"/>
  <c r="Q693" i="12"/>
  <c r="R692" i="12"/>
  <c r="Q692" i="12"/>
  <c r="T691" i="12"/>
  <c r="S691" i="12"/>
  <c r="R691" i="12"/>
  <c r="Q691" i="12"/>
  <c r="T690" i="12"/>
  <c r="S690" i="12"/>
  <c r="R690" i="12"/>
  <c r="Q690" i="12"/>
  <c r="T689" i="12"/>
  <c r="S689" i="12"/>
  <c r="R689" i="12"/>
  <c r="Q689" i="12"/>
  <c r="T688" i="12"/>
  <c r="S688" i="12"/>
  <c r="R688" i="12"/>
  <c r="Q688" i="12"/>
  <c r="T687" i="12"/>
  <c r="S687" i="12"/>
  <c r="R687" i="12"/>
  <c r="Q687" i="12"/>
  <c r="R686" i="12"/>
  <c r="Q686" i="12"/>
  <c r="T685" i="12"/>
  <c r="S685" i="12"/>
  <c r="R685" i="12"/>
  <c r="Q685" i="12"/>
  <c r="R684" i="12"/>
  <c r="Q684" i="12"/>
  <c r="R683" i="12"/>
  <c r="Q683" i="12"/>
  <c r="T682" i="12"/>
  <c r="S682" i="12"/>
  <c r="R682" i="12"/>
  <c r="Q682" i="12"/>
  <c r="R681" i="12"/>
  <c r="Q681" i="12"/>
  <c r="T680" i="12"/>
  <c r="S680" i="12"/>
  <c r="R680" i="12"/>
  <c r="Q680" i="12"/>
  <c r="T679" i="12"/>
  <c r="S679" i="12"/>
  <c r="R679" i="12"/>
  <c r="Q679" i="12"/>
  <c r="R678" i="12"/>
  <c r="Q678" i="12"/>
  <c r="T677" i="12"/>
  <c r="S677" i="12"/>
  <c r="R677" i="12"/>
  <c r="Q677" i="12"/>
  <c r="R676" i="12"/>
  <c r="Q676" i="12"/>
  <c r="T675" i="12"/>
  <c r="S675" i="12"/>
  <c r="R675" i="12"/>
  <c r="Q675" i="12"/>
  <c r="T674" i="12"/>
  <c r="S674" i="12"/>
  <c r="R674" i="12"/>
  <c r="Q674" i="12"/>
  <c r="T673" i="12"/>
  <c r="S673" i="12"/>
  <c r="R673" i="12"/>
  <c r="Q673" i="12"/>
  <c r="R672" i="12"/>
  <c r="Q672" i="12"/>
  <c r="T671" i="12"/>
  <c r="S671" i="12"/>
  <c r="R671" i="12"/>
  <c r="Q671" i="12"/>
  <c r="T670" i="12"/>
  <c r="S670" i="12"/>
  <c r="R670" i="12"/>
  <c r="Q670" i="12"/>
  <c r="T669" i="12"/>
  <c r="S669" i="12"/>
  <c r="R669" i="12"/>
  <c r="Q669" i="12"/>
  <c r="T668" i="12"/>
  <c r="S668" i="12"/>
  <c r="R668" i="12"/>
  <c r="Q668" i="12"/>
  <c r="T667" i="12"/>
  <c r="S667" i="12"/>
  <c r="R667" i="12"/>
  <c r="Q667" i="12"/>
  <c r="T665" i="12"/>
  <c r="S665" i="12"/>
  <c r="R665" i="12"/>
  <c r="Q665" i="12"/>
  <c r="T664" i="12"/>
  <c r="S664" i="12"/>
  <c r="R664" i="12"/>
  <c r="Q664" i="12"/>
  <c r="T663" i="12"/>
  <c r="S663" i="12"/>
  <c r="R663" i="12"/>
  <c r="Q663" i="12"/>
  <c r="T660" i="12"/>
  <c r="S660" i="12"/>
  <c r="R660" i="12"/>
  <c r="Q660" i="12"/>
  <c r="T659" i="12"/>
  <c r="S659" i="12"/>
  <c r="R659" i="12"/>
  <c r="Q659" i="12"/>
  <c r="T658" i="12"/>
  <c r="S658" i="12"/>
  <c r="R658" i="12"/>
  <c r="Q658" i="12"/>
  <c r="T656" i="12"/>
  <c r="S656" i="12"/>
  <c r="R656" i="12"/>
  <c r="Q656" i="12"/>
  <c r="T655" i="12"/>
  <c r="S655" i="12"/>
  <c r="R655" i="12"/>
  <c r="Q655" i="12"/>
  <c r="T654" i="12"/>
  <c r="S654" i="12"/>
  <c r="R654" i="12"/>
  <c r="Q654" i="12"/>
  <c r="R653" i="12"/>
  <c r="Q653" i="12"/>
  <c r="T652" i="12"/>
  <c r="S652" i="12"/>
  <c r="R652" i="12"/>
  <c r="Q652" i="12"/>
  <c r="T651" i="12"/>
  <c r="S651" i="12"/>
  <c r="R651" i="12"/>
  <c r="Q651" i="12"/>
  <c r="R650" i="12"/>
  <c r="Q650" i="12"/>
  <c r="T649" i="12"/>
  <c r="S649" i="12"/>
  <c r="R649" i="12"/>
  <c r="Q649" i="12"/>
  <c r="T648" i="12"/>
  <c r="S648" i="12"/>
  <c r="R648" i="12"/>
  <c r="Q648" i="12"/>
  <c r="R647" i="12"/>
  <c r="Q647" i="12"/>
  <c r="T646" i="12"/>
  <c r="S646" i="12"/>
  <c r="R646" i="12"/>
  <c r="Q646" i="12"/>
  <c r="R645" i="12"/>
  <c r="Q645" i="12"/>
  <c r="T644" i="12"/>
  <c r="S644" i="12"/>
  <c r="R644" i="12"/>
  <c r="Q644" i="12"/>
  <c r="T643" i="12"/>
  <c r="S643" i="12"/>
  <c r="R643" i="12"/>
  <c r="Q643" i="12"/>
  <c r="T642" i="12"/>
  <c r="S642" i="12"/>
  <c r="R642" i="12"/>
  <c r="Q642" i="12"/>
  <c r="R641" i="12"/>
  <c r="Q641" i="12"/>
  <c r="T640" i="12"/>
  <c r="S640" i="12"/>
  <c r="R640" i="12"/>
  <c r="Q640" i="12"/>
  <c r="R639" i="12"/>
  <c r="Q639" i="12"/>
  <c r="T638" i="12"/>
  <c r="S638" i="12"/>
  <c r="R638" i="12"/>
  <c r="Q638" i="12"/>
  <c r="R637" i="12"/>
  <c r="Q637" i="12"/>
  <c r="R636" i="12"/>
  <c r="Q636" i="12"/>
  <c r="T633" i="12"/>
  <c r="S633" i="12"/>
  <c r="R633" i="12"/>
  <c r="Q633" i="12"/>
  <c r="T632" i="12"/>
  <c r="S632" i="12"/>
  <c r="R632" i="12"/>
  <c r="Q632" i="12"/>
  <c r="R631" i="12"/>
  <c r="Q631" i="12"/>
  <c r="R630" i="12"/>
  <c r="Q630" i="12"/>
  <c r="R629" i="12"/>
  <c r="Q629" i="12"/>
  <c r="T628" i="12"/>
  <c r="S628" i="12"/>
  <c r="R628" i="12"/>
  <c r="Q628" i="12"/>
  <c r="T627" i="12"/>
  <c r="S627" i="12"/>
  <c r="R627" i="12"/>
  <c r="Q627" i="12"/>
  <c r="T626" i="12"/>
  <c r="S626" i="12"/>
  <c r="R626" i="12"/>
  <c r="Q626" i="12"/>
  <c r="R625" i="12"/>
  <c r="Q625" i="12"/>
  <c r="T624" i="12"/>
  <c r="S624" i="12"/>
  <c r="R624" i="12"/>
  <c r="Q624" i="12"/>
  <c r="R623" i="12"/>
  <c r="Q623" i="12"/>
  <c r="T622" i="12"/>
  <c r="S622" i="12"/>
  <c r="R622" i="12"/>
  <c r="Q622" i="12"/>
  <c r="R621" i="12"/>
  <c r="Q621" i="12"/>
  <c r="R620" i="12"/>
  <c r="Q620" i="12"/>
  <c r="T619" i="12"/>
  <c r="S619" i="12"/>
  <c r="R619" i="12"/>
  <c r="Q619" i="12"/>
  <c r="T618" i="12"/>
  <c r="S618" i="12"/>
  <c r="R618" i="12"/>
  <c r="Q618" i="12"/>
  <c r="R617" i="12"/>
  <c r="Q617" i="12"/>
  <c r="T614" i="12"/>
  <c r="S614" i="12"/>
  <c r="R614" i="12"/>
  <c r="Q614" i="12"/>
  <c r="T613" i="12"/>
  <c r="S613" i="12"/>
  <c r="R613" i="12"/>
  <c r="Q613" i="12"/>
  <c r="R612" i="12"/>
  <c r="Q612" i="12"/>
  <c r="T609" i="12"/>
  <c r="S609" i="12"/>
  <c r="R609" i="12"/>
  <c r="Q609" i="12"/>
  <c r="T608" i="12"/>
  <c r="S608" i="12"/>
  <c r="R608" i="12"/>
  <c r="Q608" i="12"/>
  <c r="T607" i="12"/>
  <c r="S607" i="12"/>
  <c r="R607" i="12"/>
  <c r="Q607" i="12"/>
  <c r="T605" i="12"/>
  <c r="S605" i="12"/>
  <c r="R605" i="12"/>
  <c r="Q605" i="12"/>
  <c r="T604" i="12"/>
  <c r="S604" i="12"/>
  <c r="R604" i="12"/>
  <c r="Q604" i="12"/>
  <c r="T603" i="12"/>
  <c r="S603" i="12"/>
  <c r="R603" i="12"/>
  <c r="Q603" i="12"/>
  <c r="T602" i="12"/>
  <c r="S602" i="12"/>
  <c r="R602" i="12"/>
  <c r="Q602" i="12"/>
  <c r="T601" i="12"/>
  <c r="S601" i="12"/>
  <c r="R601" i="12"/>
  <c r="Q601" i="12"/>
  <c r="T600" i="12"/>
  <c r="S600" i="12"/>
  <c r="R600" i="12"/>
  <c r="Q600" i="12"/>
  <c r="T599" i="12"/>
  <c r="S599" i="12"/>
  <c r="R599" i="12"/>
  <c r="Q599" i="12"/>
  <c r="T598" i="12"/>
  <c r="S598" i="12"/>
  <c r="R598" i="12"/>
  <c r="Q598" i="12"/>
  <c r="T597" i="12"/>
  <c r="S597" i="12"/>
  <c r="R597" i="12"/>
  <c r="Q597" i="12"/>
  <c r="T596" i="12"/>
  <c r="S596" i="12"/>
  <c r="R596" i="12"/>
  <c r="Q596" i="12"/>
  <c r="T595" i="12"/>
  <c r="S595" i="12"/>
  <c r="R595" i="12"/>
  <c r="Q595" i="12"/>
  <c r="T594" i="12"/>
  <c r="S594" i="12"/>
  <c r="R594" i="12"/>
  <c r="Q594" i="12"/>
  <c r="T593" i="12"/>
  <c r="S593" i="12"/>
  <c r="R593" i="12"/>
  <c r="Q593" i="12"/>
  <c r="T592" i="12"/>
  <c r="S592" i="12"/>
  <c r="R592" i="12"/>
  <c r="Q592" i="12"/>
  <c r="T591" i="12"/>
  <c r="S591" i="12"/>
  <c r="R591" i="12"/>
  <c r="Q591" i="12"/>
  <c r="T590" i="12"/>
  <c r="S590" i="12"/>
  <c r="R590" i="12"/>
  <c r="Q590" i="12"/>
  <c r="T589" i="12"/>
  <c r="S589" i="12"/>
  <c r="R589" i="12"/>
  <c r="Q589" i="12"/>
  <c r="T588" i="12"/>
  <c r="S588" i="12"/>
  <c r="R588" i="12"/>
  <c r="Q588" i="12"/>
  <c r="T587" i="12"/>
  <c r="S587" i="12"/>
  <c r="R587" i="12"/>
  <c r="Q587" i="12"/>
  <c r="T586" i="12"/>
  <c r="S586" i="12"/>
  <c r="R586" i="12"/>
  <c r="Q586" i="12"/>
  <c r="T585" i="12"/>
  <c r="S585" i="12"/>
  <c r="R585" i="12"/>
  <c r="Q585" i="12"/>
  <c r="T584" i="12"/>
  <c r="S584" i="12"/>
  <c r="R584" i="12"/>
  <c r="Q584" i="12"/>
  <c r="T583" i="12"/>
  <c r="S583" i="12"/>
  <c r="R583" i="12"/>
  <c r="Q583" i="12"/>
  <c r="T582" i="12"/>
  <c r="S582" i="12"/>
  <c r="R582" i="12"/>
  <c r="Q582" i="12"/>
  <c r="T581" i="12"/>
  <c r="S581" i="12"/>
  <c r="R581" i="12"/>
  <c r="Q581" i="12"/>
  <c r="T580" i="12"/>
  <c r="S580" i="12"/>
  <c r="R580" i="12"/>
  <c r="Q580" i="12"/>
  <c r="T579" i="12"/>
  <c r="S579" i="12"/>
  <c r="R579" i="12"/>
  <c r="Q579" i="12"/>
  <c r="T578" i="12"/>
  <c r="S578" i="12"/>
  <c r="R578" i="12"/>
  <c r="Q578" i="12"/>
  <c r="T577" i="12"/>
  <c r="S577" i="12"/>
  <c r="R577" i="12"/>
  <c r="Q577" i="12"/>
  <c r="T576" i="12"/>
  <c r="S576" i="12"/>
  <c r="R576" i="12"/>
  <c r="Q576" i="12"/>
  <c r="T575" i="12"/>
  <c r="S575" i="12"/>
  <c r="R575" i="12"/>
  <c r="Q575" i="12"/>
  <c r="T574" i="12"/>
  <c r="S574" i="12"/>
  <c r="R574" i="12"/>
  <c r="Q574" i="12"/>
  <c r="T573" i="12"/>
  <c r="S573" i="12"/>
  <c r="R573" i="12"/>
  <c r="Q573" i="12"/>
  <c r="T572" i="12"/>
  <c r="S572" i="12"/>
  <c r="R572" i="12"/>
  <c r="Q572" i="12"/>
  <c r="T571" i="12"/>
  <c r="S571" i="12"/>
  <c r="R571" i="12"/>
  <c r="Q571" i="12"/>
  <c r="T570" i="12"/>
  <c r="S570" i="12"/>
  <c r="R570" i="12"/>
  <c r="Q570" i="12"/>
  <c r="T569" i="12"/>
  <c r="S569" i="12"/>
  <c r="R569" i="12"/>
  <c r="Q569" i="12"/>
  <c r="T568" i="12"/>
  <c r="S568" i="12"/>
  <c r="R568" i="12"/>
  <c r="Q568" i="12"/>
  <c r="T567" i="12"/>
  <c r="S567" i="12"/>
  <c r="R567" i="12"/>
  <c r="Q567" i="12"/>
  <c r="T566" i="12"/>
  <c r="S566" i="12"/>
  <c r="R566" i="12"/>
  <c r="Q566" i="12"/>
  <c r="T565" i="12"/>
  <c r="S565" i="12"/>
  <c r="R565" i="12"/>
  <c r="Q565" i="12"/>
  <c r="T564" i="12"/>
  <c r="S564" i="12"/>
  <c r="R564" i="12"/>
  <c r="Q564" i="12"/>
  <c r="T563" i="12"/>
  <c r="S563" i="12"/>
  <c r="R563" i="12"/>
  <c r="Q563" i="12"/>
  <c r="T562" i="12"/>
  <c r="S562" i="12"/>
  <c r="R562" i="12"/>
  <c r="Q562" i="12"/>
  <c r="T561" i="12"/>
  <c r="S561" i="12"/>
  <c r="R561" i="12"/>
  <c r="Q561" i="12"/>
  <c r="T560" i="12"/>
  <c r="S560" i="12"/>
  <c r="R560" i="12"/>
  <c r="Q560" i="12"/>
  <c r="T559" i="12"/>
  <c r="S559" i="12"/>
  <c r="R559" i="12"/>
  <c r="Q559" i="12"/>
  <c r="T558" i="12"/>
  <c r="S558" i="12"/>
  <c r="R558" i="12"/>
  <c r="Q558" i="12"/>
  <c r="T557" i="12"/>
  <c r="S557" i="12"/>
  <c r="R557" i="12"/>
  <c r="Q557" i="12"/>
  <c r="T556" i="12"/>
  <c r="S556" i="12"/>
  <c r="R556" i="12"/>
  <c r="Q556" i="12"/>
  <c r="T555" i="12"/>
  <c r="S555" i="12"/>
  <c r="R555" i="12"/>
  <c r="Q555" i="12"/>
  <c r="T554" i="12"/>
  <c r="S554" i="12"/>
  <c r="R554" i="12"/>
  <c r="Q554" i="12"/>
  <c r="T553" i="12"/>
  <c r="S553" i="12"/>
  <c r="R553" i="12"/>
  <c r="Q553" i="12"/>
  <c r="T552" i="12"/>
  <c r="S552" i="12"/>
  <c r="R552" i="12"/>
  <c r="Q552" i="12"/>
  <c r="T551" i="12"/>
  <c r="S551" i="12"/>
  <c r="R551" i="12"/>
  <c r="Q551" i="12"/>
  <c r="T550" i="12"/>
  <c r="S550" i="12"/>
  <c r="R550" i="12"/>
  <c r="Q550" i="12"/>
  <c r="T549" i="12"/>
  <c r="S549" i="12"/>
  <c r="R549" i="12"/>
  <c r="Q549" i="12"/>
  <c r="T548" i="12"/>
  <c r="S548" i="12"/>
  <c r="R548" i="12"/>
  <c r="Q548" i="12"/>
  <c r="T547" i="12"/>
  <c r="S547" i="12"/>
  <c r="R547" i="12"/>
  <c r="Q547" i="12"/>
  <c r="T546" i="12"/>
  <c r="S546" i="12"/>
  <c r="R546" i="12"/>
  <c r="Q546" i="12"/>
  <c r="T545" i="12"/>
  <c r="S545" i="12"/>
  <c r="R545" i="12"/>
  <c r="Q545" i="12"/>
  <c r="T544" i="12"/>
  <c r="S544" i="12"/>
  <c r="R544" i="12"/>
  <c r="Q544" i="12"/>
  <c r="T543" i="12"/>
  <c r="S543" i="12"/>
  <c r="R543" i="12"/>
  <c r="Q543" i="12"/>
  <c r="T542" i="12"/>
  <c r="S542" i="12"/>
  <c r="R542" i="12"/>
  <c r="Q542" i="12"/>
  <c r="T541" i="12"/>
  <c r="S541" i="12"/>
  <c r="R541" i="12"/>
  <c r="Q541" i="12"/>
  <c r="T540" i="12"/>
  <c r="S540" i="12"/>
  <c r="R540" i="12"/>
  <c r="Q540" i="12"/>
  <c r="T539" i="12"/>
  <c r="S539" i="12"/>
  <c r="R539" i="12"/>
  <c r="Q539" i="12"/>
  <c r="T538" i="12"/>
  <c r="S538" i="12"/>
  <c r="R538" i="12"/>
  <c r="Q538" i="12"/>
  <c r="T537" i="12"/>
  <c r="S537" i="12"/>
  <c r="R537" i="12"/>
  <c r="Q537" i="12"/>
  <c r="T536" i="12"/>
  <c r="S536" i="12"/>
  <c r="R536" i="12"/>
  <c r="Q536" i="12"/>
  <c r="T535" i="12"/>
  <c r="S535" i="12"/>
  <c r="R535" i="12"/>
  <c r="Q535" i="12"/>
  <c r="S534" i="12"/>
  <c r="R534" i="12"/>
  <c r="Q534" i="12"/>
  <c r="T533" i="12"/>
  <c r="S533" i="12"/>
  <c r="R533" i="12"/>
  <c r="Q533" i="12"/>
  <c r="T532" i="12"/>
  <c r="S532" i="12"/>
  <c r="R532" i="12"/>
  <c r="Q532" i="12"/>
  <c r="S531" i="12"/>
  <c r="R531" i="12"/>
  <c r="Q531" i="12"/>
  <c r="T530" i="12"/>
  <c r="S530" i="12"/>
  <c r="R530" i="12"/>
  <c r="Q530" i="12"/>
  <c r="S529" i="12"/>
  <c r="R529" i="12"/>
  <c r="Q529" i="12"/>
  <c r="T528" i="12"/>
  <c r="S528" i="12"/>
  <c r="R528" i="12"/>
  <c r="Q528" i="12"/>
  <c r="T527" i="12"/>
  <c r="S527" i="12"/>
  <c r="R527" i="12"/>
  <c r="Q527" i="12"/>
  <c r="T526" i="12"/>
  <c r="S526" i="12"/>
  <c r="R526" i="12"/>
  <c r="Q526" i="12"/>
  <c r="S525" i="12"/>
  <c r="R525" i="12"/>
  <c r="Q525" i="12"/>
  <c r="T524" i="12"/>
  <c r="S524" i="12"/>
  <c r="R524" i="12"/>
  <c r="Q524" i="12"/>
  <c r="S523" i="12"/>
  <c r="R523" i="12"/>
  <c r="Q523" i="12"/>
  <c r="T522" i="12"/>
  <c r="S522" i="12"/>
  <c r="R522" i="12"/>
  <c r="Q522" i="12"/>
  <c r="S521" i="12"/>
  <c r="R521" i="12"/>
  <c r="Q521" i="12"/>
  <c r="T520" i="12"/>
  <c r="S520" i="12"/>
  <c r="R520" i="12"/>
  <c r="Q520" i="12"/>
  <c r="T519" i="12"/>
  <c r="S519" i="12"/>
  <c r="R519" i="12"/>
  <c r="Q519" i="12"/>
  <c r="S518" i="12"/>
  <c r="R518" i="12"/>
  <c r="Q518" i="12"/>
  <c r="T517" i="12"/>
  <c r="S517" i="12"/>
  <c r="R517" i="12"/>
  <c r="Q517" i="12"/>
  <c r="S516" i="12"/>
  <c r="R516" i="12"/>
  <c r="Q516" i="12"/>
  <c r="T515" i="12"/>
  <c r="S515" i="12"/>
  <c r="R515" i="12"/>
  <c r="Q515" i="12"/>
  <c r="T514" i="12"/>
  <c r="S514" i="12"/>
  <c r="R514" i="12"/>
  <c r="Q514" i="12"/>
  <c r="T513" i="12"/>
  <c r="S513" i="12"/>
  <c r="R513" i="12"/>
  <c r="Q513" i="12"/>
  <c r="S512" i="12"/>
  <c r="R512" i="12"/>
  <c r="Q512" i="12"/>
  <c r="P438" i="12"/>
  <c r="O438" i="12"/>
  <c r="P437" i="12"/>
  <c r="O437" i="12"/>
  <c r="P433" i="12"/>
  <c r="O433" i="12"/>
  <c r="R438" i="12"/>
  <c r="Q438" i="12"/>
  <c r="R433" i="12"/>
  <c r="Q433" i="12"/>
  <c r="T455" i="12"/>
  <c r="S455" i="12"/>
  <c r="S468" i="12"/>
  <c r="R480" i="12"/>
  <c r="Q480" i="12"/>
  <c r="T481" i="12"/>
  <c r="T480" i="12"/>
  <c r="T479" i="12" s="1"/>
  <c r="T475" i="12" s="1"/>
  <c r="T474" i="12" s="1"/>
  <c r="T470" i="12" s="1"/>
  <c r="S481" i="12"/>
  <c r="S480" i="12"/>
  <c r="S479" i="12" s="1"/>
  <c r="S475" i="12" s="1"/>
  <c r="S474" i="12" s="1"/>
  <c r="S470" i="12" s="1"/>
  <c r="T509" i="12"/>
  <c r="S509" i="12"/>
  <c r="T405" i="12"/>
  <c r="T399" i="12"/>
  <c r="T396" i="12"/>
  <c r="T392" i="12"/>
  <c r="T388" i="12"/>
  <c r="T387" i="12"/>
  <c r="T383" i="12"/>
  <c r="R405" i="12"/>
  <c r="Q405" i="12"/>
  <c r="R402" i="12"/>
  <c r="Q402" i="12"/>
  <c r="R399" i="12"/>
  <c r="Q399" i="12"/>
  <c r="R396" i="12"/>
  <c r="Q396" i="12"/>
  <c r="R392" i="12"/>
  <c r="Q392" i="12"/>
  <c r="R388" i="12"/>
  <c r="R387" i="12" s="1"/>
  <c r="R383" i="12" s="1"/>
  <c r="Q388" i="12"/>
  <c r="Q387" i="12" s="1"/>
  <c r="Q383" i="12" s="1"/>
  <c r="T354" i="12"/>
  <c r="T351" i="12"/>
  <c r="T349" i="12"/>
  <c r="T345" i="12"/>
  <c r="T340" i="12"/>
  <c r="T337" i="12"/>
  <c r="T334" i="12"/>
  <c r="T331" i="12"/>
  <c r="T327" i="12"/>
  <c r="T326" i="12"/>
  <c r="T322" i="12" s="1"/>
  <c r="R340" i="12"/>
  <c r="Q340" i="12"/>
  <c r="R337" i="12"/>
  <c r="Q337" i="12"/>
  <c r="R334" i="12"/>
  <c r="Q334" i="12"/>
  <c r="R331" i="12"/>
  <c r="Q331" i="12"/>
  <c r="R327" i="12"/>
  <c r="Q327" i="12"/>
  <c r="R326" i="12"/>
  <c r="R322" i="12" s="1"/>
  <c r="Q326" i="12"/>
  <c r="Q322" i="12" s="1"/>
  <c r="T311" i="12"/>
  <c r="T309" i="12" s="1"/>
  <c r="T305" i="12"/>
  <c r="R309" i="12"/>
  <c r="Q309" i="12"/>
  <c r="T297" i="12"/>
  <c r="T296" i="12"/>
  <c r="T294" i="12"/>
  <c r="T293" i="12"/>
  <c r="T291" i="12"/>
  <c r="T288" i="12"/>
  <c r="T287" i="12"/>
  <c r="T285" i="12"/>
  <c r="T284" i="12"/>
  <c r="R297" i="12"/>
  <c r="R296" i="12" s="1"/>
  <c r="Q297" i="12"/>
  <c r="Q296" i="12" s="1"/>
  <c r="R294" i="12"/>
  <c r="R293" i="12" s="1"/>
  <c r="Q294" i="12"/>
  <c r="Q293" i="12" s="1"/>
  <c r="R291" i="12"/>
  <c r="R290" i="12" s="1"/>
  <c r="Q291" i="12"/>
  <c r="Q290" i="12"/>
  <c r="R288" i="12"/>
  <c r="R287" i="12" s="1"/>
  <c r="Q288" i="12"/>
  <c r="Q287" i="12" s="1"/>
  <c r="R285" i="12"/>
  <c r="Q285" i="12"/>
  <c r="R284" i="12"/>
  <c r="R283" i="12" s="1"/>
  <c r="Q284" i="12"/>
  <c r="Q279" i="12"/>
  <c r="T227" i="12"/>
  <c r="S227" i="12"/>
  <c r="R227" i="12"/>
  <c r="Q227" i="12"/>
  <c r="B227" i="12"/>
  <c r="T226" i="12"/>
  <c r="S226" i="12"/>
  <c r="S225" i="12" s="1"/>
  <c r="S77" i="12" s="1"/>
  <c r="R226" i="12"/>
  <c r="Q226" i="12"/>
  <c r="T225" i="12"/>
  <c r="P225" i="12"/>
  <c r="O225" i="12"/>
  <c r="H225" i="12"/>
  <c r="G225" i="12"/>
  <c r="D225" i="12"/>
  <c r="R225" i="12" s="1"/>
  <c r="C225" i="12"/>
  <c r="Q225" i="12" s="1"/>
  <c r="Q77" i="12" s="1"/>
  <c r="B225" i="12"/>
  <c r="T222" i="12"/>
  <c r="T74" i="12" s="1"/>
  <c r="S222" i="12"/>
  <c r="S74" i="12" s="1"/>
  <c r="R222" i="12"/>
  <c r="Q222" i="12"/>
  <c r="Q74" i="12" s="1"/>
  <c r="T221" i="12"/>
  <c r="P221" i="12"/>
  <c r="O221" i="12"/>
  <c r="T219" i="12"/>
  <c r="T71" i="12" s="1"/>
  <c r="S219" i="12"/>
  <c r="S71" i="12" s="1"/>
  <c r="R219" i="12"/>
  <c r="Q219" i="12"/>
  <c r="Q71" i="12" s="1"/>
  <c r="T218" i="12"/>
  <c r="S218" i="12"/>
  <c r="P218" i="12"/>
  <c r="O218" i="12"/>
  <c r="T216" i="12"/>
  <c r="T68" i="12" s="1"/>
  <c r="S216" i="12"/>
  <c r="S68" i="12" s="1"/>
  <c r="R216" i="12"/>
  <c r="R68" i="12" s="1"/>
  <c r="Q216" i="12"/>
  <c r="Q68" i="12" s="1"/>
  <c r="S215" i="12"/>
  <c r="P215" i="12"/>
  <c r="O215" i="12"/>
  <c r="T213" i="12"/>
  <c r="S213" i="12"/>
  <c r="R213" i="12"/>
  <c r="R65" i="12" s="1"/>
  <c r="Q213" i="12"/>
  <c r="Q65" i="12" s="1"/>
  <c r="T212" i="12"/>
  <c r="S212" i="12"/>
  <c r="P212" i="12"/>
  <c r="O212" i="12"/>
  <c r="P210" i="12"/>
  <c r="R210" i="12" s="1"/>
  <c r="O210" i="12"/>
  <c r="P209" i="12"/>
  <c r="T209" i="12" s="1"/>
  <c r="O209" i="12"/>
  <c r="P208" i="12"/>
  <c r="R208" i="12" s="1"/>
  <c r="O208" i="12"/>
  <c r="Q208" i="12" s="1"/>
  <c r="T204" i="12"/>
  <c r="S204" i="12"/>
  <c r="R204" i="12"/>
  <c r="Q204" i="12"/>
  <c r="T203" i="12"/>
  <c r="S203" i="12"/>
  <c r="R203" i="12"/>
  <c r="Q203" i="12"/>
  <c r="T202" i="12"/>
  <c r="S202" i="12"/>
  <c r="R202" i="12"/>
  <c r="Q202" i="12"/>
  <c r="P201" i="12"/>
  <c r="O201" i="12"/>
  <c r="S201" i="12" s="1"/>
  <c r="P200" i="12"/>
  <c r="R200" i="12" s="1"/>
  <c r="O200" i="12"/>
  <c r="S200" i="12" s="1"/>
  <c r="T199" i="12"/>
  <c r="S199" i="12"/>
  <c r="R199" i="12"/>
  <c r="Q199" i="12"/>
  <c r="T170" i="12"/>
  <c r="T167" i="12"/>
  <c r="T165" i="12"/>
  <c r="T161" i="12" s="1"/>
  <c r="S170" i="12"/>
  <c r="S167" i="12" s="1"/>
  <c r="T185" i="12"/>
  <c r="T183" i="12" s="1"/>
  <c r="T180" i="12" s="1"/>
  <c r="T178" i="12" s="1"/>
  <c r="T174" i="12" s="1"/>
  <c r="S185" i="12"/>
  <c r="S183" i="12" s="1"/>
  <c r="S180" i="12" s="1"/>
  <c r="S178" i="12" s="1"/>
  <c r="S174" i="12" s="1"/>
  <c r="R131" i="12"/>
  <c r="Q131" i="12"/>
  <c r="R126" i="12"/>
  <c r="Q126" i="12"/>
  <c r="T159" i="12"/>
  <c r="T158" i="12"/>
  <c r="S159" i="12"/>
  <c r="S158" i="12"/>
  <c r="R143" i="12"/>
  <c r="R142" i="12" s="1"/>
  <c r="Q143" i="12"/>
  <c r="Q142" i="12" s="1"/>
  <c r="R91" i="12"/>
  <c r="R86" i="12"/>
  <c r="R60" i="12" s="1"/>
  <c r="Q91" i="12"/>
  <c r="Q86" i="12"/>
  <c r="P91" i="12"/>
  <c r="P90" i="12"/>
  <c r="P89" i="12" s="1"/>
  <c r="P86" i="12"/>
  <c r="O91" i="12"/>
  <c r="O90" i="12"/>
  <c r="O86" i="12"/>
  <c r="O60" i="12" s="1"/>
  <c r="T77" i="12"/>
  <c r="R77" i="12"/>
  <c r="P77" i="12"/>
  <c r="O77" i="12"/>
  <c r="R74" i="12"/>
  <c r="R39" i="12" s="1"/>
  <c r="R38" i="12" s="1"/>
  <c r="P74" i="12"/>
  <c r="O74" i="12"/>
  <c r="R73" i="12"/>
  <c r="R71" i="12"/>
  <c r="P71" i="12"/>
  <c r="P33" i="12" s="1"/>
  <c r="P32" i="12" s="1"/>
  <c r="O71" i="12"/>
  <c r="P70" i="12"/>
  <c r="P68" i="12"/>
  <c r="O68" i="12"/>
  <c r="O30" i="12" s="1"/>
  <c r="O29" i="12" s="1"/>
  <c r="O67" i="12"/>
  <c r="T65" i="12"/>
  <c r="S65" i="12"/>
  <c r="P65" i="12"/>
  <c r="O65" i="12"/>
  <c r="P60" i="12"/>
  <c r="P16" i="12" s="1"/>
  <c r="P11" i="12" s="1"/>
  <c r="T105" i="12"/>
  <c r="T91" i="12" s="1"/>
  <c r="S105" i="12"/>
  <c r="S91" i="12" s="1"/>
  <c r="T494" i="12"/>
  <c r="T493" i="12" s="1"/>
  <c r="T489" i="12" s="1"/>
  <c r="T488" i="12" s="1"/>
  <c r="T484" i="12" s="1"/>
  <c r="S494" i="12"/>
  <c r="S493" i="12" s="1"/>
  <c r="S489" i="12" s="1"/>
  <c r="S488" i="12" s="1"/>
  <c r="S484" i="12" s="1"/>
  <c r="R494" i="12"/>
  <c r="Q494" i="12"/>
  <c r="P493" i="12"/>
  <c r="P489" i="12" s="1"/>
  <c r="P488" i="12" s="1"/>
  <c r="P484" i="12" s="1"/>
  <c r="R484" i="12" s="1"/>
  <c r="O493" i="12"/>
  <c r="O489" i="12" s="1"/>
  <c r="O488" i="12" s="1"/>
  <c r="O484" i="12" s="1"/>
  <c r="Q484" i="12" s="1"/>
  <c r="B269" i="12"/>
  <c r="T246" i="12"/>
  <c r="S246" i="12"/>
  <c r="T245" i="12"/>
  <c r="S245" i="12"/>
  <c r="T244" i="12"/>
  <c r="S244" i="12"/>
  <c r="T241" i="12"/>
  <c r="S241" i="12"/>
  <c r="T255" i="12"/>
  <c r="T254" i="12" s="1"/>
  <c r="S255" i="12"/>
  <c r="S254" i="12" s="1"/>
  <c r="T258" i="12"/>
  <c r="S258" i="12"/>
  <c r="S257" i="12" s="1"/>
  <c r="T261" i="12"/>
  <c r="T260" i="12" s="1"/>
  <c r="S261" i="12"/>
  <c r="S260" i="12" s="1"/>
  <c r="T264" i="12"/>
  <c r="T263" i="12" s="1"/>
  <c r="S264" i="12"/>
  <c r="S263" i="12" s="1"/>
  <c r="T268" i="12"/>
  <c r="S268" i="12"/>
  <c r="T257" i="12"/>
  <c r="T269" i="12"/>
  <c r="S269" i="12"/>
  <c r="P243" i="12"/>
  <c r="T243" i="12" s="1"/>
  <c r="O243" i="12"/>
  <c r="S243" i="12" s="1"/>
  <c r="P242" i="12"/>
  <c r="T242" i="12" s="1"/>
  <c r="O242" i="12"/>
  <c r="S242" i="12" s="1"/>
  <c r="P252" i="12"/>
  <c r="T252" i="12" s="1"/>
  <c r="O252" i="12"/>
  <c r="S252" i="12" s="1"/>
  <c r="P251" i="12"/>
  <c r="T251" i="12" s="1"/>
  <c r="O251" i="12"/>
  <c r="S251" i="12" s="1"/>
  <c r="P250" i="12"/>
  <c r="T250" i="12" s="1"/>
  <c r="O250" i="12"/>
  <c r="S250" i="12" s="1"/>
  <c r="H51" i="18" l="1"/>
  <c r="H50" i="18" s="1"/>
  <c r="I67" i="18"/>
  <c r="F61" i="18"/>
  <c r="G67" i="18"/>
  <c r="D61" i="18"/>
  <c r="L67" i="18"/>
  <c r="J219" i="18"/>
  <c r="M234" i="18"/>
  <c r="K67" i="18"/>
  <c r="E39" i="18"/>
  <c r="E38" i="18" s="1"/>
  <c r="L234" i="18"/>
  <c r="H1210" i="18"/>
  <c r="H1206" i="18" s="1"/>
  <c r="P1408" i="18"/>
  <c r="P1404" i="18" s="1"/>
  <c r="E702" i="18"/>
  <c r="O776" i="18"/>
  <c r="O772" i="18" s="1"/>
  <c r="F93" i="18"/>
  <c r="F89" i="18" s="1"/>
  <c r="F991" i="18"/>
  <c r="P991" i="18"/>
  <c r="H1183" i="18"/>
  <c r="H1179" i="18" s="1"/>
  <c r="H219" i="18"/>
  <c r="F67" i="18"/>
  <c r="G445" i="18"/>
  <c r="M699" i="18"/>
  <c r="P67" i="18"/>
  <c r="M61" i="18"/>
  <c r="G93" i="18"/>
  <c r="G89" i="18" s="1"/>
  <c r="J1550" i="18"/>
  <c r="J1546" i="18" s="1"/>
  <c r="J885" i="18"/>
  <c r="J881" i="18" s="1"/>
  <c r="G885" i="18"/>
  <c r="G881" i="18" s="1"/>
  <c r="O885" i="18"/>
  <c r="O881" i="18" s="1"/>
  <c r="N315" i="18"/>
  <c r="N311" i="18" s="1"/>
  <c r="G304" i="18"/>
  <c r="H451" i="18"/>
  <c r="L219" i="18"/>
  <c r="O189" i="18"/>
  <c r="J61" i="18"/>
  <c r="N67" i="18"/>
  <c r="C212" i="18"/>
  <c r="D1210" i="18"/>
  <c r="D1206" i="18" s="1"/>
  <c r="J822" i="18"/>
  <c r="J818" i="18" s="1"/>
  <c r="E776" i="18"/>
  <c r="E772" i="18" s="1"/>
  <c r="K93" i="18"/>
  <c r="K89" i="18" s="1"/>
  <c r="F295" i="18"/>
  <c r="N295" i="18"/>
  <c r="G991" i="18"/>
  <c r="H620" i="18"/>
  <c r="P307" i="18"/>
  <c r="I61" i="18"/>
  <c r="H19" i="18"/>
  <c r="D934" i="18"/>
  <c r="D930" i="18" s="1"/>
  <c r="F1334" i="18"/>
  <c r="F1330" i="18" s="1"/>
  <c r="E295" i="18"/>
  <c r="D699" i="18"/>
  <c r="I1408" i="18"/>
  <c r="I1404" i="18" s="1"/>
  <c r="O212" i="18"/>
  <c r="O211" i="18" s="1"/>
  <c r="O207" i="18" s="1"/>
  <c r="N30" i="18"/>
  <c r="N29" i="18" s="1"/>
  <c r="D984" i="18"/>
  <c r="K991" i="18"/>
  <c r="G994" i="18"/>
  <c r="G22" i="18"/>
  <c r="G20" i="18" s="1"/>
  <c r="F994" i="18"/>
  <c r="F22" i="18"/>
  <c r="F20" i="18" s="1"/>
  <c r="O1408" i="18"/>
  <c r="O1404" i="18" s="1"/>
  <c r="F382" i="18"/>
  <c r="F378" i="18" s="1"/>
  <c r="N382" i="18"/>
  <c r="N378" i="18" s="1"/>
  <c r="G776" i="18"/>
  <c r="G772" i="18" s="1"/>
  <c r="P93" i="18"/>
  <c r="P89" i="18" s="1"/>
  <c r="D994" i="18"/>
  <c r="D22" i="18"/>
  <c r="D20" i="18" s="1"/>
  <c r="G1408" i="18"/>
  <c r="G1404" i="18" s="1"/>
  <c r="N1550" i="18"/>
  <c r="N1546" i="18" s="1"/>
  <c r="M32" i="18"/>
  <c r="H35" i="18"/>
  <c r="P35" i="18"/>
  <c r="E436" i="18"/>
  <c r="N61" i="18"/>
  <c r="F35" i="18"/>
  <c r="E46" i="18"/>
  <c r="D776" i="18"/>
  <c r="D772" i="18" s="1"/>
  <c r="C994" i="18"/>
  <c r="C22" i="18"/>
  <c r="C20" i="18" s="1"/>
  <c r="P994" i="18"/>
  <c r="P22" i="18"/>
  <c r="P20" i="18" s="1"/>
  <c r="H67" i="18"/>
  <c r="F699" i="18"/>
  <c r="G822" i="18"/>
  <c r="G818" i="18" s="1"/>
  <c r="E994" i="18"/>
  <c r="E22" i="18"/>
  <c r="E20" i="18" s="1"/>
  <c r="H994" i="18"/>
  <c r="H22" i="18"/>
  <c r="H20" i="18" s="1"/>
  <c r="I32" i="18"/>
  <c r="E719" i="18"/>
  <c r="E715" i="18" s="1"/>
  <c r="K885" i="18"/>
  <c r="K881" i="18" s="1"/>
  <c r="F885" i="18"/>
  <c r="N885" i="18"/>
  <c r="N881" i="18" s="1"/>
  <c r="M877" i="18"/>
  <c r="M1183" i="18"/>
  <c r="M1179" i="18" s="1"/>
  <c r="G696" i="18"/>
  <c r="G694" i="18" s="1"/>
  <c r="G690" i="18" s="1"/>
  <c r="H702" i="18"/>
  <c r="P702" i="18"/>
  <c r="C295" i="18"/>
  <c r="D874" i="18"/>
  <c r="D451" i="18"/>
  <c r="D382" i="18"/>
  <c r="D378" i="18" s="1"/>
  <c r="E45" i="18"/>
  <c r="M27" i="18"/>
  <c r="G45" i="18"/>
  <c r="O304" i="18"/>
  <c r="H46" i="18"/>
  <c r="L46" i="18"/>
  <c r="I307" i="18"/>
  <c r="K382" i="18"/>
  <c r="K378" i="18" s="1"/>
  <c r="O382" i="18"/>
  <c r="O378" i="18" s="1"/>
  <c r="L451" i="18"/>
  <c r="P212" i="18"/>
  <c r="P211" i="18" s="1"/>
  <c r="P207" i="18" s="1"/>
  <c r="N699" i="18"/>
  <c r="J35" i="18"/>
  <c r="N35" i="18"/>
  <c r="O29" i="18"/>
  <c r="M776" i="18"/>
  <c r="M772" i="18" s="1"/>
  <c r="N1188" i="18"/>
  <c r="G719" i="18"/>
  <c r="G715" i="18" s="1"/>
  <c r="F315" i="18"/>
  <c r="F311" i="18" s="1"/>
  <c r="H315" i="18"/>
  <c r="H311" i="18" s="1"/>
  <c r="J315" i="18"/>
  <c r="J311" i="18" s="1"/>
  <c r="L315" i="18"/>
  <c r="L311" i="18" s="1"/>
  <c r="P315" i="18"/>
  <c r="P311" i="18" s="1"/>
  <c r="G315" i="18"/>
  <c r="G311" i="18" s="1"/>
  <c r="I315" i="18"/>
  <c r="I311" i="18" s="1"/>
  <c r="K315" i="18"/>
  <c r="K311" i="18" s="1"/>
  <c r="M315" i="18"/>
  <c r="M311" i="18" s="1"/>
  <c r="O315" i="18"/>
  <c r="O311" i="18" s="1"/>
  <c r="C984" i="18"/>
  <c r="C983" i="18" s="1"/>
  <c r="C979" i="18" s="1"/>
  <c r="P466" i="18"/>
  <c r="P462" i="18" s="1"/>
  <c r="E382" i="18"/>
  <c r="E378" i="18" s="1"/>
  <c r="M549" i="18"/>
  <c r="M545" i="18" s="1"/>
  <c r="H885" i="18"/>
  <c r="H881" i="18" s="1"/>
  <c r="L885" i="18"/>
  <c r="L881" i="18" s="1"/>
  <c r="P885" i="18"/>
  <c r="P881" i="18" s="1"/>
  <c r="K877" i="18"/>
  <c r="F934" i="18"/>
  <c r="F930" i="18" s="1"/>
  <c r="H307" i="18"/>
  <c r="H32" i="18"/>
  <c r="L32" i="18"/>
  <c r="P32" i="18"/>
  <c r="F45" i="18"/>
  <c r="J304" i="18"/>
  <c r="N45" i="18"/>
  <c r="G46" i="18"/>
  <c r="K46" i="18"/>
  <c r="J382" i="18"/>
  <c r="J378" i="18" s="1"/>
  <c r="H445" i="18"/>
  <c r="L445" i="18"/>
  <c r="K451" i="18"/>
  <c r="N234" i="18"/>
  <c r="F212" i="18"/>
  <c r="F211" i="18" s="1"/>
  <c r="F207" i="18" s="1"/>
  <c r="H211" i="18"/>
  <c r="H207" i="18" s="1"/>
  <c r="N212" i="18"/>
  <c r="N211" i="18" s="1"/>
  <c r="N207" i="18" s="1"/>
  <c r="G35" i="18"/>
  <c r="K35" i="18"/>
  <c r="O35" i="18"/>
  <c r="F695" i="18"/>
  <c r="F694" i="18" s="1"/>
  <c r="F690" i="18" s="1"/>
  <c r="N695" i="18"/>
  <c r="N694" i="18" s="1"/>
  <c r="N690" i="18" s="1"/>
  <c r="C435" i="18"/>
  <c r="C434" i="18" s="1"/>
  <c r="E466" i="18"/>
  <c r="E462" i="18" s="1"/>
  <c r="H466" i="18"/>
  <c r="H462" i="18" s="1"/>
  <c r="M30" i="18"/>
  <c r="M29" i="18" s="1"/>
  <c r="H29" i="18"/>
  <c r="N776" i="18"/>
  <c r="N772" i="18" s="1"/>
  <c r="H549" i="18"/>
  <c r="H545" i="18" s="1"/>
  <c r="E549" i="18"/>
  <c r="E545" i="18" s="1"/>
  <c r="D32" i="18"/>
  <c r="H822" i="18"/>
  <c r="H818" i="18" s="1"/>
  <c r="I637" i="18"/>
  <c r="I633" i="18" s="1"/>
  <c r="K29" i="18"/>
  <c r="H699" i="18"/>
  <c r="J991" i="18"/>
  <c r="L991" i="18"/>
  <c r="P1188" i="18"/>
  <c r="N27" i="18"/>
  <c r="H298" i="18"/>
  <c r="L307" i="18"/>
  <c r="G288" i="18"/>
  <c r="I288" i="18"/>
  <c r="F289" i="18"/>
  <c r="H289" i="18"/>
  <c r="J289" i="18"/>
  <c r="L289" i="18"/>
  <c r="N289" i="18"/>
  <c r="P289" i="18"/>
  <c r="P46" i="18"/>
  <c r="P451" i="18"/>
  <c r="P234" i="18"/>
  <c r="I35" i="18"/>
  <c r="L1512" i="18"/>
  <c r="G637" i="18"/>
  <c r="G633" i="18" s="1"/>
  <c r="G620" i="18" s="1"/>
  <c r="K620" i="18"/>
  <c r="D719" i="18"/>
  <c r="D715" i="18" s="1"/>
  <c r="G549" i="18"/>
  <c r="G545" i="18" s="1"/>
  <c r="D1515" i="18"/>
  <c r="D46" i="18"/>
  <c r="D1252" i="18"/>
  <c r="E985" i="18"/>
  <c r="P298" i="18"/>
  <c r="G436" i="18"/>
  <c r="K436" i="18"/>
  <c r="F451" i="18"/>
  <c r="J451" i="18"/>
  <c r="P695" i="18"/>
  <c r="H457" i="18"/>
  <c r="D211" i="18"/>
  <c r="D207" i="18" s="1"/>
  <c r="L93" i="18"/>
  <c r="L89" i="18" s="1"/>
  <c r="E984" i="18"/>
  <c r="F874" i="18"/>
  <c r="O47" i="18"/>
  <c r="O994" i="18"/>
  <c r="G934" i="18"/>
  <c r="G930" i="18" s="1"/>
  <c r="L620" i="18"/>
  <c r="H719" i="18"/>
  <c r="H715" i="18" s="1"/>
  <c r="P719" i="18"/>
  <c r="P715" i="18" s="1"/>
  <c r="J295" i="18"/>
  <c r="O51" i="18"/>
  <c r="O50" i="18" s="1"/>
  <c r="M382" i="18"/>
  <c r="M378" i="18" s="1"/>
  <c r="O695" i="18"/>
  <c r="C1408" i="18"/>
  <c r="C1404" i="18" s="1"/>
  <c r="C1523" i="18"/>
  <c r="C1519" i="18" s="1"/>
  <c r="C695" i="18"/>
  <c r="L466" i="18"/>
  <c r="L462" i="18" s="1"/>
  <c r="D435" i="18"/>
  <c r="F776" i="18"/>
  <c r="F772" i="18" s="1"/>
  <c r="E93" i="18"/>
  <c r="E89" i="18" s="1"/>
  <c r="F822" i="18"/>
  <c r="P549" i="18"/>
  <c r="P545" i="18" s="1"/>
  <c r="E1509" i="18"/>
  <c r="E1507" i="18" s="1"/>
  <c r="E1503" i="18" s="1"/>
  <c r="I776" i="18"/>
  <c r="I772" i="18" s="1"/>
  <c r="E298" i="18"/>
  <c r="L822" i="18"/>
  <c r="L818" i="18" s="1"/>
  <c r="O549" i="18"/>
  <c r="O545" i="18" s="1"/>
  <c r="E1550" i="18"/>
  <c r="E1546" i="18" s="1"/>
  <c r="C289" i="18"/>
  <c r="O27" i="18"/>
  <c r="J877" i="18"/>
  <c r="N877" i="18"/>
  <c r="O642" i="18"/>
  <c r="M620" i="18"/>
  <c r="I298" i="18"/>
  <c r="F702" i="18"/>
  <c r="H695" i="18"/>
  <c r="C991" i="18"/>
  <c r="C48" i="18"/>
  <c r="K466" i="18"/>
  <c r="K462" i="18" s="1"/>
  <c r="G466" i="18"/>
  <c r="G462" i="18" s="1"/>
  <c r="F466" i="18"/>
  <c r="F462" i="18" s="1"/>
  <c r="N466" i="18"/>
  <c r="N462" i="18" s="1"/>
  <c r="D1334" i="18"/>
  <c r="D1330" i="18" s="1"/>
  <c r="E28" i="18"/>
  <c r="D28" i="18"/>
  <c r="N1334" i="18"/>
  <c r="N1330" i="18" s="1"/>
  <c r="D234" i="18"/>
  <c r="D86" i="18"/>
  <c r="D85" i="18" s="1"/>
  <c r="P1512" i="18"/>
  <c r="L549" i="18"/>
  <c r="L545" i="18" s="1"/>
  <c r="I1512" i="18"/>
  <c r="M1550" i="18"/>
  <c r="M1546" i="18" s="1"/>
  <c r="I885" i="18"/>
  <c r="I881" i="18" s="1"/>
  <c r="M885" i="18"/>
  <c r="M881" i="18" s="1"/>
  <c r="F1250" i="18"/>
  <c r="F436" i="18"/>
  <c r="J436" i="18"/>
  <c r="N436" i="18"/>
  <c r="O234" i="18"/>
  <c r="L211" i="18"/>
  <c r="L207" i="18" s="1"/>
  <c r="L61" i="18"/>
  <c r="L699" i="18"/>
  <c r="O699" i="18"/>
  <c r="M695" i="18"/>
  <c r="M694" i="18" s="1"/>
  <c r="M690" i="18" s="1"/>
  <c r="H61" i="18"/>
  <c r="C288" i="18"/>
  <c r="F637" i="18"/>
  <c r="F633" i="18" s="1"/>
  <c r="N620" i="18"/>
  <c r="D637" i="18"/>
  <c r="D633" i="18" s="1"/>
  <c r="D695" i="18"/>
  <c r="D445" i="18"/>
  <c r="N549" i="18"/>
  <c r="N545" i="18" s="1"/>
  <c r="E33" i="18"/>
  <c r="I466" i="18"/>
  <c r="I462" i="18" s="1"/>
  <c r="M466" i="18"/>
  <c r="M462" i="18" s="1"/>
  <c r="I445" i="18"/>
  <c r="M445" i="18"/>
  <c r="D466" i="18"/>
  <c r="D462" i="18" s="1"/>
  <c r="F30" i="18"/>
  <c r="F29" i="18" s="1"/>
  <c r="K442" i="18"/>
  <c r="G29" i="18"/>
  <c r="C442" i="18"/>
  <c r="J776" i="18"/>
  <c r="J772" i="18" s="1"/>
  <c r="J699" i="18"/>
  <c r="N822" i="18"/>
  <c r="N818" i="18" s="1"/>
  <c r="D822" i="18"/>
  <c r="D818" i="18" s="1"/>
  <c r="C822" i="18"/>
  <c r="C818" i="18" s="1"/>
  <c r="J874" i="18"/>
  <c r="N874" i="18"/>
  <c r="G877" i="18"/>
  <c r="P1183" i="18"/>
  <c r="P1179" i="18" s="1"/>
  <c r="L1183" i="18"/>
  <c r="L1179" i="18" s="1"/>
  <c r="N1183" i="18"/>
  <c r="N1179" i="18" s="1"/>
  <c r="L1210" i="18"/>
  <c r="L1206" i="18" s="1"/>
  <c r="C1210" i="18"/>
  <c r="C1206" i="18" s="1"/>
  <c r="G1183" i="18"/>
  <c r="G1179" i="18" s="1"/>
  <c r="J1210" i="18"/>
  <c r="J1206" i="18" s="1"/>
  <c r="N1210" i="18"/>
  <c r="N1206" i="18" s="1"/>
  <c r="F1512" i="18"/>
  <c r="N1512" i="18"/>
  <c r="O1550" i="18"/>
  <c r="O1546" i="18" s="1"/>
  <c r="L694" i="18"/>
  <c r="L690" i="18" s="1"/>
  <c r="L702" i="18"/>
  <c r="N304" i="18"/>
  <c r="M288" i="18"/>
  <c r="L35" i="18"/>
  <c r="M35" i="18"/>
  <c r="K288" i="18"/>
  <c r="O288" i="18"/>
  <c r="L298" i="18"/>
  <c r="I696" i="18"/>
  <c r="O45" i="18"/>
  <c r="K45" i="18"/>
  <c r="J466" i="18"/>
  <c r="J462" i="18" s="1"/>
  <c r="J45" i="18"/>
  <c r="P445" i="18"/>
  <c r="J1512" i="18"/>
  <c r="F1210" i="18"/>
  <c r="F1206" i="18" s="1"/>
  <c r="L1408" i="18"/>
  <c r="L1404" i="18" s="1"/>
  <c r="G295" i="18"/>
  <c r="K295" i="18"/>
  <c r="O295" i="18"/>
  <c r="F33" i="18"/>
  <c r="F32" i="18" s="1"/>
  <c r="J32" i="18"/>
  <c r="N33" i="18"/>
  <c r="N32" i="18" s="1"/>
  <c r="H45" i="18"/>
  <c r="L45" i="18"/>
  <c r="P45" i="18"/>
  <c r="I46" i="18"/>
  <c r="M46" i="18"/>
  <c r="F307" i="18"/>
  <c r="J307" i="18"/>
  <c r="N307" i="18"/>
  <c r="H382" i="18"/>
  <c r="H378" i="18" s="1"/>
  <c r="L382" i="18"/>
  <c r="L378" i="18" s="1"/>
  <c r="P382" i="18"/>
  <c r="P378" i="18" s="1"/>
  <c r="F435" i="18"/>
  <c r="J445" i="18"/>
  <c r="N435" i="18"/>
  <c r="N434" i="18" s="1"/>
  <c r="N430" i="18" s="1"/>
  <c r="I451" i="18"/>
  <c r="M451" i="18"/>
  <c r="K212" i="18"/>
  <c r="K211" i="18" s="1"/>
  <c r="K207" i="18" s="1"/>
  <c r="J695" i="18"/>
  <c r="J30" i="18"/>
  <c r="J29" i="18" s="1"/>
  <c r="D1395" i="18"/>
  <c r="D1391" i="18" s="1"/>
  <c r="E934" i="18"/>
  <c r="E930" i="18" s="1"/>
  <c r="D696" i="18"/>
  <c r="D694" i="18" s="1"/>
  <c r="D690" i="18" s="1"/>
  <c r="E219" i="18"/>
  <c r="E71" i="18"/>
  <c r="E70" i="18" s="1"/>
  <c r="L1188" i="18"/>
  <c r="I1550" i="18"/>
  <c r="I1546" i="18" s="1"/>
  <c r="O1183" i="18"/>
  <c r="O1179" i="18" s="1"/>
  <c r="J27" i="18"/>
  <c r="G874" i="18"/>
  <c r="I874" i="18"/>
  <c r="K874" i="18"/>
  <c r="M874" i="18"/>
  <c r="O871" i="18"/>
  <c r="L877" i="18"/>
  <c r="M1210" i="18"/>
  <c r="M1206" i="18" s="1"/>
  <c r="P1210" i="18"/>
  <c r="P1206" i="18" s="1"/>
  <c r="H1408" i="18"/>
  <c r="H1404" i="18" s="1"/>
  <c r="O730" i="18"/>
  <c r="P620" i="18"/>
  <c r="F719" i="18"/>
  <c r="F715" i="18" s="1"/>
  <c r="H295" i="18"/>
  <c r="L295" i="18"/>
  <c r="P295" i="18"/>
  <c r="M298" i="18"/>
  <c r="K304" i="18"/>
  <c r="G212" i="18"/>
  <c r="G211" i="18" s="1"/>
  <c r="G207" i="18" s="1"/>
  <c r="J67" i="18"/>
  <c r="P61" i="18"/>
  <c r="C1550" i="18"/>
  <c r="C1546" i="18" s="1"/>
  <c r="E442" i="18"/>
  <c r="H442" i="18"/>
  <c r="D1400" i="18"/>
  <c r="D988" i="18"/>
  <c r="D870" i="18"/>
  <c r="D869" i="18" s="1"/>
  <c r="D865" i="18" s="1"/>
  <c r="D702" i="18"/>
  <c r="E304" i="18"/>
  <c r="E1252" i="18"/>
  <c r="E1255" i="18"/>
  <c r="E1512" i="18"/>
  <c r="D37" i="18"/>
  <c r="D35" i="18" s="1"/>
  <c r="D76" i="18"/>
  <c r="H1188" i="18"/>
  <c r="P1550" i="18"/>
  <c r="P1546" i="18" s="1"/>
  <c r="L1550" i="18"/>
  <c r="L1546" i="18" s="1"/>
  <c r="N1408" i="18"/>
  <c r="N1404" i="18" s="1"/>
  <c r="H1550" i="18"/>
  <c r="H1546" i="18" s="1"/>
  <c r="O1188" i="18"/>
  <c r="K445" i="18"/>
  <c r="I295" i="18"/>
  <c r="M295" i="18"/>
  <c r="I436" i="18"/>
  <c r="M436" i="18"/>
  <c r="M702" i="18"/>
  <c r="C315" i="18"/>
  <c r="C311" i="18" s="1"/>
  <c r="P442" i="18"/>
  <c r="E435" i="18"/>
  <c r="E457" i="18"/>
  <c r="C30" i="18"/>
  <c r="C29" i="18" s="1"/>
  <c r="D289" i="18"/>
  <c r="E6" i="18"/>
  <c r="E289" i="18"/>
  <c r="E34" i="18"/>
  <c r="D71" i="18"/>
  <c r="D70" i="18" s="1"/>
  <c r="D219" i="18"/>
  <c r="E1258" i="18"/>
  <c r="E1251" i="18"/>
  <c r="E1250" i="18" s="1"/>
  <c r="E1246" i="18" s="1"/>
  <c r="G1188" i="18"/>
  <c r="K1188" i="18"/>
  <c r="H874" i="18"/>
  <c r="L874" i="18"/>
  <c r="P874" i="18"/>
  <c r="O1215" i="18"/>
  <c r="G1550" i="18"/>
  <c r="G1546" i="18" s="1"/>
  <c r="O474" i="18"/>
  <c r="O332" i="18"/>
  <c r="G298" i="18"/>
  <c r="K298" i="18"/>
  <c r="O298" i="18"/>
  <c r="I304" i="18"/>
  <c r="M304" i="18"/>
  <c r="I212" i="18"/>
  <c r="I211" i="18" s="1"/>
  <c r="I207" i="18" s="1"/>
  <c r="M212" i="18"/>
  <c r="M211" i="18" s="1"/>
  <c r="M207" i="18" s="1"/>
  <c r="G699" i="18"/>
  <c r="K699" i="18"/>
  <c r="C307" i="18"/>
  <c r="C881" i="18"/>
  <c r="C1266" i="18"/>
  <c r="C1262" i="18" s="1"/>
  <c r="D15" i="18"/>
  <c r="L435" i="18"/>
  <c r="D1188" i="18"/>
  <c r="D1184" i="18"/>
  <c r="D1183" i="18" s="1"/>
  <c r="D1179" i="18" s="1"/>
  <c r="E637" i="18"/>
  <c r="E633" i="18" s="1"/>
  <c r="D549" i="18"/>
  <c r="D545" i="18" s="1"/>
  <c r="D45" i="18"/>
  <c r="D304" i="18"/>
  <c r="D295" i="18"/>
  <c r="L436" i="18"/>
  <c r="J435" i="18"/>
  <c r="E874" i="18"/>
  <c r="E870" i="18"/>
  <c r="E869" i="18" s="1"/>
  <c r="E865" i="18" s="1"/>
  <c r="E27" i="18"/>
  <c r="E26" i="18" s="1"/>
  <c r="F1550" i="18"/>
  <c r="F1546" i="18" s="1"/>
  <c r="O1212" i="18"/>
  <c r="O1210" i="18" s="1"/>
  <c r="O1206" i="18" s="1"/>
  <c r="O990" i="18"/>
  <c r="O985" i="18" s="1"/>
  <c r="G1210" i="18"/>
  <c r="G1206" i="18" s="1"/>
  <c r="M1408" i="18"/>
  <c r="M1404" i="18" s="1"/>
  <c r="F445" i="18"/>
  <c r="N445" i="18"/>
  <c r="G307" i="18"/>
  <c r="K307" i="18"/>
  <c r="O307" i="18"/>
  <c r="I435" i="18"/>
  <c r="G61" i="18"/>
  <c r="K61" i="18"/>
  <c r="C549" i="18"/>
  <c r="C545" i="18" s="1"/>
  <c r="C1334" i="18"/>
  <c r="C1330" i="18" s="1"/>
  <c r="L442" i="18"/>
  <c r="P435" i="18"/>
  <c r="D457" i="18"/>
  <c r="G435" i="18"/>
  <c r="D1509" i="18"/>
  <c r="D1507" i="18" s="1"/>
  <c r="D1503" i="18" s="1"/>
  <c r="D1512" i="18"/>
  <c r="E695" i="18"/>
  <c r="E694" i="18" s="1"/>
  <c r="E690" i="18" s="1"/>
  <c r="D67" i="18"/>
  <c r="E315" i="18"/>
  <c r="E311" i="18" s="1"/>
  <c r="E288" i="18"/>
  <c r="E287" i="18" s="1"/>
  <c r="E283" i="18" s="1"/>
  <c r="H436" i="18"/>
  <c r="K435" i="18"/>
  <c r="D48" i="18"/>
  <c r="D47" i="18" s="1"/>
  <c r="D79" i="18"/>
  <c r="D39" i="18"/>
  <c r="D38" i="18" s="1"/>
  <c r="D42" i="18"/>
  <c r="D41" i="18" s="1"/>
  <c r="D708" i="18"/>
  <c r="E86" i="18"/>
  <c r="E234" i="18"/>
  <c r="D298" i="18"/>
  <c r="D288" i="18"/>
  <c r="D436" i="18"/>
  <c r="O1108" i="18"/>
  <c r="O874" i="18"/>
  <c r="K1550" i="18"/>
  <c r="K1546" i="18" s="1"/>
  <c r="I1210" i="18"/>
  <c r="I1206" i="18" s="1"/>
  <c r="F298" i="18"/>
  <c r="J298" i="18"/>
  <c r="N298" i="18"/>
  <c r="H304" i="18"/>
  <c r="L304" i="18"/>
  <c r="P304" i="18"/>
  <c r="F288" i="18"/>
  <c r="F287" i="18" s="1"/>
  <c r="F283" i="18" s="1"/>
  <c r="H288" i="18"/>
  <c r="J288" i="18"/>
  <c r="L288" i="18"/>
  <c r="N288" i="18"/>
  <c r="N287" i="18" s="1"/>
  <c r="N283" i="18" s="1"/>
  <c r="P288" i="18"/>
  <c r="G289" i="18"/>
  <c r="I289" i="18"/>
  <c r="I287" i="18" s="1"/>
  <c r="I283" i="18" s="1"/>
  <c r="K289" i="18"/>
  <c r="M289" i="18"/>
  <c r="G32" i="18"/>
  <c r="K32" i="18"/>
  <c r="O32" i="18"/>
  <c r="I45" i="18"/>
  <c r="M45" i="18"/>
  <c r="M44" i="18" s="1"/>
  <c r="F46" i="18"/>
  <c r="F44" i="18" s="1"/>
  <c r="J46" i="18"/>
  <c r="N46" i="18"/>
  <c r="M67" i="18"/>
  <c r="H696" i="18"/>
  <c r="H694" i="18" s="1"/>
  <c r="H690" i="18" s="1"/>
  <c r="P696" i="18"/>
  <c r="C382" i="18"/>
  <c r="C378" i="18" s="1"/>
  <c r="C1002" i="18"/>
  <c r="C998" i="18" s="1"/>
  <c r="D442" i="18"/>
  <c r="I442" i="18"/>
  <c r="D983" i="18"/>
  <c r="D979" i="18" s="1"/>
  <c r="H435" i="18"/>
  <c r="H434" i="18" s="1"/>
  <c r="H430" i="18" s="1"/>
  <c r="M435" i="18"/>
  <c r="E1397" i="18"/>
  <c r="E1395" i="18" s="1"/>
  <c r="E1391" i="18" s="1"/>
  <c r="E16" i="18"/>
  <c r="L457" i="18"/>
  <c r="O435" i="18"/>
  <c r="C430" i="18"/>
  <c r="C457" i="18"/>
  <c r="E48" i="18"/>
  <c r="E47" i="18" s="1"/>
  <c r="D1251" i="18"/>
  <c r="D1255" i="18"/>
  <c r="D439" i="18"/>
  <c r="D27" i="18"/>
  <c r="D26" i="18" s="1"/>
  <c r="E36" i="18"/>
  <c r="E35" i="18" s="1"/>
  <c r="E76" i="18"/>
  <c r="P436" i="18"/>
  <c r="E68" i="18"/>
  <c r="E212" i="18"/>
  <c r="E211" i="18" s="1"/>
  <c r="E207" i="18" s="1"/>
  <c r="E216" i="18"/>
  <c r="D16" i="18"/>
  <c r="O1103" i="18"/>
  <c r="O1099" i="18" s="1"/>
  <c r="M362" i="18"/>
  <c r="O362" i="18" s="1"/>
  <c r="O366" i="18"/>
  <c r="D29" i="18"/>
  <c r="E29" i="18"/>
  <c r="C211" i="18"/>
  <c r="C207" i="18" s="1"/>
  <c r="C216" i="18"/>
  <c r="C68" i="18"/>
  <c r="C219" i="18"/>
  <c r="C71" i="18"/>
  <c r="C18" i="18" s="1"/>
  <c r="C86" i="18"/>
  <c r="C16" i="18"/>
  <c r="C298" i="18"/>
  <c r="C33" i="18"/>
  <c r="C32" i="18" s="1"/>
  <c r="C304" i="18"/>
  <c r="C45" i="18"/>
  <c r="C44" i="18" s="1"/>
  <c r="C292" i="18"/>
  <c r="C27" i="18"/>
  <c r="C301" i="18"/>
  <c r="C36" i="18"/>
  <c r="C35" i="18" s="1"/>
  <c r="C6" i="18"/>
  <c r="C439" i="18"/>
  <c r="C699" i="18"/>
  <c r="C28" i="18"/>
  <c r="C708" i="18"/>
  <c r="C42" i="18"/>
  <c r="C41" i="18" s="1"/>
  <c r="C865" i="18"/>
  <c r="C874" i="18"/>
  <c r="C934" i="18"/>
  <c r="C930" i="18" s="1"/>
  <c r="C988" i="18"/>
  <c r="C47" i="18"/>
  <c r="C1179" i="18"/>
  <c r="C1251" i="18"/>
  <c r="C1250" i="18" s="1"/>
  <c r="C1246" i="18" s="1"/>
  <c r="C1255" i="18"/>
  <c r="C1396" i="18"/>
  <c r="C1395" i="18" s="1"/>
  <c r="C1391" i="18" s="1"/>
  <c r="C1400" i="18"/>
  <c r="C1508" i="18"/>
  <c r="C1507" i="18" s="1"/>
  <c r="C1503" i="18" s="1"/>
  <c r="C1512" i="18"/>
  <c r="C1515" i="18"/>
  <c r="O28" i="18"/>
  <c r="F28" i="18"/>
  <c r="H28" i="18"/>
  <c r="I28" i="18"/>
  <c r="J28" i="18"/>
  <c r="K28" i="18"/>
  <c r="L28" i="18"/>
  <c r="M28" i="18"/>
  <c r="N28" i="18"/>
  <c r="P28" i="18"/>
  <c r="F71" i="18"/>
  <c r="F70" i="18" s="1"/>
  <c r="G71" i="18"/>
  <c r="G60" i="18" s="1"/>
  <c r="H71" i="18"/>
  <c r="H60" i="18" s="1"/>
  <c r="I71" i="18"/>
  <c r="I60" i="18" s="1"/>
  <c r="J71" i="18"/>
  <c r="J70" i="18" s="1"/>
  <c r="K71" i="18"/>
  <c r="K60" i="18" s="1"/>
  <c r="L71" i="18"/>
  <c r="L60" i="18" s="1"/>
  <c r="M71" i="18"/>
  <c r="M70" i="18" s="1"/>
  <c r="N71" i="18"/>
  <c r="N70" i="18" s="1"/>
  <c r="O71" i="18"/>
  <c r="O70" i="18" s="1"/>
  <c r="P71" i="18"/>
  <c r="P60" i="18" s="1"/>
  <c r="O69" i="18"/>
  <c r="O824" i="18"/>
  <c r="O822" i="18" s="1"/>
  <c r="O818" i="18" s="1"/>
  <c r="O704" i="18"/>
  <c r="O696" i="18" s="1"/>
  <c r="F1317" i="18"/>
  <c r="I1317" i="18"/>
  <c r="J1317" i="18"/>
  <c r="F870" i="18"/>
  <c r="G870" i="18"/>
  <c r="G27" i="18"/>
  <c r="H870" i="18"/>
  <c r="I870" i="18"/>
  <c r="J870" i="18"/>
  <c r="K870" i="18"/>
  <c r="L870" i="18"/>
  <c r="M870" i="18"/>
  <c r="N870" i="18"/>
  <c r="O870" i="18"/>
  <c r="F871" i="18"/>
  <c r="G871" i="18"/>
  <c r="G28" i="18"/>
  <c r="H871" i="18"/>
  <c r="I871" i="18"/>
  <c r="J871" i="18"/>
  <c r="K871" i="18"/>
  <c r="L871" i="18"/>
  <c r="M871" i="18"/>
  <c r="N871" i="18"/>
  <c r="P871" i="18"/>
  <c r="I721" i="18"/>
  <c r="I719" i="18" s="1"/>
  <c r="I715" i="18" s="1"/>
  <c r="J721" i="18"/>
  <c r="J719" i="18" s="1"/>
  <c r="J715" i="18" s="1"/>
  <c r="K721" i="18"/>
  <c r="K719" i="18" s="1"/>
  <c r="K715" i="18" s="1"/>
  <c r="O721" i="18"/>
  <c r="O719" i="18" s="1"/>
  <c r="O715" i="18" s="1"/>
  <c r="O43" i="18"/>
  <c r="O41" i="18" s="1"/>
  <c r="O708" i="18"/>
  <c r="G85" i="18"/>
  <c r="G51" i="18"/>
  <c r="G50" i="18" s="1"/>
  <c r="K85" i="18"/>
  <c r="K51" i="18"/>
  <c r="K50" i="18" s="1"/>
  <c r="L85" i="18"/>
  <c r="L51" i="18"/>
  <c r="L50" i="18" s="1"/>
  <c r="M85" i="18"/>
  <c r="M51" i="18"/>
  <c r="M50" i="18" s="1"/>
  <c r="N85" i="18"/>
  <c r="N51" i="18"/>
  <c r="N50" i="18" s="1"/>
  <c r="P85" i="18"/>
  <c r="P51" i="18"/>
  <c r="P50" i="18" s="1"/>
  <c r="G16" i="18"/>
  <c r="H16" i="18"/>
  <c r="K1508" i="18"/>
  <c r="L1508" i="18"/>
  <c r="M1508" i="18"/>
  <c r="N1508" i="18"/>
  <c r="P1508" i="18"/>
  <c r="F1509" i="18"/>
  <c r="F16" i="18"/>
  <c r="I1509" i="18"/>
  <c r="I1507" i="18" s="1"/>
  <c r="I1503" i="18" s="1"/>
  <c r="J1509" i="18"/>
  <c r="J1507" i="18" s="1"/>
  <c r="J1503" i="18" s="1"/>
  <c r="J16" i="18"/>
  <c r="K1509" i="18"/>
  <c r="K16" i="18"/>
  <c r="P1509" i="18"/>
  <c r="P1507" i="18" s="1"/>
  <c r="P1503" i="18" s="1"/>
  <c r="P16" i="18"/>
  <c r="L1509" i="18"/>
  <c r="L16" i="18"/>
  <c r="M1509" i="18"/>
  <c r="M16" i="18"/>
  <c r="N1509" i="18"/>
  <c r="N16" i="18"/>
  <c r="O1509" i="18"/>
  <c r="I85" i="18"/>
  <c r="I51" i="18"/>
  <c r="I50" i="18" s="1"/>
  <c r="J85" i="18"/>
  <c r="J51" i="18"/>
  <c r="J50" i="18" s="1"/>
  <c r="F86" i="18"/>
  <c r="F51" i="18" s="1"/>
  <c r="O95" i="18"/>
  <c r="O93" i="18" s="1"/>
  <c r="O89" i="18" s="1"/>
  <c r="O144" i="18"/>
  <c r="O142" i="18" s="1"/>
  <c r="O138" i="18" s="1"/>
  <c r="O637" i="18"/>
  <c r="O633" i="18" s="1"/>
  <c r="O447" i="18"/>
  <c r="O439" i="18"/>
  <c r="O466" i="18"/>
  <c r="O462" i="18" s="1"/>
  <c r="O453" i="18"/>
  <c r="O46" i="18" s="1"/>
  <c r="O289" i="18"/>
  <c r="F545" i="18"/>
  <c r="I545" i="18"/>
  <c r="F589" i="18"/>
  <c r="I589" i="18"/>
  <c r="J589" i="18"/>
  <c r="F600" i="18"/>
  <c r="I600" i="18"/>
  <c r="J600" i="18"/>
  <c r="O629" i="18"/>
  <c r="O620" i="18"/>
  <c r="F654" i="18"/>
  <c r="I654" i="18"/>
  <c r="J654" i="18"/>
  <c r="I1133" i="18"/>
  <c r="I1131" i="18" s="1"/>
  <c r="I1127" i="18" s="1"/>
  <c r="I1136" i="18"/>
  <c r="I990" i="18"/>
  <c r="I985" i="18" s="1"/>
  <c r="O1439" i="18"/>
  <c r="O1438" i="18" s="1"/>
  <c r="O1434" i="18" s="1"/>
  <c r="O1443" i="18"/>
  <c r="O1401" i="18"/>
  <c r="O827" i="18"/>
  <c r="F1373" i="18"/>
  <c r="I1373" i="18"/>
  <c r="F1233" i="18"/>
  <c r="I1233" i="18"/>
  <c r="F1086" i="18"/>
  <c r="F834" i="18"/>
  <c r="I897" i="18"/>
  <c r="J897" i="18"/>
  <c r="F1072" i="18"/>
  <c r="F989" i="18"/>
  <c r="F1002" i="18"/>
  <c r="F998" i="18" s="1"/>
  <c r="H989" i="18"/>
  <c r="H1002" i="18"/>
  <c r="H998" i="18" s="1"/>
  <c r="J989" i="18"/>
  <c r="J1002" i="18"/>
  <c r="J998" i="18" s="1"/>
  <c r="K989" i="18"/>
  <c r="K1002" i="18"/>
  <c r="K998" i="18" s="1"/>
  <c r="L989" i="18"/>
  <c r="L1002" i="18"/>
  <c r="L998" i="18" s="1"/>
  <c r="M989" i="18"/>
  <c r="M1002" i="18"/>
  <c r="M998" i="18" s="1"/>
  <c r="N989" i="18"/>
  <c r="N1002" i="18"/>
  <c r="N998" i="18" s="1"/>
  <c r="O989" i="18"/>
  <c r="O984" i="18" s="1"/>
  <c r="O1002" i="18"/>
  <c r="O998" i="18" s="1"/>
  <c r="P989" i="18"/>
  <c r="P984" i="18" s="1"/>
  <c r="P1002" i="18"/>
  <c r="P998" i="18" s="1"/>
  <c r="F1112" i="18"/>
  <c r="I1112" i="18"/>
  <c r="F1140" i="18"/>
  <c r="J1140" i="18"/>
  <c r="F1184" i="18"/>
  <c r="I1184" i="18"/>
  <c r="J1184" i="18"/>
  <c r="J1183" i="18" s="1"/>
  <c r="J1179" i="18" s="1"/>
  <c r="F1185" i="18"/>
  <c r="I1185" i="18"/>
  <c r="F1255" i="18"/>
  <c r="G1255" i="18"/>
  <c r="G1250" i="18"/>
  <c r="G1246" i="18" s="1"/>
  <c r="H1255" i="18"/>
  <c r="H1250" i="18"/>
  <c r="H1246" i="18" s="1"/>
  <c r="I1255" i="18"/>
  <c r="I1250" i="18"/>
  <c r="I1246" i="18" s="1"/>
  <c r="J1255" i="18"/>
  <c r="J1250" i="18"/>
  <c r="J1246" i="18" s="1"/>
  <c r="K1255" i="18"/>
  <c r="K1250" i="18"/>
  <c r="K1246" i="18" s="1"/>
  <c r="L1255" i="18"/>
  <c r="L1250" i="18"/>
  <c r="L1246" i="18" s="1"/>
  <c r="M1255" i="18"/>
  <c r="M1250" i="18"/>
  <c r="M1246" i="18" s="1"/>
  <c r="N1255" i="18"/>
  <c r="N1250" i="18"/>
  <c r="N1246" i="18" s="1"/>
  <c r="O1255" i="18"/>
  <c r="O1250" i="18"/>
  <c r="O1246" i="18" s="1"/>
  <c r="P1255" i="18"/>
  <c r="P1250" i="18"/>
  <c r="P1246" i="18" s="1"/>
  <c r="F1359" i="18"/>
  <c r="I1359" i="18"/>
  <c r="J1359" i="18"/>
  <c r="F1400" i="18"/>
  <c r="F1396" i="18"/>
  <c r="F1395" i="18" s="1"/>
  <c r="F1391" i="18" s="1"/>
  <c r="G1400" i="18"/>
  <c r="G1396" i="18"/>
  <c r="G1395" i="18" s="1"/>
  <c r="G1391" i="18" s="1"/>
  <c r="H1400" i="18"/>
  <c r="H1396" i="18"/>
  <c r="H1395" i="18" s="1"/>
  <c r="H1391" i="18" s="1"/>
  <c r="I1400" i="18"/>
  <c r="I1396" i="18"/>
  <c r="I1395" i="18" s="1"/>
  <c r="I1391" i="18" s="1"/>
  <c r="J1408" i="18"/>
  <c r="J1404" i="18" s="1"/>
  <c r="J1400" i="18"/>
  <c r="J1396" i="18"/>
  <c r="J1395" i="18" s="1"/>
  <c r="J1391" i="18" s="1"/>
  <c r="K1400" i="18"/>
  <c r="K1396" i="18"/>
  <c r="K1395" i="18" s="1"/>
  <c r="K1391" i="18" s="1"/>
  <c r="L1400" i="18"/>
  <c r="L1396" i="18"/>
  <c r="L1395" i="18" s="1"/>
  <c r="L1391" i="18" s="1"/>
  <c r="M1400" i="18"/>
  <c r="M1396" i="18"/>
  <c r="M1395" i="18" s="1"/>
  <c r="M1391" i="18" s="1"/>
  <c r="N1400" i="18"/>
  <c r="N1396" i="18"/>
  <c r="N1395" i="18" s="1"/>
  <c r="N1391" i="18" s="1"/>
  <c r="P1400" i="18"/>
  <c r="P1396" i="18"/>
  <c r="P1395" i="18" s="1"/>
  <c r="P1391" i="18" s="1"/>
  <c r="F1419" i="18"/>
  <c r="I1419" i="18"/>
  <c r="F1508" i="18"/>
  <c r="G1512" i="18"/>
  <c r="G1508" i="18"/>
  <c r="G1507" i="18" s="1"/>
  <c r="G1503" i="18" s="1"/>
  <c r="H1512" i="18"/>
  <c r="H1508" i="18"/>
  <c r="H1507" i="18" s="1"/>
  <c r="H1503" i="18" s="1"/>
  <c r="O1512" i="18"/>
  <c r="O1508" i="18"/>
  <c r="O1507" i="18" s="1"/>
  <c r="O1503" i="18" s="1"/>
  <c r="F1577" i="18"/>
  <c r="F1595" i="18"/>
  <c r="F1608" i="18"/>
  <c r="I989" i="18"/>
  <c r="I1002" i="18"/>
  <c r="I998" i="18" s="1"/>
  <c r="G1091" i="18"/>
  <c r="G1090" i="18" s="1"/>
  <c r="G1086" i="18" s="1"/>
  <c r="G1095" i="18"/>
  <c r="F818" i="18"/>
  <c r="F1103" i="18"/>
  <c r="I1103" i="18"/>
  <c r="J1103" i="18"/>
  <c r="F1346" i="18"/>
  <c r="F1475" i="18"/>
  <c r="F1519" i="18"/>
  <c r="F1562" i="18"/>
  <c r="F881" i="18"/>
  <c r="I834" i="18"/>
  <c r="J834" i="18"/>
  <c r="K897" i="18"/>
  <c r="I1018" i="18"/>
  <c r="I1595" i="18"/>
  <c r="S249" i="12"/>
  <c r="S248" i="12" s="1"/>
  <c r="O64" i="12"/>
  <c r="O27" i="12"/>
  <c r="O26" i="12" s="1"/>
  <c r="P64" i="12"/>
  <c r="P27" i="12"/>
  <c r="P26" i="12" s="1"/>
  <c r="S64" i="12"/>
  <c r="S27" i="12"/>
  <c r="S26" i="12" s="1"/>
  <c r="T64" i="12"/>
  <c r="T27" i="12"/>
  <c r="T26" i="12" s="1"/>
  <c r="P67" i="12"/>
  <c r="P30" i="12"/>
  <c r="P29" i="12" s="1"/>
  <c r="O70" i="12"/>
  <c r="O33" i="12"/>
  <c r="O32" i="12" s="1"/>
  <c r="R70" i="12"/>
  <c r="R33" i="12"/>
  <c r="R32" i="12" s="1"/>
  <c r="O73" i="12"/>
  <c r="O39" i="12"/>
  <c r="O38" i="12" s="1"/>
  <c r="P73" i="12"/>
  <c r="P39" i="12"/>
  <c r="P38" i="12" s="1"/>
  <c r="O76" i="12"/>
  <c r="O45" i="12"/>
  <c r="O44" i="12" s="1"/>
  <c r="P76" i="12"/>
  <c r="P45" i="12"/>
  <c r="P44" i="12" s="1"/>
  <c r="R76" i="12"/>
  <c r="R45" i="12"/>
  <c r="R44" i="12" s="1"/>
  <c r="T76" i="12"/>
  <c r="T45" i="12"/>
  <c r="T44" i="12" s="1"/>
  <c r="O55" i="12"/>
  <c r="O16" i="12"/>
  <c r="O11" i="12" s="1"/>
  <c r="R55" i="12"/>
  <c r="R16" i="12"/>
  <c r="R11" i="12" s="1"/>
  <c r="T131" i="12"/>
  <c r="T201" i="12"/>
  <c r="R201" i="12"/>
  <c r="S209" i="12"/>
  <c r="Q209" i="12"/>
  <c r="Q210" i="12"/>
  <c r="S210" i="12"/>
  <c r="Q64" i="12"/>
  <c r="Q27" i="12"/>
  <c r="Q26" i="12" s="1"/>
  <c r="R64" i="12"/>
  <c r="R27" i="12"/>
  <c r="R26" i="12" s="1"/>
  <c r="Q67" i="12"/>
  <c r="Q30" i="12"/>
  <c r="Q29" i="12" s="1"/>
  <c r="R67" i="12"/>
  <c r="R30" i="12"/>
  <c r="R29" i="12" s="1"/>
  <c r="S67" i="12"/>
  <c r="S30" i="12"/>
  <c r="S29" i="12" s="1"/>
  <c r="T67" i="12"/>
  <c r="T30" i="12"/>
  <c r="T29" i="12" s="1"/>
  <c r="Q70" i="12"/>
  <c r="Q33" i="12"/>
  <c r="Q32" i="12" s="1"/>
  <c r="S70" i="12"/>
  <c r="S33" i="12"/>
  <c r="S32" i="12" s="1"/>
  <c r="T70" i="12"/>
  <c r="T33" i="12"/>
  <c r="T32" i="12" s="1"/>
  <c r="Q73" i="12"/>
  <c r="Q39" i="12"/>
  <c r="Q38" i="12" s="1"/>
  <c r="S73" i="12"/>
  <c r="S39" i="12"/>
  <c r="T73" i="12"/>
  <c r="T39" i="12"/>
  <c r="Q76" i="12"/>
  <c r="Q45" i="12"/>
  <c r="Q44" i="12" s="1"/>
  <c r="S76" i="12"/>
  <c r="S45" i="12"/>
  <c r="S44" i="12" s="1"/>
  <c r="S507" i="12"/>
  <c r="S504" i="12"/>
  <c r="S502" i="12" s="1"/>
  <c r="S498" i="12" s="1"/>
  <c r="T507" i="12"/>
  <c r="T504" i="12"/>
  <c r="T502" i="12" s="1"/>
  <c r="T498" i="12" s="1"/>
  <c r="Q437" i="12"/>
  <c r="Q479" i="12"/>
  <c r="Q475" i="12"/>
  <c r="Q474" i="12" s="1"/>
  <c r="Q470" i="12" s="1"/>
  <c r="R437" i="12"/>
  <c r="R479" i="12"/>
  <c r="R475" i="12"/>
  <c r="R474" i="12" s="1"/>
  <c r="R470" i="12" s="1"/>
  <c r="S466" i="12"/>
  <c r="S463" i="12"/>
  <c r="S461" i="12" s="1"/>
  <c r="S457" i="12" s="1"/>
  <c r="S453" i="12"/>
  <c r="S450" i="12"/>
  <c r="S448" i="12" s="1"/>
  <c r="S444" i="12" s="1"/>
  <c r="T453" i="12"/>
  <c r="T450" i="12"/>
  <c r="T448" i="12" s="1"/>
  <c r="T444" i="12" s="1"/>
  <c r="O436" i="12"/>
  <c r="O420" i="12"/>
  <c r="P436" i="12"/>
  <c r="P420" i="12"/>
  <c r="Q420" i="12"/>
  <c r="R420" i="12"/>
  <c r="S6" i="12"/>
  <c r="Q415" i="12"/>
  <c r="Q414" i="12" s="1"/>
  <c r="Q410" i="12" s="1"/>
  <c r="Q419" i="12"/>
  <c r="R415" i="12"/>
  <c r="R414" i="12" s="1"/>
  <c r="R410" i="12" s="1"/>
  <c r="R419" i="12"/>
  <c r="O432" i="12"/>
  <c r="O431" i="12" s="1"/>
  <c r="O427" i="12" s="1"/>
  <c r="P432" i="12"/>
  <c r="P431" i="12" s="1"/>
  <c r="P427" i="12" s="1"/>
  <c r="R279" i="12"/>
  <c r="Q283" i="12"/>
  <c r="Q278" i="12" s="1"/>
  <c r="Q274" i="12" s="1"/>
  <c r="T279" i="12"/>
  <c r="T278" i="12" s="1"/>
  <c r="T274" i="12" s="1"/>
  <c r="T306" i="12"/>
  <c r="T286" i="12" s="1"/>
  <c r="T283" i="12" s="1"/>
  <c r="R278" i="12"/>
  <c r="R274" i="12" s="1"/>
  <c r="S240" i="12"/>
  <c r="T215" i="12"/>
  <c r="T240" i="12"/>
  <c r="S100" i="12"/>
  <c r="S98" i="12" s="1"/>
  <c r="S94" i="12" s="1"/>
  <c r="S156" i="12"/>
  <c r="S129" i="12" s="1"/>
  <c r="R489" i="12"/>
  <c r="T100" i="12"/>
  <c r="T98" i="12" s="1"/>
  <c r="T94" i="12" s="1"/>
  <c r="O89" i="12"/>
  <c r="Q60" i="12"/>
  <c r="T153" i="12"/>
  <c r="R138" i="12"/>
  <c r="R137" i="12" s="1"/>
  <c r="R129" i="12"/>
  <c r="Q129" i="12"/>
  <c r="Q138" i="12"/>
  <c r="Q137" i="12" s="1"/>
  <c r="T126" i="12"/>
  <c r="T151" i="12"/>
  <c r="S221" i="12"/>
  <c r="S153" i="12"/>
  <c r="S131" i="12"/>
  <c r="S103" i="12"/>
  <c r="T156" i="12"/>
  <c r="T129" i="12" s="1"/>
  <c r="R209" i="12"/>
  <c r="S267" i="12"/>
  <c r="S266" i="12" s="1"/>
  <c r="T249" i="12"/>
  <c r="T248" i="12" s="1"/>
  <c r="T103" i="12"/>
  <c r="Q201" i="12"/>
  <c r="S198" i="12"/>
  <c r="S208" i="12"/>
  <c r="S207" i="12" s="1"/>
  <c r="T200" i="12"/>
  <c r="T198" i="12" s="1"/>
  <c r="T208" i="12"/>
  <c r="T210" i="12"/>
  <c r="O198" i="12"/>
  <c r="Q200" i="12"/>
  <c r="O207" i="12"/>
  <c r="P198" i="12"/>
  <c r="P207" i="12"/>
  <c r="S165" i="12"/>
  <c r="S161" i="12" s="1"/>
  <c r="Q55" i="12"/>
  <c r="P55" i="12"/>
  <c r="T267" i="12"/>
  <c r="T266" i="12" s="1"/>
  <c r="Q488" i="12"/>
  <c r="Q493" i="12"/>
  <c r="R488" i="12"/>
  <c r="R493" i="12"/>
  <c r="Q489" i="12"/>
  <c r="S239" i="12"/>
  <c r="T239" i="12"/>
  <c r="M11" i="18" l="1"/>
  <c r="F11" i="18"/>
  <c r="G59" i="18"/>
  <c r="G55" i="18" s="1"/>
  <c r="L59" i="18"/>
  <c r="L55" i="18" s="1"/>
  <c r="E44" i="18"/>
  <c r="D44" i="18"/>
  <c r="E32" i="18"/>
  <c r="L44" i="18"/>
  <c r="N11" i="18"/>
  <c r="K11" i="18"/>
  <c r="I44" i="18"/>
  <c r="K70" i="18"/>
  <c r="M60" i="18"/>
  <c r="M59" i="18" s="1"/>
  <c r="M55" i="18" s="1"/>
  <c r="C11" i="18"/>
  <c r="G11" i="18"/>
  <c r="J44" i="18"/>
  <c r="P11" i="18"/>
  <c r="O60" i="18"/>
  <c r="E983" i="18"/>
  <c r="E979" i="18" s="1"/>
  <c r="I59" i="18"/>
  <c r="I55" i="18" s="1"/>
  <c r="P44" i="18"/>
  <c r="G44" i="18"/>
  <c r="D11" i="18"/>
  <c r="E11" i="18"/>
  <c r="J11" i="18"/>
  <c r="O869" i="18"/>
  <c r="O865" i="18" s="1"/>
  <c r="L287" i="18"/>
  <c r="L283" i="18" s="1"/>
  <c r="K434" i="18"/>
  <c r="K430" i="18" s="1"/>
  <c r="D51" i="18"/>
  <c r="D50" i="18" s="1"/>
  <c r="C287" i="18"/>
  <c r="C283" i="18" s="1"/>
  <c r="O436" i="18"/>
  <c r="G70" i="18"/>
  <c r="L11" i="18"/>
  <c r="H11" i="18"/>
  <c r="P59" i="18"/>
  <c r="P55" i="18" s="1"/>
  <c r="H59" i="18"/>
  <c r="H55" i="18" s="1"/>
  <c r="E434" i="18"/>
  <c r="E430" i="18" s="1"/>
  <c r="F434" i="18"/>
  <c r="F430" i="18" s="1"/>
  <c r="H44" i="18"/>
  <c r="H70" i="18"/>
  <c r="K59" i="18"/>
  <c r="K55" i="18" s="1"/>
  <c r="G287" i="18"/>
  <c r="G283" i="18" s="1"/>
  <c r="J287" i="18"/>
  <c r="J283" i="18" s="1"/>
  <c r="L70" i="18"/>
  <c r="N44" i="18"/>
  <c r="J434" i="18"/>
  <c r="J430" i="18" s="1"/>
  <c r="O44" i="18"/>
  <c r="P70" i="18"/>
  <c r="D1250" i="18"/>
  <c r="D1246" i="18" s="1"/>
  <c r="K287" i="18"/>
  <c r="K283" i="18" s="1"/>
  <c r="K44" i="18"/>
  <c r="M15" i="18"/>
  <c r="M14" i="18" s="1"/>
  <c r="M984" i="18"/>
  <c r="M983" i="18" s="1"/>
  <c r="M979" i="18" s="1"/>
  <c r="K15" i="18"/>
  <c r="K984" i="18"/>
  <c r="K983" i="18" s="1"/>
  <c r="K979" i="18" s="1"/>
  <c r="H15" i="18"/>
  <c r="H984" i="18"/>
  <c r="H983" i="18" s="1"/>
  <c r="H979" i="18" s="1"/>
  <c r="O287" i="18"/>
  <c r="O283" i="18" s="1"/>
  <c r="G434" i="18"/>
  <c r="G430" i="18" s="1"/>
  <c r="C60" i="18"/>
  <c r="C59" i="18" s="1"/>
  <c r="C55" i="18" s="1"/>
  <c r="I15" i="18"/>
  <c r="I984" i="18"/>
  <c r="I983" i="18" s="1"/>
  <c r="I979" i="18" s="1"/>
  <c r="N15" i="18"/>
  <c r="N984" i="18"/>
  <c r="N983" i="18" s="1"/>
  <c r="N979" i="18" s="1"/>
  <c r="L15" i="18"/>
  <c r="L984" i="18"/>
  <c r="L983" i="18" s="1"/>
  <c r="L979" i="18" s="1"/>
  <c r="J15" i="18"/>
  <c r="J14" i="18" s="1"/>
  <c r="J984" i="18"/>
  <c r="J983" i="18" s="1"/>
  <c r="J979" i="18" s="1"/>
  <c r="F15" i="18"/>
  <c r="F984" i="18"/>
  <c r="P694" i="18"/>
  <c r="P690" i="18" s="1"/>
  <c r="M287" i="18"/>
  <c r="M283" i="18" s="1"/>
  <c r="P287" i="18"/>
  <c r="P283" i="18" s="1"/>
  <c r="H287" i="18"/>
  <c r="H283" i="18" s="1"/>
  <c r="D434" i="18"/>
  <c r="D430" i="18" s="1"/>
  <c r="M434" i="18"/>
  <c r="M430" i="18" s="1"/>
  <c r="K1507" i="18"/>
  <c r="K1503" i="18" s="1"/>
  <c r="D18" i="18"/>
  <c r="D17" i="18" s="1"/>
  <c r="E18" i="18"/>
  <c r="E17" i="18" s="1"/>
  <c r="D287" i="18"/>
  <c r="D283" i="18" s="1"/>
  <c r="D60" i="18"/>
  <c r="D59" i="18" s="1"/>
  <c r="D55" i="18" s="1"/>
  <c r="I70" i="18"/>
  <c r="I434" i="18"/>
  <c r="I430" i="18" s="1"/>
  <c r="P18" i="18"/>
  <c r="P17" i="18" s="1"/>
  <c r="L18" i="18"/>
  <c r="L17" i="18" s="1"/>
  <c r="H18" i="18"/>
  <c r="H17" i="18" s="1"/>
  <c r="D14" i="18"/>
  <c r="M1507" i="18"/>
  <c r="M1503" i="18" s="1"/>
  <c r="O18" i="18"/>
  <c r="O17" i="18" s="1"/>
  <c r="K18" i="18"/>
  <c r="G18" i="18"/>
  <c r="G17" i="18" s="1"/>
  <c r="E67" i="18"/>
  <c r="E60" i="18"/>
  <c r="E59" i="18" s="1"/>
  <c r="E55" i="18" s="1"/>
  <c r="E15" i="18"/>
  <c r="N18" i="18"/>
  <c r="J18" i="18"/>
  <c r="F18" i="18"/>
  <c r="F17" i="18" s="1"/>
  <c r="E51" i="18"/>
  <c r="E50" i="18" s="1"/>
  <c r="E85" i="18"/>
  <c r="P434" i="18"/>
  <c r="P430" i="18" s="1"/>
  <c r="O15" i="18"/>
  <c r="N60" i="18"/>
  <c r="N59" i="18" s="1"/>
  <c r="N55" i="18" s="1"/>
  <c r="J60" i="18"/>
  <c r="J59" i="18" s="1"/>
  <c r="J55" i="18" s="1"/>
  <c r="N1507" i="18"/>
  <c r="N1503" i="18" s="1"/>
  <c r="L1507" i="18"/>
  <c r="L1503" i="18" s="1"/>
  <c r="M18" i="18"/>
  <c r="I18" i="18"/>
  <c r="I17" i="18" s="1"/>
  <c r="L434" i="18"/>
  <c r="L430" i="18" s="1"/>
  <c r="O445" i="18"/>
  <c r="C694" i="18"/>
  <c r="C690" i="18" s="1"/>
  <c r="C26" i="18"/>
  <c r="C85" i="18"/>
  <c r="C51" i="18"/>
  <c r="C50" i="18" s="1"/>
  <c r="C70" i="18"/>
  <c r="C17" i="18"/>
  <c r="C67" i="18"/>
  <c r="C15" i="18"/>
  <c r="I16" i="18"/>
  <c r="I11" i="18" s="1"/>
  <c r="O67" i="18"/>
  <c r="O16" i="18"/>
  <c r="O11" i="18" s="1"/>
  <c r="O694" i="18"/>
  <c r="O690" i="18" s="1"/>
  <c r="O702" i="18"/>
  <c r="K694" i="18"/>
  <c r="K690" i="18" s="1"/>
  <c r="K702" i="18"/>
  <c r="J694" i="18"/>
  <c r="J690" i="18" s="1"/>
  <c r="J702" i="18"/>
  <c r="I694" i="18"/>
  <c r="I690" i="18" s="1"/>
  <c r="I702" i="18"/>
  <c r="P26" i="18"/>
  <c r="O26" i="18"/>
  <c r="N26" i="18"/>
  <c r="N869" i="18"/>
  <c r="N865" i="18" s="1"/>
  <c r="M26" i="18"/>
  <c r="M869" i="18"/>
  <c r="M865" i="18" s="1"/>
  <c r="L26" i="18"/>
  <c r="L869" i="18"/>
  <c r="L865" i="18" s="1"/>
  <c r="K26" i="18"/>
  <c r="K869" i="18"/>
  <c r="K865" i="18" s="1"/>
  <c r="J26" i="18"/>
  <c r="J869" i="18"/>
  <c r="J865" i="18" s="1"/>
  <c r="I26" i="18"/>
  <c r="I869" i="18"/>
  <c r="I865" i="18" s="1"/>
  <c r="H26" i="18"/>
  <c r="H869" i="18"/>
  <c r="H865" i="18" s="1"/>
  <c r="G26" i="18"/>
  <c r="G869" i="18"/>
  <c r="G865" i="18" s="1"/>
  <c r="F26" i="18"/>
  <c r="F869" i="18"/>
  <c r="F865" i="18" s="1"/>
  <c r="N14" i="18"/>
  <c r="F50" i="18"/>
  <c r="O61" i="18"/>
  <c r="O64" i="18"/>
  <c r="F85" i="18"/>
  <c r="F60" i="18"/>
  <c r="F59" i="18" s="1"/>
  <c r="F55" i="18" s="1"/>
  <c r="O451" i="18"/>
  <c r="O434" i="18"/>
  <c r="O430" i="18" s="1"/>
  <c r="J620" i="18"/>
  <c r="I620" i="18"/>
  <c r="F620" i="18"/>
  <c r="I1099" i="18"/>
  <c r="F1099" i="18"/>
  <c r="G989" i="18"/>
  <c r="G1002" i="18"/>
  <c r="G998" i="18" s="1"/>
  <c r="G1007" i="18"/>
  <c r="I988" i="18"/>
  <c r="F1507" i="18"/>
  <c r="F1503" i="18" s="1"/>
  <c r="F1246" i="18"/>
  <c r="I1183" i="18"/>
  <c r="I1179" i="18" s="1"/>
  <c r="F1183" i="18"/>
  <c r="F1179" i="18" s="1"/>
  <c r="P983" i="18"/>
  <c r="P979" i="18" s="1"/>
  <c r="P988" i="18"/>
  <c r="O983" i="18"/>
  <c r="O979" i="18" s="1"/>
  <c r="O988" i="18"/>
  <c r="N988" i="18"/>
  <c r="M988" i="18"/>
  <c r="L988" i="18"/>
  <c r="K988" i="18"/>
  <c r="J988" i="18"/>
  <c r="H988" i="18"/>
  <c r="F988" i="18"/>
  <c r="O1400" i="18"/>
  <c r="O1396" i="18"/>
  <c r="O1395" i="18" s="1"/>
  <c r="O1391" i="18" s="1"/>
  <c r="J1099" i="18"/>
  <c r="T235" i="12"/>
  <c r="T234" i="12" s="1"/>
  <c r="T230" i="12" s="1"/>
  <c r="T224" i="12" s="1"/>
  <c r="P419" i="12"/>
  <c r="P415" i="12"/>
  <c r="P414" i="12" s="1"/>
  <c r="P410" i="12" s="1"/>
  <c r="O419" i="12"/>
  <c r="O415" i="12"/>
  <c r="O414" i="12" s="1"/>
  <c r="O410" i="12" s="1"/>
  <c r="R436" i="12"/>
  <c r="R432" i="12"/>
  <c r="R431" i="12" s="1"/>
  <c r="R427" i="12" s="1"/>
  <c r="Q432" i="12"/>
  <c r="Q431" i="12" s="1"/>
  <c r="Q427" i="12" s="1"/>
  <c r="Q436" i="12"/>
  <c r="T304" i="12"/>
  <c r="T300" i="12" s="1"/>
  <c r="S86" i="12"/>
  <c r="T86" i="12"/>
  <c r="T60" i="12" s="1"/>
  <c r="Q124" i="12"/>
  <c r="Q133" i="12"/>
  <c r="Q120" i="12" s="1"/>
  <c r="S151" i="12"/>
  <c r="S126" i="12"/>
  <c r="S60" i="12" s="1"/>
  <c r="T147" i="12"/>
  <c r="T120" i="12" s="1"/>
  <c r="T124" i="12"/>
  <c r="S235" i="12"/>
  <c r="S234" i="12" s="1"/>
  <c r="S230" i="12" s="1"/>
  <c r="S224" i="12" s="1"/>
  <c r="R133" i="12"/>
  <c r="R120" i="12" s="1"/>
  <c r="R124" i="12"/>
  <c r="T197" i="12"/>
  <c r="P206" i="12"/>
  <c r="P62" i="12"/>
  <c r="O193" i="12"/>
  <c r="O197" i="12"/>
  <c r="P193" i="12"/>
  <c r="P197" i="12"/>
  <c r="S62" i="12"/>
  <c r="S206" i="12"/>
  <c r="O206" i="12"/>
  <c r="O62" i="12"/>
  <c r="T207" i="12"/>
  <c r="S197" i="12"/>
  <c r="S193" i="12"/>
  <c r="S192" i="12" s="1"/>
  <c r="S188" i="12" s="1"/>
  <c r="R269" i="12"/>
  <c r="Q269" i="12"/>
  <c r="R268" i="12"/>
  <c r="Q268" i="12"/>
  <c r="R264" i="12"/>
  <c r="Q264" i="12"/>
  <c r="R261" i="12"/>
  <c r="Q261" i="12"/>
  <c r="R258" i="12"/>
  <c r="Q258" i="12"/>
  <c r="R255" i="12"/>
  <c r="Q255" i="12"/>
  <c r="R252" i="12"/>
  <c r="Q252" i="12"/>
  <c r="R251" i="12"/>
  <c r="Q251" i="12"/>
  <c r="R250" i="12"/>
  <c r="Q250" i="12"/>
  <c r="R246" i="12"/>
  <c r="Q246" i="12"/>
  <c r="R245" i="12"/>
  <c r="Q245" i="12"/>
  <c r="R244" i="12"/>
  <c r="Q244" i="12"/>
  <c r="R243" i="12"/>
  <c r="Q243" i="12"/>
  <c r="R242" i="12"/>
  <c r="Q242" i="12"/>
  <c r="R241" i="12"/>
  <c r="Q241" i="12"/>
  <c r="H10" i="18" l="1"/>
  <c r="H9" i="18" s="1"/>
  <c r="H5" i="18" s="1"/>
  <c r="H14" i="18"/>
  <c r="F10" i="18"/>
  <c r="F9" i="18" s="1"/>
  <c r="F5" i="18" s="1"/>
  <c r="O59" i="18"/>
  <c r="O55" i="18" s="1"/>
  <c r="O10" i="18"/>
  <c r="O9" i="18" s="1"/>
  <c r="O5" i="18" s="1"/>
  <c r="L10" i="18"/>
  <c r="L9" i="18" s="1"/>
  <c r="L5" i="18" s="1"/>
  <c r="C10" i="18"/>
  <c r="C9" i="18" s="1"/>
  <c r="C5" i="18" s="1"/>
  <c r="F14" i="18"/>
  <c r="K10" i="18"/>
  <c r="K9" i="18" s="1"/>
  <c r="K5" i="18" s="1"/>
  <c r="I10" i="18"/>
  <c r="I9" i="18" s="1"/>
  <c r="I5" i="18" s="1"/>
  <c r="K14" i="18"/>
  <c r="M10" i="18"/>
  <c r="M9" i="18" s="1"/>
  <c r="M5" i="18" s="1"/>
  <c r="D10" i="18"/>
  <c r="D9" i="18" s="1"/>
  <c r="D5" i="18" s="1"/>
  <c r="L14" i="18"/>
  <c r="J10" i="18"/>
  <c r="J9" i="18" s="1"/>
  <c r="J5" i="18" s="1"/>
  <c r="E10" i="18"/>
  <c r="E9" i="18" s="1"/>
  <c r="E5" i="18" s="1"/>
  <c r="N10" i="18"/>
  <c r="N9" i="18" s="1"/>
  <c r="N5" i="18" s="1"/>
  <c r="G15" i="18"/>
  <c r="G10" i="18" s="1"/>
  <c r="G9" i="18" s="1"/>
  <c r="G5" i="18" s="1"/>
  <c r="G984" i="18"/>
  <c r="G983" i="18" s="1"/>
  <c r="G979" i="18" s="1"/>
  <c r="M17" i="18"/>
  <c r="J17" i="18"/>
  <c r="K17" i="18"/>
  <c r="E14" i="18"/>
  <c r="N17" i="18"/>
  <c r="O14" i="18"/>
  <c r="C14" i="18"/>
  <c r="I14" i="18"/>
  <c r="F983" i="18"/>
  <c r="G988" i="18"/>
  <c r="O61" i="12"/>
  <c r="O18" i="12"/>
  <c r="O17" i="12" s="1"/>
  <c r="S61" i="12"/>
  <c r="S18" i="12"/>
  <c r="S17" i="12" s="1"/>
  <c r="P61" i="12"/>
  <c r="P18" i="12"/>
  <c r="P17" i="12" s="1"/>
  <c r="S55" i="12"/>
  <c r="T55" i="12"/>
  <c r="S147" i="12"/>
  <c r="S120" i="12" s="1"/>
  <c r="S124" i="12"/>
  <c r="T62" i="12"/>
  <c r="T206" i="12"/>
  <c r="P192" i="12"/>
  <c r="O192" i="12"/>
  <c r="T193" i="12"/>
  <c r="T192" i="12" s="1"/>
  <c r="T188" i="12" s="1"/>
  <c r="P267" i="12"/>
  <c r="P266" i="12" s="1"/>
  <c r="O267" i="12"/>
  <c r="O266" i="12" s="1"/>
  <c r="H267" i="12"/>
  <c r="G267" i="12"/>
  <c r="C267" i="12"/>
  <c r="D267" i="12"/>
  <c r="B267" i="12"/>
  <c r="B266" i="12" s="1"/>
  <c r="P263" i="12"/>
  <c r="O263" i="12"/>
  <c r="P260" i="12"/>
  <c r="O260" i="12"/>
  <c r="P257" i="12"/>
  <c r="O257" i="12"/>
  <c r="P254" i="12"/>
  <c r="O254" i="12"/>
  <c r="P249" i="12"/>
  <c r="O249" i="12"/>
  <c r="P240" i="12"/>
  <c r="O240" i="12"/>
  <c r="T117" i="12"/>
  <c r="S117" i="12"/>
  <c r="P112" i="12"/>
  <c r="O112" i="12"/>
  <c r="P116" i="12"/>
  <c r="R116" i="12" s="1"/>
  <c r="O116" i="12"/>
  <c r="R112" i="12"/>
  <c r="R85" i="12" s="1"/>
  <c r="Q117" i="12"/>
  <c r="Q90" i="12" s="1"/>
  <c r="Q89" i="12" s="1"/>
  <c r="R117" i="12"/>
  <c r="R90" i="12" s="1"/>
  <c r="R89" i="12" s="1"/>
  <c r="G14" i="18" l="1"/>
  <c r="F979" i="18"/>
  <c r="T61" i="12"/>
  <c r="T18" i="12"/>
  <c r="T17" i="12" s="1"/>
  <c r="O111" i="12"/>
  <c r="O84" i="12" s="1"/>
  <c r="O80" i="12" s="1"/>
  <c r="O85" i="12"/>
  <c r="O59" i="12" s="1"/>
  <c r="O15" i="12" s="1"/>
  <c r="P111" i="12"/>
  <c r="P107" i="12" s="1"/>
  <c r="R107" i="12" s="1"/>
  <c r="P85" i="12"/>
  <c r="P59" i="12" s="1"/>
  <c r="P15" i="12" s="1"/>
  <c r="S116" i="12"/>
  <c r="S90" i="12"/>
  <c r="S89" i="12" s="1"/>
  <c r="Q267" i="12"/>
  <c r="T112" i="12"/>
  <c r="T90" i="12"/>
  <c r="T89" i="12" s="1"/>
  <c r="O188" i="12"/>
  <c r="P188" i="12"/>
  <c r="R267" i="12"/>
  <c r="P239" i="12"/>
  <c r="O239" i="12"/>
  <c r="P248" i="12"/>
  <c r="O248" i="12"/>
  <c r="T116" i="12"/>
  <c r="O235" i="12"/>
  <c r="P235" i="12"/>
  <c r="O107" i="12"/>
  <c r="S112" i="12"/>
  <c r="P14" i="12" l="1"/>
  <c r="P10" i="12"/>
  <c r="P9" i="12" s="1"/>
  <c r="P5" i="12" s="1"/>
  <c r="O14" i="12"/>
  <c r="O10" i="12"/>
  <c r="O9" i="12" s="1"/>
  <c r="O5" i="12" s="1"/>
  <c r="S111" i="12"/>
  <c r="S85" i="12"/>
  <c r="S59" i="12" s="1"/>
  <c r="T111" i="12"/>
  <c r="T85" i="12"/>
  <c r="T59" i="12" s="1"/>
  <c r="P58" i="12"/>
  <c r="P54" i="12"/>
  <c r="P53" i="12" s="1"/>
  <c r="P49" i="12" s="1"/>
  <c r="R111" i="12"/>
  <c r="R84" i="12" s="1"/>
  <c r="R80" i="12" s="1"/>
  <c r="P84" i="12"/>
  <c r="P80" i="12" s="1"/>
  <c r="O54" i="12"/>
  <c r="O53" i="12" s="1"/>
  <c r="O49" i="12" s="1"/>
  <c r="O58" i="12"/>
  <c r="P234" i="12"/>
  <c r="O234" i="12"/>
  <c r="T54" i="12" l="1"/>
  <c r="T53" i="12" s="1"/>
  <c r="T49" i="12" s="1"/>
  <c r="T58" i="12"/>
  <c r="T107" i="12"/>
  <c r="T84" i="12"/>
  <c r="T80" i="12" s="1"/>
  <c r="S54" i="12"/>
  <c r="S53" i="12" s="1"/>
  <c r="S49" i="12" s="1"/>
  <c r="S58" i="12"/>
  <c r="S107" i="12"/>
  <c r="S84" i="12"/>
  <c r="S80" i="12" s="1"/>
  <c r="P230" i="12"/>
  <c r="P224" i="12" s="1"/>
  <c r="O230" i="12"/>
  <c r="O224" i="12" s="1"/>
  <c r="L1403" i="12" l="1"/>
  <c r="K1403" i="12"/>
  <c r="J1403" i="12"/>
  <c r="I1403" i="12"/>
  <c r="H1403" i="12"/>
  <c r="T1403" i="12" s="1"/>
  <c r="G1403" i="12"/>
  <c r="S1403" i="12" s="1"/>
  <c r="C1403" i="12"/>
  <c r="B1403" i="12"/>
  <c r="B1400" i="12" s="1"/>
  <c r="B1398" i="12" s="1"/>
  <c r="B1394" i="12" s="1"/>
  <c r="L1400" i="12"/>
  <c r="K1400" i="12"/>
  <c r="K1398" i="12" s="1"/>
  <c r="K1394" i="12" s="1"/>
  <c r="J1400" i="12"/>
  <c r="J1398" i="12" s="1"/>
  <c r="J1394" i="12" s="1"/>
  <c r="I1400" i="12"/>
  <c r="I1398" i="12" s="1"/>
  <c r="I1394" i="12" s="1"/>
  <c r="H1400" i="12"/>
  <c r="G1400" i="12"/>
  <c r="L1398" i="12"/>
  <c r="L1394" i="12" s="1"/>
  <c r="L1387" i="12"/>
  <c r="L1384" i="12" s="1"/>
  <c r="L1382" i="12" s="1"/>
  <c r="L1378" i="12" s="1"/>
  <c r="K1387" i="12"/>
  <c r="K1384" i="12" s="1"/>
  <c r="K1382" i="12" s="1"/>
  <c r="K1378" i="12" s="1"/>
  <c r="J1387" i="12"/>
  <c r="J1384" i="12" s="1"/>
  <c r="J1382" i="12" s="1"/>
  <c r="J1378" i="12" s="1"/>
  <c r="I1387" i="12"/>
  <c r="H1387" i="12"/>
  <c r="G1387" i="12"/>
  <c r="B1387" i="12"/>
  <c r="I1384" i="12"/>
  <c r="I1382" i="12" s="1"/>
  <c r="I1378" i="12" s="1"/>
  <c r="B1384" i="12"/>
  <c r="B1382" i="12" s="1"/>
  <c r="B1378" i="12" s="1"/>
  <c r="L1374" i="12"/>
  <c r="K1374" i="12"/>
  <c r="J1374" i="12"/>
  <c r="I1374" i="12"/>
  <c r="H1374" i="12"/>
  <c r="T1374" i="12" s="1"/>
  <c r="G1374" i="12"/>
  <c r="S1374" i="12" s="1"/>
  <c r="L1371" i="12"/>
  <c r="K1371" i="12"/>
  <c r="J1371" i="12"/>
  <c r="I1371" i="12"/>
  <c r="H1371" i="12"/>
  <c r="T1371" i="12" s="1"/>
  <c r="G1371" i="12"/>
  <c r="S1371" i="12" s="1"/>
  <c r="L1370" i="12"/>
  <c r="K1370" i="12"/>
  <c r="J1370" i="12"/>
  <c r="I1370" i="12"/>
  <c r="H1370" i="12"/>
  <c r="T1370" i="12" s="1"/>
  <c r="G1370" i="12"/>
  <c r="S1370" i="12" s="1"/>
  <c r="L1360" i="12"/>
  <c r="K1360" i="12"/>
  <c r="J1360" i="12"/>
  <c r="I1360" i="12"/>
  <c r="H1360" i="12"/>
  <c r="T1360" i="12" s="1"/>
  <c r="G1360" i="12"/>
  <c r="S1360" i="12" s="1"/>
  <c r="L1356" i="12"/>
  <c r="K1356" i="12"/>
  <c r="J1356" i="12"/>
  <c r="I1356" i="12"/>
  <c r="H1356" i="12"/>
  <c r="T1356" i="12" s="1"/>
  <c r="G1356" i="12"/>
  <c r="S1356" i="12" s="1"/>
  <c r="B1356" i="12"/>
  <c r="L1353" i="12"/>
  <c r="K1353" i="12"/>
  <c r="J1353" i="12"/>
  <c r="I1353" i="12"/>
  <c r="H1353" i="12"/>
  <c r="T1353" i="12" s="1"/>
  <c r="G1353" i="12"/>
  <c r="S1353" i="12" s="1"/>
  <c r="B1353" i="12"/>
  <c r="B1351" i="12" s="1"/>
  <c r="B1347" i="12" s="1"/>
  <c r="L1352" i="12"/>
  <c r="K1352" i="12"/>
  <c r="J1352" i="12"/>
  <c r="I1352" i="12"/>
  <c r="H1352" i="12"/>
  <c r="T1352" i="12" s="1"/>
  <c r="G1352" i="12"/>
  <c r="S1352" i="12" s="1"/>
  <c r="L1342" i="12"/>
  <c r="K1342" i="12"/>
  <c r="J1342" i="12"/>
  <c r="I1342" i="12"/>
  <c r="H1342" i="12"/>
  <c r="T1342" i="12" s="1"/>
  <c r="G1342" i="12"/>
  <c r="S1342" i="12" s="1"/>
  <c r="B1342" i="12"/>
  <c r="B1339" i="12" s="1"/>
  <c r="B1337" i="12" s="1"/>
  <c r="B1333" i="12" s="1"/>
  <c r="L1339" i="12"/>
  <c r="L1337" i="12" s="1"/>
  <c r="L1333" i="12" s="1"/>
  <c r="K1339" i="12"/>
  <c r="K1337" i="12" s="1"/>
  <c r="K1333" i="12" s="1"/>
  <c r="J1339" i="12"/>
  <c r="J1337" i="12" s="1"/>
  <c r="J1333" i="12" s="1"/>
  <c r="I1339" i="12"/>
  <c r="I1337" i="12" s="1"/>
  <c r="I1333" i="12" s="1"/>
  <c r="H1339" i="12"/>
  <c r="T1339" i="12" s="1"/>
  <c r="G1339" i="12"/>
  <c r="H1337" i="12"/>
  <c r="L1330" i="12"/>
  <c r="L1329" i="12" s="1"/>
  <c r="L1282" i="12" s="1"/>
  <c r="K1330" i="12"/>
  <c r="J1330" i="12"/>
  <c r="I1330" i="12"/>
  <c r="I1329" i="12" s="1"/>
  <c r="I1282" i="12" s="1"/>
  <c r="H1330" i="12"/>
  <c r="G1330" i="12"/>
  <c r="L1328" i="12"/>
  <c r="L1323" i="12" s="1"/>
  <c r="K1328" i="12"/>
  <c r="K1281" i="12" s="1"/>
  <c r="J1328" i="12"/>
  <c r="I1328" i="12"/>
  <c r="I1323" i="12" s="1"/>
  <c r="H1328" i="12"/>
  <c r="G1328" i="12"/>
  <c r="C1328" i="12"/>
  <c r="Q1328" i="12" s="1"/>
  <c r="B1328" i="12"/>
  <c r="B1326" i="12" s="1"/>
  <c r="L1327" i="12"/>
  <c r="L1326" i="12" s="1"/>
  <c r="K1327" i="12"/>
  <c r="K1326" i="12" s="1"/>
  <c r="J1327" i="12"/>
  <c r="I1327" i="12"/>
  <c r="I1280" i="12" s="1"/>
  <c r="H1327" i="12"/>
  <c r="G1327" i="12"/>
  <c r="L1311" i="12"/>
  <c r="K1311" i="12"/>
  <c r="J1311" i="12"/>
  <c r="I1311" i="12"/>
  <c r="H1311" i="12"/>
  <c r="T1311" i="12" s="1"/>
  <c r="G1311" i="12"/>
  <c r="S1311" i="12" s="1"/>
  <c r="B1311" i="12"/>
  <c r="L1308" i="12"/>
  <c r="K1308" i="12"/>
  <c r="J1308" i="12"/>
  <c r="I1308" i="12"/>
  <c r="H1308" i="12"/>
  <c r="T1308" i="12" s="1"/>
  <c r="G1308" i="12"/>
  <c r="B1308" i="12"/>
  <c r="L1307" i="12"/>
  <c r="K1307" i="12"/>
  <c r="J1307" i="12"/>
  <c r="J1306" i="12" s="1"/>
  <c r="J1302" i="12" s="1"/>
  <c r="I1307" i="12"/>
  <c r="H1307" i="12"/>
  <c r="T1307" i="12" s="1"/>
  <c r="G1307" i="12"/>
  <c r="S1307" i="12" s="1"/>
  <c r="B1306" i="12"/>
  <c r="B1302" i="12" s="1"/>
  <c r="B1265" i="12"/>
  <c r="K1261" i="12"/>
  <c r="K1232" i="12" s="1"/>
  <c r="K1189" i="12" s="1"/>
  <c r="J1261" i="12"/>
  <c r="J1260" i="12" s="1"/>
  <c r="I1261" i="12"/>
  <c r="H1261" i="12"/>
  <c r="G1261" i="12"/>
  <c r="K1250" i="12"/>
  <c r="K1236" i="12" s="1"/>
  <c r="K1193" i="12" s="1"/>
  <c r="J1250" i="12"/>
  <c r="J1236" i="12" s="1"/>
  <c r="J1193" i="12" s="1"/>
  <c r="I1250" i="12"/>
  <c r="I1236" i="12" s="1"/>
  <c r="I1193" i="12" s="1"/>
  <c r="H1250" i="12"/>
  <c r="G1250" i="12"/>
  <c r="S1250" i="12" s="1"/>
  <c r="K1247" i="12"/>
  <c r="J1247" i="12"/>
  <c r="J1233" i="12" s="1"/>
  <c r="J1190" i="12" s="1"/>
  <c r="I1247" i="12"/>
  <c r="I1233" i="12" s="1"/>
  <c r="I1190" i="12" s="1"/>
  <c r="H1247" i="12"/>
  <c r="G1247" i="12"/>
  <c r="S1247" i="12" s="1"/>
  <c r="J1245" i="12"/>
  <c r="J1241" i="12" s="1"/>
  <c r="K1238" i="12"/>
  <c r="K1195" i="12" s="1"/>
  <c r="J1238" i="12"/>
  <c r="J1195" i="12" s="1"/>
  <c r="I1238" i="12"/>
  <c r="I1195" i="12" s="1"/>
  <c r="H1238" i="12"/>
  <c r="G1238" i="12"/>
  <c r="B1238" i="12"/>
  <c r="B1195" i="12" s="1"/>
  <c r="K1237" i="12"/>
  <c r="K1194" i="12" s="1"/>
  <c r="J1237" i="12"/>
  <c r="J1194" i="12" s="1"/>
  <c r="I1237" i="12"/>
  <c r="H1237" i="12"/>
  <c r="G1236" i="12"/>
  <c r="K1221" i="12"/>
  <c r="J1221" i="12"/>
  <c r="I1221" i="12"/>
  <c r="H1221" i="12"/>
  <c r="T1221" i="12" s="1"/>
  <c r="K1218" i="12"/>
  <c r="K1216" i="12" s="1"/>
  <c r="K1212" i="12" s="1"/>
  <c r="J1218" i="12"/>
  <c r="J1216" i="12" s="1"/>
  <c r="J1212" i="12" s="1"/>
  <c r="I1218" i="12"/>
  <c r="I1216" i="12" s="1"/>
  <c r="I1212" i="12" s="1"/>
  <c r="H1218" i="12"/>
  <c r="I1194" i="12"/>
  <c r="B1188" i="12"/>
  <c r="L1179" i="12"/>
  <c r="K1179" i="12"/>
  <c r="J1179" i="12"/>
  <c r="I1179" i="12"/>
  <c r="H1179" i="12"/>
  <c r="T1179" i="12" s="1"/>
  <c r="L1175" i="12"/>
  <c r="L1174" i="12" s="1"/>
  <c r="L1170" i="12" s="1"/>
  <c r="K1175" i="12"/>
  <c r="K1174" i="12" s="1"/>
  <c r="K1170" i="12" s="1"/>
  <c r="J1175" i="12"/>
  <c r="J1174" i="12" s="1"/>
  <c r="J1170" i="12" s="1"/>
  <c r="I1175" i="12"/>
  <c r="H1175" i="12"/>
  <c r="L1166" i="12"/>
  <c r="K1166" i="12"/>
  <c r="J1166" i="12"/>
  <c r="I1166" i="12"/>
  <c r="L1163" i="12"/>
  <c r="K1163" i="12"/>
  <c r="K1161" i="12" s="1"/>
  <c r="K1157" i="12" s="1"/>
  <c r="J1163" i="12"/>
  <c r="J1161" i="12" s="1"/>
  <c r="J1157" i="12" s="1"/>
  <c r="I1163" i="12"/>
  <c r="L1161" i="12"/>
  <c r="L1157" i="12" s="1"/>
  <c r="L1153" i="12"/>
  <c r="K1153" i="12"/>
  <c r="J1153" i="12"/>
  <c r="I1153" i="12"/>
  <c r="H1153" i="12"/>
  <c r="T1153" i="12" s="1"/>
  <c r="G1153" i="12"/>
  <c r="L1150" i="12"/>
  <c r="L1148" i="12" s="1"/>
  <c r="K1150" i="12"/>
  <c r="K1148" i="12" s="1"/>
  <c r="K1144" i="12" s="1"/>
  <c r="J1150" i="12"/>
  <c r="I1150" i="12"/>
  <c r="I1148" i="12" s="1"/>
  <c r="I1144" i="12" s="1"/>
  <c r="H1150" i="12"/>
  <c r="G1150" i="12"/>
  <c r="L1142" i="12"/>
  <c r="K1142" i="12"/>
  <c r="J1142" i="12"/>
  <c r="I1142" i="12"/>
  <c r="H1142" i="12"/>
  <c r="T1142" i="12" s="1"/>
  <c r="G1142" i="12"/>
  <c r="S1142" i="12" s="1"/>
  <c r="L1141" i="12"/>
  <c r="L1096" i="12" s="1"/>
  <c r="K1141" i="12"/>
  <c r="K1096" i="12" s="1"/>
  <c r="J1141" i="12"/>
  <c r="J1096" i="12" s="1"/>
  <c r="I1141" i="12"/>
  <c r="H1141" i="12"/>
  <c r="L1123" i="12"/>
  <c r="L1120" i="12" s="1"/>
  <c r="L1118" i="12" s="1"/>
  <c r="L1114" i="12" s="1"/>
  <c r="K1123" i="12"/>
  <c r="K1120" i="12" s="1"/>
  <c r="K1118" i="12" s="1"/>
  <c r="K1114" i="12" s="1"/>
  <c r="J1123" i="12"/>
  <c r="J1120" i="12" s="1"/>
  <c r="J1118" i="12" s="1"/>
  <c r="J1114" i="12" s="1"/>
  <c r="I1123" i="12"/>
  <c r="I1120" i="12" s="1"/>
  <c r="I1118" i="12" s="1"/>
  <c r="I1114" i="12" s="1"/>
  <c r="H1123" i="12"/>
  <c r="G1123" i="12"/>
  <c r="B1123" i="12"/>
  <c r="B1120" i="12" s="1"/>
  <c r="B1118" i="12" s="1"/>
  <c r="B1114" i="12" s="1"/>
  <c r="L1110" i="12"/>
  <c r="K1110" i="12"/>
  <c r="J1110" i="12"/>
  <c r="I1110" i="12"/>
  <c r="H1110" i="12"/>
  <c r="T1110" i="12" s="1"/>
  <c r="G1110" i="12"/>
  <c r="B1110" i="12"/>
  <c r="B1097" i="12" s="1"/>
  <c r="I1096" i="12"/>
  <c r="B1095" i="12"/>
  <c r="B1092" i="12"/>
  <c r="G1091" i="12"/>
  <c r="S1091" i="12" s="1"/>
  <c r="B1090" i="12"/>
  <c r="B1086" i="12"/>
  <c r="L1082" i="12"/>
  <c r="K1082" i="12"/>
  <c r="J1082" i="12"/>
  <c r="I1082" i="12"/>
  <c r="H1082" i="12"/>
  <c r="T1082" i="12" s="1"/>
  <c r="L1079" i="12"/>
  <c r="L1077" i="12" s="1"/>
  <c r="L1073" i="12" s="1"/>
  <c r="K1079" i="12"/>
  <c r="K1077" i="12" s="1"/>
  <c r="K1073" i="12" s="1"/>
  <c r="J1079" i="12"/>
  <c r="J1077" i="12" s="1"/>
  <c r="J1073" i="12" s="1"/>
  <c r="I1079" i="12"/>
  <c r="I1077" i="12" s="1"/>
  <c r="I1073" i="12" s="1"/>
  <c r="H1079" i="12"/>
  <c r="L1038" i="12"/>
  <c r="L1012" i="12" s="1"/>
  <c r="K1038" i="12"/>
  <c r="K1012" i="12" s="1"/>
  <c r="J1038" i="12"/>
  <c r="J1012" i="12" s="1"/>
  <c r="I1038" i="12"/>
  <c r="I1012" i="12" s="1"/>
  <c r="H1038" i="12"/>
  <c r="L1035" i="12"/>
  <c r="L1009" i="12" s="1"/>
  <c r="K1035" i="12"/>
  <c r="K1033" i="12" s="1"/>
  <c r="J1035" i="12"/>
  <c r="I1035" i="12"/>
  <c r="I1033" i="12" s="1"/>
  <c r="H1035" i="12"/>
  <c r="G1025" i="12"/>
  <c r="B1025" i="12"/>
  <c r="B1020" i="12" s="1"/>
  <c r="B1007" i="12" s="1"/>
  <c r="G1022" i="12"/>
  <c r="B1022" i="12"/>
  <c r="B1009" i="12" s="1"/>
  <c r="L1014" i="12"/>
  <c r="K1014" i="12"/>
  <c r="J1014" i="12"/>
  <c r="I1014" i="12"/>
  <c r="H1014" i="12"/>
  <c r="T1014" i="12" s="1"/>
  <c r="G1014" i="12"/>
  <c r="S1014" i="12" s="1"/>
  <c r="B1014" i="12"/>
  <c r="B1012" i="12"/>
  <c r="K997" i="12"/>
  <c r="J997" i="12"/>
  <c r="I997" i="12"/>
  <c r="H997" i="12"/>
  <c r="T997" i="12" s="1"/>
  <c r="K994" i="12"/>
  <c r="K992" i="12" s="1"/>
  <c r="K988" i="12" s="1"/>
  <c r="J994" i="12"/>
  <c r="J992" i="12" s="1"/>
  <c r="J988" i="12" s="1"/>
  <c r="I994" i="12"/>
  <c r="I992" i="12" s="1"/>
  <c r="I988" i="12" s="1"/>
  <c r="H994" i="12"/>
  <c r="K984" i="12"/>
  <c r="J984" i="12"/>
  <c r="I984" i="12"/>
  <c r="H984" i="12"/>
  <c r="T984" i="12" s="1"/>
  <c r="K981" i="12"/>
  <c r="K979" i="12" s="1"/>
  <c r="K975" i="12" s="1"/>
  <c r="J981" i="12"/>
  <c r="J979" i="12" s="1"/>
  <c r="J975" i="12" s="1"/>
  <c r="I981" i="12"/>
  <c r="I979" i="12" s="1"/>
  <c r="I975" i="12" s="1"/>
  <c r="H981" i="12"/>
  <c r="M972" i="12"/>
  <c r="D972" i="12"/>
  <c r="M971" i="12"/>
  <c r="D971" i="12"/>
  <c r="L968" i="12"/>
  <c r="L963" i="12" s="1"/>
  <c r="L962" i="12" s="1"/>
  <c r="L958" i="12" s="1"/>
  <c r="K968" i="12"/>
  <c r="K887" i="12" s="1"/>
  <c r="J968" i="12"/>
  <c r="J963" i="12" s="1"/>
  <c r="J962" i="12" s="1"/>
  <c r="J958" i="12" s="1"/>
  <c r="I968" i="12"/>
  <c r="I963" i="12" s="1"/>
  <c r="I962" i="12" s="1"/>
  <c r="I958" i="12" s="1"/>
  <c r="H968" i="12"/>
  <c r="G968" i="12"/>
  <c r="L946" i="12"/>
  <c r="K946" i="12"/>
  <c r="J946" i="12"/>
  <c r="I946" i="12"/>
  <c r="H946" i="12"/>
  <c r="T946" i="12" s="1"/>
  <c r="F946" i="12"/>
  <c r="B946" i="12"/>
  <c r="L943" i="12"/>
  <c r="L941" i="12" s="1"/>
  <c r="L937" i="12" s="1"/>
  <c r="K943" i="12"/>
  <c r="K941" i="12" s="1"/>
  <c r="K937" i="12" s="1"/>
  <c r="J943" i="12"/>
  <c r="J941" i="12" s="1"/>
  <c r="J937" i="12" s="1"/>
  <c r="I943" i="12"/>
  <c r="I941" i="12" s="1"/>
  <c r="I937" i="12" s="1"/>
  <c r="H943" i="12"/>
  <c r="F943" i="12"/>
  <c r="F941" i="12" s="1"/>
  <c r="F937" i="12" s="1"/>
  <c r="B943" i="12"/>
  <c r="B941" i="12" s="1"/>
  <c r="B937" i="12" s="1"/>
  <c r="L933" i="12"/>
  <c r="K933" i="12"/>
  <c r="J933" i="12"/>
  <c r="I933" i="12"/>
  <c r="H933" i="12"/>
  <c r="T933" i="12" s="1"/>
  <c r="G933" i="12"/>
  <c r="S933" i="12" s="1"/>
  <c r="L930" i="12"/>
  <c r="K930" i="12"/>
  <c r="J930" i="12"/>
  <c r="I930" i="12"/>
  <c r="H930" i="12"/>
  <c r="T930" i="12" s="1"/>
  <c r="G930" i="12"/>
  <c r="L929" i="12"/>
  <c r="K929" i="12"/>
  <c r="J929" i="12"/>
  <c r="I929" i="12"/>
  <c r="H929" i="12"/>
  <c r="T929" i="12" s="1"/>
  <c r="L903" i="12"/>
  <c r="K903" i="12"/>
  <c r="J903" i="12"/>
  <c r="I903" i="12"/>
  <c r="H903" i="12"/>
  <c r="T903" i="12" s="1"/>
  <c r="G903" i="12"/>
  <c r="S903" i="12" s="1"/>
  <c r="L900" i="12"/>
  <c r="K900" i="12"/>
  <c r="J900" i="12"/>
  <c r="I900" i="12"/>
  <c r="H900" i="12"/>
  <c r="T900" i="12" s="1"/>
  <c r="G900" i="12"/>
  <c r="S900" i="12" s="1"/>
  <c r="L899" i="12"/>
  <c r="K899" i="12"/>
  <c r="J899" i="12"/>
  <c r="I899" i="12"/>
  <c r="H899" i="12"/>
  <c r="T899" i="12" s="1"/>
  <c r="G899" i="12"/>
  <c r="S899" i="12" s="1"/>
  <c r="L891" i="12"/>
  <c r="K891" i="12"/>
  <c r="J891" i="12"/>
  <c r="I891" i="12"/>
  <c r="H891" i="12"/>
  <c r="T891" i="12" s="1"/>
  <c r="G891" i="12"/>
  <c r="L888" i="12"/>
  <c r="L872" i="12" s="1"/>
  <c r="L867" i="12" s="1"/>
  <c r="K888" i="12"/>
  <c r="K883" i="12" s="1"/>
  <c r="J888" i="12"/>
  <c r="I888" i="12"/>
  <c r="H888" i="12"/>
  <c r="G888" i="12"/>
  <c r="S888" i="12" s="1"/>
  <c r="F888" i="12"/>
  <c r="B888" i="12"/>
  <c r="H887" i="12"/>
  <c r="K862" i="12"/>
  <c r="J862" i="12"/>
  <c r="I862" i="12"/>
  <c r="H862" i="12"/>
  <c r="L829" i="12"/>
  <c r="K829" i="12"/>
  <c r="J829" i="12"/>
  <c r="I829" i="12"/>
  <c r="H829" i="12"/>
  <c r="T829" i="12" s="1"/>
  <c r="G829" i="12"/>
  <c r="S829" i="12" s="1"/>
  <c r="D829" i="12"/>
  <c r="C829" i="12"/>
  <c r="B829" i="12"/>
  <c r="B776" i="12" s="1"/>
  <c r="L828" i="12"/>
  <c r="K828" i="12"/>
  <c r="J828" i="12"/>
  <c r="I828" i="12"/>
  <c r="H828" i="12"/>
  <c r="T828" i="12" s="1"/>
  <c r="G828" i="12"/>
  <c r="S828" i="12" s="1"/>
  <c r="D828" i="12"/>
  <c r="R828" i="12" s="1"/>
  <c r="C828" i="12"/>
  <c r="B828" i="12"/>
  <c r="B775" i="12" s="1"/>
  <c r="L824" i="12"/>
  <c r="K824" i="12"/>
  <c r="J824" i="12"/>
  <c r="I824" i="12"/>
  <c r="H824" i="12"/>
  <c r="T824" i="12" s="1"/>
  <c r="G824" i="12"/>
  <c r="S824" i="12" s="1"/>
  <c r="D824" i="12"/>
  <c r="C824" i="12"/>
  <c r="B824" i="12"/>
  <c r="B771" i="12" s="1"/>
  <c r="L823" i="12"/>
  <c r="K823" i="12"/>
  <c r="J823" i="12"/>
  <c r="I823" i="12"/>
  <c r="H823" i="12"/>
  <c r="T823" i="12" s="1"/>
  <c r="G823" i="12"/>
  <c r="S823" i="12" s="1"/>
  <c r="D823" i="12"/>
  <c r="C823" i="12"/>
  <c r="B823" i="12"/>
  <c r="B770" i="12" s="1"/>
  <c r="L819" i="12"/>
  <c r="K819" i="12"/>
  <c r="J819" i="12"/>
  <c r="I819" i="12"/>
  <c r="H819" i="12"/>
  <c r="T819" i="12" s="1"/>
  <c r="G819" i="12"/>
  <c r="S819" i="12" s="1"/>
  <c r="D819" i="12"/>
  <c r="C819" i="12"/>
  <c r="B819" i="12"/>
  <c r="B766" i="12" s="1"/>
  <c r="L815" i="12"/>
  <c r="K815" i="12"/>
  <c r="J815" i="12"/>
  <c r="I815" i="12"/>
  <c r="H815" i="12"/>
  <c r="G815" i="12"/>
  <c r="L812" i="12"/>
  <c r="K812" i="12"/>
  <c r="J812" i="12"/>
  <c r="I812" i="12"/>
  <c r="H812" i="12"/>
  <c r="G812" i="12"/>
  <c r="S812" i="12" s="1"/>
  <c r="L811" i="12"/>
  <c r="K811" i="12"/>
  <c r="J811" i="12"/>
  <c r="J784" i="12" s="1"/>
  <c r="I811" i="12"/>
  <c r="I784" i="12" s="1"/>
  <c r="H811" i="12"/>
  <c r="T811" i="12" s="1"/>
  <c r="G811" i="12"/>
  <c r="S811" i="12" s="1"/>
  <c r="L801" i="12"/>
  <c r="K801" i="12"/>
  <c r="J801" i="12"/>
  <c r="I801" i="12"/>
  <c r="L798" i="12"/>
  <c r="L796" i="12" s="1"/>
  <c r="L792" i="12" s="1"/>
  <c r="K798" i="12"/>
  <c r="K796" i="12" s="1"/>
  <c r="K792" i="12" s="1"/>
  <c r="J798" i="12"/>
  <c r="J796" i="12" s="1"/>
  <c r="J792" i="12" s="1"/>
  <c r="I798" i="12"/>
  <c r="I796" i="12" s="1"/>
  <c r="I792" i="12" s="1"/>
  <c r="L790" i="12"/>
  <c r="L777" i="12" s="1"/>
  <c r="K790" i="12"/>
  <c r="K777" i="12" s="1"/>
  <c r="J790" i="12"/>
  <c r="J777" i="12" s="1"/>
  <c r="I790" i="12"/>
  <c r="I777" i="12" s="1"/>
  <c r="H790" i="12"/>
  <c r="G790" i="12"/>
  <c r="L789" i="12"/>
  <c r="K789" i="12"/>
  <c r="J789" i="12"/>
  <c r="I789" i="12"/>
  <c r="H789" i="12"/>
  <c r="T789" i="12" s="1"/>
  <c r="G789" i="12"/>
  <c r="S789" i="12" s="1"/>
  <c r="L785" i="12"/>
  <c r="L772" i="12" s="1"/>
  <c r="G785" i="12"/>
  <c r="D775" i="12"/>
  <c r="R775" i="12" s="1"/>
  <c r="L760" i="12"/>
  <c r="K760" i="12"/>
  <c r="J760" i="12"/>
  <c r="I760" i="12"/>
  <c r="H760" i="12"/>
  <c r="T760" i="12" s="1"/>
  <c r="G760" i="12"/>
  <c r="S760" i="12" s="1"/>
  <c r="L757" i="12"/>
  <c r="L744" i="12" s="1"/>
  <c r="K757" i="12"/>
  <c r="K744" i="12" s="1"/>
  <c r="J757" i="12"/>
  <c r="H757" i="12"/>
  <c r="T757" i="12" s="1"/>
  <c r="G757" i="12"/>
  <c r="S757" i="12" s="1"/>
  <c r="L756" i="12"/>
  <c r="K756" i="12"/>
  <c r="J756" i="12"/>
  <c r="I756" i="12"/>
  <c r="I755" i="12" s="1"/>
  <c r="I751" i="12" s="1"/>
  <c r="H756" i="12"/>
  <c r="T756" i="12" s="1"/>
  <c r="G756" i="12"/>
  <c r="S756" i="12" s="1"/>
  <c r="L749" i="12"/>
  <c r="K749" i="12"/>
  <c r="J749" i="12"/>
  <c r="H749" i="12"/>
  <c r="T749" i="12" s="1"/>
  <c r="G749" i="12"/>
  <c r="S749" i="12" s="1"/>
  <c r="L748" i="12"/>
  <c r="L743" i="12" s="1"/>
  <c r="K748" i="12"/>
  <c r="K743" i="12" s="1"/>
  <c r="J748" i="12"/>
  <c r="I748" i="12"/>
  <c r="I743" i="12" s="1"/>
  <c r="H748" i="12"/>
  <c r="T748" i="12" s="1"/>
  <c r="G748" i="12"/>
  <c r="I744" i="12"/>
  <c r="L733" i="12"/>
  <c r="K733" i="12"/>
  <c r="J733" i="12"/>
  <c r="I733" i="12"/>
  <c r="H733" i="12"/>
  <c r="T733" i="12" s="1"/>
  <c r="G733" i="12"/>
  <c r="S733" i="12" s="1"/>
  <c r="L730" i="12"/>
  <c r="L728" i="12" s="1"/>
  <c r="L724" i="12" s="1"/>
  <c r="K730" i="12"/>
  <c r="K728" i="12" s="1"/>
  <c r="K724" i="12" s="1"/>
  <c r="J730" i="12"/>
  <c r="J728" i="12" s="1"/>
  <c r="J724" i="12" s="1"/>
  <c r="I730" i="12"/>
  <c r="I728" i="12" s="1"/>
  <c r="I724" i="12" s="1"/>
  <c r="H730" i="12"/>
  <c r="G730" i="12"/>
  <c r="L720" i="12"/>
  <c r="K720" i="12"/>
  <c r="J720" i="12"/>
  <c r="I720" i="12"/>
  <c r="H720" i="12"/>
  <c r="T720" i="12" s="1"/>
  <c r="G720" i="12"/>
  <c r="S720" i="12" s="1"/>
  <c r="L717" i="12"/>
  <c r="L715" i="12" s="1"/>
  <c r="L711" i="12" s="1"/>
  <c r="K717" i="12"/>
  <c r="K715" i="12" s="1"/>
  <c r="K711" i="12" s="1"/>
  <c r="J717" i="12"/>
  <c r="J715" i="12" s="1"/>
  <c r="J711" i="12" s="1"/>
  <c r="I717" i="12"/>
  <c r="I715" i="12" s="1"/>
  <c r="I711" i="12" s="1"/>
  <c r="H717" i="12"/>
  <c r="G717" i="12"/>
  <c r="L706" i="12"/>
  <c r="K706" i="12"/>
  <c r="J706" i="12"/>
  <c r="I706" i="12"/>
  <c r="H706" i="12"/>
  <c r="T706" i="12" s="1"/>
  <c r="G706" i="12"/>
  <c r="S706" i="12" s="1"/>
  <c r="L701" i="12"/>
  <c r="K701" i="12"/>
  <c r="K683" i="12" s="1"/>
  <c r="J701" i="12"/>
  <c r="I701" i="12"/>
  <c r="I683" i="12" s="1"/>
  <c r="I681" i="12" s="1"/>
  <c r="H701" i="12"/>
  <c r="G701" i="12"/>
  <c r="S701" i="12" s="1"/>
  <c r="B701" i="12"/>
  <c r="B698" i="12" s="1"/>
  <c r="B696" i="12" s="1"/>
  <c r="B692" i="12" s="1"/>
  <c r="L686" i="12"/>
  <c r="L684" i="12" s="1"/>
  <c r="K686" i="12"/>
  <c r="K684" i="12" s="1"/>
  <c r="J686" i="12"/>
  <c r="I686" i="12"/>
  <c r="H686" i="12"/>
  <c r="G686" i="12"/>
  <c r="L683" i="12"/>
  <c r="L681" i="12" s="1"/>
  <c r="B683" i="12"/>
  <c r="B678" i="12" s="1"/>
  <c r="B676" i="12" s="1"/>
  <c r="B672" i="12" s="1"/>
  <c r="L666" i="12"/>
  <c r="K666" i="12"/>
  <c r="J666" i="12"/>
  <c r="I666" i="12"/>
  <c r="H666" i="12"/>
  <c r="T666" i="12" s="1"/>
  <c r="G666" i="12"/>
  <c r="S666" i="12" s="1"/>
  <c r="D666" i="12"/>
  <c r="R666" i="12" s="1"/>
  <c r="C666" i="12"/>
  <c r="Q666" i="12" s="1"/>
  <c r="B666" i="12"/>
  <c r="L662" i="12"/>
  <c r="L661" i="12" s="1"/>
  <c r="L657" i="12" s="1"/>
  <c r="K662" i="12"/>
  <c r="K661" i="12" s="1"/>
  <c r="K657" i="12" s="1"/>
  <c r="J662" i="12"/>
  <c r="J661" i="12" s="1"/>
  <c r="J657" i="12" s="1"/>
  <c r="I662" i="12"/>
  <c r="I661" i="12" s="1"/>
  <c r="I657" i="12" s="1"/>
  <c r="H662" i="12"/>
  <c r="T662" i="12" s="1"/>
  <c r="G662" i="12"/>
  <c r="D662" i="12"/>
  <c r="C662" i="12"/>
  <c r="B662" i="12"/>
  <c r="B661" i="12" s="1"/>
  <c r="B657" i="12" s="1"/>
  <c r="H661" i="12"/>
  <c r="L653" i="12"/>
  <c r="K653" i="12"/>
  <c r="J653" i="12"/>
  <c r="I653" i="12"/>
  <c r="H653" i="12"/>
  <c r="T653" i="12" s="1"/>
  <c r="G653" i="12"/>
  <c r="S653" i="12" s="1"/>
  <c r="L650" i="12"/>
  <c r="K650" i="12"/>
  <c r="J650" i="12"/>
  <c r="I650" i="12"/>
  <c r="H650" i="12"/>
  <c r="T650" i="12" s="1"/>
  <c r="G650" i="12"/>
  <c r="S650" i="12" s="1"/>
  <c r="L647" i="12"/>
  <c r="L645" i="12" s="1"/>
  <c r="L641" i="12" s="1"/>
  <c r="K647" i="12"/>
  <c r="K645" i="12" s="1"/>
  <c r="K641" i="12" s="1"/>
  <c r="J647" i="12"/>
  <c r="J645" i="12" s="1"/>
  <c r="I647" i="12"/>
  <c r="I645" i="12" s="1"/>
  <c r="I641" i="12" s="1"/>
  <c r="H647" i="12"/>
  <c r="G647" i="12"/>
  <c r="J641" i="12"/>
  <c r="L639" i="12"/>
  <c r="L637" i="12" s="1"/>
  <c r="K639" i="12"/>
  <c r="K637" i="12" s="1"/>
  <c r="J639" i="12"/>
  <c r="J623" i="12" s="1"/>
  <c r="J621" i="12" s="1"/>
  <c r="I639" i="12"/>
  <c r="I637" i="12" s="1"/>
  <c r="H639" i="12"/>
  <c r="G639" i="12"/>
  <c r="L636" i="12"/>
  <c r="L631" i="12" s="1"/>
  <c r="K636" i="12"/>
  <c r="J636" i="12"/>
  <c r="I636" i="12"/>
  <c r="H636" i="12"/>
  <c r="G636" i="12"/>
  <c r="S636" i="12" s="1"/>
  <c r="L635" i="12"/>
  <c r="K635" i="12"/>
  <c r="K630" i="12" s="1"/>
  <c r="J635" i="12"/>
  <c r="J630" i="12" s="1"/>
  <c r="I635" i="12"/>
  <c r="H635" i="12"/>
  <c r="G635" i="12"/>
  <c r="S635" i="12" s="1"/>
  <c r="D635" i="12"/>
  <c r="C635" i="12"/>
  <c r="B635" i="12"/>
  <c r="K623" i="12"/>
  <c r="K621" i="12" s="1"/>
  <c r="L601" i="12"/>
  <c r="K601" i="12"/>
  <c r="L598" i="12"/>
  <c r="L596" i="12" s="1"/>
  <c r="L592" i="12" s="1"/>
  <c r="K598" i="12"/>
  <c r="K596" i="12" s="1"/>
  <c r="K592" i="12" s="1"/>
  <c r="L588" i="12"/>
  <c r="K588" i="12"/>
  <c r="J588" i="12"/>
  <c r="I588" i="12"/>
  <c r="L585" i="12"/>
  <c r="K585" i="12"/>
  <c r="K583" i="12" s="1"/>
  <c r="K579" i="12" s="1"/>
  <c r="J585" i="12"/>
  <c r="J583" i="12" s="1"/>
  <c r="J579" i="12" s="1"/>
  <c r="I585" i="12"/>
  <c r="I583" i="12" s="1"/>
  <c r="I579" i="12" s="1"/>
  <c r="L583" i="12"/>
  <c r="L579" i="12" s="1"/>
  <c r="L575" i="12"/>
  <c r="L573" i="12" s="1"/>
  <c r="K575" i="12"/>
  <c r="K573" i="12" s="1"/>
  <c r="J575" i="12"/>
  <c r="J570" i="12" s="1"/>
  <c r="J568" i="12" s="1"/>
  <c r="J564" i="12" s="1"/>
  <c r="I575" i="12"/>
  <c r="I573" i="12" s="1"/>
  <c r="L534" i="12"/>
  <c r="L523" i="12" s="1"/>
  <c r="K534" i="12"/>
  <c r="K531" i="12" s="1"/>
  <c r="K529" i="12" s="1"/>
  <c r="K525" i="12" s="1"/>
  <c r="J534" i="12"/>
  <c r="I534" i="12"/>
  <c r="I531" i="12" s="1"/>
  <c r="I529" i="12" s="1"/>
  <c r="I525" i="12" s="1"/>
  <c r="H534" i="12"/>
  <c r="L507" i="12"/>
  <c r="K507" i="12"/>
  <c r="J507" i="12"/>
  <c r="I507" i="12"/>
  <c r="H507" i="12"/>
  <c r="G507" i="12"/>
  <c r="L504" i="12"/>
  <c r="L502" i="12" s="1"/>
  <c r="L498" i="12" s="1"/>
  <c r="K504" i="12"/>
  <c r="K502" i="12" s="1"/>
  <c r="K498" i="12" s="1"/>
  <c r="J504" i="12"/>
  <c r="J502" i="12" s="1"/>
  <c r="J498" i="12" s="1"/>
  <c r="I504" i="12"/>
  <c r="I502" i="12" s="1"/>
  <c r="I498" i="12" s="1"/>
  <c r="H504" i="12"/>
  <c r="H502" i="12" s="1"/>
  <c r="H498" i="12" s="1"/>
  <c r="G504" i="12"/>
  <c r="G502" i="12" s="1"/>
  <c r="G498" i="12" s="1"/>
  <c r="L493" i="12"/>
  <c r="K493" i="12"/>
  <c r="J493" i="12"/>
  <c r="I493" i="12"/>
  <c r="H493" i="12"/>
  <c r="G493" i="12"/>
  <c r="B493" i="12"/>
  <c r="B489" i="12" s="1"/>
  <c r="B488" i="12" s="1"/>
  <c r="B484" i="12" s="1"/>
  <c r="L489" i="12"/>
  <c r="L488" i="12" s="1"/>
  <c r="L484" i="12" s="1"/>
  <c r="K489" i="12"/>
  <c r="K488" i="12" s="1"/>
  <c r="K484" i="12" s="1"/>
  <c r="J489" i="12"/>
  <c r="J488" i="12" s="1"/>
  <c r="J484" i="12" s="1"/>
  <c r="I489" i="12"/>
  <c r="I488" i="12" s="1"/>
  <c r="I484" i="12" s="1"/>
  <c r="H489" i="12"/>
  <c r="H488" i="12" s="1"/>
  <c r="H484" i="12" s="1"/>
  <c r="G489" i="12"/>
  <c r="G488" i="12" s="1"/>
  <c r="G484" i="12" s="1"/>
  <c r="L479" i="12"/>
  <c r="L475" i="12" s="1"/>
  <c r="L474" i="12" s="1"/>
  <c r="L470" i="12" s="1"/>
  <c r="K479" i="12"/>
  <c r="K475" i="12" s="1"/>
  <c r="K474" i="12" s="1"/>
  <c r="K470" i="12" s="1"/>
  <c r="J479" i="12"/>
  <c r="I479" i="12"/>
  <c r="H479" i="12"/>
  <c r="G479" i="12"/>
  <c r="G475" i="12" s="1"/>
  <c r="G474" i="12" s="1"/>
  <c r="G470" i="12" s="1"/>
  <c r="D479" i="12"/>
  <c r="C479" i="12"/>
  <c r="B479" i="12"/>
  <c r="J475" i="12"/>
  <c r="J474" i="12" s="1"/>
  <c r="J470" i="12" s="1"/>
  <c r="I475" i="12"/>
  <c r="I474" i="12" s="1"/>
  <c r="I470" i="12" s="1"/>
  <c r="H475" i="12"/>
  <c r="H474" i="12" s="1"/>
  <c r="H470" i="12" s="1"/>
  <c r="D475" i="12"/>
  <c r="D474" i="12" s="1"/>
  <c r="D470" i="12" s="1"/>
  <c r="C475" i="12"/>
  <c r="C474" i="12" s="1"/>
  <c r="C470" i="12" s="1"/>
  <c r="B475" i="12"/>
  <c r="B474" i="12" s="1"/>
  <c r="B470" i="12" s="1"/>
  <c r="G466" i="12"/>
  <c r="B466" i="12"/>
  <c r="G463" i="12"/>
  <c r="G461" i="12" s="1"/>
  <c r="G457" i="12" s="1"/>
  <c r="B463" i="12"/>
  <c r="B461" i="12" s="1"/>
  <c r="B457" i="12" s="1"/>
  <c r="L453" i="12"/>
  <c r="K453" i="12"/>
  <c r="J453" i="12"/>
  <c r="I453" i="12"/>
  <c r="H453" i="12"/>
  <c r="G453" i="12"/>
  <c r="L450" i="12"/>
  <c r="L448" i="12" s="1"/>
  <c r="L444" i="12" s="1"/>
  <c r="K450" i="12"/>
  <c r="K448" i="12" s="1"/>
  <c r="K444" i="12" s="1"/>
  <c r="J450" i="12"/>
  <c r="J448" i="12" s="1"/>
  <c r="J444" i="12" s="1"/>
  <c r="I450" i="12"/>
  <c r="I448" i="12" s="1"/>
  <c r="I444" i="12" s="1"/>
  <c r="H450" i="12"/>
  <c r="G450" i="12"/>
  <c r="G448" i="12" s="1"/>
  <c r="G444" i="12" s="1"/>
  <c r="H448" i="12"/>
  <c r="H444" i="12" s="1"/>
  <c r="L441" i="12"/>
  <c r="K441" i="12"/>
  <c r="K439" i="12" s="1"/>
  <c r="J441" i="12"/>
  <c r="J424" i="12" s="1"/>
  <c r="I441" i="12"/>
  <c r="I424" i="12" s="1"/>
  <c r="I422" i="12" s="1"/>
  <c r="H441" i="12"/>
  <c r="T441" i="12" s="1"/>
  <c r="G441" i="12"/>
  <c r="L438" i="12"/>
  <c r="K438" i="12"/>
  <c r="J438" i="12"/>
  <c r="I438" i="12"/>
  <c r="H438" i="12"/>
  <c r="G438" i="12"/>
  <c r="B438" i="12"/>
  <c r="B421" i="12" s="1"/>
  <c r="B416" i="12" s="1"/>
  <c r="L437" i="12"/>
  <c r="K437" i="12"/>
  <c r="J437" i="12"/>
  <c r="I437" i="12"/>
  <c r="I420" i="12" s="1"/>
  <c r="H437" i="12"/>
  <c r="G437" i="12"/>
  <c r="S437" i="12" s="1"/>
  <c r="D437" i="12"/>
  <c r="C437" i="12"/>
  <c r="C420" i="12" s="1"/>
  <c r="C419" i="12" s="1"/>
  <c r="B437" i="12"/>
  <c r="B436" i="12" s="1"/>
  <c r="L428" i="12"/>
  <c r="L411" i="12" s="1"/>
  <c r="L6" i="12" s="1"/>
  <c r="K428" i="12"/>
  <c r="K411" i="12" s="1"/>
  <c r="J428" i="12"/>
  <c r="J411" i="12" s="1"/>
  <c r="I428" i="12"/>
  <c r="I411" i="12" s="1"/>
  <c r="K424" i="12"/>
  <c r="K422" i="12" s="1"/>
  <c r="J420" i="12"/>
  <c r="L405" i="12"/>
  <c r="K405" i="12"/>
  <c r="J405" i="12"/>
  <c r="I405" i="12"/>
  <c r="H405" i="12"/>
  <c r="D405" i="12"/>
  <c r="C405" i="12"/>
  <c r="B405" i="12"/>
  <c r="D402" i="12"/>
  <c r="C402" i="12"/>
  <c r="B402" i="12"/>
  <c r="L399" i="12"/>
  <c r="K399" i="12"/>
  <c r="J399" i="12"/>
  <c r="I399" i="12"/>
  <c r="H399" i="12"/>
  <c r="D399" i="12"/>
  <c r="C399" i="12"/>
  <c r="B399" i="12"/>
  <c r="L396" i="12"/>
  <c r="K396" i="12"/>
  <c r="J396" i="12"/>
  <c r="I396" i="12"/>
  <c r="H396" i="12"/>
  <c r="D396" i="12"/>
  <c r="C396" i="12"/>
  <c r="B396" i="12"/>
  <c r="L392" i="12"/>
  <c r="K392" i="12"/>
  <c r="J392" i="12"/>
  <c r="I392" i="12"/>
  <c r="H392" i="12"/>
  <c r="D392" i="12"/>
  <c r="C392" i="12"/>
  <c r="B392" i="12"/>
  <c r="L388" i="12"/>
  <c r="K388" i="12"/>
  <c r="J388" i="12"/>
  <c r="I388" i="12"/>
  <c r="H388" i="12"/>
  <c r="D388" i="12"/>
  <c r="D387" i="12" s="1"/>
  <c r="D383" i="12" s="1"/>
  <c r="C388" i="12"/>
  <c r="C387" i="12" s="1"/>
  <c r="C383" i="12" s="1"/>
  <c r="B388" i="12"/>
  <c r="B387" i="12" s="1"/>
  <c r="B383" i="12" s="1"/>
  <c r="L387" i="12"/>
  <c r="L383" i="12" s="1"/>
  <c r="K387" i="12"/>
  <c r="K383" i="12" s="1"/>
  <c r="J387" i="12"/>
  <c r="J383" i="12" s="1"/>
  <c r="I387" i="12"/>
  <c r="I383" i="12" s="1"/>
  <c r="H387" i="12"/>
  <c r="H383" i="12" s="1"/>
  <c r="K354" i="12"/>
  <c r="J354" i="12"/>
  <c r="I354" i="12"/>
  <c r="H354" i="12"/>
  <c r="K351" i="12"/>
  <c r="K311" i="12" s="1"/>
  <c r="K309" i="12" s="1"/>
  <c r="J351" i="12"/>
  <c r="J311" i="12" s="1"/>
  <c r="J309" i="12" s="1"/>
  <c r="I351" i="12"/>
  <c r="I349" i="12" s="1"/>
  <c r="I345" i="12" s="1"/>
  <c r="H351" i="12"/>
  <c r="H349" i="12" s="1"/>
  <c r="H345" i="12" s="1"/>
  <c r="K349" i="12"/>
  <c r="K345" i="12" s="1"/>
  <c r="J349" i="12"/>
  <c r="J345" i="12" s="1"/>
  <c r="L340" i="12"/>
  <c r="K340" i="12"/>
  <c r="J340" i="12"/>
  <c r="I340" i="12"/>
  <c r="H340" i="12"/>
  <c r="D340" i="12"/>
  <c r="C340" i="12"/>
  <c r="B340" i="12"/>
  <c r="L337" i="12"/>
  <c r="K337" i="12"/>
  <c r="J337" i="12"/>
  <c r="I337" i="12"/>
  <c r="H337" i="12"/>
  <c r="D337" i="12"/>
  <c r="C337" i="12"/>
  <c r="B337" i="12"/>
  <c r="L334" i="12"/>
  <c r="K334" i="12"/>
  <c r="J334" i="12"/>
  <c r="I334" i="12"/>
  <c r="H334" i="12"/>
  <c r="D334" i="12"/>
  <c r="C334" i="12"/>
  <c r="B334" i="12"/>
  <c r="L331" i="12"/>
  <c r="K331" i="12"/>
  <c r="J331" i="12"/>
  <c r="I331" i="12"/>
  <c r="H331" i="12"/>
  <c r="D331" i="12"/>
  <c r="C331" i="12"/>
  <c r="B331" i="12"/>
  <c r="L328" i="12"/>
  <c r="K328" i="12"/>
  <c r="J328" i="12"/>
  <c r="L327" i="12"/>
  <c r="K327" i="12"/>
  <c r="J327" i="12"/>
  <c r="I327" i="12"/>
  <c r="I326" i="12" s="1"/>
  <c r="I322" i="12" s="1"/>
  <c r="H327" i="12"/>
  <c r="H326" i="12" s="1"/>
  <c r="H322" i="12" s="1"/>
  <c r="D327" i="12"/>
  <c r="D326" i="12" s="1"/>
  <c r="D322" i="12" s="1"/>
  <c r="C327" i="12"/>
  <c r="C326" i="12" s="1"/>
  <c r="C322" i="12" s="1"/>
  <c r="B327" i="12"/>
  <c r="B326" i="12" s="1"/>
  <c r="B322" i="12" s="1"/>
  <c r="L311" i="12"/>
  <c r="D309" i="12"/>
  <c r="C309" i="12"/>
  <c r="B309" i="12"/>
  <c r="L305" i="12"/>
  <c r="K305" i="12"/>
  <c r="J305" i="12"/>
  <c r="I305" i="12"/>
  <c r="H305" i="12"/>
  <c r="L297" i="12"/>
  <c r="K297" i="12"/>
  <c r="J297" i="12"/>
  <c r="I297" i="12"/>
  <c r="H297" i="12"/>
  <c r="D297" i="12"/>
  <c r="D296" i="12" s="1"/>
  <c r="C297" i="12"/>
  <c r="C296" i="12" s="1"/>
  <c r="B297" i="12"/>
  <c r="B296" i="12" s="1"/>
  <c r="L296" i="12"/>
  <c r="K296" i="12"/>
  <c r="J296" i="12"/>
  <c r="I296" i="12"/>
  <c r="H296" i="12"/>
  <c r="L294" i="12"/>
  <c r="K294" i="12"/>
  <c r="J294" i="12"/>
  <c r="I294" i="12"/>
  <c r="H294" i="12"/>
  <c r="D294" i="12"/>
  <c r="D293" i="12" s="1"/>
  <c r="C294" i="12"/>
  <c r="C293" i="12" s="1"/>
  <c r="B294" i="12"/>
  <c r="L293" i="12"/>
  <c r="K293" i="12"/>
  <c r="J293" i="12"/>
  <c r="I293" i="12"/>
  <c r="H293" i="12"/>
  <c r="L291" i="12"/>
  <c r="K291" i="12"/>
  <c r="J291" i="12"/>
  <c r="I291" i="12"/>
  <c r="H291" i="12"/>
  <c r="D291" i="12"/>
  <c r="D290" i="12" s="1"/>
  <c r="C291" i="12"/>
  <c r="C290" i="12" s="1"/>
  <c r="B291" i="12"/>
  <c r="L288" i="12"/>
  <c r="K288" i="12"/>
  <c r="J288" i="12"/>
  <c r="I288" i="12"/>
  <c r="H288" i="12"/>
  <c r="D288" i="12"/>
  <c r="C288" i="12"/>
  <c r="B288" i="12"/>
  <c r="L287" i="12"/>
  <c r="K287" i="12"/>
  <c r="J287" i="12"/>
  <c r="I287" i="12"/>
  <c r="H287" i="12"/>
  <c r="D287" i="12"/>
  <c r="C287" i="12"/>
  <c r="B287" i="12"/>
  <c r="L285" i="12"/>
  <c r="K285" i="12"/>
  <c r="J285" i="12"/>
  <c r="I285" i="12"/>
  <c r="H285" i="12"/>
  <c r="D285" i="12"/>
  <c r="C285" i="12"/>
  <c r="B285" i="12"/>
  <c r="L284" i="12"/>
  <c r="K284" i="12"/>
  <c r="J284" i="12"/>
  <c r="I284" i="12"/>
  <c r="H284" i="12"/>
  <c r="D284" i="12"/>
  <c r="D283" i="12" s="1"/>
  <c r="C284" i="12"/>
  <c r="C283" i="12" s="1"/>
  <c r="B284" i="12"/>
  <c r="B283" i="12" s="1"/>
  <c r="L266" i="12"/>
  <c r="K266" i="12"/>
  <c r="J266" i="12"/>
  <c r="I266" i="12"/>
  <c r="H266" i="12"/>
  <c r="G266" i="12"/>
  <c r="D266" i="12"/>
  <c r="R266" i="12" s="1"/>
  <c r="C266" i="12"/>
  <c r="Q266" i="12" s="1"/>
  <c r="L263" i="12"/>
  <c r="K263" i="12"/>
  <c r="J263" i="12"/>
  <c r="I263" i="12"/>
  <c r="H263" i="12"/>
  <c r="G263" i="12"/>
  <c r="D263" i="12"/>
  <c r="R263" i="12" s="1"/>
  <c r="C263" i="12"/>
  <c r="Q263" i="12" s="1"/>
  <c r="B263" i="12"/>
  <c r="L260" i="12"/>
  <c r="K260" i="12"/>
  <c r="J260" i="12"/>
  <c r="I260" i="12"/>
  <c r="H260" i="12"/>
  <c r="G260" i="12"/>
  <c r="D260" i="12"/>
  <c r="R260" i="12" s="1"/>
  <c r="C260" i="12"/>
  <c r="Q260" i="12" s="1"/>
  <c r="B260" i="12"/>
  <c r="L257" i="12"/>
  <c r="K257" i="12"/>
  <c r="J257" i="12"/>
  <c r="I257" i="12"/>
  <c r="H257" i="12"/>
  <c r="G257" i="12"/>
  <c r="D257" i="12"/>
  <c r="R257" i="12" s="1"/>
  <c r="C257" i="12"/>
  <c r="Q257" i="12" s="1"/>
  <c r="B257" i="12"/>
  <c r="L254" i="12"/>
  <c r="K254" i="12"/>
  <c r="J254" i="12"/>
  <c r="I254" i="12"/>
  <c r="H254" i="12"/>
  <c r="G254" i="12"/>
  <c r="D254" i="12"/>
  <c r="R254" i="12" s="1"/>
  <c r="C254" i="12"/>
  <c r="Q254" i="12" s="1"/>
  <c r="B254" i="12"/>
  <c r="L249" i="12"/>
  <c r="L248" i="12" s="1"/>
  <c r="K249" i="12"/>
  <c r="J249" i="12"/>
  <c r="J248" i="12" s="1"/>
  <c r="I249" i="12"/>
  <c r="I248" i="12" s="1"/>
  <c r="H249" i="12"/>
  <c r="H248" i="12" s="1"/>
  <c r="G249" i="12"/>
  <c r="G248" i="12" s="1"/>
  <c r="D249" i="12"/>
  <c r="C249" i="12"/>
  <c r="Q249" i="12" s="1"/>
  <c r="B249" i="12"/>
  <c r="B248" i="12" s="1"/>
  <c r="K248" i="12"/>
  <c r="L240" i="12"/>
  <c r="K240" i="12"/>
  <c r="K239" i="12" s="1"/>
  <c r="J240" i="12"/>
  <c r="J239" i="12" s="1"/>
  <c r="I240" i="12"/>
  <c r="H240" i="12"/>
  <c r="G240" i="12"/>
  <c r="G239" i="12" s="1"/>
  <c r="D240" i="12"/>
  <c r="C240" i="12"/>
  <c r="B240" i="12"/>
  <c r="L224" i="12"/>
  <c r="K224" i="12"/>
  <c r="J224" i="12"/>
  <c r="I224" i="12"/>
  <c r="H224" i="12"/>
  <c r="G224" i="12"/>
  <c r="D224" i="12"/>
  <c r="R224" i="12" s="1"/>
  <c r="C224" i="12"/>
  <c r="Q224" i="12" s="1"/>
  <c r="B224" i="12"/>
  <c r="L221" i="12"/>
  <c r="K221" i="12"/>
  <c r="J221" i="12"/>
  <c r="I221" i="12"/>
  <c r="H221" i="12"/>
  <c r="G221" i="12"/>
  <c r="D221" i="12"/>
  <c r="R221" i="12" s="1"/>
  <c r="C221" i="12"/>
  <c r="Q221" i="12" s="1"/>
  <c r="B221" i="12"/>
  <c r="L218" i="12"/>
  <c r="K218" i="12"/>
  <c r="J218" i="12"/>
  <c r="I218" i="12"/>
  <c r="H218" i="12"/>
  <c r="G218" i="12"/>
  <c r="D218" i="12"/>
  <c r="R218" i="12" s="1"/>
  <c r="C218" i="12"/>
  <c r="Q218" i="12" s="1"/>
  <c r="B218" i="12"/>
  <c r="L215" i="12"/>
  <c r="K215" i="12"/>
  <c r="J215" i="12"/>
  <c r="I215" i="12"/>
  <c r="H215" i="12"/>
  <c r="G215" i="12"/>
  <c r="D215" i="12"/>
  <c r="R215" i="12" s="1"/>
  <c r="C215" i="12"/>
  <c r="Q215" i="12" s="1"/>
  <c r="B215" i="12"/>
  <c r="L212" i="12"/>
  <c r="K212" i="12"/>
  <c r="J212" i="12"/>
  <c r="I212" i="12"/>
  <c r="H212" i="12"/>
  <c r="G212" i="12"/>
  <c r="D212" i="12"/>
  <c r="R212" i="12" s="1"/>
  <c r="C212" i="12"/>
  <c r="Q212" i="12" s="1"/>
  <c r="B212" i="12"/>
  <c r="L207" i="12"/>
  <c r="L206" i="12" s="1"/>
  <c r="K207" i="12"/>
  <c r="K62" i="12" s="1"/>
  <c r="K61" i="12" s="1"/>
  <c r="J207" i="12"/>
  <c r="I207" i="12"/>
  <c r="I62" i="12" s="1"/>
  <c r="H207" i="12"/>
  <c r="H206" i="12" s="1"/>
  <c r="G207" i="12"/>
  <c r="D207" i="12"/>
  <c r="R207" i="12" s="1"/>
  <c r="R62" i="12" s="1"/>
  <c r="C207" i="12"/>
  <c r="Q207" i="12" s="1"/>
  <c r="Q62" i="12" s="1"/>
  <c r="B207" i="12"/>
  <c r="B206" i="12" s="1"/>
  <c r="K206" i="12"/>
  <c r="L198" i="12"/>
  <c r="K198" i="12"/>
  <c r="K197" i="12" s="1"/>
  <c r="J198" i="12"/>
  <c r="I198" i="12"/>
  <c r="I197" i="12" s="1"/>
  <c r="H198" i="12"/>
  <c r="G198" i="12"/>
  <c r="G197" i="12" s="1"/>
  <c r="D198" i="12"/>
  <c r="R198" i="12" s="1"/>
  <c r="R59" i="12" s="1"/>
  <c r="C198" i="12"/>
  <c r="B198" i="12"/>
  <c r="J197" i="12"/>
  <c r="D197" i="12"/>
  <c r="R197" i="12" s="1"/>
  <c r="L183" i="12"/>
  <c r="L180" i="12" s="1"/>
  <c r="L178" i="12" s="1"/>
  <c r="L174" i="12" s="1"/>
  <c r="K183" i="12"/>
  <c r="K180" i="12" s="1"/>
  <c r="K178" i="12" s="1"/>
  <c r="K174" i="12" s="1"/>
  <c r="J183" i="12"/>
  <c r="J180" i="12" s="1"/>
  <c r="J178" i="12" s="1"/>
  <c r="J174" i="12" s="1"/>
  <c r="I183" i="12"/>
  <c r="I180" i="12" s="1"/>
  <c r="I178" i="12" s="1"/>
  <c r="I174" i="12" s="1"/>
  <c r="H183" i="12"/>
  <c r="H180" i="12" s="1"/>
  <c r="H178" i="12" s="1"/>
  <c r="H174" i="12" s="1"/>
  <c r="G183" i="12"/>
  <c r="G180" i="12" s="1"/>
  <c r="G178" i="12" s="1"/>
  <c r="G174" i="12" s="1"/>
  <c r="F183" i="12"/>
  <c r="F180" i="12" s="1"/>
  <c r="F178" i="12" s="1"/>
  <c r="F174" i="12" s="1"/>
  <c r="L170" i="12"/>
  <c r="L167" i="12" s="1"/>
  <c r="L165" i="12" s="1"/>
  <c r="L161" i="12" s="1"/>
  <c r="K170" i="12"/>
  <c r="K167" i="12" s="1"/>
  <c r="K165" i="12" s="1"/>
  <c r="K161" i="12" s="1"/>
  <c r="J170" i="12"/>
  <c r="J167" i="12" s="1"/>
  <c r="J165" i="12" s="1"/>
  <c r="J161" i="12" s="1"/>
  <c r="I170" i="12"/>
  <c r="I167" i="12" s="1"/>
  <c r="H170" i="12"/>
  <c r="H167" i="12" s="1"/>
  <c r="H165" i="12" s="1"/>
  <c r="H161" i="12" s="1"/>
  <c r="G170" i="12"/>
  <c r="G167" i="12" s="1"/>
  <c r="G165" i="12" s="1"/>
  <c r="G161" i="12" s="1"/>
  <c r="F170" i="12"/>
  <c r="F167" i="12" s="1"/>
  <c r="F165" i="12" s="1"/>
  <c r="F161" i="12" s="1"/>
  <c r="L156" i="12"/>
  <c r="L129" i="12" s="1"/>
  <c r="K156" i="12"/>
  <c r="K129" i="12" s="1"/>
  <c r="J156" i="12"/>
  <c r="J129" i="12" s="1"/>
  <c r="I156" i="12"/>
  <c r="I129" i="12" s="1"/>
  <c r="H156" i="12"/>
  <c r="H129" i="12" s="1"/>
  <c r="G156" i="12"/>
  <c r="G129" i="12" s="1"/>
  <c r="B156" i="12"/>
  <c r="B153" i="12" s="1"/>
  <c r="L153" i="12"/>
  <c r="K153" i="12"/>
  <c r="K151" i="12" s="1"/>
  <c r="J153" i="12"/>
  <c r="J126" i="12" s="1"/>
  <c r="I153" i="12"/>
  <c r="H153" i="12"/>
  <c r="G153" i="12"/>
  <c r="G151" i="12" s="1"/>
  <c r="J151" i="12"/>
  <c r="J124" i="12" s="1"/>
  <c r="D142" i="12"/>
  <c r="D138" i="12" s="1"/>
  <c r="C142" i="12"/>
  <c r="C129" i="12" s="1"/>
  <c r="B142" i="12"/>
  <c r="B138" i="12" s="1"/>
  <c r="B137" i="12" s="1"/>
  <c r="L131" i="12"/>
  <c r="K131" i="12"/>
  <c r="J131" i="12"/>
  <c r="I131" i="12"/>
  <c r="H131" i="12"/>
  <c r="G131" i="12"/>
  <c r="D130" i="12"/>
  <c r="C130" i="12"/>
  <c r="B130" i="12"/>
  <c r="D129" i="12"/>
  <c r="L116" i="12"/>
  <c r="K116" i="12"/>
  <c r="J116" i="12"/>
  <c r="I116" i="12"/>
  <c r="H116" i="12"/>
  <c r="G116" i="12"/>
  <c r="C116" i="12"/>
  <c r="Q116" i="12" s="1"/>
  <c r="B116" i="12"/>
  <c r="L113" i="12"/>
  <c r="K113" i="12"/>
  <c r="J113" i="12"/>
  <c r="I113" i="12"/>
  <c r="I86" i="12" s="1"/>
  <c r="H113" i="12"/>
  <c r="G113" i="12"/>
  <c r="L112" i="12"/>
  <c r="L85" i="12" s="1"/>
  <c r="K112" i="12"/>
  <c r="K85" i="12" s="1"/>
  <c r="J112" i="12"/>
  <c r="J85" i="12" s="1"/>
  <c r="J59" i="12" s="1"/>
  <c r="I112" i="12"/>
  <c r="H112" i="12"/>
  <c r="H85" i="12" s="1"/>
  <c r="G112" i="12"/>
  <c r="C112" i="12"/>
  <c r="Q112" i="12" s="1"/>
  <c r="Q85" i="12" s="1"/>
  <c r="B112" i="12"/>
  <c r="B85" i="12" s="1"/>
  <c r="H103" i="12"/>
  <c r="G103" i="12"/>
  <c r="B103" i="12"/>
  <c r="H100" i="12"/>
  <c r="H98" i="12" s="1"/>
  <c r="G100" i="12"/>
  <c r="G98" i="12" s="1"/>
  <c r="G94" i="12" s="1"/>
  <c r="B100" i="12"/>
  <c r="B98" i="12" s="1"/>
  <c r="B94" i="12" s="1"/>
  <c r="L91" i="12"/>
  <c r="K91" i="12"/>
  <c r="J91" i="12"/>
  <c r="I91" i="12"/>
  <c r="H91" i="12"/>
  <c r="G91" i="12"/>
  <c r="B91" i="12"/>
  <c r="L90" i="12"/>
  <c r="K90" i="12"/>
  <c r="J90" i="12"/>
  <c r="I90" i="12"/>
  <c r="H90" i="12"/>
  <c r="G90" i="12"/>
  <c r="C90" i="12"/>
  <c r="C89" i="12" s="1"/>
  <c r="B90" i="12"/>
  <c r="B89" i="12" s="1"/>
  <c r="G85" i="12"/>
  <c r="L77" i="12"/>
  <c r="L76" i="12" s="1"/>
  <c r="K77" i="12"/>
  <c r="K76" i="12" s="1"/>
  <c r="J77" i="12"/>
  <c r="I77" i="12"/>
  <c r="I76" i="12" s="1"/>
  <c r="H77" i="12"/>
  <c r="H76" i="12" s="1"/>
  <c r="G77" i="12"/>
  <c r="D77" i="12"/>
  <c r="D76" i="12" s="1"/>
  <c r="C77" i="12"/>
  <c r="C76" i="12" s="1"/>
  <c r="B77" i="12"/>
  <c r="B76" i="12" s="1"/>
  <c r="L74" i="12"/>
  <c r="K74" i="12"/>
  <c r="K73" i="12" s="1"/>
  <c r="J74" i="12"/>
  <c r="J73" i="12" s="1"/>
  <c r="I74" i="12"/>
  <c r="I73" i="12" s="1"/>
  <c r="H74" i="12"/>
  <c r="H73" i="12" s="1"/>
  <c r="G74" i="12"/>
  <c r="G73" i="12" s="1"/>
  <c r="D74" i="12"/>
  <c r="D73" i="12" s="1"/>
  <c r="C74" i="12"/>
  <c r="C73" i="12" s="1"/>
  <c r="B74" i="12"/>
  <c r="B73" i="12" s="1"/>
  <c r="L71" i="12"/>
  <c r="K71" i="12"/>
  <c r="K70" i="12" s="1"/>
  <c r="J71" i="12"/>
  <c r="J70" i="12" s="1"/>
  <c r="I71" i="12"/>
  <c r="I33" i="12" s="1"/>
  <c r="I32" i="12" s="1"/>
  <c r="H71" i="12"/>
  <c r="H33" i="12" s="1"/>
  <c r="H32" i="12" s="1"/>
  <c r="G71" i="12"/>
  <c r="G70" i="12" s="1"/>
  <c r="D71" i="12"/>
  <c r="D70" i="12" s="1"/>
  <c r="C71" i="12"/>
  <c r="C70" i="12" s="1"/>
  <c r="B71" i="12"/>
  <c r="B70" i="12" s="1"/>
  <c r="L70" i="12"/>
  <c r="L68" i="12"/>
  <c r="L67" i="12" s="1"/>
  <c r="K68" i="12"/>
  <c r="J68" i="12"/>
  <c r="I68" i="12"/>
  <c r="I67" i="12" s="1"/>
  <c r="H68" i="12"/>
  <c r="G68" i="12"/>
  <c r="G30" i="12" s="1"/>
  <c r="G29" i="12" s="1"/>
  <c r="D68" i="12"/>
  <c r="D67" i="12" s="1"/>
  <c r="C68" i="12"/>
  <c r="C67" i="12" s="1"/>
  <c r="B68" i="12"/>
  <c r="B67" i="12" s="1"/>
  <c r="K67" i="12"/>
  <c r="J67" i="12"/>
  <c r="L65" i="12"/>
  <c r="L64" i="12" s="1"/>
  <c r="K65" i="12"/>
  <c r="K64" i="12" s="1"/>
  <c r="J65" i="12"/>
  <c r="J64" i="12" s="1"/>
  <c r="I65" i="12"/>
  <c r="I64" i="12" s="1"/>
  <c r="H65" i="12"/>
  <c r="H64" i="12" s="1"/>
  <c r="G65" i="12"/>
  <c r="G64" i="12" s="1"/>
  <c r="D65" i="12"/>
  <c r="D64" i="12" s="1"/>
  <c r="C65" i="12"/>
  <c r="C64" i="12" s="1"/>
  <c r="B65" i="12"/>
  <c r="L62" i="12"/>
  <c r="L61" i="12" s="1"/>
  <c r="B62" i="12"/>
  <c r="B61" i="12" s="1"/>
  <c r="L43" i="12"/>
  <c r="K43" i="12"/>
  <c r="J43" i="12"/>
  <c r="I43" i="12"/>
  <c r="H43" i="12"/>
  <c r="L42" i="12"/>
  <c r="K42" i="12"/>
  <c r="J42" i="12"/>
  <c r="J41" i="12" s="1"/>
  <c r="I42" i="12"/>
  <c r="H42" i="12"/>
  <c r="G42" i="12"/>
  <c r="G39" i="12"/>
  <c r="L33" i="12"/>
  <c r="L32" i="12" s="1"/>
  <c r="B33" i="12"/>
  <c r="B32" i="12" s="1"/>
  <c r="D16" i="12"/>
  <c r="D11" i="12" s="1"/>
  <c r="F10" i="12"/>
  <c r="G6" i="12"/>
  <c r="Q61" i="12" l="1"/>
  <c r="Q18" i="12"/>
  <c r="Q17" i="12" s="1"/>
  <c r="R61" i="12"/>
  <c r="R18" i="12"/>
  <c r="R17" i="12" s="1"/>
  <c r="S420" i="12"/>
  <c r="S432" i="12"/>
  <c r="H432" i="12"/>
  <c r="T437" i="12"/>
  <c r="G436" i="12"/>
  <c r="S438" i="12"/>
  <c r="H436" i="12"/>
  <c r="T438" i="12"/>
  <c r="G439" i="12"/>
  <c r="S441" i="12"/>
  <c r="T424" i="12"/>
  <c r="T439" i="12"/>
  <c r="H531" i="12"/>
  <c r="T534" i="12"/>
  <c r="C634" i="12"/>
  <c r="Q634" i="12" s="1"/>
  <c r="Q635" i="12"/>
  <c r="D616" i="12"/>
  <c r="R635" i="12"/>
  <c r="H630" i="12"/>
  <c r="T630" i="12" s="1"/>
  <c r="T635" i="12"/>
  <c r="H631" i="12"/>
  <c r="T631" i="12" s="1"/>
  <c r="T636" i="12"/>
  <c r="G637" i="12"/>
  <c r="S637" i="12" s="1"/>
  <c r="S639" i="12"/>
  <c r="H637" i="12"/>
  <c r="T637" i="12" s="1"/>
  <c r="T639" i="12"/>
  <c r="G645" i="12"/>
  <c r="S647" i="12"/>
  <c r="H645" i="12"/>
  <c r="T647" i="12"/>
  <c r="H657" i="12"/>
  <c r="T657" i="12" s="1"/>
  <c r="T661" i="12"/>
  <c r="C661" i="12"/>
  <c r="Q662" i="12"/>
  <c r="D661" i="12"/>
  <c r="R662" i="12"/>
  <c r="G661" i="12"/>
  <c r="S662" i="12"/>
  <c r="G684" i="12"/>
  <c r="S684" i="12" s="1"/>
  <c r="S686" i="12"/>
  <c r="H684" i="12"/>
  <c r="T684" i="12" s="1"/>
  <c r="T686" i="12"/>
  <c r="H683" i="12"/>
  <c r="T701" i="12"/>
  <c r="G715" i="12"/>
  <c r="S717" i="12"/>
  <c r="H715" i="12"/>
  <c r="T717" i="12"/>
  <c r="G728" i="12"/>
  <c r="S730" i="12"/>
  <c r="H728" i="12"/>
  <c r="T730" i="12"/>
  <c r="G743" i="12"/>
  <c r="S743" i="12" s="1"/>
  <c r="S748" i="12"/>
  <c r="G772" i="12"/>
  <c r="S772" i="12" s="1"/>
  <c r="S785" i="12"/>
  <c r="G777" i="12"/>
  <c r="S777" i="12" s="1"/>
  <c r="S790" i="12"/>
  <c r="H777" i="12"/>
  <c r="T777" i="12" s="1"/>
  <c r="T790" i="12"/>
  <c r="H785" i="12"/>
  <c r="T812" i="12"/>
  <c r="G788" i="12"/>
  <c r="S788" i="12" s="1"/>
  <c r="S815" i="12"/>
  <c r="H788" i="12"/>
  <c r="T788" i="12" s="1"/>
  <c r="T815" i="12"/>
  <c r="C766" i="12"/>
  <c r="Q766" i="12" s="1"/>
  <c r="Q819" i="12"/>
  <c r="D766" i="12"/>
  <c r="R766" i="12" s="1"/>
  <c r="R819" i="12"/>
  <c r="C770" i="12"/>
  <c r="Q770" i="12" s="1"/>
  <c r="Q823" i="12"/>
  <c r="D770" i="12"/>
  <c r="R770" i="12" s="1"/>
  <c r="R823" i="12"/>
  <c r="C771" i="12"/>
  <c r="Q771" i="12" s="1"/>
  <c r="Q824" i="12"/>
  <c r="D771" i="12"/>
  <c r="R771" i="12" s="1"/>
  <c r="R824" i="12"/>
  <c r="C775" i="12"/>
  <c r="Q775" i="12" s="1"/>
  <c r="Q828" i="12"/>
  <c r="C776" i="12"/>
  <c r="Q776" i="12" s="1"/>
  <c r="Q829" i="12"/>
  <c r="D776" i="12"/>
  <c r="R776" i="12" s="1"/>
  <c r="R829" i="12"/>
  <c r="H6" i="12"/>
  <c r="T862" i="12"/>
  <c r="T6" i="12" s="1"/>
  <c r="H871" i="12"/>
  <c r="T871" i="12" s="1"/>
  <c r="T887" i="12"/>
  <c r="H872" i="12"/>
  <c r="T888" i="12"/>
  <c r="G875" i="12"/>
  <c r="S891" i="12"/>
  <c r="G928" i="12"/>
  <c r="S930" i="12"/>
  <c r="H941" i="12"/>
  <c r="T943" i="12"/>
  <c r="G963" i="12"/>
  <c r="S968" i="12"/>
  <c r="H963" i="12"/>
  <c r="T968" i="12"/>
  <c r="E971" i="12"/>
  <c r="R971" i="12"/>
  <c r="E972" i="12"/>
  <c r="R972" i="12"/>
  <c r="H979" i="12"/>
  <c r="T981" i="12"/>
  <c r="H992" i="12"/>
  <c r="T994" i="12"/>
  <c r="G1009" i="12"/>
  <c r="S1009" i="12" s="1"/>
  <c r="S1022" i="12"/>
  <c r="G1020" i="12"/>
  <c r="S1020" i="12" s="1"/>
  <c r="S1025" i="12"/>
  <c r="H1033" i="12"/>
  <c r="T1033" i="12" s="1"/>
  <c r="T1035" i="12"/>
  <c r="H1012" i="12"/>
  <c r="T1012" i="12" s="1"/>
  <c r="T1038" i="12"/>
  <c r="H1077" i="12"/>
  <c r="T1079" i="12"/>
  <c r="G1097" i="12"/>
  <c r="S1097" i="12" s="1"/>
  <c r="S1110" i="12"/>
  <c r="G1120" i="12"/>
  <c r="S1123" i="12"/>
  <c r="H1120" i="12"/>
  <c r="T1123" i="12"/>
  <c r="H1096" i="12"/>
  <c r="T1096" i="12" s="1"/>
  <c r="T1141" i="12"/>
  <c r="G1148" i="12"/>
  <c r="S1150" i="12"/>
  <c r="H1148" i="12"/>
  <c r="T1148" i="12" s="1"/>
  <c r="T1150" i="12"/>
  <c r="G1140" i="12"/>
  <c r="S1153" i="12"/>
  <c r="I1137" i="12"/>
  <c r="I1092" i="12" s="1"/>
  <c r="H1136" i="12"/>
  <c r="T1175" i="12"/>
  <c r="H1216" i="12"/>
  <c r="T1218" i="12"/>
  <c r="G1193" i="12"/>
  <c r="S1193" i="12" s="1"/>
  <c r="S1236" i="12"/>
  <c r="H1194" i="12"/>
  <c r="T1194" i="12" s="1"/>
  <c r="T1237" i="12"/>
  <c r="G1195" i="12"/>
  <c r="S1195" i="12" s="1"/>
  <c r="S1238" i="12"/>
  <c r="H1195" i="12"/>
  <c r="T1195" i="12" s="1"/>
  <c r="T1238" i="12"/>
  <c r="H1245" i="12"/>
  <c r="T1245" i="12" s="1"/>
  <c r="T1247" i="12"/>
  <c r="H1236" i="12"/>
  <c r="T1250" i="12"/>
  <c r="G1260" i="12"/>
  <c r="S1261" i="12"/>
  <c r="H1260" i="12"/>
  <c r="T1261" i="12"/>
  <c r="G1306" i="12"/>
  <c r="S1308" i="12"/>
  <c r="K1306" i="12"/>
  <c r="K1302" i="12" s="1"/>
  <c r="G1322" i="12"/>
  <c r="S1327" i="12"/>
  <c r="H1326" i="12"/>
  <c r="T1326" i="12" s="1"/>
  <c r="T1327" i="12"/>
  <c r="G1323" i="12"/>
  <c r="S1323" i="12" s="1"/>
  <c r="S1328" i="12"/>
  <c r="H1323" i="12"/>
  <c r="T1323" i="12" s="1"/>
  <c r="T1328" i="12"/>
  <c r="G1283" i="12"/>
  <c r="S1330" i="12"/>
  <c r="H1329" i="12"/>
  <c r="T1330" i="12"/>
  <c r="H1333" i="12"/>
  <c r="T1333" i="12" s="1"/>
  <c r="T1337" i="12"/>
  <c r="G1337" i="12"/>
  <c r="S1339" i="12"/>
  <c r="G1384" i="12"/>
  <c r="S1387" i="12"/>
  <c r="H1384" i="12"/>
  <c r="T1387" i="12"/>
  <c r="G1398" i="12"/>
  <c r="S1400" i="12"/>
  <c r="H1398" i="12"/>
  <c r="T1400" i="12"/>
  <c r="C1400" i="12"/>
  <c r="Q1403" i="12"/>
  <c r="B18" i="12"/>
  <c r="B17" i="12" s="1"/>
  <c r="J1140" i="12"/>
  <c r="J1095" i="12" s="1"/>
  <c r="K1280" i="12"/>
  <c r="I771" i="12"/>
  <c r="J6" i="12"/>
  <c r="I41" i="12"/>
  <c r="J30" i="12"/>
  <c r="J29" i="12" s="1"/>
  <c r="K39" i="12"/>
  <c r="K634" i="12"/>
  <c r="L1280" i="12"/>
  <c r="L30" i="12"/>
  <c r="L29" i="12" s="1"/>
  <c r="J33" i="12"/>
  <c r="J32" i="12" s="1"/>
  <c r="G59" i="12"/>
  <c r="L436" i="12"/>
  <c r="I433" i="12"/>
  <c r="I439" i="12"/>
  <c r="C197" i="12"/>
  <c r="Q197" i="12" s="1"/>
  <c r="Q198" i="12"/>
  <c r="Q59" i="12" s="1"/>
  <c r="K620" i="12"/>
  <c r="K25" i="12" s="1"/>
  <c r="K23" i="12" s="1"/>
  <c r="I788" i="12"/>
  <c r="I775" i="12" s="1"/>
  <c r="J887" i="12"/>
  <c r="J871" i="12" s="1"/>
  <c r="K37" i="12"/>
  <c r="K35" i="12" s="1"/>
  <c r="B111" i="12"/>
  <c r="R54" i="12"/>
  <c r="R53" i="12" s="1"/>
  <c r="R49" i="12" s="1"/>
  <c r="R58" i="12"/>
  <c r="G623" i="12"/>
  <c r="L776" i="12"/>
  <c r="J1136" i="12"/>
  <c r="J1091" i="12" s="1"/>
  <c r="I1140" i="12"/>
  <c r="I1095" i="12" s="1"/>
  <c r="L1281" i="12"/>
  <c r="L1276" i="12" s="1"/>
  <c r="I40" i="12"/>
  <c r="H45" i="12"/>
  <c r="H44" i="12" s="1"/>
  <c r="K30" i="12"/>
  <c r="K29" i="12" s="1"/>
  <c r="H420" i="12"/>
  <c r="H415" i="12" s="1"/>
  <c r="I570" i="12"/>
  <c r="I568" i="12" s="1"/>
  <c r="I564" i="12" s="1"/>
  <c r="G872" i="12"/>
  <c r="S872" i="12" s="1"/>
  <c r="K1136" i="12"/>
  <c r="K1091" i="12" s="1"/>
  <c r="D30" i="12"/>
  <c r="D29" i="12" s="1"/>
  <c r="B86" i="12"/>
  <c r="B84" i="12"/>
  <c r="B80" i="12" s="1"/>
  <c r="K126" i="12"/>
  <c r="J193" i="12"/>
  <c r="J192" i="12" s="1"/>
  <c r="J188" i="12" s="1"/>
  <c r="C239" i="12"/>
  <c r="Q239" i="12" s="1"/>
  <c r="Q240" i="12"/>
  <c r="D248" i="12"/>
  <c r="R248" i="12" s="1"/>
  <c r="R249" i="12"/>
  <c r="J326" i="12"/>
  <c r="J322" i="12" s="1"/>
  <c r="I6" i="12"/>
  <c r="G433" i="12"/>
  <c r="K433" i="12"/>
  <c r="J788" i="12"/>
  <c r="J775" i="12" s="1"/>
  <c r="J810" i="12"/>
  <c r="J806" i="12" s="1"/>
  <c r="J779" i="12" s="1"/>
  <c r="J766" i="12" s="1"/>
  <c r="L887" i="12"/>
  <c r="L871" i="12" s="1"/>
  <c r="L870" i="12" s="1"/>
  <c r="K1097" i="12"/>
  <c r="H1137" i="12"/>
  <c r="H1232" i="12"/>
  <c r="I1283" i="12"/>
  <c r="I21" i="12" s="1"/>
  <c r="I20" i="12" s="1"/>
  <c r="H1306" i="12"/>
  <c r="L1306" i="12"/>
  <c r="L1302" i="12" s="1"/>
  <c r="H1283" i="12"/>
  <c r="K33" i="12"/>
  <c r="K32" i="12" s="1"/>
  <c r="J39" i="12"/>
  <c r="H41" i="12"/>
  <c r="L41" i="12"/>
  <c r="G67" i="12"/>
  <c r="H70" i="12"/>
  <c r="D235" i="12"/>
  <c r="D234" i="12" s="1"/>
  <c r="R240" i="12"/>
  <c r="J279" i="12"/>
  <c r="J278" i="12" s="1"/>
  <c r="J274" i="12" s="1"/>
  <c r="I523" i="12"/>
  <c r="I518" i="12" s="1"/>
  <c r="I516" i="12" s="1"/>
  <c r="I512" i="12" s="1"/>
  <c r="J573" i="12"/>
  <c r="J634" i="12"/>
  <c r="J698" i="12"/>
  <c r="J696" i="12" s="1"/>
  <c r="J692" i="12" s="1"/>
  <c r="J771" i="12"/>
  <c r="K6" i="12"/>
  <c r="L928" i="12"/>
  <c r="L924" i="12" s="1"/>
  <c r="H1140" i="12"/>
  <c r="H1281" i="12"/>
  <c r="L1283" i="12"/>
  <c r="L21" i="12" s="1"/>
  <c r="L20" i="12" s="1"/>
  <c r="I1369" i="12"/>
  <c r="I1365" i="12" s="1"/>
  <c r="G1369" i="12"/>
  <c r="R235" i="12"/>
  <c r="G89" i="12"/>
  <c r="H89" i="12"/>
  <c r="H523" i="12"/>
  <c r="J631" i="12"/>
  <c r="J629" i="12" s="1"/>
  <c r="J625" i="12" s="1"/>
  <c r="G755" i="12"/>
  <c r="I1281" i="12"/>
  <c r="I1276" i="12" s="1"/>
  <c r="H62" i="12"/>
  <c r="D39" i="12"/>
  <c r="D38" i="12" s="1"/>
  <c r="C85" i="12"/>
  <c r="I45" i="12"/>
  <c r="I44" i="12" s="1"/>
  <c r="I421" i="12"/>
  <c r="I416" i="12" s="1"/>
  <c r="L570" i="12"/>
  <c r="L568" i="12" s="1"/>
  <c r="L564" i="12" s="1"/>
  <c r="L620" i="12"/>
  <c r="L25" i="12" s="1"/>
  <c r="L23" i="12" s="1"/>
  <c r="G698" i="12"/>
  <c r="H870" i="12"/>
  <c r="T870" i="12" s="1"/>
  <c r="K1369" i="12"/>
  <c r="K1365" i="12" s="1"/>
  <c r="I27" i="12"/>
  <c r="I26" i="12" s="1"/>
  <c r="K326" i="12"/>
  <c r="K322" i="12" s="1"/>
  <c r="L1033" i="12"/>
  <c r="L1029" i="12" s="1"/>
  <c r="L1003" i="12" s="1"/>
  <c r="L1369" i="12"/>
  <c r="L1365" i="12" s="1"/>
  <c r="L678" i="12"/>
  <c r="L676" i="12" s="1"/>
  <c r="L672" i="12" s="1"/>
  <c r="K1323" i="12"/>
  <c r="C30" i="12"/>
  <c r="C29" i="12" s="1"/>
  <c r="K59" i="12"/>
  <c r="K54" i="12" s="1"/>
  <c r="G126" i="12"/>
  <c r="L623" i="12"/>
  <c r="L621" i="12" s="1"/>
  <c r="L698" i="12"/>
  <c r="L696" i="12" s="1"/>
  <c r="L692" i="12" s="1"/>
  <c r="G747" i="12"/>
  <c r="H928" i="12"/>
  <c r="J928" i="12"/>
  <c r="J924" i="12" s="1"/>
  <c r="I1326" i="12"/>
  <c r="C111" i="12"/>
  <c r="C84" i="12" s="1"/>
  <c r="C80" i="12" s="1"/>
  <c r="G683" i="12"/>
  <c r="H616" i="12"/>
  <c r="L755" i="12"/>
  <c r="L751" i="12" s="1"/>
  <c r="K788" i="12"/>
  <c r="K775" i="12" s="1"/>
  <c r="L898" i="12"/>
  <c r="L894" i="12" s="1"/>
  <c r="H629" i="12"/>
  <c r="J439" i="12"/>
  <c r="G634" i="12"/>
  <c r="S634" i="12" s="1"/>
  <c r="L788" i="12"/>
  <c r="L775" i="12" s="1"/>
  <c r="J1369" i="12"/>
  <c r="J1365" i="12" s="1"/>
  <c r="J89" i="12"/>
  <c r="L111" i="12"/>
  <c r="L84" i="12" s="1"/>
  <c r="L80" i="12" s="1"/>
  <c r="K89" i="12"/>
  <c r="L89" i="12"/>
  <c r="H1007" i="12"/>
  <c r="T1007" i="12" s="1"/>
  <c r="H1029" i="12"/>
  <c r="B126" i="12"/>
  <c r="B60" i="12" s="1"/>
  <c r="B55" i="12" s="1"/>
  <c r="B151" i="12"/>
  <c r="B147" i="12" s="1"/>
  <c r="C27" i="12"/>
  <c r="C26" i="12" s="1"/>
  <c r="C45" i="12"/>
  <c r="C44" i="12" s="1"/>
  <c r="H111" i="12"/>
  <c r="H107" i="12" s="1"/>
  <c r="C278" i="12"/>
  <c r="C274" i="12" s="1"/>
  <c r="J27" i="12"/>
  <c r="J26" i="12" s="1"/>
  <c r="J306" i="12"/>
  <c r="J286" i="12" s="1"/>
  <c r="L420" i="12"/>
  <c r="L415" i="12" s="1"/>
  <c r="K523" i="12"/>
  <c r="K421" i="12" s="1"/>
  <c r="D615" i="12"/>
  <c r="H623" i="12"/>
  <c r="T623" i="12" s="1"/>
  <c r="T37" i="12" s="1"/>
  <c r="T35" i="12" s="1"/>
  <c r="H634" i="12"/>
  <c r="T634" i="12" s="1"/>
  <c r="H743" i="12"/>
  <c r="T743" i="12" s="1"/>
  <c r="I776" i="12"/>
  <c r="J898" i="12"/>
  <c r="J894" i="12" s="1"/>
  <c r="I928" i="12"/>
  <c r="I924" i="12" s="1"/>
  <c r="G1280" i="12"/>
  <c r="J1351" i="12"/>
  <c r="J1347" i="12" s="1"/>
  <c r="K1351" i="12"/>
  <c r="K1347" i="12" s="1"/>
  <c r="I617" i="12"/>
  <c r="G27" i="12"/>
  <c r="G26" i="12" s="1"/>
  <c r="D45" i="12"/>
  <c r="D44" i="12" s="1"/>
  <c r="L326" i="12"/>
  <c r="L322" i="12" s="1"/>
  <c r="G421" i="12"/>
  <c r="J683" i="12"/>
  <c r="G775" i="12"/>
  <c r="S775" i="12" s="1"/>
  <c r="J776" i="12"/>
  <c r="K898" i="12"/>
  <c r="K894" i="12" s="1"/>
  <c r="K1140" i="12"/>
  <c r="K1095" i="12" s="1"/>
  <c r="L1137" i="12"/>
  <c r="L1092" i="12" s="1"/>
  <c r="K1260" i="12"/>
  <c r="K1256" i="12" s="1"/>
  <c r="L1351" i="12"/>
  <c r="L1347" i="12" s="1"/>
  <c r="I678" i="12"/>
  <c r="I676" i="12" s="1"/>
  <c r="I672" i="12" s="1"/>
  <c r="G1326" i="12"/>
  <c r="S1326" i="12" s="1"/>
  <c r="J37" i="12"/>
  <c r="J35" i="12" s="1"/>
  <c r="L45" i="12"/>
  <c r="L44" i="12" s="1"/>
  <c r="I616" i="12"/>
  <c r="I611" i="12" s="1"/>
  <c r="D634" i="12"/>
  <c r="R634" i="12" s="1"/>
  <c r="H678" i="12"/>
  <c r="J755" i="12"/>
  <c r="J751" i="12" s="1"/>
  <c r="K872" i="12"/>
  <c r="K867" i="12" s="1"/>
  <c r="G1137" i="12"/>
  <c r="L1140" i="12"/>
  <c r="L1095" i="12" s="1"/>
  <c r="L1322" i="12"/>
  <c r="L1321" i="12" s="1"/>
  <c r="L1317" i="12" s="1"/>
  <c r="D33" i="12"/>
  <c r="D32" i="12" s="1"/>
  <c r="B129" i="12"/>
  <c r="D239" i="12"/>
  <c r="R239" i="12" s="1"/>
  <c r="C279" i="12"/>
  <c r="G424" i="12"/>
  <c r="G422" i="12" s="1"/>
  <c r="L432" i="12"/>
  <c r="L531" i="12"/>
  <c r="L529" i="12" s="1"/>
  <c r="L525" i="12" s="1"/>
  <c r="J637" i="12"/>
  <c r="H755" i="12"/>
  <c r="K785" i="12"/>
  <c r="K772" i="12" s="1"/>
  <c r="G883" i="12"/>
  <c r="S883" i="12" s="1"/>
  <c r="H1009" i="12"/>
  <c r="T1009" i="12" s="1"/>
  <c r="I1097" i="12"/>
  <c r="I1161" i="12"/>
  <c r="I1157" i="12" s="1"/>
  <c r="J1232" i="12"/>
  <c r="J1189" i="12" s="1"/>
  <c r="G1281" i="12"/>
  <c r="B1323" i="12"/>
  <c r="B1321" i="12" s="1"/>
  <c r="B1317" i="12" s="1"/>
  <c r="K1322" i="12"/>
  <c r="G33" i="12"/>
  <c r="G32" i="12" s="1"/>
  <c r="B420" i="12"/>
  <c r="B415" i="12" s="1"/>
  <c r="B414" i="12" s="1"/>
  <c r="B410" i="12" s="1"/>
  <c r="H620" i="12"/>
  <c r="G630" i="12"/>
  <c r="S630" i="12" s="1"/>
  <c r="I698" i="12"/>
  <c r="I696" i="12" s="1"/>
  <c r="I692" i="12" s="1"/>
  <c r="I747" i="12"/>
  <c r="I742" i="12" s="1"/>
  <c r="I738" i="12" s="1"/>
  <c r="H898" i="12"/>
  <c r="J1097" i="12"/>
  <c r="H1233" i="12"/>
  <c r="I311" i="12"/>
  <c r="I309" i="12" s="1"/>
  <c r="I810" i="12"/>
  <c r="I806" i="12" s="1"/>
  <c r="I779" i="12" s="1"/>
  <c r="I766" i="12" s="1"/>
  <c r="G1329" i="12"/>
  <c r="H1351" i="12"/>
  <c r="H776" i="12"/>
  <c r="T776" i="12" s="1"/>
  <c r="L107" i="12"/>
  <c r="B133" i="12"/>
  <c r="C206" i="12"/>
  <c r="Q206" i="12" s="1"/>
  <c r="C62" i="12"/>
  <c r="I30" i="12"/>
  <c r="I29" i="12" s="1"/>
  <c r="B433" i="12"/>
  <c r="K18" i="12"/>
  <c r="K17" i="12" s="1"/>
  <c r="C33" i="12"/>
  <c r="C32" i="12" s="1"/>
  <c r="B64" i="12"/>
  <c r="B27" i="12"/>
  <c r="B26" i="12" s="1"/>
  <c r="I70" i="12"/>
  <c r="J283" i="12"/>
  <c r="K279" i="12"/>
  <c r="K278" i="12" s="1"/>
  <c r="K274" i="12" s="1"/>
  <c r="L18" i="12"/>
  <c r="L17" i="12" s="1"/>
  <c r="K27" i="12"/>
  <c r="K26" i="12" s="1"/>
  <c r="H67" i="12"/>
  <c r="H30" i="12"/>
  <c r="H29" i="12" s="1"/>
  <c r="J76" i="12"/>
  <c r="J45" i="12"/>
  <c r="J44" i="12" s="1"/>
  <c r="B107" i="12"/>
  <c r="J111" i="12"/>
  <c r="J84" i="12" s="1"/>
  <c r="J80" i="12" s="1"/>
  <c r="J86" i="12"/>
  <c r="J60" i="12" s="1"/>
  <c r="J55" i="12" s="1"/>
  <c r="G206" i="12"/>
  <c r="G62" i="12"/>
  <c r="G54" i="12" s="1"/>
  <c r="C436" i="12"/>
  <c r="I61" i="12"/>
  <c r="I18" i="12"/>
  <c r="I17" i="12" s="1"/>
  <c r="L37" i="12"/>
  <c r="L35" i="12" s="1"/>
  <c r="K1131" i="12"/>
  <c r="K1086" i="12" s="1"/>
  <c r="I85" i="12"/>
  <c r="I59" i="12" s="1"/>
  <c r="I54" i="12" s="1"/>
  <c r="I111" i="12"/>
  <c r="I84" i="12" s="1"/>
  <c r="I80" i="12" s="1"/>
  <c r="I206" i="12"/>
  <c r="I193" i="12"/>
  <c r="I192" i="12" s="1"/>
  <c r="I188" i="12" s="1"/>
  <c r="I151" i="12"/>
  <c r="I126" i="12"/>
  <c r="J235" i="12"/>
  <c r="J234" i="12" s="1"/>
  <c r="J230" i="12" s="1"/>
  <c r="C432" i="12"/>
  <c r="C431" i="12" s="1"/>
  <c r="C427" i="12" s="1"/>
  <c r="D436" i="12"/>
  <c r="D420" i="12"/>
  <c r="D419" i="12" s="1"/>
  <c r="G1016" i="12"/>
  <c r="G1007" i="12"/>
  <c r="S1007" i="12" s="1"/>
  <c r="F60" i="12"/>
  <c r="L86" i="12"/>
  <c r="B125" i="12"/>
  <c r="B59" i="12" s="1"/>
  <c r="J147" i="12"/>
  <c r="J120" i="12" s="1"/>
  <c r="C193" i="12"/>
  <c r="I239" i="12"/>
  <c r="I235" i="12"/>
  <c r="I234" i="12" s="1"/>
  <c r="I230" i="12" s="1"/>
  <c r="I279" i="12"/>
  <c r="I278" i="12" s="1"/>
  <c r="I274" i="12" s="1"/>
  <c r="H311" i="12"/>
  <c r="J531" i="12"/>
  <c r="J529" i="12" s="1"/>
  <c r="J525" i="12" s="1"/>
  <c r="J523" i="12"/>
  <c r="J421" i="12" s="1"/>
  <c r="K570" i="12"/>
  <c r="K568" i="12" s="1"/>
  <c r="K564" i="12" s="1"/>
  <c r="B634" i="12"/>
  <c r="B616" i="12"/>
  <c r="B611" i="12" s="1"/>
  <c r="L634" i="12"/>
  <c r="L630" i="12"/>
  <c r="L629" i="12" s="1"/>
  <c r="L625" i="12" s="1"/>
  <c r="K1276" i="12"/>
  <c r="K1279" i="12"/>
  <c r="H39" i="12"/>
  <c r="L73" i="12"/>
  <c r="L39" i="12"/>
  <c r="I436" i="12"/>
  <c r="I432" i="12"/>
  <c r="I431" i="12" s="1"/>
  <c r="I427" i="12" s="1"/>
  <c r="J433" i="12"/>
  <c r="J422" i="12"/>
  <c r="J40" i="12"/>
  <c r="J38" i="12" s="1"/>
  <c r="L518" i="12"/>
  <c r="L516" i="12" s="1"/>
  <c r="L512" i="12" s="1"/>
  <c r="L521" i="12"/>
  <c r="K882" i="12"/>
  <c r="K881" i="12" s="1"/>
  <c r="K877" i="12" s="1"/>
  <c r="K886" i="12"/>
  <c r="K871" i="12"/>
  <c r="K866" i="12" s="1"/>
  <c r="D27" i="12"/>
  <c r="D26" i="12" s="1"/>
  <c r="G76" i="12"/>
  <c r="G45" i="12"/>
  <c r="G44" i="12" s="1"/>
  <c r="C248" i="12"/>
  <c r="Q248" i="12" s="1"/>
  <c r="C235" i="12"/>
  <c r="C138" i="12"/>
  <c r="K41" i="12"/>
  <c r="D278" i="12"/>
  <c r="D274" i="12" s="1"/>
  <c r="D279" i="12"/>
  <c r="I623" i="12"/>
  <c r="I634" i="12"/>
  <c r="I89" i="12"/>
  <c r="I521" i="12"/>
  <c r="I620" i="12"/>
  <c r="I25" i="12" s="1"/>
  <c r="I23" i="12" s="1"/>
  <c r="L617" i="12"/>
  <c r="J744" i="12"/>
  <c r="I887" i="12"/>
  <c r="I871" i="12" s="1"/>
  <c r="G1012" i="12"/>
  <c r="S1012" i="12" s="1"/>
  <c r="L1136" i="12"/>
  <c r="L1091" i="12" s="1"/>
  <c r="B1281" i="12"/>
  <c r="I1351" i="12"/>
  <c r="I1347" i="12" s="1"/>
  <c r="I684" i="12"/>
  <c r="H698" i="12"/>
  <c r="K747" i="12"/>
  <c r="K742" i="12" s="1"/>
  <c r="K738" i="12" s="1"/>
  <c r="H866" i="12"/>
  <c r="L883" i="12"/>
  <c r="I898" i="12"/>
  <c r="I894" i="12" s="1"/>
  <c r="K963" i="12"/>
  <c r="K962" i="12" s="1"/>
  <c r="K958" i="12" s="1"/>
  <c r="G1232" i="12"/>
  <c r="I1245" i="12"/>
  <c r="I1241" i="12" s="1"/>
  <c r="I1306" i="12"/>
  <c r="I1302" i="12" s="1"/>
  <c r="K1329" i="12"/>
  <c r="K1282" i="12" s="1"/>
  <c r="H1369" i="12"/>
  <c r="L616" i="12"/>
  <c r="L611" i="12" s="1"/>
  <c r="I631" i="12"/>
  <c r="H775" i="12"/>
  <c r="T775" i="12" s="1"/>
  <c r="H886" i="12"/>
  <c r="T886" i="12" s="1"/>
  <c r="G1135" i="12"/>
  <c r="H1174" i="12"/>
  <c r="K1283" i="12"/>
  <c r="H1322" i="12"/>
  <c r="B432" i="12"/>
  <c r="B431" i="12" s="1"/>
  <c r="B427" i="12" s="1"/>
  <c r="H617" i="12"/>
  <c r="T617" i="12" s="1"/>
  <c r="L747" i="12"/>
  <c r="L742" i="12" s="1"/>
  <c r="L738" i="12" s="1"/>
  <c r="H747" i="12"/>
  <c r="H882" i="12"/>
  <c r="I1009" i="12"/>
  <c r="B1016" i="12"/>
  <c r="B1003" i="12" s="1"/>
  <c r="K1135" i="12"/>
  <c r="K1090" i="12" s="1"/>
  <c r="K1137" i="12"/>
  <c r="K1092" i="12" s="1"/>
  <c r="H1280" i="12"/>
  <c r="T1280" i="12" s="1"/>
  <c r="I1322" i="12"/>
  <c r="I1321" i="12" s="1"/>
  <c r="I1317" i="12" s="1"/>
  <c r="L886" i="12"/>
  <c r="H883" i="12"/>
  <c r="T883" i="12" s="1"/>
  <c r="G898" i="12"/>
  <c r="K1009" i="12"/>
  <c r="B39" i="12"/>
  <c r="B38" i="12" s="1"/>
  <c r="B45" i="12"/>
  <c r="B44" i="12" s="1"/>
  <c r="J436" i="12"/>
  <c r="G620" i="12"/>
  <c r="K698" i="12"/>
  <c r="K696" i="12" s="1"/>
  <c r="K692" i="12" s="1"/>
  <c r="G887" i="12"/>
  <c r="S887" i="12" s="1"/>
  <c r="G1351" i="12"/>
  <c r="D125" i="12"/>
  <c r="D59" i="12" s="1"/>
  <c r="D137" i="12"/>
  <c r="H86" i="12"/>
  <c r="I165" i="12"/>
  <c r="I161" i="12" s="1"/>
  <c r="I60" i="12"/>
  <c r="B197" i="12"/>
  <c r="B193" i="12"/>
  <c r="B192" i="12" s="1"/>
  <c r="B188" i="12" s="1"/>
  <c r="H197" i="12"/>
  <c r="H193" i="12"/>
  <c r="H192" i="12" s="1"/>
  <c r="H188" i="12" s="1"/>
  <c r="H59" i="12"/>
  <c r="L197" i="12"/>
  <c r="L193" i="12"/>
  <c r="L192" i="12" s="1"/>
  <c r="L188" i="12" s="1"/>
  <c r="L59" i="12"/>
  <c r="D206" i="12"/>
  <c r="R206" i="12" s="1"/>
  <c r="D62" i="12"/>
  <c r="J206" i="12"/>
  <c r="J62" i="12"/>
  <c r="H279" i="12"/>
  <c r="H278" i="12" s="1"/>
  <c r="H274" i="12" s="1"/>
  <c r="H27" i="12"/>
  <c r="H26" i="12" s="1"/>
  <c r="L279" i="12"/>
  <c r="L278" i="12" s="1"/>
  <c r="L274" i="12" s="1"/>
  <c r="L27" i="12"/>
  <c r="L26" i="12" s="1"/>
  <c r="J415" i="12"/>
  <c r="G432" i="12"/>
  <c r="G431" i="12" s="1"/>
  <c r="G427" i="12" s="1"/>
  <c r="G420" i="12"/>
  <c r="K436" i="12"/>
  <c r="K432" i="12"/>
  <c r="K420" i="12"/>
  <c r="H433" i="12"/>
  <c r="H431" i="12" s="1"/>
  <c r="H427" i="12" s="1"/>
  <c r="L433" i="12"/>
  <c r="L421" i="12"/>
  <c r="H439" i="12"/>
  <c r="H424" i="12"/>
  <c r="L439" i="12"/>
  <c r="L424" i="12"/>
  <c r="H94" i="12"/>
  <c r="G124" i="12"/>
  <c r="G147" i="12"/>
  <c r="G120" i="12" s="1"/>
  <c r="B30" i="12"/>
  <c r="B29" i="12" s="1"/>
  <c r="B290" i="12"/>
  <c r="K40" i="12"/>
  <c r="K38" i="12" s="1"/>
  <c r="G86" i="12"/>
  <c r="G111" i="12"/>
  <c r="G107" i="12" s="1"/>
  <c r="K86" i="12"/>
  <c r="K111" i="12"/>
  <c r="H151" i="12"/>
  <c r="H126" i="12"/>
  <c r="L151" i="12"/>
  <c r="L126" i="12"/>
  <c r="L60" i="12" s="1"/>
  <c r="D193" i="12"/>
  <c r="B239" i="12"/>
  <c r="B235" i="12"/>
  <c r="B234" i="12" s="1"/>
  <c r="B230" i="12" s="1"/>
  <c r="H239" i="12"/>
  <c r="H235" i="12"/>
  <c r="H234" i="12" s="1"/>
  <c r="H230" i="12" s="1"/>
  <c r="L239" i="12"/>
  <c r="L235" i="12"/>
  <c r="L234" i="12" s="1"/>
  <c r="L230" i="12" s="1"/>
  <c r="B279" i="12"/>
  <c r="K678" i="12"/>
  <c r="K676" i="12" s="1"/>
  <c r="K672" i="12" s="1"/>
  <c r="K681" i="12"/>
  <c r="J620" i="12"/>
  <c r="J25" i="12" s="1"/>
  <c r="J23" i="12" s="1"/>
  <c r="J684" i="12"/>
  <c r="B293" i="12"/>
  <c r="C39" i="12"/>
  <c r="C38" i="12" s="1"/>
  <c r="I39" i="12"/>
  <c r="I38" i="12" s="1"/>
  <c r="K45" i="12"/>
  <c r="K44" i="12" s="1"/>
  <c r="I107" i="12"/>
  <c r="K124" i="12"/>
  <c r="K147" i="12"/>
  <c r="K120" i="12" s="1"/>
  <c r="H309" i="12"/>
  <c r="H306" i="12"/>
  <c r="L309" i="12"/>
  <c r="L306" i="12"/>
  <c r="K416" i="12"/>
  <c r="G193" i="12"/>
  <c r="G192" i="12" s="1"/>
  <c r="G188" i="12" s="1"/>
  <c r="K193" i="12"/>
  <c r="K192" i="12" s="1"/>
  <c r="K188" i="12" s="1"/>
  <c r="G235" i="12"/>
  <c r="G234" i="12" s="1"/>
  <c r="G230" i="12" s="1"/>
  <c r="K235" i="12"/>
  <c r="K234" i="12" s="1"/>
  <c r="K230" i="12" s="1"/>
  <c r="B419" i="12"/>
  <c r="K518" i="12"/>
  <c r="K516" i="12" s="1"/>
  <c r="K512" i="12" s="1"/>
  <c r="K617" i="12"/>
  <c r="J747" i="12"/>
  <c r="J742" i="12" s="1"/>
  <c r="J738" i="12" s="1"/>
  <c r="J743" i="12"/>
  <c r="J616" i="12"/>
  <c r="J886" i="12"/>
  <c r="J882" i="12"/>
  <c r="F886" i="12"/>
  <c r="F883" i="12"/>
  <c r="F881" i="12" s="1"/>
  <c r="F877" i="12" s="1"/>
  <c r="F872" i="12"/>
  <c r="J883" i="12"/>
  <c r="J872" i="12"/>
  <c r="J867" i="12" s="1"/>
  <c r="G1245" i="12"/>
  <c r="S1245" i="12" s="1"/>
  <c r="G1233" i="12"/>
  <c r="K1245" i="12"/>
  <c r="K1233" i="12"/>
  <c r="K1190" i="12" s="1"/>
  <c r="K306" i="12"/>
  <c r="C415" i="12"/>
  <c r="C414" i="12" s="1"/>
  <c r="C410" i="12" s="1"/>
  <c r="I415" i="12"/>
  <c r="D432" i="12"/>
  <c r="D431" i="12" s="1"/>
  <c r="D427" i="12" s="1"/>
  <c r="J432" i="12"/>
  <c r="C616" i="12"/>
  <c r="Q616" i="12" s="1"/>
  <c r="B617" i="12"/>
  <c r="I630" i="12"/>
  <c r="I629" i="12" s="1"/>
  <c r="I625" i="12" s="1"/>
  <c r="G631" i="12"/>
  <c r="S631" i="12" s="1"/>
  <c r="K631" i="12"/>
  <c r="K629" i="12" s="1"/>
  <c r="K625" i="12" s="1"/>
  <c r="B681" i="12"/>
  <c r="J678" i="12"/>
  <c r="J676" i="12" s="1"/>
  <c r="J672" i="12" s="1"/>
  <c r="G810" i="12"/>
  <c r="S810" i="12" s="1"/>
  <c r="G784" i="12"/>
  <c r="K810" i="12"/>
  <c r="K784" i="12"/>
  <c r="K771" i="12" s="1"/>
  <c r="L1144" i="12"/>
  <c r="L1131" i="12" s="1"/>
  <c r="L1086" i="12" s="1"/>
  <c r="L1135" i="12"/>
  <c r="L1090" i="12" s="1"/>
  <c r="J1148" i="12"/>
  <c r="J1137" i="12"/>
  <c r="J1092" i="12" s="1"/>
  <c r="H810" i="12"/>
  <c r="T810" i="12" s="1"/>
  <c r="H784" i="12"/>
  <c r="L810" i="12"/>
  <c r="L784" i="12"/>
  <c r="L771" i="12" s="1"/>
  <c r="H1144" i="12"/>
  <c r="H1135" i="12"/>
  <c r="I1174" i="12"/>
  <c r="I1136" i="12"/>
  <c r="I1091" i="12" s="1"/>
  <c r="J1326" i="12"/>
  <c r="J1322" i="12"/>
  <c r="J1280" i="12"/>
  <c r="C1326" i="12"/>
  <c r="Q1326" i="12" s="1"/>
  <c r="C1323" i="12"/>
  <c r="C1281" i="12"/>
  <c r="Q1281" i="12" s="1"/>
  <c r="Q16" i="12" s="1"/>
  <c r="Q11" i="12" s="1"/>
  <c r="J1323" i="12"/>
  <c r="J1281" i="12"/>
  <c r="J1276" i="12" s="1"/>
  <c r="K755" i="12"/>
  <c r="K751" i="12" s="1"/>
  <c r="G776" i="12"/>
  <c r="S776" i="12" s="1"/>
  <c r="K776" i="12"/>
  <c r="I785" i="12"/>
  <c r="I772" i="12" s="1"/>
  <c r="G867" i="12"/>
  <c r="S867" i="12" s="1"/>
  <c r="K928" i="12"/>
  <c r="K924" i="12" s="1"/>
  <c r="I1007" i="12"/>
  <c r="I1029" i="12"/>
  <c r="I1003" i="12" s="1"/>
  <c r="G616" i="12"/>
  <c r="K616" i="12"/>
  <c r="K611" i="12" s="1"/>
  <c r="J785" i="12"/>
  <c r="J772" i="12" s="1"/>
  <c r="B872" i="12"/>
  <c r="B886" i="12"/>
  <c r="B883" i="12"/>
  <c r="B881" i="12" s="1"/>
  <c r="B877" i="12" s="1"/>
  <c r="I872" i="12"/>
  <c r="I867" i="12" s="1"/>
  <c r="I883" i="12"/>
  <c r="K1029" i="12"/>
  <c r="K1003" i="12" s="1"/>
  <c r="K1007" i="12"/>
  <c r="J1033" i="12"/>
  <c r="J1009" i="12"/>
  <c r="H1097" i="12"/>
  <c r="T1097" i="12" s="1"/>
  <c r="L1097" i="12"/>
  <c r="H1241" i="12"/>
  <c r="H1231" i="12"/>
  <c r="B1262" i="12"/>
  <c r="B1236" i="12"/>
  <c r="B1193" i="12" s="1"/>
  <c r="J1256" i="12"/>
  <c r="J1227" i="12" s="1"/>
  <c r="J1184" i="12" s="1"/>
  <c r="J1231" i="12"/>
  <c r="J1188" i="12" s="1"/>
  <c r="I1260" i="12"/>
  <c r="I1232" i="12"/>
  <c r="I1189" i="12" s="1"/>
  <c r="L1279" i="12"/>
  <c r="L1275" i="12"/>
  <c r="L1274" i="12" s="1"/>
  <c r="L1270" i="12" s="1"/>
  <c r="J1329" i="12"/>
  <c r="J1282" i="12" s="1"/>
  <c r="J1283" i="12"/>
  <c r="J21" i="12" s="1"/>
  <c r="J20" i="12" s="1"/>
  <c r="H1188" i="12" l="1"/>
  <c r="T1188" i="12" s="1"/>
  <c r="T1231" i="12"/>
  <c r="T1241" i="12"/>
  <c r="G611" i="12"/>
  <c r="S611" i="12" s="1"/>
  <c r="S616" i="12"/>
  <c r="C1321" i="12"/>
  <c r="Q1323" i="12"/>
  <c r="H1090" i="12"/>
  <c r="T1090" i="12" s="1"/>
  <c r="T1135" i="12"/>
  <c r="T1144" i="12"/>
  <c r="H771" i="12"/>
  <c r="T771" i="12" s="1"/>
  <c r="T784" i="12"/>
  <c r="G771" i="12"/>
  <c r="S771" i="12" s="1"/>
  <c r="S784" i="12"/>
  <c r="G1190" i="12"/>
  <c r="S1190" i="12" s="1"/>
  <c r="S1233" i="12"/>
  <c r="G1347" i="12"/>
  <c r="S1347" i="12" s="1"/>
  <c r="S1351" i="12"/>
  <c r="G25" i="12"/>
  <c r="G23" i="12" s="1"/>
  <c r="S620" i="12"/>
  <c r="S25" i="12" s="1"/>
  <c r="S23" i="12" s="1"/>
  <c r="G894" i="12"/>
  <c r="S894" i="12" s="1"/>
  <c r="S898" i="12"/>
  <c r="H881" i="12"/>
  <c r="T882" i="12"/>
  <c r="H742" i="12"/>
  <c r="T747" i="12"/>
  <c r="H1321" i="12"/>
  <c r="T1322" i="12"/>
  <c r="H1170" i="12"/>
  <c r="T1174" i="12"/>
  <c r="G1090" i="12"/>
  <c r="S1090" i="12" s="1"/>
  <c r="S1135" i="12"/>
  <c r="H1365" i="12"/>
  <c r="T1365" i="12" s="1"/>
  <c r="T1369" i="12"/>
  <c r="G1189" i="12"/>
  <c r="S1189" i="12" s="1"/>
  <c r="S1232" i="12"/>
  <c r="T866" i="12"/>
  <c r="H696" i="12"/>
  <c r="T698" i="12"/>
  <c r="G1003" i="12"/>
  <c r="S1003" i="12" s="1"/>
  <c r="S1016" i="12"/>
  <c r="H1347" i="12"/>
  <c r="T1347" i="12" s="1"/>
  <c r="T1351" i="12"/>
  <c r="G1282" i="12"/>
  <c r="S1282" i="12" s="1"/>
  <c r="S1329" i="12"/>
  <c r="H1190" i="12"/>
  <c r="T1190" i="12" s="1"/>
  <c r="T1233" i="12"/>
  <c r="H894" i="12"/>
  <c r="T894" i="12" s="1"/>
  <c r="T898" i="12"/>
  <c r="H25" i="12"/>
  <c r="H23" i="12" s="1"/>
  <c r="T620" i="12"/>
  <c r="T25" i="12" s="1"/>
  <c r="T23" i="12" s="1"/>
  <c r="G1276" i="12"/>
  <c r="S1276" i="12" s="1"/>
  <c r="S1281" i="12"/>
  <c r="H751" i="12"/>
  <c r="T751" i="12" s="1"/>
  <c r="T755" i="12"/>
  <c r="G1092" i="12"/>
  <c r="S1092" i="12" s="1"/>
  <c r="S1137" i="12"/>
  <c r="H676" i="12"/>
  <c r="T678" i="12"/>
  <c r="G1275" i="12"/>
  <c r="S1275" i="12" s="1"/>
  <c r="S1280" i="12"/>
  <c r="D610" i="12"/>
  <c r="R615" i="12"/>
  <c r="H1003" i="12"/>
  <c r="T1003" i="12" s="1"/>
  <c r="T1029" i="12"/>
  <c r="H625" i="12"/>
  <c r="T625" i="12" s="1"/>
  <c r="T629" i="12"/>
  <c r="H611" i="12"/>
  <c r="T611" i="12" s="1"/>
  <c r="T616" i="12"/>
  <c r="G617" i="12"/>
  <c r="S617" i="12" s="1"/>
  <c r="S683" i="12"/>
  <c r="H924" i="12"/>
  <c r="T924" i="12" s="1"/>
  <c r="T928" i="12"/>
  <c r="G742" i="12"/>
  <c r="S747" i="12"/>
  <c r="G696" i="12"/>
  <c r="S698" i="12"/>
  <c r="G751" i="12"/>
  <c r="S751" i="12" s="1"/>
  <c r="S755" i="12"/>
  <c r="H518" i="12"/>
  <c r="T523" i="12"/>
  <c r="G1365" i="12"/>
  <c r="S1365" i="12" s="1"/>
  <c r="S1369" i="12"/>
  <c r="H1276" i="12"/>
  <c r="T1276" i="12" s="1"/>
  <c r="T1281" i="12"/>
  <c r="H1095" i="12"/>
  <c r="T1095" i="12" s="1"/>
  <c r="T1140" i="12"/>
  <c r="H21" i="12"/>
  <c r="H20" i="12" s="1"/>
  <c r="T1283" i="12"/>
  <c r="T21" i="12" s="1"/>
  <c r="T20" i="12" s="1"/>
  <c r="H1302" i="12"/>
  <c r="T1302" i="12" s="1"/>
  <c r="T1306" i="12"/>
  <c r="H1189" i="12"/>
  <c r="T1189" i="12" s="1"/>
  <c r="T1232" i="12"/>
  <c r="H1092" i="12"/>
  <c r="T1092" i="12" s="1"/>
  <c r="T1137" i="12"/>
  <c r="G621" i="12"/>
  <c r="S621" i="12" s="1"/>
  <c r="S623" i="12"/>
  <c r="S37" i="12" s="1"/>
  <c r="S35" i="12" s="1"/>
  <c r="Q15" i="12"/>
  <c r="C1398" i="12"/>
  <c r="Q1400" i="12"/>
  <c r="H1394" i="12"/>
  <c r="T1394" i="12" s="1"/>
  <c r="T1398" i="12"/>
  <c r="G1394" i="12"/>
  <c r="S1394" i="12" s="1"/>
  <c r="S1398" i="12"/>
  <c r="H1382" i="12"/>
  <c r="T1384" i="12"/>
  <c r="G1382" i="12"/>
  <c r="S1384" i="12"/>
  <c r="G1333" i="12"/>
  <c r="S1333" i="12" s="1"/>
  <c r="S1337" i="12"/>
  <c r="H1282" i="12"/>
  <c r="T1282" i="12" s="1"/>
  <c r="T1329" i="12"/>
  <c r="G21" i="12"/>
  <c r="G20" i="12" s="1"/>
  <c r="S1283" i="12"/>
  <c r="S21" i="12" s="1"/>
  <c r="S20" i="12" s="1"/>
  <c r="G1321" i="12"/>
  <c r="S1322" i="12"/>
  <c r="G1302" i="12"/>
  <c r="S1302" i="12" s="1"/>
  <c r="S1306" i="12"/>
  <c r="H1256" i="12"/>
  <c r="T1260" i="12"/>
  <c r="G1256" i="12"/>
  <c r="S1256" i="12" s="1"/>
  <c r="S1260" i="12"/>
  <c r="H1193" i="12"/>
  <c r="T1193" i="12" s="1"/>
  <c r="T1236" i="12"/>
  <c r="H1212" i="12"/>
  <c r="T1212" i="12" s="1"/>
  <c r="T1216" i="12"/>
  <c r="H1091" i="12"/>
  <c r="T1091" i="12" s="1"/>
  <c r="T1136" i="12"/>
  <c r="G1095" i="12"/>
  <c r="S1095" i="12" s="1"/>
  <c r="S1140" i="12"/>
  <c r="G1144" i="12"/>
  <c r="S1148" i="12"/>
  <c r="H1118" i="12"/>
  <c r="T1120" i="12"/>
  <c r="G1118" i="12"/>
  <c r="S1120" i="12"/>
  <c r="H1073" i="12"/>
  <c r="T1073" i="12" s="1"/>
  <c r="T1077" i="12"/>
  <c r="H988" i="12"/>
  <c r="T988" i="12" s="1"/>
  <c r="T992" i="12"/>
  <c r="H975" i="12"/>
  <c r="T975" i="12" s="1"/>
  <c r="T979" i="12"/>
  <c r="H962" i="12"/>
  <c r="T963" i="12"/>
  <c r="G962" i="12"/>
  <c r="S963" i="12"/>
  <c r="H937" i="12"/>
  <c r="T937" i="12" s="1"/>
  <c r="T941" i="12"/>
  <c r="G924" i="12"/>
  <c r="S924" i="12" s="1"/>
  <c r="S928" i="12"/>
  <c r="G43" i="12"/>
  <c r="G41" i="12" s="1"/>
  <c r="S875" i="12"/>
  <c r="S43" i="12" s="1"/>
  <c r="H867" i="12"/>
  <c r="T872" i="12"/>
  <c r="H772" i="12"/>
  <c r="T772" i="12" s="1"/>
  <c r="T785" i="12"/>
  <c r="H724" i="12"/>
  <c r="T724" i="12" s="1"/>
  <c r="T728" i="12"/>
  <c r="G724" i="12"/>
  <c r="S724" i="12" s="1"/>
  <c r="S728" i="12"/>
  <c r="H711" i="12"/>
  <c r="T711" i="12" s="1"/>
  <c r="T715" i="12"/>
  <c r="G711" i="12"/>
  <c r="S711" i="12" s="1"/>
  <c r="S715" i="12"/>
  <c r="H681" i="12"/>
  <c r="T681" i="12" s="1"/>
  <c r="T683" i="12"/>
  <c r="G657" i="12"/>
  <c r="S657" i="12" s="1"/>
  <c r="S661" i="12"/>
  <c r="D657" i="12"/>
  <c r="R657" i="12" s="1"/>
  <c r="R661" i="12"/>
  <c r="C657" i="12"/>
  <c r="Q657" i="12" s="1"/>
  <c r="Q661" i="12"/>
  <c r="H641" i="12"/>
  <c r="T641" i="12" s="1"/>
  <c r="T645" i="12"/>
  <c r="G641" i="12"/>
  <c r="S641" i="12" s="1"/>
  <c r="S645" i="12"/>
  <c r="D611" i="12"/>
  <c r="R611" i="12" s="1"/>
  <c r="R616" i="12"/>
  <c r="R15" i="12" s="1"/>
  <c r="H529" i="12"/>
  <c r="T531" i="12"/>
  <c r="T40" i="12"/>
  <c r="T38" i="12" s="1"/>
  <c r="T422" i="12"/>
  <c r="S424" i="12"/>
  <c r="S439" i="12"/>
  <c r="T421" i="12"/>
  <c r="T433" i="12"/>
  <c r="T436" i="12"/>
  <c r="S421" i="12"/>
  <c r="S433" i="12"/>
  <c r="S436" i="12"/>
  <c r="T420" i="12"/>
  <c r="T432" i="12"/>
  <c r="T431" i="12" s="1"/>
  <c r="T427" i="12" s="1"/>
  <c r="S431" i="12"/>
  <c r="S427" i="12" s="1"/>
  <c r="S419" i="12"/>
  <c r="S415" i="12"/>
  <c r="L612" i="12"/>
  <c r="I783" i="12"/>
  <c r="I770" i="12" s="1"/>
  <c r="I306" i="12"/>
  <c r="I286" i="12" s="1"/>
  <c r="I283" i="12" s="1"/>
  <c r="J304" i="12"/>
  <c r="J300" i="12" s="1"/>
  <c r="J783" i="12"/>
  <c r="J770" i="12" s="1"/>
  <c r="K870" i="12"/>
  <c r="G681" i="12"/>
  <c r="S681" i="12" s="1"/>
  <c r="Q58" i="12"/>
  <c r="Q54" i="12"/>
  <c r="Q53" i="12" s="1"/>
  <c r="Q49" i="12" s="1"/>
  <c r="C192" i="12"/>
  <c r="Q193" i="12"/>
  <c r="G37" i="12"/>
  <c r="G35" i="12" s="1"/>
  <c r="G1274" i="12"/>
  <c r="H615" i="12"/>
  <c r="T615" i="12" s="1"/>
  <c r="K521" i="12"/>
  <c r="D192" i="12"/>
  <c r="R193" i="12"/>
  <c r="B124" i="12"/>
  <c r="I419" i="12"/>
  <c r="K1321" i="12"/>
  <c r="K1317" i="12" s="1"/>
  <c r="I1275" i="12"/>
  <c r="I1274" i="12" s="1"/>
  <c r="I1270" i="12" s="1"/>
  <c r="I414" i="12"/>
  <c r="I410" i="12" s="1"/>
  <c r="K431" i="12"/>
  <c r="K427" i="12" s="1"/>
  <c r="H521" i="12"/>
  <c r="T521" i="12" s="1"/>
  <c r="H421" i="12"/>
  <c r="H419" i="12" s="1"/>
  <c r="L882" i="12"/>
  <c r="L881" i="12" s="1"/>
  <c r="L877" i="12" s="1"/>
  <c r="I1279" i="12"/>
  <c r="B120" i="12"/>
  <c r="J431" i="12"/>
  <c r="J427" i="12" s="1"/>
  <c r="K60" i="12"/>
  <c r="K55" i="12" s="1"/>
  <c r="K53" i="12" s="1"/>
  <c r="K49" i="12" s="1"/>
  <c r="H1279" i="12"/>
  <c r="T1279" i="12" s="1"/>
  <c r="L1007" i="12"/>
  <c r="L866" i="12"/>
  <c r="L865" i="12" s="1"/>
  <c r="L861" i="12" s="1"/>
  <c r="D230" i="12"/>
  <c r="R230" i="12" s="1"/>
  <c r="R234" i="12"/>
  <c r="C234" i="12"/>
  <c r="Q235" i="12"/>
  <c r="G678" i="12"/>
  <c r="G60" i="12"/>
  <c r="G58" i="12" s="1"/>
  <c r="C107" i="12"/>
  <c r="Q107" i="12" s="1"/>
  <c r="Q111" i="12"/>
  <c r="Q84" i="12" s="1"/>
  <c r="Q80" i="12" s="1"/>
  <c r="H61" i="12"/>
  <c r="H18" i="12"/>
  <c r="H17" i="12" s="1"/>
  <c r="G84" i="12"/>
  <c r="G80" i="12" s="1"/>
  <c r="L615" i="12"/>
  <c r="J107" i="12"/>
  <c r="J58" i="12"/>
  <c r="H621" i="12"/>
  <c r="T621" i="12" s="1"/>
  <c r="H37" i="12"/>
  <c r="H35" i="12" s="1"/>
  <c r="J681" i="12"/>
  <c r="J617" i="12"/>
  <c r="J16" i="12" s="1"/>
  <c r="J11" i="12" s="1"/>
  <c r="G1279" i="12"/>
  <c r="S1279" i="12" s="1"/>
  <c r="I58" i="12"/>
  <c r="I615" i="12"/>
  <c r="G416" i="12"/>
  <c r="L610" i="12"/>
  <c r="L606" i="12" s="1"/>
  <c r="G629" i="12"/>
  <c r="K865" i="12"/>
  <c r="K861" i="12" s="1"/>
  <c r="H84" i="12"/>
  <c r="H80" i="12" s="1"/>
  <c r="L431" i="12"/>
  <c r="L427" i="12" s="1"/>
  <c r="H612" i="12"/>
  <c r="G40" i="12"/>
  <c r="G38" i="12" s="1"/>
  <c r="J416" i="12"/>
  <c r="J414" i="12" s="1"/>
  <c r="J410" i="12" s="1"/>
  <c r="J419" i="12"/>
  <c r="I882" i="12"/>
  <c r="I881" i="12" s="1"/>
  <c r="I877" i="12" s="1"/>
  <c r="B16" i="12"/>
  <c r="B11" i="12" s="1"/>
  <c r="B1276" i="12"/>
  <c r="B1274" i="12" s="1"/>
  <c r="B1270" i="12" s="1"/>
  <c r="B1279" i="12"/>
  <c r="G61" i="12"/>
  <c r="G18" i="12"/>
  <c r="G17" i="12" s="1"/>
  <c r="C61" i="12"/>
  <c r="C18" i="12"/>
  <c r="C17" i="12" s="1"/>
  <c r="H1275" i="12"/>
  <c r="I886" i="12"/>
  <c r="D415" i="12"/>
  <c r="D414" i="12" s="1"/>
  <c r="D410" i="12" s="1"/>
  <c r="B278" i="12"/>
  <c r="B274" i="12" s="1"/>
  <c r="G882" i="12"/>
  <c r="G886" i="12"/>
  <c r="S886" i="12" s="1"/>
  <c r="G871" i="12"/>
  <c r="C125" i="12"/>
  <c r="C59" i="12" s="1"/>
  <c r="C137" i="12"/>
  <c r="K1275" i="12"/>
  <c r="K1274" i="12" s="1"/>
  <c r="K1270" i="12" s="1"/>
  <c r="K21" i="12"/>
  <c r="K20" i="12" s="1"/>
  <c r="F58" i="12"/>
  <c r="F55" i="12"/>
  <c r="F53" i="12" s="1"/>
  <c r="F49" i="12" s="1"/>
  <c r="I147" i="12"/>
  <c r="I120" i="12" s="1"/>
  <c r="I124" i="12"/>
  <c r="J15" i="12"/>
  <c r="I612" i="12"/>
  <c r="I610" i="12" s="1"/>
  <c r="I606" i="12" s="1"/>
  <c r="I621" i="12"/>
  <c r="I37" i="12"/>
  <c r="I35" i="12" s="1"/>
  <c r="J521" i="12"/>
  <c r="J518" i="12"/>
  <c r="J516" i="12" s="1"/>
  <c r="J512" i="12" s="1"/>
  <c r="L55" i="12"/>
  <c r="I1170" i="12"/>
  <c r="I1131" i="12" s="1"/>
  <c r="I1086" i="12" s="1"/>
  <c r="I1135" i="12"/>
  <c r="I1090" i="12" s="1"/>
  <c r="L806" i="12"/>
  <c r="L779" i="12" s="1"/>
  <c r="L766" i="12" s="1"/>
  <c r="L783" i="12"/>
  <c r="L770" i="12" s="1"/>
  <c r="K806" i="12"/>
  <c r="K779" i="12" s="1"/>
  <c r="K766" i="12" s="1"/>
  <c r="K783" i="12"/>
  <c r="K770" i="12" s="1"/>
  <c r="J870" i="12"/>
  <c r="J866" i="12"/>
  <c r="J865" i="12" s="1"/>
  <c r="J861" i="12" s="1"/>
  <c r="B615" i="12"/>
  <c r="B610" i="12" s="1"/>
  <c r="B606" i="12" s="1"/>
  <c r="H15" i="12"/>
  <c r="H54" i="12"/>
  <c r="C1279" i="12"/>
  <c r="Q1279" i="12" s="1"/>
  <c r="C1276" i="12"/>
  <c r="C16" i="12"/>
  <c r="C11" i="12" s="1"/>
  <c r="J1321" i="12"/>
  <c r="J1317" i="12" s="1"/>
  <c r="C611" i="12"/>
  <c r="Q611" i="12" s="1"/>
  <c r="C615" i="12"/>
  <c r="F870" i="12"/>
  <c r="F867" i="12"/>
  <c r="F865" i="12" s="1"/>
  <c r="F861" i="12" s="1"/>
  <c r="F16" i="12"/>
  <c r="J881" i="12"/>
  <c r="J877" i="12" s="1"/>
  <c r="L124" i="12"/>
  <c r="L147" i="12"/>
  <c r="L120" i="12" s="1"/>
  <c r="K15" i="12"/>
  <c r="H422" i="12"/>
  <c r="H40" i="12"/>
  <c r="H38" i="12" s="1"/>
  <c r="H416" i="12"/>
  <c r="H414" i="12" s="1"/>
  <c r="H410" i="12" s="1"/>
  <c r="J18" i="12"/>
  <c r="J17" i="12" s="1"/>
  <c r="J54" i="12"/>
  <c r="J53" i="12" s="1"/>
  <c r="J49" i="12" s="1"/>
  <c r="J61" i="12"/>
  <c r="L15" i="12"/>
  <c r="L54" i="12"/>
  <c r="L58" i="12"/>
  <c r="I55" i="12"/>
  <c r="I53" i="12" s="1"/>
  <c r="I49" i="12" s="1"/>
  <c r="I16" i="12"/>
  <c r="H60" i="12"/>
  <c r="J1275" i="12"/>
  <c r="J1274" i="12" s="1"/>
  <c r="J1270" i="12" s="1"/>
  <c r="J1279" i="12"/>
  <c r="J1135" i="12"/>
  <c r="J1090" i="12" s="1"/>
  <c r="J1144" i="12"/>
  <c r="J1131" i="12" s="1"/>
  <c r="J1086" i="12" s="1"/>
  <c r="K1241" i="12"/>
  <c r="K1227" i="12" s="1"/>
  <c r="K1184" i="12" s="1"/>
  <c r="K1231" i="12"/>
  <c r="K1188" i="12" s="1"/>
  <c r="J1029" i="12"/>
  <c r="J1003" i="12" s="1"/>
  <c r="J1007" i="12"/>
  <c r="I870" i="12"/>
  <c r="I866" i="12"/>
  <c r="I865" i="12" s="1"/>
  <c r="I861" i="12" s="1"/>
  <c r="H806" i="12"/>
  <c r="H783" i="12"/>
  <c r="G806" i="12"/>
  <c r="G783" i="12"/>
  <c r="K286" i="12"/>
  <c r="K283" i="12" s="1"/>
  <c r="K304" i="12"/>
  <c r="K300" i="12" s="1"/>
  <c r="G1241" i="12"/>
  <c r="G1231" i="12"/>
  <c r="K615" i="12"/>
  <c r="K612" i="12"/>
  <c r="K610" i="12" s="1"/>
  <c r="K606" i="12" s="1"/>
  <c r="L304" i="12"/>
  <c r="L300" i="12" s="1"/>
  <c r="L286" i="12"/>
  <c r="L283" i="12" s="1"/>
  <c r="I15" i="12"/>
  <c r="B58" i="12"/>
  <c r="B15" i="12"/>
  <c r="B54" i="12"/>
  <c r="B53" i="12" s="1"/>
  <c r="B49" i="12" s="1"/>
  <c r="G415" i="12"/>
  <c r="G419" i="12"/>
  <c r="D133" i="12"/>
  <c r="D120" i="12" s="1"/>
  <c r="D124" i="12"/>
  <c r="H304" i="12"/>
  <c r="H300" i="12" s="1"/>
  <c r="H286" i="12"/>
  <c r="H283" i="12" s="1"/>
  <c r="K107" i="12"/>
  <c r="K84" i="12"/>
  <c r="K80" i="12" s="1"/>
  <c r="I1256" i="12"/>
  <c r="I1227" i="12" s="1"/>
  <c r="I1184" i="12" s="1"/>
  <c r="I1231" i="12"/>
  <c r="I1188" i="12" s="1"/>
  <c r="B1233" i="12"/>
  <c r="B1190" i="12" s="1"/>
  <c r="B1260" i="12"/>
  <c r="B1256" i="12" s="1"/>
  <c r="B1227" i="12" s="1"/>
  <c r="B1184" i="12" s="1"/>
  <c r="B870" i="12"/>
  <c r="B867" i="12"/>
  <c r="B865" i="12" s="1"/>
  <c r="B861" i="12" s="1"/>
  <c r="J611" i="12"/>
  <c r="G615" i="12"/>
  <c r="S615" i="12" s="1"/>
  <c r="G612" i="12"/>
  <c r="H124" i="12"/>
  <c r="H147" i="12"/>
  <c r="H120" i="12" s="1"/>
  <c r="L422" i="12"/>
  <c r="L40" i="12"/>
  <c r="L38" i="12" s="1"/>
  <c r="L419" i="12"/>
  <c r="L416" i="12"/>
  <c r="L414" i="12" s="1"/>
  <c r="L410" i="12" s="1"/>
  <c r="K419" i="12"/>
  <c r="K415" i="12"/>
  <c r="K414" i="12" s="1"/>
  <c r="K410" i="12" s="1"/>
  <c r="D18" i="12"/>
  <c r="D17" i="12" s="1"/>
  <c r="D61" i="12"/>
  <c r="D58" i="12"/>
  <c r="D15" i="12"/>
  <c r="D54" i="12"/>
  <c r="D53" i="12" s="1"/>
  <c r="D49" i="12" s="1"/>
  <c r="G610" i="12" l="1"/>
  <c r="S612" i="12"/>
  <c r="G1188" i="12"/>
  <c r="S1188" i="12" s="1"/>
  <c r="S1231" i="12"/>
  <c r="G1227" i="12"/>
  <c r="S1241" i="12"/>
  <c r="G770" i="12"/>
  <c r="S770" i="12" s="1"/>
  <c r="S783" i="12"/>
  <c r="G779" i="12"/>
  <c r="S806" i="12"/>
  <c r="H770" i="12"/>
  <c r="T770" i="12" s="1"/>
  <c r="T783" i="12"/>
  <c r="H779" i="12"/>
  <c r="T806" i="12"/>
  <c r="C610" i="12"/>
  <c r="Q615" i="12"/>
  <c r="C1274" i="12"/>
  <c r="Q1276" i="12"/>
  <c r="G15" i="12"/>
  <c r="S871" i="12"/>
  <c r="S15" i="12" s="1"/>
  <c r="G881" i="12"/>
  <c r="S882" i="12"/>
  <c r="H1274" i="12"/>
  <c r="T1275" i="12"/>
  <c r="H610" i="12"/>
  <c r="T612" i="12"/>
  <c r="G625" i="12"/>
  <c r="S625" i="12" s="1"/>
  <c r="S629" i="12"/>
  <c r="G676" i="12"/>
  <c r="S678" i="12"/>
  <c r="G1270" i="12"/>
  <c r="S1270" i="12" s="1"/>
  <c r="S1274" i="12"/>
  <c r="T419" i="12"/>
  <c r="T415" i="12"/>
  <c r="T15" i="12"/>
  <c r="S416" i="12"/>
  <c r="S414" i="12" s="1"/>
  <c r="S410" i="12" s="1"/>
  <c r="S16" i="12"/>
  <c r="T416" i="12"/>
  <c r="T16" i="12"/>
  <c r="T11" i="12" s="1"/>
  <c r="S40" i="12"/>
  <c r="S38" i="12" s="1"/>
  <c r="S422" i="12"/>
  <c r="H525" i="12"/>
  <c r="T525" i="12" s="1"/>
  <c r="T529" i="12"/>
  <c r="R14" i="12"/>
  <c r="R10" i="12"/>
  <c r="R9" i="12" s="1"/>
  <c r="R5" i="12" s="1"/>
  <c r="T867" i="12"/>
  <c r="H865" i="12"/>
  <c r="S11" i="12"/>
  <c r="S41" i="12"/>
  <c r="G958" i="12"/>
  <c r="S958" i="12" s="1"/>
  <c r="S962" i="12"/>
  <c r="H958" i="12"/>
  <c r="T958" i="12" s="1"/>
  <c r="T962" i="12"/>
  <c r="G1114" i="12"/>
  <c r="S1114" i="12" s="1"/>
  <c r="S1118" i="12"/>
  <c r="H1114" i="12"/>
  <c r="T1114" i="12" s="1"/>
  <c r="T1118" i="12"/>
  <c r="G1131" i="12"/>
  <c r="S1144" i="12"/>
  <c r="T1256" i="12"/>
  <c r="H1227" i="12"/>
  <c r="G1317" i="12"/>
  <c r="S1317" i="12" s="1"/>
  <c r="S1321" i="12"/>
  <c r="G1378" i="12"/>
  <c r="S1378" i="12" s="1"/>
  <c r="S1382" i="12"/>
  <c r="H1378" i="12"/>
  <c r="T1378" i="12" s="1"/>
  <c r="T1382" i="12"/>
  <c r="C1394" i="12"/>
  <c r="Q1394" i="12" s="1"/>
  <c r="Q1398" i="12"/>
  <c r="Q14" i="12"/>
  <c r="Q10" i="12"/>
  <c r="Q9" i="12" s="1"/>
  <c r="Q5" i="12" s="1"/>
  <c r="H516" i="12"/>
  <c r="T518" i="12"/>
  <c r="G692" i="12"/>
  <c r="S692" i="12" s="1"/>
  <c r="S696" i="12"/>
  <c r="G738" i="12"/>
  <c r="S738" i="12" s="1"/>
  <c r="S742" i="12"/>
  <c r="D606" i="12"/>
  <c r="R606" i="12" s="1"/>
  <c r="R610" i="12"/>
  <c r="H672" i="12"/>
  <c r="T672" i="12" s="1"/>
  <c r="T676" i="12"/>
  <c r="H692" i="12"/>
  <c r="T692" i="12" s="1"/>
  <c r="T696" i="12"/>
  <c r="T1170" i="12"/>
  <c r="H1131" i="12"/>
  <c r="H1317" i="12"/>
  <c r="T1317" i="12" s="1"/>
  <c r="T1321" i="12"/>
  <c r="H738" i="12"/>
  <c r="T738" i="12" s="1"/>
  <c r="T742" i="12"/>
  <c r="H877" i="12"/>
  <c r="T877" i="12" s="1"/>
  <c r="T881" i="12"/>
  <c r="C1317" i="12"/>
  <c r="Q1317" i="12" s="1"/>
  <c r="Q1321" i="12"/>
  <c r="I11" i="12"/>
  <c r="I304" i="12"/>
  <c r="I300" i="12" s="1"/>
  <c r="G414" i="12"/>
  <c r="G410" i="12" s="1"/>
  <c r="J612" i="12"/>
  <c r="J610" i="12" s="1"/>
  <c r="J606" i="12" s="1"/>
  <c r="C188" i="12"/>
  <c r="Q188" i="12" s="1"/>
  <c r="Q192" i="12"/>
  <c r="G55" i="12"/>
  <c r="G53" i="12" s="1"/>
  <c r="G49" i="12" s="1"/>
  <c r="K58" i="12"/>
  <c r="G16" i="12"/>
  <c r="G11" i="12" s="1"/>
  <c r="D188" i="12"/>
  <c r="R188" i="12" s="1"/>
  <c r="R192" i="12"/>
  <c r="J615" i="12"/>
  <c r="C230" i="12"/>
  <c r="Q230" i="12" s="1"/>
  <c r="Q234" i="12"/>
  <c r="K16" i="12"/>
  <c r="K11" i="12" s="1"/>
  <c r="L16" i="12"/>
  <c r="L14" i="12" s="1"/>
  <c r="G870" i="12"/>
  <c r="S870" i="12" s="1"/>
  <c r="G866" i="12"/>
  <c r="L53" i="12"/>
  <c r="L49" i="12" s="1"/>
  <c r="C133" i="12"/>
  <c r="C120" i="12" s="1"/>
  <c r="C124" i="12"/>
  <c r="C58" i="12"/>
  <c r="C15" i="12"/>
  <c r="C54" i="12"/>
  <c r="C53" i="12" s="1"/>
  <c r="C49" i="12" s="1"/>
  <c r="L10" i="12"/>
  <c r="K10" i="12"/>
  <c r="H10" i="12"/>
  <c r="H55" i="12"/>
  <c r="H53" i="12" s="1"/>
  <c r="H49" i="12" s="1"/>
  <c r="H16" i="12"/>
  <c r="H11" i="12" s="1"/>
  <c r="I14" i="12"/>
  <c r="I10" i="12"/>
  <c r="I9" i="12" s="1"/>
  <c r="I5" i="12" s="1"/>
  <c r="F14" i="12"/>
  <c r="F11" i="12"/>
  <c r="F9" i="12" s="1"/>
  <c r="F5" i="12" s="1"/>
  <c r="J14" i="12"/>
  <c r="D14" i="12"/>
  <c r="D10" i="12"/>
  <c r="D9" i="12" s="1"/>
  <c r="D5" i="12" s="1"/>
  <c r="B14" i="12"/>
  <c r="B10" i="12"/>
  <c r="B9" i="12" s="1"/>
  <c r="B5" i="12" s="1"/>
  <c r="G14" i="12"/>
  <c r="G10" i="12"/>
  <c r="G9" i="12" s="1"/>
  <c r="G5" i="12" s="1"/>
  <c r="H58" i="12"/>
  <c r="J10" i="12"/>
  <c r="J9" i="12" s="1"/>
  <c r="J5" i="12" s="1"/>
  <c r="G865" i="12" l="1"/>
  <c r="S866" i="12"/>
  <c r="H1086" i="12"/>
  <c r="T1086" i="12" s="1"/>
  <c r="T1131" i="12"/>
  <c r="H512" i="12"/>
  <c r="T512" i="12" s="1"/>
  <c r="T516" i="12"/>
  <c r="H1184" i="12"/>
  <c r="T1184" i="12" s="1"/>
  <c r="T1227" i="12"/>
  <c r="G1086" i="12"/>
  <c r="S1086" i="12" s="1"/>
  <c r="S1131" i="12"/>
  <c r="T865" i="12"/>
  <c r="H861" i="12"/>
  <c r="T861" i="12" s="1"/>
  <c r="T14" i="12"/>
  <c r="T10" i="12"/>
  <c r="T9" i="12" s="1"/>
  <c r="T5" i="12" s="1"/>
  <c r="T414" i="12"/>
  <c r="T410" i="12" s="1"/>
  <c r="G672" i="12"/>
  <c r="S672" i="12" s="1"/>
  <c r="S676" i="12"/>
  <c r="H606" i="12"/>
  <c r="T606" i="12" s="1"/>
  <c r="T610" i="12"/>
  <c r="H1270" i="12"/>
  <c r="T1270" i="12" s="1"/>
  <c r="T1274" i="12"/>
  <c r="G877" i="12"/>
  <c r="S877" i="12" s="1"/>
  <c r="S881" i="12"/>
  <c r="S14" i="12"/>
  <c r="S10" i="12"/>
  <c r="S9" i="12" s="1"/>
  <c r="S5" i="12" s="1"/>
  <c r="C1270" i="12"/>
  <c r="Q1270" i="12" s="1"/>
  <c r="Q1274" i="12"/>
  <c r="C606" i="12"/>
  <c r="Q606" i="12" s="1"/>
  <c r="Q610" i="12"/>
  <c r="H766" i="12"/>
  <c r="T766" i="12" s="1"/>
  <c r="T779" i="12"/>
  <c r="G766" i="12"/>
  <c r="S766" i="12" s="1"/>
  <c r="S779" i="12"/>
  <c r="G1184" i="12"/>
  <c r="S1184" i="12" s="1"/>
  <c r="S1227" i="12"/>
  <c r="G606" i="12"/>
  <c r="S606" i="12" s="1"/>
  <c r="S610" i="12"/>
  <c r="L11" i="12"/>
  <c r="L9" i="12"/>
  <c r="L5" i="12" s="1"/>
  <c r="K14" i="12"/>
  <c r="K9" i="12"/>
  <c r="K5" i="12" s="1"/>
  <c r="C14" i="12"/>
  <c r="C10" i="12"/>
  <c r="C9" i="12" s="1"/>
  <c r="C5" i="12" s="1"/>
  <c r="H9" i="12"/>
  <c r="H5" i="12" s="1"/>
  <c r="H14" i="12"/>
  <c r="G861" i="12" l="1"/>
  <c r="S861" i="12" s="1"/>
  <c r="S865" i="12"/>
  <c r="P967" i="18"/>
  <c r="P966" i="18" s="1"/>
  <c r="P962" i="18" s="1"/>
  <c r="P974" i="18"/>
  <c r="P943" i="18"/>
  <c r="P935" i="18" s="1"/>
  <c r="P934" i="18" s="1"/>
  <c r="P930" i="18" s="1"/>
  <c r="P942" i="18" l="1"/>
  <c r="P878" i="18"/>
  <c r="P870" i="18" l="1"/>
  <c r="P869" i="18" s="1"/>
  <c r="P865" i="18" s="1"/>
  <c r="P877" i="18"/>
  <c r="P15" i="18"/>
  <c r="P10" i="18" s="1"/>
  <c r="P14" i="18" l="1"/>
  <c r="P9" i="18"/>
  <c r="P5" i="18" s="1"/>
</calcChain>
</file>

<file path=xl/sharedStrings.xml><?xml version="1.0" encoding="utf-8"?>
<sst xmlns="http://schemas.openxmlformats.org/spreadsheetml/2006/main" count="4210" uniqueCount="656">
  <si>
    <t>2. pielikums</t>
  </si>
  <si>
    <t>Ministru kabineta</t>
  </si>
  <si>
    <t>2014. gada 2. decembra</t>
  </si>
  <si>
    <t>noteikumiem Nr. 737</t>
  </si>
  <si>
    <t>Plāns</t>
  </si>
  <si>
    <t>I. Plāna kopsavilkums</t>
  </si>
  <si>
    <r>
      <t>Norāda īsu dokumenta satura kopsavilkumu, tajā skaitā informāciju par sabiedrības līdzdalību dokumenta izstrādes stadijā (</t>
    </r>
    <r>
      <rPr>
        <i/>
        <sz val="9"/>
        <color theme="1"/>
        <rFont val="Arial"/>
        <family val="2"/>
        <charset val="186"/>
        <scheme val="minor"/>
      </rPr>
      <t>ne vairāk kā divas lappuses</t>
    </r>
    <r>
      <rPr>
        <sz val="9"/>
        <color theme="1"/>
        <rFont val="Arial"/>
        <family val="2"/>
        <charset val="186"/>
        <scheme val="minor"/>
      </rPr>
      <t>)
4 mērķi, kas akcentē …
Pasākumi ….</t>
    </r>
  </si>
  <si>
    <t>II. Esošās situācijas raksturojums</t>
  </si>
  <si>
    <t>Sniedz īsu esošās situācijas raksturojumu, tajā skaitā sākotnējās ietekmes novērtējumu vai atsauci uz pamatnostādnēm, kur šāda informācija ir sniegta, kā arī informāciju par plāna sasaisti ar citiem attīstības plānošanas dokumentiem, attiecīgās nozares prioritātēm, tiesību aktiem, Eiropas Savienības tiesību aktiem un Eiropas Savienības politiku instrumentiem, sniedzot atsauci uz konkrētiem attiecīgo dokumentu politikas mērķiem, rīcības virzieniem un uzdevumiem.</t>
  </si>
  <si>
    <t>Izglītības attīstības pamatnostādņu 2021.–2027. gadam virsmērķis ir nodrošināt kvalitatīvas izglītības iespējas visiem Latvijas iedzīvotājiem, lai veicinātu viņu potenciāla attīstību un īstenošanu mūža garumā un lai veidotu viņu spēju mainīties un atbildīgi vadīt pastāvīgās pārmaiņas sabiedrībā un tautsaimniecībā.</t>
  </si>
  <si>
    <t xml:space="preserve">Plāna mērķis </t>
  </si>
  <si>
    <t>Pamatnostādņu ieviešana, lai nodrošinātu tajās noteikto mērķu sasniegšanu - augsti kvalificēti, kompetenti un uz izcilību orientēti pedagogi un akadēmiskais personāls; mūsdienīgs, kvalitatīvs un uz darba tirgū augsti novērtētu prasmju attīstīšanu orientēts izglītības piedāvājums; atbalsts ikviena izaugsmei; ilgtspējīga un efektīva izglītības sistēmas un resursu pārvaldība.</t>
  </si>
  <si>
    <t>Mērķis</t>
  </si>
  <si>
    <t>1. Augsti kvalificēti, kompetenti un uz izcilību orientēti pedagogi un akadēmiskais personāls.</t>
  </si>
  <si>
    <t>Rīcības virziens</t>
  </si>
  <si>
    <t>1.1. Pedagogu sagatavošana, piesaiste un attīstība.</t>
  </si>
  <si>
    <t>PR 1. Kvalitatīva un kvantitatīva pedagogu un akadēmiskā personāla ataudze</t>
  </si>
  <si>
    <t>RR 1.2. Pedagogu noturība; darba stāža proporcijas izmaiņas:
1) Pedagogu īpatsvars, kuri pedagoģisko izglītību un/vai skolotāja kvalifikāciju ieguvuši pēdējo 5 gadu laikā (īpatsvars) -  10%;
2) Pedagogu īpatsvars, kuru darba stāžs ir 6–10 gadi (īpatsvars) – 8%</t>
  </si>
  <si>
    <t xml:space="preserve">RR 1.3.Pedagogu un AII akadēmiskā personāla vidējās bruto darba samaksas sabiedriskajā sektorā attiecība pret vidējo bruto darba samaksu sabiedriskajā sektorā – pedagogiem pret strādājošajiem ar vismaz bakalaura grādu , akadēmiskajam personālam ‒ attiecībā pret strādājošajiem ar doktora grādu (euro mēnesī):
1) pirmsskolas izglītības pedagogi - 72%
2) pamatizglītības pedagogi - 109%
3) vidējās izglītības pedagogi - 118%
4) profesionālās izglītības pedagogi - 130%
5) universitāšu un citu augstākās izglītības institūciju akadēmiskais personāls - 121% (2022.g. dati pieejami 2024.g.).
</t>
  </si>
  <si>
    <t>PR 2. Kvalitatīva un mūsdienīga izglītība</t>
  </si>
  <si>
    <t xml:space="preserve">RR 2.2. Skolēni ar augstiem mācību rezultātiem (skolēni 15 gadu vecumā; PISA 5. un 6. līmenis), %:
1) lasīšanā  - 6%, 
2) matemātikā  - 9%, 
3)dabaszinātnēs – 5%.
</t>
  </si>
  <si>
    <t>RR 2.3. Skolēni ar zemiem mācību rezultātiem (15 gadu vecumā; zemāk par PISA 2. līmeni), %:
1) lasīšanā – 20%, 
2) matemātikā – 16%, 
3) dabaszinātnēs 17%.</t>
  </si>
  <si>
    <t xml:space="preserve">RR 2.4. 1. Iedzīvotāji (15–74 gadu vecumā), kas ieguvuši tikai vispārējo vidējo izglītību - 25,5%.
2. Iedzīvotāji, kas pabeiguši pamatskolu un turpina izglītību:
2.1.) . Mācības vidusskolā turpina 56%;
2.2.) profesionālajā izglītībā - 39%;
2.3.) mācības neturpina - 5%.
3. Iedzīvotāji, kas pabeiguši vidusskolu un turpina izglītību:
3.1.) Mācības augstākajā izglītībā un koledžās turpina - 68%;
3.2.) PII - 6%;
3.3.) mācības neturpina - 26%.
</t>
  </si>
  <si>
    <t xml:space="preserve">PR 3. Ikvienam pieejams atbalsts viņa izaugsmei
</t>
  </si>
  <si>
    <t>RR 3.1. Labu, ļoti labu, teicamu un izcilu vērtējumu īpatsvars profesionālās kvalifikācijas eksāmenos -25% (vērtējums 9 un 10), 50% (7 un 8 balles).</t>
  </si>
  <si>
    <t>RR 3.2. Skolēnu proporcija, kas piedzīvojuši dažāda veida pāridarījumus skolā (emocionālus, fiziskus) – 27%.</t>
  </si>
  <si>
    <t>RR 3.3. Profesionālās un profesionālās vidējās izglītības progammās un  augstākās izglītības programmās uzņemto un absolvējušo skaita attiecība (intervāls: teorētiskais studiju laiks + 2 gadi):
1) profesionālās izglītības programmās – 60%
2) augstākās izglītības programmās – 50%</t>
  </si>
  <si>
    <t>RR 3.4. Jaunieši (18–24 g. v.), kas neturpina izglītību:
1) koprādītājs – kopā 7%,
2) rādītājs grupā ar lielāko jauniešu proporciju, kas neturpina izglītību (vīrieši, kas dzīvo laukos) -12%.</t>
  </si>
  <si>
    <t>RR.3.7 Skolēnu proporcija, kuru pilsoniskā kompetence (kognitīvie un uzvedību ietekmējošie mācīšanās rezultāti) atbilst augstākajam līmenim - 26% (ICCS 2022.g. dati, kas pieejami 2023. g.)</t>
  </si>
  <si>
    <t>RR 3.8. Jauniešu (15–29 g. v.), kas nav iesaistīti izglītībā, nodarbinātībā vai neapgūst arodu (NEET), īpatsvars - 7%.</t>
  </si>
  <si>
    <t>RR 3.9. Bērnu un jauniešu īpatsvars ar speciālām vajadzībām, kas turpina izglītību pēc obligātās izglītības iegūšanas - 33%</t>
  </si>
  <si>
    <t>PR 4. Ilgtspējīga un efektīva izglītības sistēmas un resursu pārvaldība</t>
  </si>
  <si>
    <t>RR 4.1. Izglītības programmu, kas ir akreditētas uz noteikto akreditācijas periodu bez papildu nosacījumiem, īpatsvars - 50%</t>
  </si>
  <si>
    <t>1.2. Akadēmiskā personāla sagatavošana, piesaiste.
un attīstība.</t>
  </si>
  <si>
    <t xml:space="preserve">PR 1. Kvalitatīva un kvantitatīva pedagogu un akadēmiskā personāla ataudze
</t>
  </si>
  <si>
    <t xml:space="preserve">RR 1.1. Pieaudzis akadēmiskā personāla īpatsvars, kuri nodarbināti pilna laika slodzē AII (ISCED 5. –8. izglītības pakāpes līmenis) - 25% </t>
  </si>
  <si>
    <t>RR 2.7. Augstākās izglītības absolventu nodarbinātība 0. līdz 3. profesiju pamatgrupā (vadītāji, vecākie speciālisti un speciālisti), salīdzinot ar kopējo augstāko izglītību ieguvušo nodarbināto skaitu) – 80%.</t>
  </si>
  <si>
    <t>PR 3. Ikvienam pieejams atbalsts viņa izaugsmei</t>
  </si>
  <si>
    <t>RR 4.2.
Finansējums uz vienu pilna laika ekvivalenta studējošo (% no OECD vidējā rādītāja - 60%</t>
  </si>
  <si>
    <t>2. Mūsdienīgs, kvalitatīvs un uz darba tirgū augsti novērtētu prasmju attīstīšanu orientēts izglītības piedāvājums.</t>
  </si>
  <si>
    <t>2.1. Izglītības satura un procesa attīstība.</t>
  </si>
  <si>
    <t xml:space="preserve">PR 1. Kvalitatīva un kvantitatīva pedagogu un akadēmiskā personāla ataudze
</t>
  </si>
  <si>
    <t xml:space="preserve">PR 2. Kvalitatīva un mūsdienīga izglītība
</t>
  </si>
  <si>
    <t>RR 2.1. Bērnu no 1 gada vecuma līdz 4 gadu vecumam, kuri apgūst pirmsskolas izglītības programmu, īpatsvars – 70%.</t>
  </si>
  <si>
    <t>RR 2.2. Skolēni (15 gadu vecumā) ar augstiem mācību rezultātiem (pēc PISA 5. un 6. kompetences līmenis):
1) lasīšanā  - 6%, 
2) matemātikā  - 9%, 
3) dabaszinātnēs – 5%.</t>
  </si>
  <si>
    <t xml:space="preserve">RR 2.3. Skolēni (15 gadu vecumā) ar zemiem mācību rezultātiem (zemāk par PISA 2. kompetences līmeni):
1) lasīšanā – 20%, 
2) matemātikā – 16%, 
3) dabaszinātnēs 17%.
</t>
  </si>
  <si>
    <t>RR 2.5.
Pieaugušo (25–64 gadi), kuri iesaistīti pieaugušo izglītībā pēdējo četru nedēļu laikā pirms aptaujas, īpatsvars – 8%.</t>
  </si>
  <si>
    <t xml:space="preserve">RR 2.6.
Digitālo prasmju apguve un pilnveide (16–74 g. v. iedzīvotājiem), vismaz pamata līmeņa digitālās prasmes – 54%.
</t>
  </si>
  <si>
    <t xml:space="preserve">PR 3. Ikvienam pieejams atbalsts viņa izaugsmei
</t>
  </si>
  <si>
    <t>RR 3.5. Izglītojamo, kas apguvuši jaunas prasmes, mācoties darbavietā, īpatsvars - 20%</t>
  </si>
  <si>
    <t>RR 3.6. Nodarbināto (25–64 g. v.), kuri piedalījušies izglītības procesā apmaksātu darba stundu laikā, īpatsvars, salīdzinot ar šīs vecumgrupas nodarbinātajiem, kuri piedalījušies izglītības procesā jebkādā veidā un laikā - 47%.</t>
  </si>
  <si>
    <t xml:space="preserve">PR 4. Ilgtspējīga un efektīva izglītības sistēmas un resursu pārvaldība
</t>
  </si>
  <si>
    <t>2.2. Izglītības vides attīstība (digitāla ekosistēma).</t>
  </si>
  <si>
    <t xml:space="preserve">PR 2. Kvalitatīva un mūsdienīga izglītība
</t>
  </si>
  <si>
    <t xml:space="preserve">PR 4. Ilgtspējīga un efektīva izglītības sistēmas un resursu pārvaldība
</t>
  </si>
  <si>
    <t>2.3. Izglītības attīstībai nozīmīgas partnerības.</t>
  </si>
  <si>
    <t xml:space="preserve">PR 3. Ikvienam pieejams atbalsts viņa izaugsmei
</t>
  </si>
  <si>
    <t>3. Atbalsts ikviena izaugsmei.</t>
  </si>
  <si>
    <t>3.1. Institucionāli risinājumi atbalsta nodrošināšanai.</t>
  </si>
  <si>
    <t xml:space="preserve">PR 2. Kvalitatīva un mūsdienīga izglītība
</t>
  </si>
  <si>
    <t>3.2. Sadarbība un dalīta atbildība ar vietējo kopienu.</t>
  </si>
  <si>
    <t xml:space="preserve">PR 2. Kvalitatīva un mūsdienīga izglītība
</t>
  </si>
  <si>
    <t>3.3. Pieaugušo izglītības attīstība.</t>
  </si>
  <si>
    <t xml:space="preserve">PR 2. Kvalitatīva un mūsdienīga izglītība
</t>
  </si>
  <si>
    <t>4. Ilgtspējīga un efektīva izglītības sistēmas un resursu pārvaldība.</t>
  </si>
  <si>
    <t>4.1. Izglītības sistēmas un iestāžu pārvaldība.</t>
  </si>
  <si>
    <t xml:space="preserve">PR 1. Kvalitatīva un kvantitatīva pedagogu un akadēmiskā personāla ataudze
</t>
  </si>
  <si>
    <t>4.2. Pētniecībā un pierādījumos balstīta, lietotājcentrēta izglītības politika.</t>
  </si>
  <si>
    <t xml:space="preserve">PR 2. Kvalitatīva un mūsdienīga izglītība
</t>
  </si>
  <si>
    <t xml:space="preserve">PR 3. Ikvienam pieejams atbalsts viņa izaugsmei
</t>
  </si>
  <si>
    <t xml:space="preserve">FM resora 63.07.00. apakšprogramma "Eiropas Sociālā fonda (ESF) avansa maksājumi un atmaksas finansējuma saņēmējiem (2014-2020)" SAM 8.2.1.finansējums   </t>
  </si>
  <si>
    <t>03.01.00 Augstskolas</t>
  </si>
  <si>
    <t xml:space="preserve">FM resora 63.07.00. apakšprogramma "Eiropas Sociālā fonda (ESF) avansa maksājumi un atmaksas finansējuma saņēmējiem (2014-2020)" SAM 8.2.1. finansējums  </t>
  </si>
  <si>
    <t xml:space="preserve">FM resora 63.00.00. programma "Eiropas Sociālā fonda (ESF)  projektu un pasākumu īstenošana </t>
  </si>
  <si>
    <t>IZM resora apakšprgrmma 01.11.00 Pedagogu profesionālās kompetences pilnveidošana</t>
  </si>
  <si>
    <t xml:space="preserve">IZM budžeta apakšprogramma 63.08.00 Eiropas sociālā fonda (ESF) projekti (2014-2020) SAM 8 5.3.                        </t>
  </si>
  <si>
    <t>IZM resora apakšprogramma 05.12.00 Valsts pētījumu programmas</t>
  </si>
  <si>
    <t> </t>
  </si>
  <si>
    <t>IZM budžeta apakšprogramma 70.15.00 Eiropas Savienības programmas Erasmus+ projektu īstenošanas nodrošināšana</t>
  </si>
  <si>
    <t>NAP 411</t>
  </si>
  <si>
    <t>IZM budžeta programma 63.00.00 Eiropas Sociālā fonda (ESF) projektu un pasākumu īstenošana</t>
  </si>
  <si>
    <t xml:space="preserve">IZM budžeta apakšprogramma 63.08.00 Eiropas sociālā fonda (ESF) projekti (2014-2020) SAM 8.3.5.                        </t>
  </si>
  <si>
    <t>42.05.00 Valsts izglītības attīstības aģentūras darbības nodrošināšana</t>
  </si>
  <si>
    <t>02.01.00 Profesionālās izglītības programmu īstenošana</t>
  </si>
  <si>
    <t>KM valsts budžeta programma 21.00.00 “Kultūras mantojums"</t>
  </si>
  <si>
    <t xml:space="preserve">IZM budžeta 70.11.00 apakšporgramma Dalība Eiropas Savienības izglītības sadarbības projektos </t>
  </si>
  <si>
    <t xml:space="preserve">IZM budžeta apakšprogramma 63.08.00 Eiropas sociālā fonda (ESF) projekti (2014-2020) SAM 8.5.2.                        </t>
  </si>
  <si>
    <t>Kopā ar 2.1.2.1.</t>
  </si>
  <si>
    <t>FM budžeta programma 74.00.00 "Atveseļošanas un noturības mehānisma (ANM) projektu un pasākumu īstenošana"</t>
  </si>
  <si>
    <t>FM resora 42.00.00 prgramma Valsts budžeta aizdevumi un to atmaksāšana</t>
  </si>
  <si>
    <t xml:space="preserve">IZM budžeta apakšprogramma 
62.08.00 Eiropas Reģionālās attīstības fonda (ERAF) projekti (2014-2020)
</t>
  </si>
  <si>
    <t>IZM budžeta programma 74.00.00 "Atveseļošanas un noturības mehānisma (ANM) projektu un pasākumu īstenošana"</t>
  </si>
  <si>
    <t>07.00.00 Informācijas un komunikāciju tehnoloģiju uzturēšana un attīstība</t>
  </si>
  <si>
    <t>01.14.00 Mācību līdzekļu iegāde</t>
  </si>
  <si>
    <t xml:space="preserve">KM  budžeta apakšprogramma 62.08.00 “Eiropas Reģionālās attīstības fonda (ERAF) projekti (2014-2020)”        </t>
  </si>
  <si>
    <t xml:space="preserve">KM budžeta programma 62.00.00 “Eiropas Reģionālās attīstības fonda (ERAF) projektu un pasākumu īstenošana      </t>
  </si>
  <si>
    <t>FM 63.07.00. apakšprogramma "Eiropas Sociālā fonda (ESF) avansa maksājumi un atmaksas finansējuma saņēmējiem (2014-2020)"   (CFLA budžets) (REACT-EU)</t>
  </si>
  <si>
    <t>IZM resora budžeta  03.00.00. Augstākā izglītība</t>
  </si>
  <si>
    <t>IZM budžeta 70.15. apakšprgramma Eiropas Savienības Erasmus+ projektu īstenošanas nodrošināšana/ Erasmus+ 21.-27. finansējums</t>
  </si>
  <si>
    <t>IZM budžeta programma 12.00.00 Finansējums asistenta pakalpojuma nodrošināšanai personai ar invaliditāti pārvietošanās atbalstam un pāsaprūpes veikšanai</t>
  </si>
  <si>
    <t>IZM budžeta apakšprogramma 01.08.00 Vispārējās izglītības atbalsta pasākumi</t>
  </si>
  <si>
    <t>IZM budžeta apakšprogramma 63.08.00 Eiropas Sociālā fonda (ESF) projekti (2014-2020) SAM 8.3.4.</t>
  </si>
  <si>
    <t>IZM budžeta apakšprogramma 63.08.00 Eiropas sociālā fonda (ESF) projekti (2014-2020) SAM 8.3.5.</t>
  </si>
  <si>
    <t>Valsts budžeta apakšprogramma 42.03 "Skolu jaunatnes dziesmu un deju svētki"</t>
  </si>
  <si>
    <t>IZM budžeta apakšprogramma 63.08.00 Eiropas sociālā fonda (ESF) projekti (2014-2020) SAM 8.3.4.</t>
  </si>
  <si>
    <t xml:space="preserve">IZM budžeta apakšprogramma 63.08.00 Eiropas sociālā fonda (ESF) projekti (2014-2020) SAM 8. 3.4.
</t>
  </si>
  <si>
    <t>IZM budžeta 70.11.00 apakšporgramma Dalība Eiropas Savienības izglītības sadarbības projektos (EPALE projekts)</t>
  </si>
  <si>
    <t>IZM budžeta apakšprogramma 63.08.00 Eiropas sociālā fonda (ESF) projekti (2014-2020) SAM 841 finansējums</t>
  </si>
  <si>
    <t>FM budžeta programma 63.00.00 Eiropas Sociālā fonda (ESF) projektu un pasākumu īstenošana</t>
  </si>
  <si>
    <t>VI. Ietekmes novērtējums uz valsts un pašvaldību budžetiem</t>
  </si>
  <si>
    <t>Kopā</t>
  </si>
  <si>
    <t>Kopsavilkums par pamatnostādnēs iekļauto uzdevumu īstenošanai indikatīvi nepieciešamo finansējumu, eiro</t>
  </si>
  <si>
    <t>ar izmaiņām</t>
  </si>
  <si>
    <t>Uzdevums</t>
  </si>
  <si>
    <t>Plānotais finansējums</t>
  </si>
  <si>
    <t>Piezīmes</t>
  </si>
  <si>
    <t>Indikatīvais papildu nepieciešamais finansējums</t>
  </si>
  <si>
    <t>izmaiņas</t>
  </si>
  <si>
    <t>Finansējums kopā</t>
  </si>
  <si>
    <t>Pašvaldību budžets</t>
  </si>
  <si>
    <t>Privātais sektors</t>
  </si>
  <si>
    <t>Publiski atvasināto personu (izņemot pašvaldības) budžets</t>
  </si>
  <si>
    <t>Valsts budžets kopā</t>
  </si>
  <si>
    <t>- valsts pamatfunkciju īstenošana</t>
  </si>
  <si>
    <t>- ES politiku instrumentu un pārējās ārvalstu finanšu palīdzības līdzfinansēto projektu un pasākumu īstenošana</t>
  </si>
  <si>
    <t>Informatīvi</t>
  </si>
  <si>
    <t>Sadalījumā pa budžeta resoriem</t>
  </si>
  <si>
    <t>15. Izglītības un zinātnes ministrija</t>
  </si>
  <si>
    <t>62. Mērķdotācijas pašvaldībām</t>
  </si>
  <si>
    <t/>
  </si>
  <si>
    <t>12. Ekonomikas ministrija</t>
  </si>
  <si>
    <t>14. Iekšlietu ministrija</t>
  </si>
  <si>
    <t>16. Zemkopības ministrija</t>
  </si>
  <si>
    <t>18. Labklājības ministrija</t>
  </si>
  <si>
    <t>19. Tieslietu ministrija</t>
  </si>
  <si>
    <t>21. Vides aizsardzības un reģionālās attīstības ministrija</t>
  </si>
  <si>
    <t>22. Kultūras ministrija</t>
  </si>
  <si>
    <t>25. Pārresoru koordinācijas centrs*</t>
  </si>
  <si>
    <t>29. Veselības ministrija</t>
  </si>
  <si>
    <t xml:space="preserve">1. Augsti kvalificēti, kompetenti un uz izcilību orientēti pedagogi un akadēmiskais personāls. </t>
  </si>
  <si>
    <t xml:space="preserve">1.1.1. Attīstīt pedagogu sagatavošanas sistēmu. </t>
  </si>
  <si>
    <t xml:space="preserve">1.1.1.1. Ieviest sistēmu regulārai un pierādījumos balstītai pedagogu pieprasījuma un piedāvājuma analīzei un stratēģiskai </t>
  </si>
  <si>
    <t>plānošanai (t.sk. prognozēšanas rīka izstrāde, aprobācija).</t>
  </si>
  <si>
    <t>63.08.00 Eiropas Sociālā fonda (ESF) projekti (2014-2020) (2021.gadam)</t>
  </si>
  <si>
    <t>80.00.00 Nesadalītais finansējums Eiropas Savienības politiku instrumentu un pārējās ārvalstu finanšu palīdzības līdzfinansēto projektu un pasākumu īstenošanai (2022.un 2023.gadam)</t>
  </si>
  <si>
    <t xml:space="preserve">1.1.1.2. Ieviest un nostiprināt jaunu pedagogu sagatavošanas sistēmu (indukcijas gads, komunikācija u.c.). </t>
  </si>
  <si>
    <t>-6 261 581€, VBF PP: 03.01.00 Augstskolas</t>
  </si>
  <si>
    <t>NAP 398</t>
  </si>
  <si>
    <t>1.1.2. Nodrošināt regulāru pedagogu profesionālo pilnveidi, metodisko un konsultatīvo atbalstu, mērķtiecīgi koordinējot dažādu pušu iesaisti un sadarbību.</t>
  </si>
  <si>
    <t xml:space="preserve">1.1.2.1. Īstenot stratēģisku un sistēmisku pieeju pedagogu profesionālās pilnveides nodrošināšanai. </t>
  </si>
  <si>
    <t>01.11.00 Pedagogu profesionālās kompetences pilnveidošana</t>
  </si>
  <si>
    <t xml:space="preserve">1.1.2.2. Izveidot vienotu pedagogu profesionālās kompetences pilnveides sistēmu, t.sk. stratēģiski koordinējot visas iesaistītās puses augstas kvalitātes </t>
  </si>
  <si>
    <t>metodiskā un konsultatīvā atbalsta nodrošināšanai pedagogiem visā Latvijā (t.sk. VISC metodiskā atbalsta kapacitātes stiprināšana).</t>
  </si>
  <si>
    <t>1.1.3. Veidot ilgtspējīgus profesionālās pieredzes apmaiņas un sadarbības tīklus.</t>
  </si>
  <si>
    <t>1.1.3.1. Profesionālās pieredzes apmaiņas un sadarbības tīklu stiprināšana mācīšanas un mācīšanās labās prakses pārnesei un izglītības inovāciju attīstībai.</t>
  </si>
  <si>
    <t>70.15.00 Eiropas Savienības programmas Erasmus+ projektu īstenošanas nodrošināšana</t>
  </si>
  <si>
    <t xml:space="preserve">1.1.3.2. Pedagogu profesionālo organizāciju darbības stiprināšana pedagoga profesijas un izcilības attīstībai. </t>
  </si>
  <si>
    <t>Kopā ar 1.1.2.2.</t>
  </si>
  <si>
    <t xml:space="preserve">1.1.4. Nodrošināt konkurētspējīgu atalgojumu. </t>
  </si>
  <si>
    <t>01.03.00 Sociālās korekcijas izglītības iestāde</t>
  </si>
  <si>
    <t>01.05.00 Dotācija privātajām mācību iestādēm</t>
  </si>
  <si>
    <t>01.08.00 Vispārējās izglītības atbalsta pasākumi</t>
  </si>
  <si>
    <t>09.10.00 Murjāņu sporta ģimnāzija</t>
  </si>
  <si>
    <t>09.19.00 Finansējums profesionālās ievirzes sporta izglītības programmu pedagogu darba samaksai un valsts sociālās apdrošināšanas obligātajām iemaksām</t>
  </si>
  <si>
    <t>01.00.00 Mērķdotācijas izglītības pasākumiem</t>
  </si>
  <si>
    <t>05.00.00 Mērķdotācijas pašvaldībām – pašvaldību izglītības iestāžu pedagogu darba samaksai un valsts sociālās apdrošināšanas obligātajām iemaksām</t>
  </si>
  <si>
    <t>10.00.00 Mērķdotācijas pašvaldībām – pašvaldību izglītības iestādēs bērnu no piecu gadu vecuma izglītošanā nodarbināto pedagogu darba samaksai un valsts sociālās apdrošināšanas obligātajām iemaksām</t>
  </si>
  <si>
    <t>ZM 22.01.00. Profesionālā izglītība</t>
  </si>
  <si>
    <t>LM 05.37.00. Sociālās integrācijas valsts aģentūras administrēšana un profesionālās un sociālās rehabilitācijas pakalpojumu nodrošināšana</t>
  </si>
  <si>
    <t>TM 04.01.00 Ieslodzījuma vietas</t>
  </si>
  <si>
    <t>KM 20.00.00 Kultūrizglītība</t>
  </si>
  <si>
    <t>VM 33.09.00 Interešu izglītības nodrošināšana VSIA "Bērnu klīniskā universitātes slimnīca"</t>
  </si>
  <si>
    <t>-371 885€, VBF PP: 33.09.00 Interešu izglītības nodrošināšana VSIA "Bērnu klīniskā universitātes slimnīca" (VM)</t>
  </si>
  <si>
    <t>VM 02.03.00. "Augstākā medicīnas izglītība" - Sarkanā Krusta medicīnas koledža</t>
  </si>
  <si>
    <t xml:space="preserve">1.1.4.1. Nodrošināt pedagogu atalgojuma pakāpenisku paaugstināšanu. </t>
  </si>
  <si>
    <t>-413 456€, VBF PP: 01.03.00 Sociālās korekcijas izglītības iestāde</t>
  </si>
  <si>
    <t>-19 257 365€, VBF PP: 01.05.00 Dotācija privātajām mācību iestādēm</t>
  </si>
  <si>
    <t>-98 455€, VBF PP: 01.08.00 Vispārējās izglītības atbalsta pasākumi</t>
  </si>
  <si>
    <t>-61 071 873€, VBF PP: 02.01.00 Profesionālās izglītības programmu īstenošana</t>
  </si>
  <si>
    <t>-1 692 042€, VBF PP: 09.10.00 Murjāņu sporta ģimnāzija</t>
  </si>
  <si>
    <t>-28 628 511€, VBF PP: 09.19.00 Finansējums profesionālās ievirzes sporta izglītības programmu pedagogu darba samaksai un valsts sociālās apdrošināšanas obligātajām iemaksām</t>
  </si>
  <si>
    <t>-55 801 477€, VBF PP: 01.00.00 Mērķdotācijas izglītības pasākumiem</t>
  </si>
  <si>
    <t>-502 302 285€, VBF PP: 05.00.00 Mērķdotācijas pašvaldībām – pašvaldību izglītības iestāžu pedagogu darba samaksai un valsts sociālās apdrošināšanas obligātajām iemaksām</t>
  </si>
  <si>
    <t>-366 516 016€, VBF PP: 10.00.00 Mērķdotācijas pašvaldībām – pašvaldību izglītības iestādēs bērnu no piecu gadu vecuma izglītošanā nodarbināto pedagogu darba samaksai un valsts sociālās apdrošināšanas obligātajām iemaksām</t>
  </si>
  <si>
    <t>-549 611€, VBF PP: 22.01.00. Profesionālā izglītība (ZM)</t>
  </si>
  <si>
    <t>-606 161€, VBF PP: 05.37.00. Sociālās integrācijas valsts aģentūras administrēšana un profesionālās un sociālās rehabilitācijas pakalpojumu nodrošināšana (LM)</t>
  </si>
  <si>
    <t>-157 922€, VBF PP: 04.01.00 Ieslodzījuma vietas (TM)</t>
  </si>
  <si>
    <t>-64 976 267€, VBF PP: 20.00.00 Kultūrizglītība (KM)</t>
  </si>
  <si>
    <t xml:space="preserve">1.1.4.2. Pedagogu atalgojuma modeļa maiņa, tostarp izvērtējot pedagogu slodžu līdzsvarošanu starp pirmsskolas izglītības un vispārējās pamata un vidējās </t>
  </si>
  <si>
    <t>Kopā 1.1.4.1.</t>
  </si>
  <si>
    <t>izglītības pedagogiem.</t>
  </si>
  <si>
    <t>1.2. Akadēmiskā personāla sagatavošana, piesaiste un attīstība.</t>
  </si>
  <si>
    <t>03.11.00 Koledžas</t>
  </si>
  <si>
    <t>ZM 22.02.00 Augstākā izglītība</t>
  </si>
  <si>
    <t>LM 05.37.00 Sociālās integrācijas valsts aģentūras administrēšana un profesionālās un sociālās rehabilitācijas pakalpojumu nodrošināšana</t>
  </si>
  <si>
    <t>VM 02.03.00 Augstākā medicīnas izglītība</t>
  </si>
  <si>
    <t>1.2.1. Nodrošināt jaunas akadēmiskā personāla sagatavošanas un profesionālās pilnveides sistēmas ieviešanu.</t>
  </si>
  <si>
    <t>1.2.1.1. Jauna doktorantūras modeļa izstrāde un ieviešana.</t>
  </si>
  <si>
    <t>-10 365 351€, VBF PP: 03.01.00 Augstskolas</t>
  </si>
  <si>
    <t>NAP 405.1</t>
  </si>
  <si>
    <t>-2 361 648€, VBF PP: 22.02.00 Augstākā izglītība (ZM)</t>
  </si>
  <si>
    <t>-1 504 949€, VBF PP: 20.00.00 Kultūrizglītība (KM)</t>
  </si>
  <si>
    <t>-3 768 052€, VBF PP: 02.03.00 Augstākā medicīnas izglītība (VM)</t>
  </si>
  <si>
    <t xml:space="preserve">1.2.1.2. Spēcināt augstskolu kapacitāti, mainot akadēmiskā personāla karjeras attīstības sistēmu, sekmējot akadēmiskā personāla profesionālo kompetenču stiprināšanu </t>
  </si>
  <si>
    <t>(digitālās kompetences, student-centrēts studiju process u.c.) un mācīšanas un mācīšanās inovāciju pārnesi.</t>
  </si>
  <si>
    <t>1.2.2. Nodrošināt konkurētspējīgas akadēmiskā personāla atalgojuma sistēmas ieviešanu.</t>
  </si>
  <si>
    <t xml:space="preserve">1.2.2.1. Pievilcīgas un uz sniegumu balstītas atalgojuma sistēmas izveide un ieviešana augstākajā izglītībā. </t>
  </si>
  <si>
    <t>Bez finansējuma</t>
  </si>
  <si>
    <t>-37 806 250€, VBF PP: 03.01.00 Augstskolas</t>
  </si>
  <si>
    <t>-7 854 141€, VBF PP: 03.11.00 Koledžas</t>
  </si>
  <si>
    <t>-7 569 898€, VBF PP: 22.02.00 Augstākā izglītība (ZM)</t>
  </si>
  <si>
    <t>-309 275€, VBF PP: 05.37.00 Sociālās integrācijas valsts aģentūras administrēšana un profesionālās un sociālās rehabilitācijas pakalpojumu nodrošināšana (LM)</t>
  </si>
  <si>
    <t>-14 886 626€, VBF PP: 20.00.00 Kultūrizglītība (KM)</t>
  </si>
  <si>
    <t>-14 320 804€, VBF PP: 02.03.00 Augstākā medicīnas izglītība (VM)</t>
  </si>
  <si>
    <t>2.1. Izglītības satura attīstība.</t>
  </si>
  <si>
    <t>2.1.1. Nodrošināt kompetencēs balstīta mācību satura un pieejas efektīvu īstenošanu vispārējā izglītībā (t.sk. pirmsskolas izglītības pakāpē), jo īpaši fokusējoties</t>
  </si>
  <si>
    <t xml:space="preserve"> uz starpdisciplinaritāti (STEAM), caurviju prasmēm, sociāli emocionālo mācīšanos un mācīšanos iedziļinoties.</t>
  </si>
  <si>
    <t xml:space="preserve">2.1.1.1. Atbalsta pasākumi  pirmsskolas izglītības iestādēm, vispārējās un profesionālās izglītības iestādēm kvalitatīvas vispārējās izglītības īstenošanai - efektīvai pārejai </t>
  </si>
  <si>
    <t>uz kompetenču pieejā balstītu mācību saturu (t.sk. atbalsts kultūras pasākumu, muzeju, zinātnes centru, uzņēmumu, laboratoriju u.c. iestāžu un pasākumu apmeklēšanai).</t>
  </si>
  <si>
    <t>NAP 393.1</t>
  </si>
  <si>
    <t>NAP 396</t>
  </si>
  <si>
    <t>2.1.1.2. Pilnveidot skolēnu snieguma vērtēšanas sistēmu atbilstoši jaunajam mācību saturam un pieejai.</t>
  </si>
  <si>
    <t xml:space="preserve"> 80.00.00 Nesadalītais finansējums Eiropas Savienības politiku instrumentu un pārējās ārvalstu finanšu palīdzības līdzfinansēto projektu un pasākumu īstenošanai (2022.gadam)</t>
  </si>
  <si>
    <t>2.1.1.3. Stiprināt mērķtiecīgu karjeras izglītības integrēšanu pilnveidotajā mācību saturā un pieejā, pēc iespējas agrīnā izglītības posmā.</t>
  </si>
  <si>
    <t>-40 726 675€, VBF PP: 05.00.00 Mērķdotācijas pašvaldībām – pašvaldību izglītības iestāžu pedagogu darba samaksai un valsts sociālās apdrošināšanas obligātajām iemaksām</t>
  </si>
  <si>
    <t>-3 653 325€, VBF PP: 02.01.00 Profesionālās izglītības programmu īstenošana</t>
  </si>
  <si>
    <t>2.1.1.4. Sākot ar 2022.gadu nodrošināt skolēnu snieguma vērtēšana atbilstoši pilnveidotā mācību satura un pieejas prasībām.</t>
  </si>
  <si>
    <t>42.06.00 Valsts izglītības satura centra darbības nodrošināšana</t>
  </si>
  <si>
    <t>-1 960 000€, VBF PP: 42.06.00 Valsts izglītības satura centra darbības nodrošināšana</t>
  </si>
  <si>
    <t xml:space="preserve">2.1.1.5. Nodrošināt finansiālu atbalstu kultūras pasākumu, muzeju, zinātnes centru, uzņēmumu, laboratoriju un citu ar mācību satura apguvi </t>
  </si>
  <si>
    <t>saistītu iestāžu un pasākumu apmeklēšanai.</t>
  </si>
  <si>
    <t>NAP 259 (KM)</t>
  </si>
  <si>
    <t xml:space="preserve">2.1.2. Nodrošināt kvalitatīvu profesionālo izglītību, saskaņojot prasmes un mācīšanās rezultātus  ar darba tirgus prasībām un stiprinot profesionālās izglītības </t>
  </si>
  <si>
    <t>iestādes kā nozaru izcilības un inovāciju centrus.</t>
  </si>
  <si>
    <t>2.1.2.1. Attīstīt profesionālās izglītības iestādes kā profesionālās izglītības izcilības un inovāciju centrus.</t>
  </si>
  <si>
    <t>NAP 414</t>
  </si>
  <si>
    <t>NAP 415</t>
  </si>
  <si>
    <t>2.1.2.2. PIKC lomas stiprināšana nozaru atbalstam konkurētspējīga darbaspēka sagatavošanai.</t>
  </si>
  <si>
    <t>2.1.2.3. Nodrošināt karjeras attīstības atbalstu un informēšanu profesionālās izglītības iestāžu izglītojamiem.</t>
  </si>
  <si>
    <t xml:space="preserve">2.1.2.4. Izstrādāt un ieviest sistēmisku pieeju profesionālās izglītības programmu īstenošanas kvalitātes un izmaksu efektivitātes nodrošināšanai (PIKC). </t>
  </si>
  <si>
    <t>Normatīvo aktu izmaiņas.</t>
  </si>
  <si>
    <t>2.1.2.5. Nostiprināt koledžas kā īsā cikla PII, tā nodrošinot izglītības programmu pēctecību starp profesionālo vidējo izglītību un augstāko izglītību.</t>
  </si>
  <si>
    <t>2.1.3. Nodrošināt mūsdienīgu, kvalitatīvu un pētniecībā balstītu augstākās izglītības piedāvājumu.</t>
  </si>
  <si>
    <t>2.1.3.1. Augstākās izglītības sasaistes nodrošināšana ar vispārējo vidējo un profesionālo izglītību.</t>
  </si>
  <si>
    <t>Finansējums no Digitālās attīstības pamatnostādnēm</t>
  </si>
  <si>
    <t xml:space="preserve">2.1.3.2. Ieviest un īstenot elastīgu un modulāru programmu piedāvājumu augstākajā izglītībā, kas paredz vienlaikus </t>
  </si>
  <si>
    <t>dažādu kompetenču un prasmju apguves iespējas sadarbības augstskolās.</t>
  </si>
  <si>
    <t>NAP 404</t>
  </si>
  <si>
    <t>2.1.3.3. Augstākā līmeņa digitālo prasmju apguves iespējas augstākās izglītības iestādēs.</t>
  </si>
  <si>
    <t>NAP 607</t>
  </si>
  <si>
    <t>2.1.3.4. Stiprināt akadēmiskā godīguma principu ievērošanu augstākajā izglītībā.</t>
  </si>
  <si>
    <t>2.2. Izglītības vides attīstība.</t>
  </si>
  <si>
    <t>2.2.1. Stiprināt vispārējās izglītības iestāžu nodrošinājumu ar mūsdienīgas un kvalitatīvas izglītības īstenošanai nepieciešamajiem resursiem, mācību vidi un infrastruktūru.</t>
  </si>
  <si>
    <t>2.2.1.1. Modernizēt vispārējās izglītības iestāžu mācību vidi un infrastruktūru, t.sk. kompetencēs balstīta mācību satura un pieejas kvalitatīvai ieviešanai.</t>
  </si>
  <si>
    <t>NAP 393 un 397</t>
  </si>
  <si>
    <t>NAP 284 (VARAM)</t>
  </si>
  <si>
    <t>2.2.1.2. Stiprināt izglītības iestāžu IKT un digitālo resursu kapacitāti (t.sk. attālinātu mācību nodrošināšanai, mūsdienīgam mācību procesam).</t>
  </si>
  <si>
    <t>-6 564 000€, VBF PP: 01.14.00 Mācību līdzekļu iegāde</t>
  </si>
  <si>
    <t xml:space="preserve">2.2.2. Stiprināt profesionālās izglītības iestāžu nodrošinājumu ar mūsdienīgas un kvalitatīvas izglītības īstenošanai nepieciešamajiem resursiem, mācību vidi </t>
  </si>
  <si>
    <t>un infrastruktūru.</t>
  </si>
  <si>
    <t xml:space="preserve">2.2.2.1. Modernizēt profesionālās izglītības iestāžu un koledžu mācību vidi un infrastruktūru, aprīkojuma izvēlē prioritāte IP STEM un vides jomā, </t>
  </si>
  <si>
    <t>infrastruktūras ieguldījumos - ēku energoefektivitāte, mikroklimata uzlabošana, ilgtspējīgu un videi draudzīgu tehnoloģiju.</t>
  </si>
  <si>
    <t>62.08.00 Eiropas Reģionālās attīstības fonda (ERAF) projekti (2014-2020) (2021.gadam)</t>
  </si>
  <si>
    <t>80.00.00 Nesadalītais finansējums Eiropas Savienības politiku instrumentu un pārējās ārvalstu finanšu palīdzības līdzfinansēto projektu un pasākumu īstenošanai (2022. un 2023. gadam)</t>
  </si>
  <si>
    <t>NAP 417</t>
  </si>
  <si>
    <t>NAP 106 (IEM) kopā starpība ar NAP</t>
  </si>
  <si>
    <t>NAP 122 (IEM) -644 356€</t>
  </si>
  <si>
    <t>2.2.2.2. Nodrošināt “Zaļās skolas” pieejas profesionālās izglītības iestādēs.</t>
  </si>
  <si>
    <t>2.2.2.3. Nodrošināt izglītības digitalizācijas un e-mācību risinājumus attīstību elastīga mācību piedāvājumā.</t>
  </si>
  <si>
    <t>NAP 274 (VARAM)</t>
  </si>
  <si>
    <t xml:space="preserve">2.2.3. Stiprināt augstākās izglītības iestāžu nodrošinājumu ar mūsdienīgas, kvalitatīvas un pētniecībā balstītas augstākās izglītības īstenošanai </t>
  </si>
  <si>
    <t>nepieciešamajiem resursiem, studiju vidi un infrastruktūru.</t>
  </si>
  <si>
    <t>2.2.3.1. Palielināt investīcijas augstskolu digitalizācijā, materiāli tehniskajā bāzē un inovācijās studiju procesā.</t>
  </si>
  <si>
    <t>-90 000 000€, VBF PP: 03.03.00. Zinātnes darbības attīstība augstskolās un koledžās</t>
  </si>
  <si>
    <t>NAP 406</t>
  </si>
  <si>
    <t>React EU</t>
  </si>
  <si>
    <t xml:space="preserve">2.3. Izglītības attīstībai nozīmīgu partnerību veidošana. </t>
  </si>
  <si>
    <t>2.3.1. Starptautiskas sadarbības veicināšana un nodrošināšana mūsdienīgas un kvalitatīvas izglītības attīstībai.</t>
  </si>
  <si>
    <t xml:space="preserve">2.3.1.1. Atbalsts starptautiski konkurētspējīga akadēmiskā personāla piesaistei un latviešu diasporas akadēmiskā personāla potenciāla izmantošana izglītības attīstībai. </t>
  </si>
  <si>
    <t>NAP 379</t>
  </si>
  <si>
    <t xml:space="preserve">2.3.1.2. Starptautiskās sadarbības aktivitātes augstas kvalitātes mācību un studiju procesa nodrošināšanai, mācību/studiju satura, </t>
  </si>
  <si>
    <t>metožu, materiālu, platformu izstrādei un pilnveidei, izglītības  internacionalizācijas, konkurētspējas un motivācijas veicināšanai.</t>
  </si>
  <si>
    <t>EUI iniciatīva</t>
  </si>
  <si>
    <t>NAP 409</t>
  </si>
  <si>
    <t>2.3.2. Izglītības un tautsaimniecības nozaru sadarbība</t>
  </si>
  <si>
    <t xml:space="preserve">2.3.2.1. Stiprināt stratēģisku starpnozaru sadarbību izglītības pieprasījuma-piedāvājuma lielākas saskaņotības veidošanā, </t>
  </si>
  <si>
    <t>prognozēšanā un Latvijas tautsaimniecībai aktuālo prasmju nodrošināšanā (NEPi, prasmju prognozēšana).</t>
  </si>
  <si>
    <t>-1 440 000€, VBF PP: 03.00.00 Augstākā izglītība</t>
  </si>
  <si>
    <t>2.3.2.2. Stiprināt darba devēju iesaisti izglītības īstenošanā, tajā skaitā nodrošinot DVB izglītības pilnveidošanu profesionālajā</t>
  </si>
  <si>
    <t xml:space="preserve"> izglītībā un DVB izglītības ieviešanu augstākajā izglītībā, t.sk. pieaugušajiem.</t>
  </si>
  <si>
    <t>-7 995 448€, VBF PP: 03.01.00 Augstskolas</t>
  </si>
  <si>
    <t>3.1. Institucionāli risinājumi atbalsta nodrošināšanai ikviena izaugsmei.</t>
  </si>
  <si>
    <t>3.1.1. Nodrošināt iekļaujošas izglītības pieeju visos izglītības līmeņos.</t>
  </si>
  <si>
    <t xml:space="preserve">3.1.1.1. Bērnu attīstības, uzvedības un citu traucējumu veidošanās risku mazināšana un apsteidzošas un proaktīvas individuālo vajadzību </t>
  </si>
  <si>
    <t>identificēšanas sistēmas izveide (t.sk. pedagoģiski psiholoģiskā atbalsta dienesta iesaiste).</t>
  </si>
  <si>
    <t>NAP 573 (PKC)</t>
  </si>
  <si>
    <t>NAP 573.1 (PKC)</t>
  </si>
  <si>
    <t>NAP 574 (PKC)</t>
  </si>
  <si>
    <t>3.1.1.2. Nodrošināt pietiekamu pedagoģisko un atbalsta personālu bērniem un jauniešiem, kuriem tas vajadzīgs (mācību un studiju procesā), t.sk. atbalsts</t>
  </si>
  <si>
    <t xml:space="preserve">reemigrējušo bērnu iekļaušanai izglītības iestādē un atbalsta pasākumi romu skolēnu atbalstam un iesaistei izglītībā, samazinot romu skolēnu skaitu, </t>
  </si>
  <si>
    <t>kuri neiegūst obligāto pamatizglītību.</t>
  </si>
  <si>
    <t xml:space="preserve">80.00.00 Nesadalītais finansējums Eiropas Savienības politiku instrumentu un pārējās ārvalstu finanšu palīdzības līdzfinansēto projektu un pasākumu īstenošanai (2022.-2023.gadam), SAM 8.3.4. </t>
  </si>
  <si>
    <t xml:space="preserve">3.1.1.3. Atbalsta pasākumu nodrošināšana nelabvēlīgākā situācijā nonākušo jauniešu atbalstam, preventīvi un intervences pasākumi mācību </t>
  </si>
  <si>
    <t>pārtraukšanas riska mazināšanai (t.sk. interešu izglītības aktivitātes).</t>
  </si>
  <si>
    <t>-12 533 470€, VBF PP: 01.08.00. Vispārējās izglītības atbalsta pasākumi</t>
  </si>
  <si>
    <t>NAP 426</t>
  </si>
  <si>
    <t>3.1.1.4. Nodrošināt atbalsta pasākumu kopumu NEET jauniešu motivēšanai un iesaistei izglītībā.</t>
  </si>
  <si>
    <t>React EU pieprasīts 2021.g., bet nav līdz šim apstiprināts</t>
  </si>
  <si>
    <t>63.08.00  Eiropas Sociālā fonda (ESF) projekti (2014-2020) (2021. gadam) Projekts "Proti un dari!"</t>
  </si>
  <si>
    <t>NAP 425</t>
  </si>
  <si>
    <t>3.1.1.5. Izveidot integrētu un holistisku atbalsta sistēmu augstākajā izglītībā studējošajiem, lai nodrošinātu iekļaušanos studiju</t>
  </si>
  <si>
    <t xml:space="preserve"> vidē, aktīvu līdzdalību studiju procesā un snieguma pilnveidi.</t>
  </si>
  <si>
    <t>-113 760 000€, VBF PP:, 03.01.00 Augstskolas</t>
  </si>
  <si>
    <t>studentu skaits - vietējie studenti, AI pārskats 2019</t>
  </si>
  <si>
    <t>10 mēneši gadā</t>
  </si>
  <si>
    <t>invaliditāte, trūcīgie un maznodrošinātie, studenti no daudzbērnu ģimenēm - 2% no studējošo skaita valsts augstskolās</t>
  </si>
  <si>
    <t xml:space="preserve">bērnu piedzimšanas gadījumā stipendija tiek rēķināta 10% no studējošajiem, 200 eiro apmērā uz 10 mēnešiem. </t>
  </si>
  <si>
    <t>3.1.2. Nodrošināt augstas kvalitātes speciālo izglītību.</t>
  </si>
  <si>
    <t xml:space="preserve">3.1.2.1. Speciālās izglītības iestāžu tīkla, mācību vides un infrastruktūras un materiāltehniskā nodrošinājuma pilnveide. </t>
  </si>
  <si>
    <t>NAP 369</t>
  </si>
  <si>
    <t>3.1.2.2. Īstenot kompleksu atbalstu speciālās izglītības mācību procesa īstenošanai.</t>
  </si>
  <si>
    <t>Kopā ar 1.1.4.1.</t>
  </si>
  <si>
    <t>3.1.2.3. Pilnveidot izglītojamo ar speciālām vajadzībām iesaistes nosacījumus profesionālās pamatizglītības programmās.</t>
  </si>
  <si>
    <t>3.1.3. Nodrošināt izcilības un individuālo kompetenču  attīstību, īstenojot nacionāla un starptautiska mēroga pasākumus.</t>
  </si>
  <si>
    <t>3.1.3.1. Talantu un prasmju  attīstības atbalsta instrumenti vispārējā izglītībā izglītībā.</t>
  </si>
  <si>
    <t>80.00.00 Nesadalītais finansējums Eiropas Savienības politiku instrumentu un pārējās ārvalstu finanšu palīdzības līdzfinansēto projektu un pasākumu īstenošanai (2022.gadam), NAP 396</t>
  </si>
  <si>
    <t>3.1.3.2. Veicināt talantu un prasmju izcilību profesionālajā izglītībā.</t>
  </si>
  <si>
    <t xml:space="preserve">3.1.3.3. Nodrošināt skolēnu iesaisti interešu izglītībā viņu individuālo kompetenču attīstībai. </t>
  </si>
  <si>
    <t>Kopā ar 3.1.1.3.</t>
  </si>
  <si>
    <t>3.2. Sadarbība un dalīta atbildība ar vietējo kopienu izglītības mērķu sasniegšanai.</t>
  </si>
  <si>
    <t>3.2.1. Veicināt vecāku iesaisti un atbalstu skolēna izglītības  mērķu sasniegšanai.</t>
  </si>
  <si>
    <t xml:space="preserve">3.2.1.1. Izglītības iestādes organizētas vecāku izglītības un iesaistes programmas izglītojamo un skolēnu mācīšanās un karjeras attīstības atbalstam. </t>
  </si>
  <si>
    <t>Kopā ar 2.1.1.1.</t>
  </si>
  <si>
    <t>3.2.1.2. Pilnveidot ar vecāku iesaisti un atbalstu saistīto normatīvo regulējumu.</t>
  </si>
  <si>
    <t>3.2.2. Stiprināt kopienas mēroga sadarbību (pašvaldības ietvaros) indivīda izaugsmei.</t>
  </si>
  <si>
    <t>3.2.2.1. Starpinstitucionālas un holistiskas pieejas nodrošināšana kopienas mērogā, kompleksi risinot ar mācīšanās atbalstu saistītos jautājumus.</t>
  </si>
  <si>
    <t>Kopā ar 3.2.2.2.</t>
  </si>
  <si>
    <t>3.2.2.2. Veicināt kopienas mēroga sadarbību, efektīvi koordinējot un izmantojot kopienas kopējos izglītības resursus un iespējas.</t>
  </si>
  <si>
    <t>NAP 421</t>
  </si>
  <si>
    <t>3.3.1. Kvalitatīvs un pieejams pieaugušo izglītības piedāvājums.</t>
  </si>
  <si>
    <t xml:space="preserve">3.3.1.1. Stiprināt profesionālās izglītības un augstākās izglītības iestāžu darbu ar pieaugušiem izglītojamiem. </t>
  </si>
  <si>
    <t>3.3.1.2. Nodrošināt Latvijas iedzīvotājiem vienlīdz kvalitatīvu pieaugušo neformālās izglītības piedāvājumu.</t>
  </si>
  <si>
    <t>3.3.1.3. Nodrošināt individualizēta un elastīga pieaugušo izglītības piedāvājuma īstenošanu, t.sk. atbalstu dalības šķēršļu mazināšanai.</t>
  </si>
  <si>
    <t>80.00.00 Nesadalītais finansējums Eiropas Savienības politiku instrumentu un pārējās ārvalstu finanšu palīdzības līdzfinansēto projektu un pasākumu īstenošanai (2022.-2023.gadam), SAM 8.4.1.</t>
  </si>
  <si>
    <t>80.00.00 Nesadalītais finansējums Eiropas Savienības politiku instrumentu un pārējās ārvalstu finanšu palīdzības līdzfinansēto projektu un pasākumu īstenošanai (2022.gadam), VIAA</t>
  </si>
  <si>
    <t>NAP 420 (ESF PO4)</t>
  </si>
  <si>
    <t>JTF</t>
  </si>
  <si>
    <t>3.3.1.4. Pilnveidot prasmju atzīšanas sistēmu.</t>
  </si>
  <si>
    <t>3.3.2. Ilgtspējīgas pieaugušo izglītības sistēmas attīstība.</t>
  </si>
  <si>
    <t>3.3.2.1. Stiprināt pieaugušo izglītības pārvaldību.</t>
  </si>
  <si>
    <t>RRF</t>
  </si>
  <si>
    <t>3.3.2.2. Veicināt sabiedrības un darba devēju izpratni par pieaugušo izglītību un līdzdalību pieaugušo motivācijas paaugstināšanā.</t>
  </si>
  <si>
    <t>NAP 419 (ESF PO4)</t>
  </si>
  <si>
    <t>3.3.2.3. Izveidot sociāli atbildīgu un ilgtspējīgu sistēmu pieaugušo izglītības finansēšanai.</t>
  </si>
  <si>
    <t>NAP 420.1</t>
  </si>
  <si>
    <t>4.1. Izglītības sistēmas un iestāžu efektīvas pārvaldības veidošana.</t>
  </si>
  <si>
    <t>4.1.1. Pilnveidot izglītības sistēmas dalībnieku funkcijas un atbildības sistēmas efektīvai funkcionēšanai aktuālu reformu kontekstā (kopā ar 4.1.2. finansējumu).</t>
  </si>
  <si>
    <t xml:space="preserve">4.1.1.1. Pilnveidot valsts un reģionāla līmeņa izglītības sistēmas dalībnieku funkcijas un atbildību, jo īpaši izglītības iestāžu dibinātāja </t>
  </si>
  <si>
    <t>atbildību par izglītības kvalitāti, efektīvu izglītības pārvaldību.</t>
  </si>
  <si>
    <t>4.1.1.2. Sakārtot izglītības iestāžu tīklu vispārējā izglītībā.</t>
  </si>
  <si>
    <t xml:space="preserve">4.1.1.3. Veicināt sociālo un sadarbības partneru lielāku līdzdalību un līdzatbildību politikas plānošanā, ieviešanā, komunikācijā un izvērtēšanā. </t>
  </si>
  <si>
    <t>Kopā ar 4.1.2.2.</t>
  </si>
  <si>
    <t xml:space="preserve">4.1.2. Efektīvu izglītības iestāžu pārvaldības modeļu attīstība un iestāžu vadības kapacitātes stiprināšana pārmaiņu vadībā, “mācīšanās organizācijas” </t>
  </si>
  <si>
    <t>pieejas īstenošanā un izglītības resursu koplietošanā.</t>
  </si>
  <si>
    <t xml:space="preserve">4.1.2.1. Izglītības iestāžu vadības kapacitātes attīstība, stiprinot līderības, stratēģiskās plānošanas efektīvas pārvaldības un kvalitātes novērtēšanas prasmes. </t>
  </si>
  <si>
    <t>4.1.2.2. Spēcināt augstskolas, pilnveidojot pārvaldības procesus, attīstot vadības kompetences un veicinot augstskolu tīkla sakārtošanu.</t>
  </si>
  <si>
    <t>80.00.00 Nesadalītais finansējums Eiropas Savienības politiku instrumentu un pārējās ārvalstu finanšu palīdzības līdzfinansēto projektu un pasākumu īstenošanai (2022.-2023.gadam)</t>
  </si>
  <si>
    <t>4.1.2.3. Profesionālas vispārējās izglītības un profesionālās izglītības vadītāju atlases sistēmas izveide un ieviešana.</t>
  </si>
  <si>
    <t>4.1.2.4. Profesionālās izglītības jomā stiprināt izglītības iestādes vadības komandas kapacitāti.</t>
  </si>
  <si>
    <t>-800 000, VBF PP:, 02.00.00 Profesionālās izglītības mācību iestādes</t>
  </si>
  <si>
    <t>80.00.00 Nesadalītais finansējums Eiropas Savienības politiku instrumentu un pārējās ārvalstu finanšu palīdzības līdzfinansēto projektu un pasākumu īstenošanai, SAM 8.5.3.</t>
  </si>
  <si>
    <t>4.1.2.5. Stiprināt sadarbību un resursu koplietošanu starp vispārējās izglītības iestādēm, profesionālās izglītības iestādēm un augstākās izglītības iestādēm.</t>
  </si>
  <si>
    <t>4.2. Pētniecībā un pierādījumos balstīta, lietotāj-centrēta izglītības politika.</t>
  </si>
  <si>
    <t>4.2.1. Attīstīt un stiprināt izglītības politikas veidotāju un īstenotāju stratēģisko, analītisko un datu pratības kapacitāti.</t>
  </si>
  <si>
    <t>-2 646 000, VBF PP:, 07.00.00 Informācijas un komunikāciju tehnoloģiju uzturēšana un attīstība</t>
  </si>
  <si>
    <t>80.00.00 Nesadalītais finansējums Eiropas Savienības politiku instrumentu un pārējās ārvalstu finanšu palīdzības līdzfinansēto projektu un pasākumu īstenošanai</t>
  </si>
  <si>
    <t>NAP 400</t>
  </si>
  <si>
    <t xml:space="preserve">4.2.1.1. Stiprināt izglītības politikas veidotāju un īstenotāju stratēģisko un analītisko kapacitāti kvalitātes monitoringa sistēmas efektīvai ieviešanai, </t>
  </si>
  <si>
    <t xml:space="preserve">stratēģiskai prognozēšanai, izglītības ilgtermiņa plānošanai un stratēģiskai komunikācijai. </t>
  </si>
  <si>
    <t>4.2.2. Pilnveidot izglītības kvalitātes vadības un monitoringa sistēmu.</t>
  </si>
  <si>
    <t>-354 000, VBF PP: (EM)</t>
  </si>
  <si>
    <t>4.2.2.1. Izveidot vispārējās izglītības iestāžu un profesionālās izglītības iestāžu kvalitātes vadības sistēmu.</t>
  </si>
  <si>
    <t>4.2.2.2. Izveidot profesionālās izglītības absolventu monitoringa sistēmu un pilnveidot augstākās izglītības absolventu monitoringa sistēmu.</t>
  </si>
  <si>
    <t>12. Ekonomikas ministrija (CSP AI un PI absolventu monitoringam)</t>
  </si>
  <si>
    <t xml:space="preserve">4.2.2.3. Pilnveidot augstākās izglītības kvalitātes vērtēšanas procesu augstākās izglītības iestāžu iekšējās kvalitātes kultūras stiprināšanai, ieviešot </t>
  </si>
  <si>
    <t xml:space="preserve">ciklisku augstskolu institucionālo akreditāciju. </t>
  </si>
  <si>
    <t>NAP 413</t>
  </si>
  <si>
    <t>NAP 412</t>
  </si>
  <si>
    <t>4.2.2.4. Izglītības kvalitātes pētniecības attīstība, kvalitātes mērīšanas un vērtēšanas instrumentu un platformu pilnveide, izstrāde un aprobēšana.</t>
  </si>
  <si>
    <t>NAP 402</t>
  </si>
  <si>
    <t xml:space="preserve">4.2.2.5. Dalība starptautiskajos salīdzinošajos izglītības pētījumos un Eiropas Savienības un starptautisko organizāciju izglītības kvalitātes monitoringa struktūrās </t>
  </si>
  <si>
    <t>Latvijas izglītības kvalitātes sistēmas izvērtēšanai un attīstības risinājumu rekomendācijām.</t>
  </si>
  <si>
    <t>NAP 401</t>
  </si>
  <si>
    <t xml:space="preserve">* Finansējums ir paredzēts NAP 2027 un Izglītības attīstības pamatnostādnēs plānotajai darbībai, kā atbildīgo institūciju nosakot PKC (atbilstoši MK 2019.gada 3.septembra konceptuālajam ziņojumam "Starpnozaru sadarbības un atbalsta sistēmas pilnveide bērnu attīstības, uzvedības un psihisko traucējumu veidošanās risku mazināšanai") un kā līdzatbildīgo institūciju - IZM. Atbilstoši risinājumam, kuru Ministru kabinets atbalstīs  attiecībā uz prevencijas un atbalsta sistēmas bērniem ar speciālām izglītības vajadzībām izveidi un attīstību, informācija par finansējuma sadalījumu pa resoriem un atbildīgajām institūcijām tiks precizēta un iekļauta gan IAP Rīcības plānā 2021.-2023.gadam, gan arī ES fondu pasākumu īstenošanu reglamentējošajos  tiesību aktos.  </t>
  </si>
  <si>
    <t>Finansējums nav iekļauts 4.mērķi; finansējums ir 2.2.1.a. (ANM finansējums, kopā 30 milj.)</t>
  </si>
  <si>
    <t> IZM budžeta apakšprogramma 63.08.00 “Eiropas Sociālā fonda (ESF) projekti (2014-2020) SAM 8.5.3. finansējums</t>
  </si>
  <si>
    <t>VII. Ietekmes novērtējums uz valsts un pašvaldību budžetu</t>
  </si>
  <si>
    <t>Kopsavilkums par plānā iekļauto uzdevumu īstenošanai nepieciešamo valsts un pašvaldību budžeta finansējumu, euro</t>
  </si>
  <si>
    <t>Uzdevums / pasākums</t>
  </si>
  <si>
    <t>Budžeta programmas (apakš-
programmas)
kods un nosaukums</t>
  </si>
  <si>
    <t>Plāna īstenošanas pirmajā gadā izlietotais finansējums</t>
  </si>
  <si>
    <t>Vidēja termiņa budžeta ietvara likumā plānotais finansējums</t>
  </si>
  <si>
    <t>Nepieciešamais papildu finansējums</t>
  </si>
  <si>
    <t>Pasākuma īstenošanas gads
(ja pasākuma īstenošana ir terminēta)</t>
  </si>
  <si>
    <t>turpmākajā laikposmā līdz pasākuma pabeigšanai
(ja pasākuma īstenošana ir terminēta)</t>
  </si>
  <si>
    <t>turpmāk ik gadu
(ja pasākuma izpilde nav terminēta)</t>
  </si>
  <si>
    <t>13. Finanšu ministrija</t>
  </si>
  <si>
    <t xml:space="preserve">13.Finanšu ministrija </t>
  </si>
  <si>
    <t>Darbības resultāts 1.1.1.1.a., SAM 8.3.6.2.pasākuma finansējums</t>
  </si>
  <si>
    <t xml:space="preserve">1.1.1.2. Ieviest un nostiprināt jaunu pedagogu sagatavošanas sistēmu. </t>
  </si>
  <si>
    <t xml:space="preserve">1.1.1.2.a. darbības rezultāts, 8.2.1. SAM finansējums </t>
  </si>
  <si>
    <t xml:space="preserve">1.1.1.2.b. darbības rezultāta 1.1.) un 1.2.) rezultatīvais rādītājs, 8.2.1. SAM finansējums </t>
  </si>
  <si>
    <t>1.1.1.2.b. darbības rezultāts 1.3.) un 1.4.) rezultatīvais rādītājs, 4.2.2. SAM finansējums</t>
  </si>
  <si>
    <t>1.1.2.1.a. darbības rezultāta 3. rezultatīvais rādītājs</t>
  </si>
  <si>
    <t>1.1.2.1.a. darbības rezultāta 4. rezultatīvais rādītājs</t>
  </si>
  <si>
    <t>metodiskā un konsultatīvā atbalsta nodrošināšanai pedagogiem visā Latvijā.</t>
  </si>
  <si>
    <t>1.1.2.2.a. darbības rezultāts, 5. rezultatīvais rādītājs</t>
  </si>
  <si>
    <t>IZM budžeta programma 63.00.00 Eiropas Sociālā fonda projekti [NAP 398 finansējuma plānošanai]</t>
  </si>
  <si>
    <t>2029.g.</t>
  </si>
  <si>
    <t>1.1.2.2.a. darbības rezultāts, rezultatīvie rādītāji 1.-4. 4.2.2.3. SAM (metodiskais centrs)</t>
  </si>
  <si>
    <t>2027.g.</t>
  </si>
  <si>
    <t>1.1.2.2.b. darbības rezultāts, Erasmus+ programmas 1.pamataktivitāte (mobilitāte)</t>
  </si>
  <si>
    <t>70.15.00 "Eiropas Savienības programmas Erasmus+ projektu īstenošanas nodrošināšana"</t>
  </si>
  <si>
    <t>2027. g.</t>
  </si>
  <si>
    <t xml:space="preserve">Attiecas uz 1.1.3.1.b. darbības rezultātu, savukārt 1.1.3.1.a. finansējums ir norādīts kopā ar 2.1.1.1.a. (IZM budžeta apakšprogramma 63.08.00 Eiropas sociālā fonda (ESF) projekti (2014-2020) SAM 8.3.1.1. pasākums. </t>
  </si>
  <si>
    <t xml:space="preserve">1.1.3.2. Stiprināt pedagogu profesionālo organizāciju darbību pedagoga profesijas un izcilības attīstībai. </t>
  </si>
  <si>
    <t xml:space="preserve">Finansējums esošo līdzekļu ietvaros. </t>
  </si>
  <si>
    <t xml:space="preserve">   </t>
  </si>
  <si>
    <t>1.2.1.1. Izstrādāt un ieviest jaunu doktorantūras modeli.</t>
  </si>
  <si>
    <t>Pasākumam nepieciešamā papildu finansējuma aprēķins var tikt precizēts sniedzot pieteikumu prioritārajiem pasākumiem MK likumprojekta “Par valsts budžetu 2023.gadam” un likumprojekta “Par vidējā termiņa budžeta ietvaru 2023., 2024. un 2025.gadam” sagatavošanas procesā.</t>
  </si>
  <si>
    <t xml:space="preserve">63.07.00. apakšprogramma "Eiropas Sociālā fonda (ESF) avansa maksājumi un atmaksas finansējuma saņēmējiem (2014-2020)"    </t>
  </si>
  <si>
    <t xml:space="preserve">1.2.1.1. c. darbības rezultāts, 8.2.2. SAM 3. kārtas finansējums. </t>
  </si>
  <si>
    <t>(digitālās kompetences, studentcentrēts studiju process u.c.) un mācīšanas un mācīšanās inovāciju pārnesi.</t>
  </si>
  <si>
    <t>1.2.1.2.e. un 1.2.1.2.f. darbības rezultāts, SAM 8.2.2. 1. un 2. kārtas finansējums</t>
  </si>
  <si>
    <t>1.2.2.1. Izveidot un ieviest pievilcīgu un uz sniegumu balstītu atalgojuma sistēmu augstākajā izglītībā.</t>
  </si>
  <si>
    <t>13.Finanšu ministrija</t>
  </si>
  <si>
    <t>16.Zemkopības ministrija</t>
  </si>
  <si>
    <t>29.Veselības ministrija</t>
  </si>
  <si>
    <t>62. resors "Mērķdotācijas pašvaldībām"</t>
  </si>
  <si>
    <t>2.1.1. Nodrošināt pilnveidotā mācību satura un pieejas efektīvu īstenošanu vispārējā izglītībā.</t>
  </si>
  <si>
    <t xml:space="preserve">2.1.1.1. Īstenot atbalsta pasākumus pirmsskolas, vispārējās un profesionālās izglītības iestādēm kvalitatīvas vispārējās izglītības īstenošanai - efektīvai pārejai uz kompetenču pieejā balstītu mācību saturu. </t>
  </si>
  <si>
    <t>01.14.00. "Mācību līdzekļu iegāde"</t>
  </si>
  <si>
    <t>2.1.1.1.c
Interešu izglītība - Mācību līdzekļu iegāde
Pirmsskola - 1,5 līdz 6 gadu vecumam (līdz pamatizglītības ieguves uzsākšanai);
Skola 1. -9. klase</t>
  </si>
  <si>
    <t>2.1.1.1.c
Mācību līdzekļu iegāde - Mācību procesa nodrošināšanai skolās (1.-6.klase)</t>
  </si>
  <si>
    <t>04.00.00. "Valsts valodas politika un pārvalde"</t>
  </si>
  <si>
    <t>2.1.1.1.c
LVA īstenotie atbalsta pasākumi</t>
  </si>
  <si>
    <t xml:space="preserve">IZM budžeta apakšprogramma 63.08.00 Eiropas sociālā fonda (ESF) projekti (2014-2020) SAM 8.3.1.1.pasākums                    </t>
  </si>
  <si>
    <t>05.00.00. "Mērķdotācijas pašvaldībām – pašvaldību izglītības iestāžu pedagogu darba samaksai un valsts sociālās apdrošināšanas obligātajām iemaksām"</t>
  </si>
  <si>
    <t>2.1.1.1.c
Interešu izglītība - Pedagogu darba samaksai un valsts sociālās apdrošināšanas obligātajām iemaksāmvecumam (pirmsskola no 1,5. gadu vecumam līdz pamatizglītības ieguves uzsākšanai);
Skola 1. -9. klase</t>
  </si>
  <si>
    <t>2.1.1.1.c
Atbalsts mazākumtautību izglītojamiem, kuri apgūst speciālās izglītības programmu - pedagogu darba samaksai un VSAOI
Pirmsskola - 1,5 līdz līdz pamatizglītības ieguves uzsākšanai;
Skolām - Pedagogu darba samaksai un valsts sociālās apdrošināšanas obligātajām iemaksām
1. - 9. klasei</t>
  </si>
  <si>
    <t xml:space="preserve">2.1.1.3.a. darbības rezultāts, 8.3.5. SAM finansējums </t>
  </si>
  <si>
    <t>2.1.2. Nodrošināt kvalitatīvu profesionālo izglītību, saskaņojot apgūstamās prasmes un mācīšanās rezultātus ar darba tirgus prasībām un stiprinot pii kā nozaru izcilības un inovāciju centru darbību.</t>
  </si>
  <si>
    <t>22.Kultūras ministrija</t>
  </si>
  <si>
    <t xml:space="preserve">2.1.2.1. Attīstīt PII kā profesionālās izglītības izcilības un inovāciju centrus un veicināt PII iesaisti ES līmeņa inovāciju centru tīklos un platformās. </t>
  </si>
  <si>
    <t>2.1.2.1.d.. darbības rezultāta 1.-3. rezultatīvais rādītājs,  8.5.2. SAM finansējums</t>
  </si>
  <si>
    <t>2.1.2.1.d.. darbības rezultāta 4. rezultatīvais rādītājs, 4.2.2. SAM 4.2.2.9. finansējums</t>
  </si>
  <si>
    <t xml:space="preserve">2.1.2.2. Stiprināt tehnikumu lomu un kapacitāti nozaru atbalstam konkurētspējīga darbaspēka sagatavošanai, veidojot tehnikumus par nacionāla līmeņa metodiskajiem centriem, tādējādi veicinot  PII konkurētspēju un  veidošanos par profesionālās izglītības izcilības un inovāciju centriem.   </t>
  </si>
  <si>
    <t>Finansējums paredzēts kopā ar 2.1.2.1.</t>
  </si>
  <si>
    <t>2.1.2.3. Nodrošināt individualizētu un pastāvīgu karjeras attīstības atbalstu un informēšanu visiem profesionālās izglītības iestāžu izglītojamiem.</t>
  </si>
  <si>
    <t>2.1.2.3.a. darbības rezultāts, 8.3.5. SAM finansējums</t>
  </si>
  <si>
    <t xml:space="preserve">2.1.2.4. Izstrādāt un ieviest sistēmiskas pieejas profesionālās izglītības programmu īstenošanas kvalitātes un izmaksu efektivitātes nodrošināšanai. </t>
  </si>
  <si>
    <t>02.00.00 "Profesionālā izglītība"</t>
  </si>
  <si>
    <t>22.01.00. "Profesionālā izglītība"</t>
  </si>
  <si>
    <t>20.00.00. "Kultūrizglītība"</t>
  </si>
  <si>
    <t>02.03.00. "Augstākā medicīnas izglītība"</t>
  </si>
  <si>
    <t xml:space="preserve">2.1.2.5. Formalizēt koledžu kā profesionālās izglītības iestāžu statusu un pilnveidot to darbību, lai gatavotu tautsaimniecībai nepieciešamos augsti kvalificētus vidēja līmeņa speciālistus, vienlaikus nodrošinot pēctecību starp profesionālo vidējo izglītību un augstāko izglītību. </t>
  </si>
  <si>
    <t xml:space="preserve">IZM budžeta apakšprogramma 63.08.00 Eiropas sociālā fonda (ESF) projekti (2014-2020)                        </t>
  </si>
  <si>
    <t>2.1.2.5.b. darbības rezultāts, 8.5.2. SAM finansējums</t>
  </si>
  <si>
    <t>2.1.3. Nodrošināt mūsdienīgu, kvalitatīvu, pētniecībā un radoši mākslinieciskajā darbībā balstītu augstākās izglītības piedāvājumu.</t>
  </si>
  <si>
    <t xml:space="preserve">2.1.3.1. Nodrošināt augstākās izglītības sasaisti ar vispārējo vidējo un profesionālo izglītību. </t>
  </si>
  <si>
    <t>2.1.3.3. Nodrošināt augsta līmeņa digitālo prasmju apguves iespējas augstākās izglītības institūcijās.</t>
  </si>
  <si>
    <t>FM resora 62.08.00 apakšprgramma Eiropas reģionālās attīstības fonda (ERAF) avansa maksājumi</t>
  </si>
  <si>
    <t>2.1.3.3.c. darbības rezultāts</t>
  </si>
  <si>
    <t>14.Iekšlietu ministrija</t>
  </si>
  <si>
    <t>2.2.1. Stiprināt vispārējās izglītības iestāžu nodrošinājumu ar mūsdienīgas un kvalitatīvas izglītības īstenošanai nepieciešamajiem resursiem, pilnveidot mācību vidi un infrastruktūru.</t>
  </si>
  <si>
    <t>Finanšu ministrijas budžeta programmā 42.00.00 “Valsts budžeta aizdevumi un to atmaksāšana” norādītais finansējums tiek plānots finansēšanas daļā.</t>
  </si>
  <si>
    <t xml:space="preserve">62.08.00. apakšprogramma "Eiropas Reģionālās attīstības fonda (ERAF) avansa maksājumi un atmaksas finansējuma saņēmējiem (2014-2020)"    </t>
  </si>
  <si>
    <t>2.2.1.1.a. darbības rezultāta 1. rezultatīvais rādītājs, 8.1.2.SAM  finansējums</t>
  </si>
  <si>
    <t>74.00.00 "Atveseļošanas un noturības mehānisma (ANM) projektu un pasākumu īstenošana"</t>
  </si>
  <si>
    <t>2.2.1.1.a. darbības rezultāta 2. rezultatīvais rādītājs, Atveseļošanas fonda 3.1.1.5.pasākuma finansējums</t>
  </si>
  <si>
    <t>2.2.1.2.a. darbības rezultāts</t>
  </si>
  <si>
    <t>2.2.1.2.b. darbības rezultāta 1. rezultatīvais rādītājs, 13.1.2.2.SAM finansējums</t>
  </si>
  <si>
    <t xml:space="preserve">2.2.2. Stiprināt profesionālās izglītības iestāžu nodrošinājumu ar mūsdienīgas un kvalitatīvas izglītības īstenošanai nepieciešamajiem resursiem, pilnveidot mācību vidi </t>
  </si>
  <si>
    <t xml:space="preserve">62.08.00 Eiropas Reģionālās attīstības fonda (ERAF) projekti (2014-2020) </t>
  </si>
  <si>
    <t>2.2.2.1.a. darbības rezultāts, 8.1.3. SAM finansējums</t>
  </si>
  <si>
    <t>2.2.2.1.b. darbības rezultāts, 4.2.1. SAM 4.2.1.2. pasākuma finansējums</t>
  </si>
  <si>
    <t>2.2.2.1.c. darbības rezultāts, 2.1.1.SAM  2.1.1.5. pasākuma finansējums</t>
  </si>
  <si>
    <t>2.2.2.1.d. darbības rezultāts, 4.2.1.SAM 4.2.1.6. pasākuma finansējums</t>
  </si>
  <si>
    <t xml:space="preserve">2.2.2.1.a. darbības rezultāts, 8.1.3. SAM finansējums </t>
  </si>
  <si>
    <t>Esošā finansējuma ietvaros</t>
  </si>
  <si>
    <t>Finansējums kopā ar 2.1.1.1.a.</t>
  </si>
  <si>
    <t>nepieciešamajiem resursiem, pilnveidot studiju vidi un infrastruktūru.</t>
  </si>
  <si>
    <t>2.2.3.1.a. darbības rezultāts, 14.1.1.1. SAM finansējums</t>
  </si>
  <si>
    <t xml:space="preserve">2.2.3.2. Pilnveidot trīs pīlāru finansēšanas modeli augstākajā izglītībā. </t>
  </si>
  <si>
    <t>2.2.3.3. Digitālo risinājumu un tehnoloģiju plašāka integrēšana studiju procesā</t>
  </si>
  <si>
    <t>Finansējums esošo līdzekļu ietvaros</t>
  </si>
  <si>
    <t xml:space="preserve">2.3. Izglītības piedāvājuma attīstībai nozīmīgu partnerību veidošana. </t>
  </si>
  <si>
    <t>2.3.1. Internacionalizācijas un starptautiskās sadarbības nodrošināšana mūsdienīgas un kvalitatīvas izglītības attīstībai.</t>
  </si>
  <si>
    <t>2.3.1.1. Sniegt atbalstu starptautiski konkurētspējīga akadēmiskā personāla piesaistei un latviešu diasporas akadēmiskā personāla potenciāla izmantošana izglītības attīstībai. (šis pasākums tiek īstenots kopā ar 1.2.1.1.  un 1.2.1.2. pasākumiem).</t>
  </si>
  <si>
    <t>2.3.1.2.c. darbības rezultāts, 8.2.1. SAM 2.kārtas finansējums</t>
  </si>
  <si>
    <t xml:space="preserve">70.11.00 apakšporgramma Dalība Eiropas Savienības izglītības sadarbības projektos </t>
  </si>
  <si>
    <t>2.3.1.2.b. darbības rezultāts</t>
  </si>
  <si>
    <t>2.3.1.2.a. darbības rezultāts, Erasmus+ finansējums</t>
  </si>
  <si>
    <t>2.3.1.2.f. darbības rezultāts, Erasmus+ finansējums</t>
  </si>
  <si>
    <t>2.3.1.2.g. darbības rezultāts, Erasmus+ finansējums</t>
  </si>
  <si>
    <t>2.3.2. Izglītības un tautsaimniecības nozaru sadarbība efektīvai pārvaldībai.</t>
  </si>
  <si>
    <t>03.00.00 Augstākā izglītība</t>
  </si>
  <si>
    <t xml:space="preserve">63.07.00. apakšprogramma "Eiropas Sociālā fonda (ESF) avansa maksājumi un atmaksas finansējuma saņēmējiem (2014-2020)"  </t>
  </si>
  <si>
    <t xml:space="preserve">2.3.2.2.b. darbības rezultāts, 8.5.1. SAM finansējums </t>
  </si>
  <si>
    <t>2.3.2.2.e. darbības rezultāts</t>
  </si>
  <si>
    <t>3.1.1.1. Mazināt bērnu attīstības, uzvedības un citu traucējumu veidošanās riskus un izveidot apsteidzošu un proaktīvu individuālo vajadzību identificēšanas sistēmu.</t>
  </si>
  <si>
    <t>01.00.00 Pārresoru koordinācijas centra darbības nodrošināšana</t>
  </si>
  <si>
    <t xml:space="preserve">VK budžeta programma 63.00.00 Eiropas Sociālā fonda (ESF) projektu un pasākumu īstenošana
</t>
  </si>
  <si>
    <t>3.1.1.1.a., 3.1.1.1.d., 3.1.1.1.e., 3.1.1.1.f., 3.1.1.1.g., 3.1.1.1.h. darbības rezultāti, 4.3.6. SAM 4.3.6.7.pasākuma finansējums</t>
  </si>
  <si>
    <t>3.1.1.1.c. darbības rezultāts, 4.2.1. SAM 4.2.1.2.pasākuma finansējums</t>
  </si>
  <si>
    <t>3.1.1.2. Nodrošināt pietiekamu pedagoģisko un atbalsta personālu bērniem un jauniešiem, kuriem tas vajadzīgs (mācību un studiju procesā)</t>
  </si>
  <si>
    <t>3.1.1.2.a. darbības rezultāta finansējums kopā ar kopā ar 1.1.4.1.b.</t>
  </si>
  <si>
    <t>3.1.1.2.e. darbības rezultāts</t>
  </si>
  <si>
    <t>3.1.1.2.b. darbības rezultāts</t>
  </si>
  <si>
    <t>3.1.1.2.f. darbības rezultāts, 8.3.2. SAM 8 3.2.2. pasākuma finansējums (plānots arī 3.1.3.3.a.)</t>
  </si>
  <si>
    <t xml:space="preserve">3.1.1.3. Nodrošināt atbalsta pasākumus nelabvēlīgākā situācijā nonākušo jauniešu atbalstam, īstenot preventīvus un intervences pasākumus mācību pārtraukšanas riska mazināšanai (t.sk. interešu izglītības aktivitātes). </t>
  </si>
  <si>
    <t>IZM budžeta apakšprogramma 01.03.00 "Sociālās korekcijas izglītības iestāde"</t>
  </si>
  <si>
    <t>3.1.1.3.d. darbības rezultāts</t>
  </si>
  <si>
    <t xml:space="preserve">IZM programma 21.00.00 Jaunatnes valsts politikas programma </t>
  </si>
  <si>
    <t>3.1.1.3.e.  darbības rezultāta 2. un 3. rezultatīvais rādītājs</t>
  </si>
  <si>
    <t>99.00.00 programma</t>
  </si>
  <si>
    <t>3.1.1.3.a. darbības rezultāts, 8.3.4. SAM 8.3.4.0. pasākuma finansējums</t>
  </si>
  <si>
    <t>63.00.00 Eiropas Sociālā fonda (ESF) projektu un pasākumu īstenošana SAM 4.2.3. finansējuma plānošanai</t>
  </si>
  <si>
    <t>3.1.1.3.b. darbības rezultāts, 4.2.3. SAM 4.2.3.2.pasākuma finansējums</t>
  </si>
  <si>
    <t>3.1.1.4.a. darbības rezultāts, SAM 833, REACT-EU, 7.2.1.2.finansējums,
4.2.3.SAM finansējums 2024.gadā</t>
  </si>
  <si>
    <t xml:space="preserve">3.1.2.1. Pilnveidot speciālās izglītības iestāžu tīklu, mācību vidi un infrastruktūru un materiāltehnisko nodrošinājumu.                     </t>
  </si>
  <si>
    <t>Plānots 4.2.1. SAM 4.2.1.3.pasākuma finansējums no 2024. g.</t>
  </si>
  <si>
    <t>3.1.2.3. Pilnveidot profesionālās pamatizglītības programmu izglītojamajiem ar speciālām vajadzībām atbilstību darba tirgus prasībām.</t>
  </si>
  <si>
    <t>Kopā ar 3.1.2.1.c., plānots 4.2.1. SAM 4.2.1.3.pasākuma finansējums no 2024. g.</t>
  </si>
  <si>
    <t>3.1.3.1. Atbalstīt talantu un prasmju  attīstību, tīklošanos un sadarbību vispārējā izglītībā.</t>
  </si>
  <si>
    <t>SAM 8.3.2.1.  + SAM 4.2.2. pasakuma talantu atbalstam finansējums kā papildus nepieciešamais</t>
  </si>
  <si>
    <t>3.1.3.1.a. darbības rezutāts, 8.3.2. SAM 8.3.2.1. pasākuma finansējums</t>
  </si>
  <si>
    <t>63.08.00 Eiropas sociālā fonda (ESF) projekti (2014-2020) SAM 8.3.5.</t>
  </si>
  <si>
    <t xml:space="preserve">3.1.3.2.a. darbības rezultāts, SAM 8.3.5. finansējums 
 </t>
  </si>
  <si>
    <t>Kopā ar 3.1.1.3., 42.03. "Latvijas skolu jaunatnes dziesmu un deju svētki", SAM 8.3.2.2. finansējums</t>
  </si>
  <si>
    <t>3.1.3.3.b. darbības rezultāts</t>
  </si>
  <si>
    <t>3.2. Sadarbība ar vietējo kopienu un dalīta atbildība izglītības mērķu sasniegšanai.</t>
  </si>
  <si>
    <t xml:space="preserve">3.2.1.1. Īstenot izglītības iestādes organizētas vecāku izglītības un iesaistes programmas izglītojamo un skolēnu mācīšanās un karjeras attīstības atbalstam. </t>
  </si>
  <si>
    <t>3.2.1.1.a. finansējums kopā ar 2.1.1.1.a.; 3.2.1.1.b. finansējums kopā ar 2.1.1.3.a.</t>
  </si>
  <si>
    <t xml:space="preserve">3.2.1.1.c. darbības rezultāts,  8.3.4. SAM finansējums
</t>
  </si>
  <si>
    <t>3.2.2.1.a. darbības rezultāts, 8.3.4. SAM finansējums</t>
  </si>
  <si>
    <t>63.00.00 Eiropas Sociālā fonda (ESF) projektu un pasākumu īstenošana</t>
  </si>
  <si>
    <t>3.2.2.1.a. darbības rezultāts (turpinājums, finansējums no 2021.-2027.g. perioda)</t>
  </si>
  <si>
    <t>Esošā finansējuma ietvaros, kopā ar 3.2.2.1.</t>
  </si>
  <si>
    <t xml:space="preserve">3.3.1.1. Stiprināt pieaugušo izglītības pieejamību vidējās profesionālās un augstākās izglītības institūcijās. </t>
  </si>
  <si>
    <t>70.11.00 apakšporgramma Dalība Eiropas Savienības izglītības sadarbības projektos</t>
  </si>
  <si>
    <t xml:space="preserve"> 3.3.1.1.b. darbības rezultāts, EAAL projekta „Nacionālie koordinatori Eiropas programmas ieviešanai Latvijas pieaugušo izglītībā” finansējums</t>
  </si>
  <si>
    <t>3.3.1.2.c. darbības rezultāts, ANM investīciju pasākuma 2.3.1.3.i  finansējums</t>
  </si>
  <si>
    <t>IZM budžeta 70.15. apakšprgramma Eiropas Savienības Erasmus+ projektu īstenošanas nodrošināšana</t>
  </si>
  <si>
    <t xml:space="preserve">3.3.1.2.d. darbības rezultāts, Erasmus+ finansējums pieaugušo izglītības projektiem  </t>
  </si>
  <si>
    <t>3.3.1.3.a. darbības rezultāts, 8.4.1. SAM finansējums</t>
  </si>
  <si>
    <t xml:space="preserve">IZM budžeta apakšprogramma 63.08.00 Eiropas sociālā fonda (ESF) projekti (2014-2020) SAM </t>
  </si>
  <si>
    <t>3.3.1.3.b. darbības rezultāts, 8.4.1. SAM finansējums</t>
  </si>
  <si>
    <t>3.3.1.3.c. darbības rezultāts,  ES Taisnīgas pārkārtošanās fonds</t>
  </si>
  <si>
    <t>3.3.1.4.b. darbības rezultāts, EAAL projekts „Nacionālie koordinatori Eiropas programmas ieviešanai Latvijas pieaugušo izglītībā” finansējums</t>
  </si>
  <si>
    <t xml:space="preserve">3.3.2.1.b. darbības rezultāts, EAAL projekts „Nacionālie koordinatori Eiropas programmas ieviešanai Latvijas pieaugušo izglītībā” finansējums
3.3.2.1.c. finansējums kopā ar 3.3.2.3.b </t>
  </si>
  <si>
    <t>3.3.2.2.c. finansējums kopā ar 3.3.2.3.b</t>
  </si>
  <si>
    <t>3.3.2.2.b. darbības rezultāts, 8.4.1. SAM finansējums</t>
  </si>
  <si>
    <t>3.3.2.2.a. darbības rezultāts</t>
  </si>
  <si>
    <t>3.3.2.3.b. darbības rezultāta 1. rezultatīvais rādītājs, 4.2.4.1 SAM finansējums</t>
  </si>
  <si>
    <t>3.3.2.3.c. darbības rezultāts, 4.2.4.1. SAM finansējums</t>
  </si>
  <si>
    <t>4.1.1. Pilnveidot izglītības sistēmas dalībnieku funkcijas un atbildības sistēmas efektīvai funkcionēšanai.</t>
  </si>
  <si>
    <t>4.1.1.2. Nodrošināt atbalstu pašvaldībām vispārējās vidējās izglītības iestāžu tīkla sakārtošanā.</t>
  </si>
  <si>
    <t xml:space="preserve">4.1.2. Efektīvu izglītības iestāžu pārvaldības modeļu attīstība un iestāžu vadības kapacitātes stiprināšana. </t>
  </si>
  <si>
    <t xml:space="preserve">4.1.2.1. Spēcināt vispārējās un profesionālās izglītības iestādes, pilnveidojot vadības kapacitāti, stiprinot līderības, stratēģiskās plānošanas, efektīvas pārvaldības un kvalitātes novērtēšanas prasmes. </t>
  </si>
  <si>
    <t xml:space="preserve">4.1.2.1.c. darbības rezultāts, 8.5.3. SAM finansējums
</t>
  </si>
  <si>
    <t>63.00.00Eiropas Sociālā fonda (ESF) projektu un pasākumu īstenošana       
SAM 4.2.2.2. finansējuma plānošanai</t>
  </si>
  <si>
    <t>4.1.2.1.a. darbības rezultāts, 4.2.2.2. SAM finansējums</t>
  </si>
  <si>
    <t>63.08.00 “Eiropas Sociālā fonda (ESF) projekti (2014-2020)”</t>
  </si>
  <si>
    <t xml:space="preserve">4.1.2.2.b. darbības rezultāts, 8.2.3. SAM 2.kārtas finansējums </t>
  </si>
  <si>
    <t>4.1.2.3. Pilnveidot vispārējās izglītības un profesionālās izglītības vadītāju atlases un vērtēšanas sistēmu.</t>
  </si>
  <si>
    <t>4.1.2.4.Stiprināt sadarbību un resursu koplietošanu starp izglītības iestādēm.</t>
  </si>
  <si>
    <t>4.1.2.5. Nodrošināt izglītības iestāžu pāreju uz digitāli kompetentām iestādēm.</t>
  </si>
  <si>
    <t>Finansējums no Digitālās transformācijas pamatnostādnēm.</t>
  </si>
  <si>
    <t>4.1.2.5.a. darbības rezultāts</t>
  </si>
  <si>
    <t>62.00.00 "Eiropas Reģionālās attīstības fonda (ERAF) projektu un pasākumu īstenošana"</t>
  </si>
  <si>
    <t>4.1.2.5.b. darbības rezultāta 1. rezultatīvais rādītājs</t>
  </si>
  <si>
    <t>4.1.2.5.b. darbības rezultāta 2. un 3. rezultatīvais rādītājs</t>
  </si>
  <si>
    <t>4.1.2.5.b. darbības rezultāta 4. rezultatīvais rādītājs</t>
  </si>
  <si>
    <t>4.2.1. Attīstīt un stiprināt izglītības politikas veidotāju un īstenotāju stratēģisko un analītisko kapacitāti.</t>
  </si>
  <si>
    <t>4.2.1.1.a. darbības rezultāts, 8.3.6. SAM 8.3.6.2 pasākuma finansējums</t>
  </si>
  <si>
    <t xml:space="preserve">4.2.2.1.b. darbības rezultāta 1. rezultatīvais rādītājs, 8.3.6.2. SAM finansējums </t>
  </si>
  <si>
    <t xml:space="preserve">4.2.2.1.b. darbības rezultāta 2. rezultatīvais rādītājs, 8.3.6.2. SAM finansējums </t>
  </si>
  <si>
    <t>4.2.2.2.b. darbības rezultāta 4. rezultatīvais rādītājs</t>
  </si>
  <si>
    <t>62.08.00.</t>
  </si>
  <si>
    <t>4.2.2.2.b. darbības rezultāta 1.-3. rezultatīvais rādītājs</t>
  </si>
  <si>
    <t>24.00 Statistiskās informācijas nodrošināšana</t>
  </si>
  <si>
    <t>03.13.00 Studiju virzienu akreditācija</t>
  </si>
  <si>
    <t>4.2.2.4. Attīstīt pētniecību izglītības kvalitātes attīstībai un analītiskos rīkus un platformas izglītības kvalitātes nodrošināšanai.</t>
  </si>
  <si>
    <t xml:space="preserve">4.2.2.4.b. darbības rezultāts, 4.2.2. SAM 4.2.2.4. pasākuma finansējums </t>
  </si>
  <si>
    <t>4.2.2.5.a. darbības rezultāts, 8.3.6. SAM 8.3.6.1 pasākuma finansējums</t>
  </si>
  <si>
    <t>63.00.00 "Eiropas Sociālā fonda (ESF) projektu un pasākumu īstenošana" 4.2.2.5. pasākums</t>
  </si>
  <si>
    <t>4.2.2.5.a. darbības rezultāts, 4.2.2. SAM 4.2.2.5. pasākuma finansējums</t>
  </si>
  <si>
    <t>Pasākumam nepieciešamā papildu finansējuma aprēķins var tikt precizēts sniedzot pieteikumu prioritārajiem pasākumiem MK likumprojekta “Par valsts budžetu 2023.gadam” un likumprojekta “Par vidējā termiņa budžeta ietvaru 2023., 2024. un 2025.gadam” sagatavošanas procesā. Nepieciešamais papildu finansējuma avots: Ministru kabineta 2020. gada rīkojums Nr.345 Konceptuālais ziņojums https://likumi.lv/ta/id/315685-par-konceptualo-zinojumu-par-jauna-doktoranturas-modela-ieviesanu-latvija
“Par jauna doktorantūras 
modeļa ieviešanu Latvijā”.</t>
  </si>
  <si>
    <t>2.1.1.4. Nodrošināt finansiālu atbalstu kultūras pasākumu, muzeju, zinātnes centru, uzņēmumu, laboratoriju un citu ar mācību satura apguvi saistītu iestāžu un pasākumu apmeklēšanai.</t>
  </si>
  <si>
    <t xml:space="preserve">Detalizēti aprēķini ES politiku instrumentu un pārējās ārvalstu finanšu palīdzības līdzfinansēto projektu un pasākumu īstenošanai pieejami: 
1) ES fondu 2014 – 2020 Darbības programma un pārējie dokumenti, t.sk. rādītāju pases https://www.esfondi.lv/planosanas-dokumenti (rādītāju pases skatīt zip failā). 
2) ES fondu 2021-2027 Darbības programma https://www.esfondi.lv/planosana-1 
3)  Latvijas Atveseļošanās fonda plāns https://www.esfondi.lv/normativie-akti-1
</t>
  </si>
  <si>
    <t>Detalizēts aprēķins pievienots: IZM_pamatn_RP_VII_1_piel_1112_pedagogu_sagatavosanas_sistema</t>
  </si>
  <si>
    <t>Detalizēts aprēķins pievienots: IZM_pamatn_RP_VII_3_piel_1221_snieguma_atalgojums</t>
  </si>
  <si>
    <t>2024.g.</t>
  </si>
  <si>
    <t>2028.g.</t>
  </si>
  <si>
    <t>2026.g.</t>
  </si>
  <si>
    <t>2025.g.</t>
  </si>
  <si>
    <t>IZM programma 42.06.00 Valsts izglītības satura centra darbības nodrošināšana</t>
  </si>
  <si>
    <t>3.1.1.3.e.  darbības rezultāta 1., 4. un 5. rezultatīvais rādītājs</t>
  </si>
  <si>
    <t>3.1.1.3.a. darbības rezultāts</t>
  </si>
  <si>
    <t xml:space="preserve">3.1.1.3.a.  darbības rezultāta </t>
  </si>
  <si>
    <t xml:space="preserve">IZM resora programma 07.00.00 Informācijas un komunikāciju tehnoloģiju uzturēšana un attīstība
</t>
  </si>
  <si>
    <t>2.2.1.2.c. darbības rezultāta 2. rezultatīvais rādītājs un 2.2.1.2.d. darbības rezultāta 1.3.rezultatīvais rādītājs</t>
  </si>
  <si>
    <t>Finansējums no Digitālās transformācijas pamatnostādnēm</t>
  </si>
  <si>
    <t>IEM budžeta programma 62.00.00 “Eiropas Reģionālās attīstības fonda (ERAF) projektu un pasākumu īstenošana”</t>
  </si>
  <si>
    <t xml:space="preserve">62.00.00 “Eiropas Reģionālās attīstības fonda (ERAF) projektu un pasākumu īstenošana"    </t>
  </si>
  <si>
    <t>Atvasināto publisko personu (izņemot pašvaldības) budžets</t>
  </si>
  <si>
    <t>3.3.2.3.b. darbības rezultāta 2. rezultatīvais rādītājs, ANM finansējums (2.3.1.4.i. “Individuālo mācību kontu pieejas attīstība” )</t>
  </si>
  <si>
    <t>2.1.3.3.b. darbības rezultāts, ANM finansējums (2.3.1.1.i. “Augsta līmeņa digitālo prasmju apguves nodrošināšana”)</t>
  </si>
  <si>
    <t>2.1.1.2.a. darbības rezultāts, SAM 4.2.2.3. finansējums</t>
  </si>
  <si>
    <t>4.2.2.2.a. darbības rezultāts.
2022.gadam un 2023.gadam 45 000 EUR gadā absolventu monitoringa veikšanai piešķirti neatliekamo pasākumu īstenošanai, saskaņā ar Ministru kabineta 2020.gada 22.septembra sēdes protokola Nr.55 38.§ 11.6.apakšpunktu, atbalstot informatīvo ziņojumu “Par priekšlikumiem valsts budžeta ieņēmumiem un izdevumiem 2021.gadam un ietvaram 2021.– 2023.gadam”.</t>
  </si>
  <si>
    <t>2.1.1.1. b. darbības rezultāts, 4.2.2. SAM 4.2.2.1. un 4.2.2.2.pasākuma finansējums</t>
  </si>
  <si>
    <t xml:space="preserve">2.1.1.1.a. darbības rezultāts, kā arī pārējie projekta Skola 2030 pasākumi (2.1.1.2.b., 2.2.1.2.d., 2.2.2.3.a., 3.1.1.1.i.), 8.3.1.1. SAM finansējums
</t>
  </si>
  <si>
    <r>
      <t xml:space="preserve">4.2.2.3.a. darbības rezultāta 2. un 3. rezultatīvais rādītājs.
</t>
    </r>
    <r>
      <rPr>
        <b/>
        <sz val="8"/>
        <color theme="1"/>
        <rFont val="Arial"/>
        <family val="2"/>
        <charset val="186"/>
        <scheme val="minor"/>
      </rPr>
      <t xml:space="preserve">Aprēķins: </t>
    </r>
    <r>
      <rPr>
        <sz val="8"/>
        <color theme="1"/>
        <rFont val="Arial"/>
        <family val="2"/>
        <charset val="186"/>
        <scheme val="minor"/>
      </rPr>
      <t xml:space="preserve">Algu fonds Centra darbinieku apmaksai: 154 800 euro;
Darba devēja VSAOI: 36 517 euro;
Dalības maksa (ENQA, EQAR, INQAAHE, CHEA, ECA, CEENQA): 11 775 euro;
Studiju kvalitātes komisijas locekļu atalgojums: 46 350 euro;
Apelācijas komisijas locekļa atalgojums: 15 000 euro;
Administratīvie izdevumi: 9 206 euro;
KOPĀ: </t>
    </r>
    <r>
      <rPr>
        <b/>
        <sz val="8"/>
        <color theme="1"/>
        <rFont val="Arial"/>
        <family val="2"/>
        <charset val="186"/>
        <scheme val="minor"/>
      </rPr>
      <t>273 648 euro</t>
    </r>
    <r>
      <rPr>
        <sz val="8"/>
        <color theme="1"/>
        <rFont val="Arial"/>
        <family val="2"/>
        <charset val="186"/>
        <scheme val="minor"/>
      </rPr>
      <t xml:space="preserve">
</t>
    </r>
  </si>
  <si>
    <t>3.1.1.3.c. pasākumu plānots īstenot Veselības ministrijas Eiropas Sociālā fonda projekta Nr. 9.2.4.1/16/I/001 “Kompleksi veselības veicināšanas un slimību profilakses pasākumi” ietvaros, kas iekļauts Sabiedrības veselības pamatnostādņu 2021.- 2027.gadam projektā.</t>
  </si>
  <si>
    <t>t.sk. pasākumam 2.1.1.1.c:
2023.g.- 25 772 EUR,
2024.g. - 77 316 EUR,
2025.g. - 3 303 496 EUR,
2026.g. un turpmāk - 4 005 024 EUR.</t>
  </si>
  <si>
    <t>Jaunizveidota apakšprogramma</t>
  </si>
  <si>
    <t>06.01.00 Valsts policija</t>
  </si>
  <si>
    <t>02.03.00 Vienotās sakaru un informācijas sistēmas uzturēšana un vadība</t>
  </si>
  <si>
    <t>42.02.00 Nekustamais īpašums un centralizētais iepirkums</t>
  </si>
  <si>
    <t>2.2.1.2.b. darbības rezultāta 2. rezultatīvais rādītājs, ANM 2.3.2.3.i. pasākuma finansējums</t>
  </si>
  <si>
    <t>2.2.1.2.c. darbības rezultāts, ANM 2.3.2.3.i. pasākuma finansējums</t>
  </si>
  <si>
    <t>Detalizēts aprēķins pievienots: IZM_pamatn_RP_VII_13_piel_3113_42 06 00_nometnes
3.1.1.3.e.  darbības rezultāta 1. rezultatīvais rādītājs</t>
  </si>
  <si>
    <t>3.1.1.1.a, , 3.1.1.1.d., 3.1.1.1.e., 3.1.1.1.f., 3.1.1.1.g., 3.1.1.1.h. darbības rezultāti. 
3.1.1.1.f. pasākumā paredzētās profilakses un agrīnās intervences programmas KiVa licences iegāde 2022.-2026.gadam 275 000 EUR apmērā, t.sk. 2022.gadā - 111 415 EUR, 2023.g. - 163 585 EUR</t>
  </si>
  <si>
    <t xml:space="preserve">IZM budžeta programma 62.00.00 “Eiropas Reģionālās attīstības fonda (ERAF) projektu un pasākumu īstenošana      </t>
  </si>
  <si>
    <t xml:space="preserve">3.1.1.1.i. darbības rezultāts, finansējums kopā ar 2.1.1.1.a.
</t>
  </si>
  <si>
    <t>03. Ministru kabinets</t>
  </si>
  <si>
    <t>03.Ministru kabinets</t>
  </si>
  <si>
    <t xml:space="preserve">03. Ministru kabinets
</t>
  </si>
  <si>
    <t>1.1.1.1. Ieviest sistēmu regulārai un pierādījumos balstītai pedagogu pieprasījuma un piedāvājuma analīzei un stratēģiskai plānošanai.</t>
  </si>
  <si>
    <t>1.1.4.2. Pedagogu atalgojuma modeļa maiņa, tostarp izvērtējot pedagogu slodžu līdzsvarošanu starp pirmsskolas izglītības un vispārējās pamata un vidējās izglītības pedagogiem.</t>
  </si>
  <si>
    <t>Detalizēts aprēķins pievienots: IZM_pamatn_RP_VII_2_piel_1211_jaunais_doktoranturas_modelis</t>
  </si>
  <si>
    <t>Detalizēts aprēķins pievienots: IZM_pamatn_RP_VII_4_piel_2111c_pareja_uz_mac_LV</t>
  </si>
  <si>
    <t>Detalizēts aprēķins pievienots: IZM_pamatn_RP_VII_5_piel_2112_42 06 00_snieguma_vertesana</t>
  </si>
  <si>
    <t>Detalizēts aprēķins pievienots: IZM_pamatn_RP_VII_6_piel_2113_PKK_atalgojums</t>
  </si>
  <si>
    <t>Detalizēts aprēķins pievienots: IZM_pamatn_RP_VII_7_piel_2114_LV_skolas_soma</t>
  </si>
  <si>
    <t>Detalizēts aprēķins pievienots: IZMpamatn_RP_VII_8_piel_2124_prof_izgl_progr</t>
  </si>
  <si>
    <t>Papildu nepieciešamā finansējuma aprēķins digitālo mācību līdzekļu iegādei: Izglītojamo skaits pašvaldībās (pašvaldību un privātajās izglītības iestādēs) ir 254266, finansējums 1 izglītojamajam 2021. g. 4,30. Finansējuma apmērs gadam ir 1094000'. Aprēķins pievienots: IZM_pamatn_RP_VII_9_piel_2212 _digi_macibu_lidzekli</t>
  </si>
  <si>
    <t>2.2.3.2.b. darbības rezultāts
Detalizēts aprēķins pievienots: IZM_pamatn_RP_VII_10_piel_2232_tris_pilari</t>
  </si>
  <si>
    <t>Detalizēts aprēķins pievienots: IZM_pamatn_RP_VII_11_piel_2321_NEP_PP</t>
  </si>
  <si>
    <t>Detalizēts aprēķins pievienots: IZM_pamatn_RP_VII_12_piel_2322_DVB</t>
  </si>
  <si>
    <t>3.1.1.5.b. darbības rezultāts
Detalizēts aprēķins: IZM_pamatn_RP_VII_14_piel_3115_Atbalsta_sistema_AI</t>
  </si>
  <si>
    <t>Detalizēts aprēķins pievienots: IZM_pamatn_RP_VII_15_piel_4221_07 00 00_programma
4.2.2.1.a. darbības rezultāta 3. un 4. rezultatīvais rādītājs</t>
  </si>
  <si>
    <t>Detalizēts aprēķins pievienots: IZM_pamatn_RP_VII_16_piel_4222_AI_PI_absolventu_dati</t>
  </si>
  <si>
    <t>Finansējums plānojams ievērojot Informatīvajā ziņojumā "Par pedagogu darba slodzes līdzsvarošanu un likmes paaugstināšanu" (izskatīts Ministru kabineta 2022. gada 17. septembra sēdē (protokols Nr. 47 1. §) iekļautos uzdevumus.</t>
  </si>
  <si>
    <t>Atbilstoši MK 29.03.2022. noteikumu Nr. 210 “Grozījumi Ministru kabineta 2006. gada 12. decembra noteikumos Nr. 994 “Kārtība, kādā augstskolas un koledžas tiek finansētas no valsts budžeta līdzekļiem”” (prot. Nr. 18 24. §) sākotnējās ietekmes (ex-ante) novērtējuma ziņojuma (anotācijas) 3. sadaļas 6.2. punktā iekļauts papildu nepieciešamā finansējuma detalizēts aprēķins (ietekme uz valsts budžetu) studiju izmaksu koeficienta optimālās vērtības 1,9 (izglītības tematiskajai jomai “Tieslietu zinātnes”)  nodrošināšanai konsorcija ''Iekšējās drošības akadēmija" īstenotajās otrā līmeņa profesionālās augstākās izglītības programmās “Pirmstiesas izmeklēšana” iekļauts Iekšlietu ministrijas iesniegtajā prioritārā pasākuma pieteikumā 14_07_9 “Tiesībaizsardzības iestādēs strādājošo izglītības kvalitātes palielināšana un infrastruktūras uzlabošana” pieprasīto finansējumu, līdz ar to lūdzam atbilstoši precizēt minēto pasākumu”.
2026. gadā un turpmāk ik gadu pasākumam nepieciešamais finansējums tiks precizēts (atbilstoši faktiskajam uzņemto un plānoto studējošo skaitam, studiju vietas bāzes izmaksām attiecīgajā kalendāra gadā) turpmāko gadu un vidēja termiņa valsts budžeta likumprojektu sagatavošanas un izskatīšanas procesā kopā ar visu ministriju un centrālo valsts iestāžu iesniegtajiem prioritāro pasākumu pieteikumiem.</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</si>
</sst>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52" x14ac:knownFonts="1">
    <font>
      <sz val="11"/>
      <color theme="1"/>
      <name val="Arial"/>
      <family val="2"/>
      <scheme val="minor"/>
    </font>
    <font>
      <sz val="11"/>
      <color theme="1"/>
      <name val="Arial"/>
      <family val="2"/>
      <charset val="186"/>
      <scheme val="minor"/>
    </font>
    <font>
      <sz val="11"/>
      <color theme="1"/>
      <name val="Arial"/>
      <family val="2"/>
      <charset val="186"/>
      <scheme val="minor"/>
    </font>
    <font>
      <sz val="11"/>
      <color theme="1"/>
      <name val="Arial"/>
      <family val="2"/>
      <charset val="186"/>
      <scheme val="minor"/>
    </font>
    <font>
      <sz val="11"/>
      <color theme="1"/>
      <name val="Arial"/>
      <family val="2"/>
      <charset val="186"/>
      <scheme val="minor"/>
    </font>
    <font>
      <sz val="11"/>
      <color theme="1"/>
      <name val="Arial"/>
      <family val="2"/>
      <charset val="186"/>
      <scheme val="minor"/>
    </font>
    <font>
      <b/>
      <sz val="11"/>
      <color theme="1"/>
      <name val="Arial"/>
      <family val="2"/>
      <charset val="186"/>
      <scheme val="minor"/>
    </font>
    <font>
      <sz val="9"/>
      <color rgb="FFFF0000"/>
      <name val="Arial"/>
      <family val="2"/>
      <charset val="186"/>
      <scheme val="minor"/>
    </font>
    <font>
      <sz val="9"/>
      <color theme="1"/>
      <name val="Arial"/>
      <family val="2"/>
      <charset val="186"/>
      <scheme val="minor"/>
    </font>
    <font>
      <b/>
      <sz val="9"/>
      <color theme="1"/>
      <name val="Arial"/>
      <family val="2"/>
      <charset val="186"/>
      <scheme val="minor"/>
    </font>
    <font>
      <i/>
      <sz val="9"/>
      <color theme="1"/>
      <name val="Arial"/>
      <family val="2"/>
      <charset val="186"/>
      <scheme val="minor"/>
    </font>
    <font>
      <b/>
      <sz val="9"/>
      <color rgb="FFFF0000"/>
      <name val="Arial"/>
      <family val="2"/>
      <charset val="186"/>
      <scheme val="minor"/>
    </font>
    <font>
      <sz val="9"/>
      <name val="Arial"/>
      <family val="2"/>
      <charset val="186"/>
      <scheme val="minor"/>
    </font>
    <font>
      <b/>
      <sz val="9"/>
      <name val="Arial"/>
      <family val="2"/>
      <charset val="186"/>
      <scheme val="minor"/>
    </font>
    <font>
      <b/>
      <i/>
      <sz val="9"/>
      <color theme="1"/>
      <name val="Arial"/>
      <family val="2"/>
      <charset val="186"/>
      <scheme val="minor"/>
    </font>
    <font>
      <sz val="11"/>
      <color rgb="FFFF0000"/>
      <name val="Arial"/>
      <family val="2"/>
      <charset val="186"/>
      <scheme val="minor"/>
    </font>
    <font>
      <sz val="9"/>
      <color rgb="FF000000"/>
      <name val="Arial"/>
      <family val="2"/>
      <charset val="186"/>
    </font>
    <font>
      <sz val="9"/>
      <name val="Arial"/>
      <family val="2"/>
      <charset val="186"/>
    </font>
    <font>
      <sz val="9"/>
      <color rgb="FF000000"/>
      <name val="Arial"/>
      <family val="2"/>
      <charset val="186"/>
      <scheme val="minor"/>
    </font>
    <font>
      <sz val="9"/>
      <color rgb="FFFF0000"/>
      <name val="Arial"/>
      <family val="2"/>
      <charset val="186"/>
    </font>
    <font>
      <sz val="8"/>
      <color theme="1"/>
      <name val="Arial"/>
      <family val="2"/>
      <charset val="186"/>
      <scheme val="minor"/>
    </font>
    <font>
      <b/>
      <sz val="9"/>
      <color rgb="FF000000"/>
      <name val="Arial"/>
      <family val="2"/>
      <charset val="186"/>
      <scheme val="minor"/>
    </font>
    <font>
      <sz val="11"/>
      <color theme="1"/>
      <name val="Arial"/>
      <family val="2"/>
      <scheme val="minor"/>
    </font>
    <font>
      <u/>
      <sz val="11"/>
      <color theme="10"/>
      <name val="Arial"/>
      <family val="2"/>
      <charset val="186"/>
      <scheme val="minor"/>
    </font>
    <font>
      <i/>
      <sz val="11"/>
      <color theme="1"/>
      <name val="Arial"/>
      <family val="2"/>
      <charset val="186"/>
      <scheme val="minor"/>
    </font>
    <font>
      <b/>
      <sz val="11"/>
      <color theme="1"/>
      <name val="Arial"/>
      <family val="2"/>
      <charset val="204"/>
      <scheme val="minor"/>
    </font>
    <font>
      <b/>
      <sz val="11"/>
      <color rgb="FFC00000"/>
      <name val="Arial"/>
      <family val="2"/>
      <charset val="204"/>
      <scheme val="minor"/>
    </font>
    <font>
      <sz val="11"/>
      <color theme="1"/>
      <name val="Arial"/>
      <family val="2"/>
      <charset val="204"/>
      <scheme val="minor"/>
    </font>
    <font>
      <i/>
      <sz val="11"/>
      <color theme="1"/>
      <name val="Arial"/>
      <family val="2"/>
      <charset val="204"/>
      <scheme val="minor"/>
    </font>
    <font>
      <b/>
      <sz val="11"/>
      <color rgb="FFFF0000"/>
      <name val="Arial"/>
      <family val="2"/>
      <charset val="204"/>
      <scheme val="minor"/>
    </font>
    <font>
      <sz val="8"/>
      <color rgb="FF000000"/>
      <name val="Arial"/>
      <family val="2"/>
      <charset val="186"/>
      <scheme val="minor"/>
    </font>
    <font>
      <sz val="8"/>
      <color rgb="FF000000"/>
      <name val="Arial"/>
      <family val="2"/>
      <charset val="186"/>
    </font>
    <font>
      <b/>
      <sz val="12"/>
      <color theme="1"/>
      <name val="Arial"/>
      <family val="2"/>
      <charset val="186"/>
      <scheme val="minor"/>
    </font>
    <font>
      <sz val="11"/>
      <color rgb="FF444444"/>
      <name val="Calibri"/>
      <family val="2"/>
      <charset val="1"/>
    </font>
    <font>
      <b/>
      <sz val="8"/>
      <color theme="1"/>
      <name val="Arial"/>
      <family val="2"/>
      <charset val="186"/>
      <scheme val="minor"/>
    </font>
    <font>
      <sz val="8"/>
      <color rgb="FFFF0000"/>
      <name val="Arial"/>
      <family val="2"/>
      <charset val="186"/>
      <scheme val="minor"/>
    </font>
    <font>
      <i/>
      <sz val="8"/>
      <color theme="1"/>
      <name val="Arial"/>
      <family val="2"/>
      <charset val="186"/>
      <scheme val="minor"/>
    </font>
    <font>
      <b/>
      <sz val="8"/>
      <color rgb="FFC00000"/>
      <name val="Arial"/>
      <family val="2"/>
      <charset val="186"/>
      <scheme val="minor"/>
    </font>
    <font>
      <b/>
      <sz val="8"/>
      <color rgb="FF000000"/>
      <name val="Arial"/>
      <family val="2"/>
      <charset val="186"/>
      <scheme val="minor"/>
    </font>
    <font>
      <sz val="9"/>
      <color rgb="FF000000"/>
      <name val="Arial"/>
      <family val="2"/>
    </font>
    <font>
      <sz val="11"/>
      <color rgb="FF444444"/>
      <name val="Calibri"/>
      <family val="2"/>
    </font>
    <font>
      <strike/>
      <sz val="9"/>
      <color rgb="FF000000"/>
      <name val="Arial"/>
      <family val="2"/>
      <charset val="186"/>
      <scheme val="minor"/>
    </font>
    <font>
      <i/>
      <sz val="9"/>
      <color rgb="FF808080"/>
      <name val="Arial"/>
      <family val="2"/>
      <charset val="186"/>
      <scheme val="minor"/>
    </font>
    <font>
      <b/>
      <i/>
      <sz val="9"/>
      <color rgb="FF808080"/>
      <name val="Arial"/>
      <family val="2"/>
      <charset val="186"/>
      <scheme val="minor"/>
    </font>
    <font>
      <i/>
      <sz val="9"/>
      <color rgb="FF808080"/>
      <name val="Arial"/>
      <family val="2"/>
      <charset val="186"/>
    </font>
    <font>
      <i/>
      <sz val="9"/>
      <color rgb="FF808080"/>
      <name val="Arial"/>
      <family val="2"/>
    </font>
    <font>
      <i/>
      <sz val="9"/>
      <color rgb="FF000000"/>
      <name val="Arial"/>
      <family val="2"/>
      <charset val="186"/>
      <scheme val="minor"/>
    </font>
    <font>
      <sz val="8"/>
      <name val="Arial"/>
      <family val="2"/>
      <charset val="186"/>
      <scheme val="minor"/>
    </font>
    <font>
      <i/>
      <sz val="9"/>
      <name val="Arial"/>
      <family val="2"/>
      <charset val="186"/>
      <scheme val="minor"/>
    </font>
    <font>
      <u/>
      <sz val="11"/>
      <color theme="10"/>
      <name val="Arial"/>
      <family val="2"/>
      <scheme val="minor"/>
    </font>
    <font>
      <sz val="9"/>
      <color theme="1"/>
      <name val="Arial"/>
      <family val="2"/>
      <scheme val="minor"/>
    </font>
    <font>
      <sz val="8"/>
      <name val="Arial"/>
      <family val="2"/>
      <scheme val="minor"/>
    </font>
  </fonts>
  <fills count="18">
    <fill>
      <patternFill patternType="none"/>
    </fill>
    <fill>
      <patternFill patternType="gray125"/>
    </fill>
    <fill>
      <patternFill patternType="solid">
        <fgColor rgb="FF92D050"/>
        <bgColor indexed="64"/>
      </patternFill>
    </fill>
    <fill>
      <patternFill patternType="solid">
        <fgColor theme="0"/>
        <bgColor indexed="64"/>
      </patternFill>
    </fill>
    <fill>
      <patternFill patternType="solid">
        <fgColor theme="0" tint="-0.14999847407452621"/>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rgb="FFE2A700"/>
        <bgColor indexed="64"/>
      </patternFill>
    </fill>
    <fill>
      <patternFill patternType="solid">
        <fgColor theme="7" tint="0.39997558519241921"/>
        <bgColor indexed="64"/>
      </patternFill>
    </fill>
    <fill>
      <patternFill patternType="solid">
        <fgColor theme="7" tint="0.59999389629810485"/>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rgb="FFFFFF00"/>
        <bgColor indexed="64"/>
      </patternFill>
    </fill>
    <fill>
      <patternFill patternType="solid">
        <fgColor rgb="FFFFFFFF"/>
        <bgColor indexed="64"/>
      </patternFill>
    </fill>
    <fill>
      <patternFill patternType="solid">
        <fgColor rgb="FF00B0F0"/>
        <bgColor indexed="64"/>
      </patternFill>
    </fill>
    <fill>
      <patternFill patternType="solid">
        <fgColor rgb="FFFFF2CC"/>
        <bgColor indexed="64"/>
      </patternFill>
    </fill>
    <fill>
      <patternFill patternType="solid">
        <fgColor rgb="FFFCE4D6"/>
        <bgColor indexed="64"/>
      </patternFill>
    </fill>
    <fill>
      <patternFill patternType="solid">
        <fgColor rgb="FFD9D9D9"/>
        <bgColor indexed="64"/>
      </patternFill>
    </fill>
  </fills>
  <borders count="3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hair">
        <color rgb="FF766691"/>
      </left>
      <right style="hair">
        <color rgb="FF766691"/>
      </right>
      <top style="hair">
        <color rgb="FF766691"/>
      </top>
      <bottom style="hair">
        <color rgb="FF766691"/>
      </bottom>
      <diagonal/>
    </border>
    <border>
      <left style="hair">
        <color rgb="FF766691"/>
      </left>
      <right style="hair">
        <color rgb="FF766691"/>
      </right>
      <top style="hair">
        <color rgb="FF766691"/>
      </top>
      <bottom/>
      <diagonal/>
    </border>
    <border>
      <left style="hair">
        <color rgb="FF766691"/>
      </left>
      <right/>
      <top style="hair">
        <color rgb="FF766691"/>
      </top>
      <bottom/>
      <diagonal/>
    </border>
    <border>
      <left/>
      <right/>
      <top style="hair">
        <color rgb="FF766691"/>
      </top>
      <bottom/>
      <diagonal/>
    </border>
    <border>
      <left/>
      <right style="hair">
        <color rgb="FF766691"/>
      </right>
      <top style="hair">
        <color rgb="FF766691"/>
      </top>
      <bottom/>
      <diagonal/>
    </border>
    <border>
      <left style="hair">
        <color rgb="FF766691"/>
      </left>
      <right style="hair">
        <color rgb="FF766691"/>
      </right>
      <top/>
      <bottom style="hair">
        <color rgb="FF766691"/>
      </bottom>
      <diagonal/>
    </border>
    <border>
      <left/>
      <right style="hair">
        <color rgb="FF766691"/>
      </right>
      <top/>
      <bottom style="hair">
        <color rgb="FF766691"/>
      </bottom>
      <diagonal/>
    </border>
    <border>
      <left/>
      <right style="hair">
        <color rgb="FF766691"/>
      </right>
      <top style="hair">
        <color rgb="FF766691"/>
      </top>
      <bottom style="hair">
        <color rgb="FF766691"/>
      </bottom>
      <diagonal/>
    </border>
    <border>
      <left style="hair">
        <color rgb="FF766691"/>
      </left>
      <right/>
      <top style="hair">
        <color rgb="FF766691"/>
      </top>
      <bottom style="hair">
        <color rgb="FF766691"/>
      </bottom>
      <diagonal/>
    </border>
    <border>
      <left/>
      <right/>
      <top style="hair">
        <color rgb="FF766691"/>
      </top>
      <bottom style="hair">
        <color rgb="FF766691"/>
      </bottom>
      <diagonal/>
    </border>
    <border>
      <left style="hair">
        <color rgb="FF766691"/>
      </left>
      <right/>
      <top/>
      <bottom style="hair">
        <color rgb="FF766691"/>
      </bottom>
      <diagonal/>
    </border>
    <border>
      <left/>
      <right/>
      <top/>
      <bottom style="hair">
        <color rgb="FF766691"/>
      </bottom>
      <diagonal/>
    </border>
    <border>
      <left style="hair">
        <color rgb="FF766691"/>
      </left>
      <right/>
      <top style="hair">
        <color rgb="FF68478D"/>
      </top>
      <bottom style="hair">
        <color rgb="FF68478D"/>
      </bottom>
      <diagonal/>
    </border>
    <border>
      <left/>
      <right/>
      <top style="hair">
        <color rgb="FF68478D"/>
      </top>
      <bottom style="hair">
        <color rgb="FF68478D"/>
      </bottom>
      <diagonal/>
    </border>
    <border>
      <left style="hair">
        <color rgb="FF766691"/>
      </left>
      <right/>
      <top style="hair">
        <color rgb="FF68478D"/>
      </top>
      <bottom/>
      <diagonal/>
    </border>
    <border>
      <left/>
      <right/>
      <top style="hair">
        <color rgb="FF68478D"/>
      </top>
      <bottom/>
      <diagonal/>
    </border>
    <border>
      <left/>
      <right style="hair">
        <color rgb="FF766691"/>
      </right>
      <top style="hair">
        <color rgb="FF68478D"/>
      </top>
      <bottom style="hair">
        <color rgb="FF766691"/>
      </bottom>
      <diagonal/>
    </border>
    <border>
      <left/>
      <right style="hair">
        <color rgb="FF68478D"/>
      </right>
      <top style="hair">
        <color rgb="FF68478D"/>
      </top>
      <bottom style="hair">
        <color rgb="FF766691"/>
      </bottom>
      <diagonal/>
    </border>
    <border>
      <left style="hair">
        <color rgb="FF766691"/>
      </left>
      <right/>
      <top/>
      <bottom/>
      <diagonal/>
    </border>
    <border>
      <left/>
      <right style="hair">
        <color rgb="FF766691"/>
      </right>
      <top/>
      <bottom/>
      <diagonal/>
    </border>
    <border>
      <left/>
      <right style="hair">
        <color rgb="FF766691"/>
      </right>
      <top style="hair">
        <color rgb="FF68478D"/>
      </top>
      <bottom style="hair">
        <color rgb="FF68478D"/>
      </bottom>
      <diagonal/>
    </border>
    <border>
      <left/>
      <right style="hair">
        <color rgb="FF68478D"/>
      </right>
      <top style="hair">
        <color rgb="FF68478D"/>
      </top>
      <bottom style="hair">
        <color rgb="FF68478D"/>
      </bottom>
      <diagonal/>
    </border>
    <border>
      <left style="hair">
        <color rgb="FF766691"/>
      </left>
      <right/>
      <top/>
      <bottom style="hair">
        <color rgb="FF68478D"/>
      </bottom>
      <diagonal/>
    </border>
    <border>
      <left/>
      <right/>
      <top/>
      <bottom style="hair">
        <color rgb="FF68478D"/>
      </bottom>
      <diagonal/>
    </border>
    <border>
      <left style="hair">
        <color indexed="64"/>
      </left>
      <right style="hair">
        <color indexed="64"/>
      </right>
      <top style="hair">
        <color indexed="64"/>
      </top>
      <bottom style="hair">
        <color indexed="64"/>
      </bottom>
      <diagonal/>
    </border>
    <border>
      <left style="hair">
        <color rgb="FF766691"/>
      </left>
      <right style="hair">
        <color rgb="FF766691"/>
      </right>
      <top/>
      <bottom/>
      <diagonal/>
    </border>
    <border>
      <left style="thin">
        <color indexed="64"/>
      </left>
      <right style="thin">
        <color indexed="64"/>
      </right>
      <top/>
      <bottom style="thin">
        <color indexed="64"/>
      </bottom>
      <diagonal/>
    </border>
    <border>
      <left style="hair">
        <color indexed="64"/>
      </left>
      <right style="hair">
        <color indexed="64"/>
      </right>
      <top style="hair">
        <color indexed="64"/>
      </top>
      <bottom/>
      <diagonal/>
    </border>
    <border>
      <left style="hair">
        <color indexed="64"/>
      </left>
      <right style="hair">
        <color indexed="64"/>
      </right>
      <top/>
      <bottom/>
      <diagonal/>
    </border>
    <border>
      <left style="hair">
        <color indexed="64"/>
      </left>
      <right style="hair">
        <color indexed="64"/>
      </right>
      <top/>
      <bottom style="hair">
        <color indexed="64"/>
      </bottom>
      <diagonal/>
    </border>
  </borders>
  <cellStyleXfs count="12">
    <xf numFmtId="0" fontId="0" fillId="0" borderId="0"/>
    <xf numFmtId="0" fontId="5" fillId="0" borderId="0"/>
    <xf numFmtId="0" fontId="22" fillId="0" borderId="0"/>
    <xf numFmtId="0" fontId="5" fillId="0" borderId="0"/>
    <xf numFmtId="0" fontId="23" fillId="0" borderId="0" applyNumberFormat="0" applyFill="0" applyBorder="0" applyAlignment="0" applyProtection="0"/>
    <xf numFmtId="0" fontId="4" fillId="0" borderId="0"/>
    <xf numFmtId="0" fontId="49" fillId="0" borderId="0" applyNumberFormat="0" applyFill="0" applyBorder="0" applyAlignment="0" applyProtection="0"/>
    <xf numFmtId="0" fontId="2" fillId="0" borderId="0"/>
    <xf numFmtId="0" fontId="2" fillId="0" borderId="0"/>
    <xf numFmtId="0" fontId="2" fillId="0" borderId="0"/>
    <xf numFmtId="0" fontId="1" fillId="0" borderId="0"/>
    <xf numFmtId="0" fontId="1" fillId="0" borderId="0"/>
  </cellStyleXfs>
  <cellXfs count="509">
    <xf numFmtId="0" fontId="0" fillId="0" borderId="0" xfId="0"/>
    <xf numFmtId="0" fontId="8" fillId="0" borderId="0" xfId="0" applyFont="1"/>
    <xf numFmtId="0" fontId="8" fillId="0" borderId="0" xfId="0" applyFont="1" applyAlignment="1">
      <alignment horizontal="right" vertical="center"/>
    </xf>
    <xf numFmtId="0" fontId="9" fillId="0" borderId="0" xfId="0" applyFont="1" applyAlignment="1">
      <alignment horizontal="justify" vertical="center"/>
    </xf>
    <xf numFmtId="0" fontId="8" fillId="0" borderId="1" xfId="0" applyFont="1" applyBorder="1" applyAlignment="1">
      <alignment horizontal="left" vertical="top" wrapText="1"/>
    </xf>
    <xf numFmtId="0" fontId="8" fillId="0" borderId="1" xfId="0" applyFont="1" applyBorder="1" applyAlignment="1">
      <alignment vertical="top" wrapText="1"/>
    </xf>
    <xf numFmtId="0" fontId="7" fillId="0" borderId="1" xfId="0" applyFont="1" applyBorder="1" applyAlignment="1">
      <alignment horizontal="left" vertical="top" wrapText="1"/>
    </xf>
    <xf numFmtId="0" fontId="8" fillId="0" borderId="0" xfId="0" applyFont="1" applyAlignment="1">
      <alignment wrapText="1"/>
    </xf>
    <xf numFmtId="0" fontId="12" fillId="0" borderId="1" xfId="0" applyFont="1" applyBorder="1" applyAlignment="1">
      <alignment horizontal="left" vertical="top" wrapText="1"/>
    </xf>
    <xf numFmtId="0" fontId="8" fillId="0" borderId="0" xfId="0" applyFont="1" applyAlignment="1">
      <alignment vertical="top" wrapText="1"/>
    </xf>
    <xf numFmtId="0" fontId="7" fillId="0" borderId="1" xfId="0" applyFont="1" applyBorder="1" applyAlignment="1">
      <alignment vertical="top" wrapText="1"/>
    </xf>
    <xf numFmtId="0" fontId="7" fillId="0" borderId="1" xfId="0" applyFont="1" applyBorder="1" applyAlignment="1">
      <alignment vertical="top"/>
    </xf>
    <xf numFmtId="0" fontId="12" fillId="0" borderId="1" xfId="0" applyFont="1" applyBorder="1" applyAlignment="1">
      <alignment vertical="top" wrapText="1"/>
    </xf>
    <xf numFmtId="0" fontId="13" fillId="0" borderId="1" xfId="0" applyFont="1" applyBorder="1" applyAlignment="1">
      <alignment horizontal="left" vertical="top" wrapText="1"/>
    </xf>
    <xf numFmtId="0" fontId="9" fillId="0" borderId="1" xfId="0" applyFont="1" applyBorder="1" applyAlignment="1">
      <alignment horizontal="left" vertical="top"/>
    </xf>
    <xf numFmtId="0" fontId="13" fillId="0" borderId="1" xfId="0" applyFont="1" applyBorder="1" applyAlignment="1">
      <alignment vertical="top" wrapText="1"/>
    </xf>
    <xf numFmtId="0" fontId="14" fillId="4" borderId="1" xfId="0" applyFont="1" applyFill="1" applyBorder="1" applyAlignment="1">
      <alignment vertical="top"/>
    </xf>
    <xf numFmtId="0" fontId="14" fillId="6" borderId="1" xfId="0" applyFont="1" applyFill="1" applyBorder="1" applyAlignment="1">
      <alignment vertical="top"/>
    </xf>
    <xf numFmtId="0" fontId="14" fillId="10" borderId="1" xfId="0" applyFont="1" applyFill="1" applyBorder="1" applyAlignment="1">
      <alignment vertical="top"/>
    </xf>
    <xf numFmtId="0" fontId="14" fillId="11" borderId="1" xfId="0" applyFont="1" applyFill="1" applyBorder="1" applyAlignment="1">
      <alignment vertical="top"/>
    </xf>
    <xf numFmtId="0" fontId="7" fillId="0" borderId="1" xfId="0" applyFont="1" applyBorder="1" applyAlignment="1">
      <alignment horizontal="left" vertical="top"/>
    </xf>
    <xf numFmtId="0" fontId="12" fillId="0" borderId="1" xfId="0" applyFont="1" applyBorder="1" applyAlignment="1">
      <alignment vertical="top"/>
    </xf>
    <xf numFmtId="0" fontId="9" fillId="0" borderId="1" xfId="0" applyFont="1" applyBorder="1" applyAlignment="1">
      <alignment vertical="top" wrapText="1"/>
    </xf>
    <xf numFmtId="0" fontId="8" fillId="0" borderId="1" xfId="0" applyFont="1" applyBorder="1" applyAlignment="1">
      <alignment vertical="top"/>
    </xf>
    <xf numFmtId="0" fontId="12" fillId="0" borderId="1" xfId="0" applyFont="1" applyBorder="1" applyAlignment="1">
      <alignment horizontal="left" vertical="top"/>
    </xf>
    <xf numFmtId="0" fontId="8" fillId="0" borderId="0" xfId="0" applyFont="1" applyAlignment="1">
      <alignment horizontal="left" vertical="top" wrapText="1"/>
    </xf>
    <xf numFmtId="0" fontId="9" fillId="0" borderId="0" xfId="0" applyFont="1" applyAlignment="1">
      <alignment horizontal="center" vertical="center"/>
    </xf>
    <xf numFmtId="0" fontId="9" fillId="0" borderId="1" xfId="0" applyFont="1" applyBorder="1" applyAlignment="1">
      <alignment horizontal="left" vertical="top" wrapText="1"/>
    </xf>
    <xf numFmtId="0" fontId="12" fillId="0" borderId="3" xfId="0" applyFont="1" applyBorder="1" applyAlignment="1">
      <alignment horizontal="left" vertical="top" wrapText="1"/>
    </xf>
    <xf numFmtId="0" fontId="12" fillId="0" borderId="3" xfId="0" applyFont="1" applyBorder="1" applyAlignment="1">
      <alignment horizontal="left" vertical="top"/>
    </xf>
    <xf numFmtId="0" fontId="12" fillId="0" borderId="4" xfId="0" applyFont="1" applyBorder="1" applyAlignment="1">
      <alignment horizontal="left" vertical="top"/>
    </xf>
    <xf numFmtId="0" fontId="12" fillId="0" borderId="3" xfId="0" applyFont="1" applyBorder="1" applyAlignment="1">
      <alignment vertical="top" wrapText="1"/>
    </xf>
    <xf numFmtId="0" fontId="12" fillId="0" borderId="4" xfId="0" applyFont="1" applyBorder="1" applyAlignment="1">
      <alignment vertical="top" wrapText="1"/>
    </xf>
    <xf numFmtId="0" fontId="6" fillId="0" borderId="0" xfId="5" applyFont="1"/>
    <xf numFmtId="0" fontId="4" fillId="0" borderId="0" xfId="5"/>
    <xf numFmtId="0" fontId="24" fillId="0" borderId="0" xfId="5" applyFont="1" applyAlignment="1">
      <alignment horizontal="right"/>
    </xf>
    <xf numFmtId="0" fontId="4" fillId="0" borderId="6" xfId="5" applyBorder="1" applyAlignment="1">
      <alignment horizontal="center"/>
    </xf>
    <xf numFmtId="0" fontId="4" fillId="0" borderId="7" xfId="5" applyBorder="1"/>
    <xf numFmtId="0" fontId="4" fillId="0" borderId="8" xfId="5" applyBorder="1"/>
    <xf numFmtId="0" fontId="4" fillId="0" borderId="9" xfId="5" applyBorder="1"/>
    <xf numFmtId="0" fontId="4" fillId="0" borderId="6" xfId="5" applyBorder="1"/>
    <xf numFmtId="0" fontId="4" fillId="0" borderId="10" xfId="5" applyBorder="1" applyAlignment="1">
      <alignment horizontal="center"/>
    </xf>
    <xf numFmtId="0" fontId="4" fillId="0" borderId="5" xfId="5" applyBorder="1"/>
    <xf numFmtId="0" fontId="4" fillId="0" borderId="10" xfId="5" applyBorder="1"/>
    <xf numFmtId="0" fontId="4" fillId="0" borderId="11" xfId="5" applyBorder="1"/>
    <xf numFmtId="0" fontId="6" fillId="7" borderId="5" xfId="5" applyFont="1" applyFill="1" applyBorder="1"/>
    <xf numFmtId="3" fontId="4" fillId="7" borderId="5" xfId="5" applyNumberFormat="1" applyFill="1" applyBorder="1"/>
    <xf numFmtId="3" fontId="4" fillId="7" borderId="12" xfId="5" applyNumberFormat="1" applyFill="1" applyBorder="1" applyAlignment="1">
      <alignment horizontal="left"/>
    </xf>
    <xf numFmtId="3" fontId="4" fillId="0" borderId="0" xfId="5" applyNumberFormat="1" applyAlignment="1">
      <alignment horizontal="left"/>
    </xf>
    <xf numFmtId="3" fontId="4" fillId="0" borderId="5" xfId="5" applyNumberFormat="1" applyBorder="1"/>
    <xf numFmtId="3" fontId="4" fillId="0" borderId="12" xfId="5" applyNumberFormat="1" applyBorder="1" applyAlignment="1">
      <alignment horizontal="left"/>
    </xf>
    <xf numFmtId="0" fontId="6" fillId="0" borderId="5" xfId="5" applyFont="1" applyBorder="1"/>
    <xf numFmtId="0" fontId="4" fillId="0" borderId="5" xfId="5" quotePrefix="1" applyBorder="1"/>
    <xf numFmtId="0" fontId="6" fillId="0" borderId="13" xfId="5" applyFont="1" applyBorder="1"/>
    <xf numFmtId="3" fontId="4" fillId="0" borderId="14" xfId="5" applyNumberFormat="1" applyBorder="1"/>
    <xf numFmtId="3" fontId="4" fillId="0" borderId="12" xfId="5" applyNumberFormat="1" applyBorder="1"/>
    <xf numFmtId="0" fontId="4" fillId="0" borderId="13" xfId="5" applyBorder="1"/>
    <xf numFmtId="3" fontId="4" fillId="0" borderId="12" xfId="5" quotePrefix="1" applyNumberFormat="1" applyBorder="1" applyAlignment="1">
      <alignment horizontal="left"/>
    </xf>
    <xf numFmtId="3" fontId="4" fillId="0" borderId="6" xfId="5" quotePrefix="1" applyNumberFormat="1" applyBorder="1"/>
    <xf numFmtId="0" fontId="6" fillId="7" borderId="13" xfId="5" applyFont="1" applyFill="1" applyBorder="1" applyAlignment="1">
      <alignment horizontal="left"/>
    </xf>
    <xf numFmtId="3" fontId="6" fillId="7" borderId="14" xfId="5" applyNumberFormat="1" applyFont="1" applyFill="1" applyBorder="1"/>
    <xf numFmtId="3" fontId="6" fillId="7" borderId="12" xfId="5" applyNumberFormat="1" applyFont="1" applyFill="1" applyBorder="1"/>
    <xf numFmtId="3" fontId="6" fillId="0" borderId="0" xfId="5" applyNumberFormat="1" applyFont="1"/>
    <xf numFmtId="0" fontId="6" fillId="8" borderId="13" xfId="5" applyFont="1" applyFill="1" applyBorder="1" applyAlignment="1">
      <alignment horizontal="left" indent="1"/>
    </xf>
    <xf numFmtId="3" fontId="6" fillId="8" borderId="14" xfId="5" applyNumberFormat="1" applyFont="1" applyFill="1" applyBorder="1"/>
    <xf numFmtId="3" fontId="6" fillId="8" borderId="12" xfId="5" applyNumberFormat="1" applyFont="1" applyFill="1" applyBorder="1"/>
    <xf numFmtId="0" fontId="4" fillId="0" borderId="6" xfId="5" quotePrefix="1" applyBorder="1"/>
    <xf numFmtId="3" fontId="4" fillId="0" borderId="6" xfId="5" applyNumberFormat="1" applyBorder="1"/>
    <xf numFmtId="0" fontId="4" fillId="9" borderId="13" xfId="5" applyFill="1" applyBorder="1" applyAlignment="1">
      <alignment horizontal="left" indent="2"/>
    </xf>
    <xf numFmtId="3" fontId="4" fillId="9" borderId="14" xfId="5" applyNumberFormat="1" applyFill="1" applyBorder="1"/>
    <xf numFmtId="3" fontId="4" fillId="9" borderId="12" xfId="5" applyNumberFormat="1" applyFill="1" applyBorder="1"/>
    <xf numFmtId="0" fontId="4" fillId="5" borderId="7" xfId="5" applyFill="1" applyBorder="1" applyAlignment="1">
      <alignment horizontal="left" indent="2"/>
    </xf>
    <xf numFmtId="3" fontId="4" fillId="5" borderId="8" xfId="5" applyNumberFormat="1" applyFill="1" applyBorder="1"/>
    <xf numFmtId="3" fontId="4" fillId="5" borderId="9" xfId="5" applyNumberFormat="1" applyFill="1" applyBorder="1"/>
    <xf numFmtId="0" fontId="4" fillId="5" borderId="15" xfId="5" applyFill="1" applyBorder="1" applyAlignment="1">
      <alignment horizontal="left" indent="2"/>
    </xf>
    <xf numFmtId="3" fontId="4" fillId="5" borderId="16" xfId="5" applyNumberFormat="1" applyFill="1" applyBorder="1"/>
    <xf numFmtId="3" fontId="4" fillId="5" borderId="11" xfId="5" applyNumberFormat="1" applyFill="1" applyBorder="1"/>
    <xf numFmtId="0" fontId="6" fillId="0" borderId="10" xfId="5" applyFont="1" applyBorder="1"/>
    <xf numFmtId="3" fontId="4" fillId="0" borderId="10" xfId="5" applyNumberFormat="1" applyBorder="1"/>
    <xf numFmtId="3" fontId="4" fillId="0" borderId="0" xfId="5" applyNumberFormat="1"/>
    <xf numFmtId="164" fontId="4" fillId="0" borderId="12" xfId="5" applyNumberFormat="1" applyBorder="1" applyAlignment="1">
      <alignment horizontal="left"/>
    </xf>
    <xf numFmtId="3" fontId="4" fillId="0" borderId="0" xfId="5" quotePrefix="1" applyNumberFormat="1"/>
    <xf numFmtId="0" fontId="4" fillId="5" borderId="13" xfId="5" applyFill="1" applyBorder="1" applyAlignment="1">
      <alignment horizontal="left" indent="2"/>
    </xf>
    <xf numFmtId="3" fontId="4" fillId="5" borderId="14" xfId="5" applyNumberFormat="1" applyFill="1" applyBorder="1"/>
    <xf numFmtId="3" fontId="4" fillId="5" borderId="12" xfId="5" applyNumberFormat="1" applyFill="1" applyBorder="1"/>
    <xf numFmtId="3" fontId="4" fillId="0" borderId="5" xfId="5" quotePrefix="1" applyNumberFormat="1" applyBorder="1"/>
    <xf numFmtId="3" fontId="4" fillId="0" borderId="12" xfId="5" quotePrefix="1" applyNumberFormat="1" applyBorder="1"/>
    <xf numFmtId="0" fontId="4" fillId="5" borderId="12" xfId="5" applyFill="1" applyBorder="1"/>
    <xf numFmtId="0" fontId="4" fillId="5" borderId="9" xfId="5" applyFill="1" applyBorder="1"/>
    <xf numFmtId="0" fontId="4" fillId="5" borderId="11" xfId="5" applyFill="1" applyBorder="1"/>
    <xf numFmtId="0" fontId="4" fillId="9" borderId="12" xfId="5" applyFill="1" applyBorder="1"/>
    <xf numFmtId="0" fontId="0" fillId="0" borderId="12" xfId="0" applyBorder="1"/>
    <xf numFmtId="3" fontId="28" fillId="0" borderId="12" xfId="5" applyNumberFormat="1" applyFont="1" applyBorder="1"/>
    <xf numFmtId="0" fontId="4" fillId="0" borderId="7" xfId="5" quotePrefix="1" applyBorder="1"/>
    <xf numFmtId="3" fontId="4" fillId="0" borderId="8" xfId="5" applyNumberFormat="1" applyBorder="1"/>
    <xf numFmtId="3" fontId="4" fillId="0" borderId="9" xfId="5" applyNumberFormat="1" applyBorder="1"/>
    <xf numFmtId="3" fontId="4" fillId="0" borderId="8" xfId="5" quotePrefix="1" applyNumberFormat="1" applyBorder="1"/>
    <xf numFmtId="0" fontId="4" fillId="9" borderId="17" xfId="5" applyFill="1" applyBorder="1" applyAlignment="1">
      <alignment horizontal="left" indent="2"/>
    </xf>
    <xf numFmtId="3" fontId="4" fillId="9" borderId="18" xfId="5" applyNumberFormat="1" applyFill="1" applyBorder="1"/>
    <xf numFmtId="0" fontId="6" fillId="7" borderId="19" xfId="5" applyFont="1" applyFill="1" applyBorder="1" applyAlignment="1">
      <alignment horizontal="left"/>
    </xf>
    <xf numFmtId="3" fontId="6" fillId="7" borderId="20" xfId="5" applyNumberFormat="1" applyFont="1" applyFill="1" applyBorder="1"/>
    <xf numFmtId="3" fontId="6" fillId="7" borderId="21" xfId="5" applyNumberFormat="1" applyFont="1" applyFill="1" applyBorder="1"/>
    <xf numFmtId="3" fontId="6" fillId="7" borderId="22" xfId="5" applyNumberFormat="1" applyFont="1" applyFill="1" applyBorder="1"/>
    <xf numFmtId="0" fontId="4" fillId="9" borderId="7" xfId="5" applyFill="1" applyBorder="1" applyAlignment="1">
      <alignment horizontal="left" indent="2"/>
    </xf>
    <xf numFmtId="3" fontId="4" fillId="9" borderId="8" xfId="5" applyNumberFormat="1" applyFill="1" applyBorder="1"/>
    <xf numFmtId="3" fontId="4" fillId="9" borderId="9" xfId="5" applyNumberFormat="1" applyFill="1" applyBorder="1"/>
    <xf numFmtId="0" fontId="4" fillId="9" borderId="15" xfId="5" applyFill="1" applyBorder="1" applyAlignment="1">
      <alignment horizontal="left" indent="2"/>
    </xf>
    <xf numFmtId="3" fontId="4" fillId="9" borderId="16" xfId="5" applyNumberFormat="1" applyFill="1" applyBorder="1"/>
    <xf numFmtId="3" fontId="4" fillId="9" borderId="11" xfId="5" applyNumberFormat="1" applyFill="1" applyBorder="1"/>
    <xf numFmtId="3" fontId="27" fillId="3" borderId="12" xfId="5" quotePrefix="1" applyNumberFormat="1" applyFont="1" applyFill="1" applyBorder="1"/>
    <xf numFmtId="3" fontId="27" fillId="0" borderId="5" xfId="5" applyNumberFormat="1" applyFont="1" applyBorder="1"/>
    <xf numFmtId="3" fontId="27" fillId="0" borderId="12" xfId="5" quotePrefix="1" applyNumberFormat="1" applyFont="1" applyBorder="1" applyAlignment="1">
      <alignment horizontal="left"/>
    </xf>
    <xf numFmtId="3" fontId="27" fillId="0" borderId="12" xfId="5" quotePrefix="1" applyNumberFormat="1" applyFont="1" applyBorder="1"/>
    <xf numFmtId="3" fontId="27" fillId="0" borderId="12" xfId="5" applyNumberFormat="1" applyFont="1" applyBorder="1"/>
    <xf numFmtId="3" fontId="27" fillId="0" borderId="12" xfId="5" applyNumberFormat="1" applyFont="1" applyBorder="1" applyAlignment="1">
      <alignment horizontal="left"/>
    </xf>
    <xf numFmtId="3" fontId="4" fillId="0" borderId="13" xfId="5" applyNumberFormat="1" applyBorder="1"/>
    <xf numFmtId="0" fontId="6" fillId="7" borderId="17" xfId="5" applyFont="1" applyFill="1" applyBorder="1" applyAlignment="1">
      <alignment horizontal="left"/>
    </xf>
    <xf numFmtId="3" fontId="6" fillId="7" borderId="18" xfId="5" applyNumberFormat="1" applyFont="1" applyFill="1" applyBorder="1"/>
    <xf numFmtId="0" fontId="6" fillId="8" borderId="17" xfId="5" applyFont="1" applyFill="1" applyBorder="1" applyAlignment="1">
      <alignment horizontal="left" indent="1"/>
    </xf>
    <xf numFmtId="3" fontId="6" fillId="8" borderId="18" xfId="5" applyNumberFormat="1" applyFont="1" applyFill="1" applyBorder="1"/>
    <xf numFmtId="0" fontId="4" fillId="5" borderId="23" xfId="5" applyFill="1" applyBorder="1" applyAlignment="1">
      <alignment horizontal="left" indent="2"/>
    </xf>
    <xf numFmtId="3" fontId="4" fillId="5" borderId="0" xfId="5" applyNumberFormat="1" applyFill="1"/>
    <xf numFmtId="3" fontId="4" fillId="5" borderId="24" xfId="5" applyNumberFormat="1" applyFill="1" applyBorder="1"/>
    <xf numFmtId="3" fontId="26" fillId="0" borderId="12" xfId="5" quotePrefix="1" applyNumberFormat="1" applyFont="1" applyBorder="1" applyAlignment="1">
      <alignment horizontal="left"/>
    </xf>
    <xf numFmtId="0" fontId="4" fillId="0" borderId="13" xfId="5" quotePrefix="1" applyBorder="1"/>
    <xf numFmtId="9" fontId="4" fillId="0" borderId="5" xfId="5" applyNumberFormat="1" applyBorder="1"/>
    <xf numFmtId="164" fontId="4" fillId="0" borderId="12" xfId="5" applyNumberFormat="1" applyBorder="1"/>
    <xf numFmtId="3" fontId="6" fillId="8" borderId="25" xfId="5" applyNumberFormat="1" applyFont="1" applyFill="1" applyBorder="1"/>
    <xf numFmtId="3" fontId="6" fillId="8" borderId="26" xfId="5" applyNumberFormat="1" applyFont="1" applyFill="1" applyBorder="1"/>
    <xf numFmtId="0" fontId="29" fillId="0" borderId="0" xfId="5" applyFont="1"/>
    <xf numFmtId="0" fontId="4" fillId="9" borderId="7" xfId="5" applyFill="1" applyBorder="1" applyAlignment="1">
      <alignment horizontal="left" vertical="top" indent="2"/>
    </xf>
    <xf numFmtId="0" fontId="4" fillId="9" borderId="15" xfId="5" applyFill="1" applyBorder="1" applyAlignment="1">
      <alignment horizontal="left" vertical="top" indent="2"/>
    </xf>
    <xf numFmtId="0" fontId="6" fillId="8" borderId="27" xfId="5" applyFont="1" applyFill="1" applyBorder="1" applyAlignment="1">
      <alignment horizontal="left" indent="1"/>
    </xf>
    <xf numFmtId="3" fontId="6" fillId="8" borderId="28" xfId="5" applyNumberFormat="1" applyFont="1" applyFill="1" applyBorder="1"/>
    <xf numFmtId="0" fontId="0" fillId="0" borderId="0" xfId="0" quotePrefix="1"/>
    <xf numFmtId="0" fontId="4" fillId="0" borderId="8" xfId="5" quotePrefix="1" applyBorder="1"/>
    <xf numFmtId="3" fontId="4" fillId="0" borderId="1" xfId="5" applyNumberFormat="1" applyBorder="1"/>
    <xf numFmtId="3" fontId="4" fillId="12" borderId="1" xfId="5" applyNumberFormat="1" applyFill="1" applyBorder="1"/>
    <xf numFmtId="3" fontId="4" fillId="12" borderId="10" xfId="5" applyNumberFormat="1" applyFill="1" applyBorder="1"/>
    <xf numFmtId="3" fontId="4" fillId="12" borderId="5" xfId="5" applyNumberFormat="1" applyFill="1" applyBorder="1"/>
    <xf numFmtId="3" fontId="15" fillId="0" borderId="0" xfId="5" quotePrefix="1" applyNumberFormat="1" applyFont="1"/>
    <xf numFmtId="3" fontId="15" fillId="12" borderId="5" xfId="5" applyNumberFormat="1" applyFont="1" applyFill="1" applyBorder="1"/>
    <xf numFmtId="3" fontId="15" fillId="12" borderId="1" xfId="5" applyNumberFormat="1" applyFont="1" applyFill="1" applyBorder="1"/>
    <xf numFmtId="3" fontId="4" fillId="12" borderId="30" xfId="5" applyNumberFormat="1" applyFill="1" applyBorder="1"/>
    <xf numFmtId="0" fontId="15" fillId="12" borderId="5" xfId="5" quotePrefix="1" applyFont="1" applyFill="1" applyBorder="1"/>
    <xf numFmtId="3" fontId="15" fillId="12" borderId="12" xfId="5" quotePrefix="1" applyNumberFormat="1" applyFont="1" applyFill="1" applyBorder="1"/>
    <xf numFmtId="0" fontId="15" fillId="12" borderId="6" xfId="5" quotePrefix="1" applyFont="1" applyFill="1" applyBorder="1"/>
    <xf numFmtId="3" fontId="15" fillId="12" borderId="6" xfId="5" quotePrefix="1" applyNumberFormat="1" applyFont="1" applyFill="1" applyBorder="1"/>
    <xf numFmtId="0" fontId="25" fillId="0" borderId="0" xfId="5" applyFont="1"/>
    <xf numFmtId="3" fontId="4" fillId="0" borderId="31" xfId="5" applyNumberFormat="1" applyBorder="1"/>
    <xf numFmtId="1" fontId="4" fillId="0" borderId="1" xfId="5" applyNumberFormat="1" applyBorder="1"/>
    <xf numFmtId="3" fontId="4" fillId="2" borderId="1" xfId="5" applyNumberFormat="1" applyFill="1" applyBorder="1"/>
    <xf numFmtId="3" fontId="4" fillId="14" borderId="10" xfId="5" applyNumberFormat="1" applyFill="1" applyBorder="1"/>
    <xf numFmtId="3" fontId="4" fillId="14" borderId="5" xfId="5" applyNumberFormat="1" applyFill="1" applyBorder="1"/>
    <xf numFmtId="3" fontId="4" fillId="14" borderId="14" xfId="5" applyNumberFormat="1" applyFill="1" applyBorder="1"/>
    <xf numFmtId="3" fontId="4" fillId="2" borderId="12" xfId="5" applyNumberFormat="1" applyFill="1" applyBorder="1"/>
    <xf numFmtId="3" fontId="4" fillId="2" borderId="5" xfId="5" applyNumberFormat="1" applyFill="1" applyBorder="1"/>
    <xf numFmtId="0" fontId="4" fillId="12" borderId="0" xfId="5" applyFill="1"/>
    <xf numFmtId="0" fontId="4" fillId="12" borderId="5" xfId="5" applyFill="1" applyBorder="1"/>
    <xf numFmtId="3" fontId="4" fillId="12" borderId="14" xfId="5" applyNumberFormat="1" applyFill="1" applyBorder="1"/>
    <xf numFmtId="3" fontId="6" fillId="12" borderId="14" xfId="5" applyNumberFormat="1" applyFont="1" applyFill="1" applyBorder="1"/>
    <xf numFmtId="3" fontId="4" fillId="12" borderId="6" xfId="5" applyNumberFormat="1" applyFill="1" applyBorder="1"/>
    <xf numFmtId="3" fontId="4" fillId="12" borderId="8" xfId="5" applyNumberFormat="1" applyFill="1" applyBorder="1"/>
    <xf numFmtId="3" fontId="4" fillId="12" borderId="16" xfId="5" applyNumberFormat="1" applyFill="1" applyBorder="1"/>
    <xf numFmtId="3" fontId="4" fillId="12" borderId="18" xfId="5" applyNumberFormat="1" applyFill="1" applyBorder="1"/>
    <xf numFmtId="3" fontId="6" fillId="12" borderId="20" xfId="5" applyNumberFormat="1" applyFont="1" applyFill="1" applyBorder="1"/>
    <xf numFmtId="3" fontId="6" fillId="12" borderId="18" xfId="5" applyNumberFormat="1" applyFont="1" applyFill="1" applyBorder="1"/>
    <xf numFmtId="3" fontId="4" fillId="12" borderId="0" xfId="5" applyNumberFormat="1" applyFill="1"/>
    <xf numFmtId="3" fontId="6" fillId="12" borderId="28" xfId="5" applyNumberFormat="1" applyFont="1" applyFill="1" applyBorder="1"/>
    <xf numFmtId="3" fontId="4" fillId="12" borderId="13" xfId="5" applyNumberFormat="1" applyFill="1" applyBorder="1"/>
    <xf numFmtId="0" fontId="8" fillId="0" borderId="0" xfId="5" applyFont="1"/>
    <xf numFmtId="0" fontId="8" fillId="12" borderId="0" xfId="5" applyFont="1" applyFill="1"/>
    <xf numFmtId="0" fontId="7" fillId="12" borderId="0" xfId="5" applyFont="1" applyFill="1"/>
    <xf numFmtId="0" fontId="8" fillId="0" borderId="0" xfId="5" applyFont="1" applyAlignment="1">
      <alignment wrapText="1"/>
    </xf>
    <xf numFmtId="0" fontId="32" fillId="0" borderId="0" xfId="5" applyFont="1"/>
    <xf numFmtId="0" fontId="9" fillId="0" borderId="0" xfId="5" applyFont="1" applyAlignment="1">
      <alignment wrapText="1"/>
    </xf>
    <xf numFmtId="0" fontId="0" fillId="0" borderId="0" xfId="5" applyFont="1"/>
    <xf numFmtId="0" fontId="10" fillId="0" borderId="0" xfId="5" applyFont="1" applyAlignment="1">
      <alignment horizontal="right"/>
    </xf>
    <xf numFmtId="3" fontId="8" fillId="0" borderId="0" xfId="5" applyNumberFormat="1" applyFont="1"/>
    <xf numFmtId="3" fontId="8" fillId="0" borderId="0" xfId="5" applyNumberFormat="1" applyFont="1" applyAlignment="1">
      <alignment horizontal="left"/>
    </xf>
    <xf numFmtId="3" fontId="9" fillId="0" borderId="0" xfId="5" applyNumberFormat="1" applyFont="1"/>
    <xf numFmtId="0" fontId="11" fillId="0" borderId="0" xfId="5" applyFont="1"/>
    <xf numFmtId="0" fontId="8" fillId="0" borderId="0" xfId="5" applyFont="1" applyAlignment="1">
      <alignment horizontal="left" vertical="top" wrapText="1"/>
    </xf>
    <xf numFmtId="3" fontId="8" fillId="0" borderId="0" xfId="5" quotePrefix="1" applyNumberFormat="1" applyFont="1"/>
    <xf numFmtId="0" fontId="8" fillId="0" borderId="0" xfId="0" quotePrefix="1" applyFont="1"/>
    <xf numFmtId="3" fontId="8" fillId="0" borderId="29" xfId="0" applyNumberFormat="1" applyFont="1" applyBorder="1" applyAlignment="1">
      <alignment horizontal="right"/>
    </xf>
    <xf numFmtId="3" fontId="12" fillId="0" borderId="29" xfId="0" applyNumberFormat="1" applyFont="1" applyBorder="1" applyAlignment="1">
      <alignment horizontal="right" vertical="top" wrapText="1"/>
    </xf>
    <xf numFmtId="3" fontId="16" fillId="0" borderId="29" xfId="0" applyNumberFormat="1" applyFont="1" applyBorder="1" applyAlignment="1">
      <alignment vertical="top"/>
    </xf>
    <xf numFmtId="3" fontId="16" fillId="0" borderId="29" xfId="0" applyNumberFormat="1" applyFont="1" applyBorder="1" applyAlignment="1">
      <alignment wrapText="1"/>
    </xf>
    <xf numFmtId="3" fontId="16" fillId="0" borderId="29" xfId="0" applyNumberFormat="1" applyFont="1" applyBorder="1"/>
    <xf numFmtId="0" fontId="16" fillId="0" borderId="29" xfId="0" applyFont="1" applyBorder="1"/>
    <xf numFmtId="0" fontId="20" fillId="0" borderId="0" xfId="5" applyFont="1"/>
    <xf numFmtId="3" fontId="20" fillId="0" borderId="0" xfId="5" applyNumberFormat="1" applyFont="1"/>
    <xf numFmtId="3" fontId="39" fillId="0" borderId="29" xfId="0" applyNumberFormat="1" applyFont="1" applyBorder="1"/>
    <xf numFmtId="3" fontId="7" fillId="0" borderId="0" xfId="5" applyNumberFormat="1" applyFont="1"/>
    <xf numFmtId="3" fontId="9" fillId="0" borderId="0" xfId="5" applyNumberFormat="1" applyFont="1" applyAlignment="1">
      <alignment horizontal="right" wrapText="1"/>
    </xf>
    <xf numFmtId="3" fontId="8" fillId="0" borderId="0" xfId="5" applyNumberFormat="1" applyFont="1" applyAlignment="1">
      <alignment horizontal="right" wrapText="1"/>
    </xf>
    <xf numFmtId="3" fontId="20" fillId="0" borderId="0" xfId="5" applyNumberFormat="1" applyFont="1" applyAlignment="1">
      <alignment wrapText="1"/>
    </xf>
    <xf numFmtId="0" fontId="20" fillId="0" borderId="0" xfId="5" applyFont="1" applyAlignment="1">
      <alignment wrapText="1"/>
    </xf>
    <xf numFmtId="0" fontId="18" fillId="0" borderId="0" xfId="5" applyFont="1"/>
    <xf numFmtId="3" fontId="18" fillId="0" borderId="29" xfId="0" applyNumberFormat="1" applyFont="1" applyBorder="1" applyAlignment="1">
      <alignment horizontal="right" vertical="top" wrapText="1"/>
    </xf>
    <xf numFmtId="3" fontId="18" fillId="0" borderId="29" xfId="0" applyNumberFormat="1" applyFont="1" applyBorder="1" applyAlignment="1">
      <alignment horizontal="right"/>
    </xf>
    <xf numFmtId="0" fontId="8" fillId="0" borderId="0" xfId="5" applyFont="1" applyBorder="1" applyAlignment="1">
      <alignment wrapText="1"/>
    </xf>
    <xf numFmtId="3" fontId="8" fillId="0" borderId="0" xfId="5" applyNumberFormat="1" applyFont="1" applyBorder="1" applyAlignment="1">
      <alignment horizontal="right" wrapText="1"/>
    </xf>
    <xf numFmtId="3" fontId="8" fillId="0" borderId="0" xfId="5" applyNumberFormat="1" applyFont="1" applyBorder="1"/>
    <xf numFmtId="3" fontId="18" fillId="0" borderId="0" xfId="5" applyNumberFormat="1" applyFont="1" applyBorder="1"/>
    <xf numFmtId="3" fontId="20" fillId="0" borderId="0" xfId="5" applyNumberFormat="1" applyFont="1" applyBorder="1" applyAlignment="1">
      <alignment horizontal="left" wrapText="1"/>
    </xf>
    <xf numFmtId="0" fontId="12" fillId="0" borderId="0" xfId="5" applyFont="1"/>
    <xf numFmtId="3" fontId="12" fillId="0" borderId="0" xfId="5" applyNumberFormat="1" applyFont="1" applyBorder="1"/>
    <xf numFmtId="0" fontId="20" fillId="5" borderId="29" xfId="5" applyFont="1" applyFill="1" applyBorder="1"/>
    <xf numFmtId="0" fontId="20" fillId="5" borderId="29" xfId="5" applyFont="1" applyFill="1" applyBorder="1" applyAlignment="1">
      <alignment wrapText="1"/>
    </xf>
    <xf numFmtId="3" fontId="8" fillId="5" borderId="29" xfId="5" applyNumberFormat="1" applyFont="1" applyFill="1" applyBorder="1"/>
    <xf numFmtId="0" fontId="35" fillId="0" borderId="0" xfId="5" applyFont="1" applyAlignment="1">
      <alignment wrapText="1"/>
    </xf>
    <xf numFmtId="0" fontId="8" fillId="0" borderId="0" xfId="5" applyFont="1" applyBorder="1"/>
    <xf numFmtId="0" fontId="20" fillId="0" borderId="0" xfId="5" applyFont="1" applyBorder="1" applyAlignment="1">
      <alignment horizontal="left" vertical="top" wrapText="1"/>
    </xf>
    <xf numFmtId="3" fontId="20" fillId="0" borderId="29" xfId="5" applyNumberFormat="1" applyFont="1" applyBorder="1" applyAlignment="1">
      <alignment wrapText="1"/>
    </xf>
    <xf numFmtId="0" fontId="20" fillId="5" borderId="29" xfId="5" applyFont="1" applyFill="1" applyBorder="1" applyAlignment="1">
      <alignment horizontal="left" vertical="top" wrapText="1"/>
    </xf>
    <xf numFmtId="3" fontId="30" fillId="0" borderId="0" xfId="5" applyNumberFormat="1" applyFont="1" applyBorder="1" applyAlignment="1">
      <alignment horizontal="left" wrapText="1"/>
    </xf>
    <xf numFmtId="3" fontId="8" fillId="0" borderId="29" xfId="5" applyNumberFormat="1" applyFont="1" applyBorder="1"/>
    <xf numFmtId="3" fontId="20" fillId="0" borderId="29" xfId="5" applyNumberFormat="1" applyFont="1" applyBorder="1" applyAlignment="1">
      <alignment horizontal="left"/>
    </xf>
    <xf numFmtId="3" fontId="18" fillId="0" borderId="29" xfId="5" applyNumberFormat="1" applyFont="1" applyBorder="1"/>
    <xf numFmtId="3" fontId="30" fillId="0" borderId="29" xfId="5" applyNumberFormat="1" applyFont="1" applyBorder="1" applyAlignment="1">
      <alignment horizontal="left" wrapText="1"/>
    </xf>
    <xf numFmtId="3" fontId="7" fillId="0" borderId="0" xfId="5" applyNumberFormat="1" applyFont="1" applyFill="1"/>
    <xf numFmtId="0" fontId="7" fillId="0" borderId="0" xfId="5" applyFont="1" applyFill="1"/>
    <xf numFmtId="3" fontId="8" fillId="0" borderId="0" xfId="5" applyNumberFormat="1" applyFont="1" applyFill="1" applyBorder="1"/>
    <xf numFmtId="0" fontId="8" fillId="0" borderId="0" xfId="5" applyFont="1" applyFill="1" applyBorder="1"/>
    <xf numFmtId="3" fontId="30" fillId="0" borderId="0" xfId="5" applyNumberFormat="1" applyFont="1" applyFill="1" applyBorder="1" applyAlignment="1">
      <alignment horizontal="left" wrapText="1"/>
    </xf>
    <xf numFmtId="3" fontId="7" fillId="0" borderId="0" xfId="5" applyNumberFormat="1" applyFont="1" applyFill="1" applyBorder="1"/>
    <xf numFmtId="0" fontId="7" fillId="0" borderId="0" xfId="5" applyFont="1" applyFill="1" applyBorder="1"/>
    <xf numFmtId="3" fontId="30" fillId="13" borderId="29" xfId="5" applyNumberFormat="1" applyFont="1" applyFill="1" applyBorder="1" applyAlignment="1">
      <alignment horizontal="left" wrapText="1"/>
    </xf>
    <xf numFmtId="3" fontId="35" fillId="0" borderId="29" xfId="5" applyNumberFormat="1" applyFont="1" applyFill="1" applyBorder="1" applyAlignment="1">
      <alignment horizontal="left"/>
    </xf>
    <xf numFmtId="3" fontId="20" fillId="0" borderId="29" xfId="5" applyNumberFormat="1" applyFont="1" applyBorder="1" applyAlignment="1">
      <alignment horizontal="left" wrapText="1"/>
    </xf>
    <xf numFmtId="3" fontId="35" fillId="0" borderId="0" xfId="5" applyNumberFormat="1" applyFont="1" applyFill="1" applyBorder="1"/>
    <xf numFmtId="3" fontId="20" fillId="0" borderId="29" xfId="5" applyNumberFormat="1" applyFont="1" applyBorder="1"/>
    <xf numFmtId="3" fontId="35" fillId="0" borderId="29" xfId="5" applyNumberFormat="1" applyFont="1" applyBorder="1"/>
    <xf numFmtId="0" fontId="8" fillId="0" borderId="2" xfId="5" applyFont="1" applyBorder="1" applyAlignment="1">
      <alignment horizontal="center" vertical="center" wrapText="1"/>
    </xf>
    <xf numFmtId="0" fontId="8" fillId="0" borderId="2" xfId="5" applyFont="1" applyBorder="1" applyAlignment="1">
      <alignment horizontal="center" wrapText="1"/>
    </xf>
    <xf numFmtId="0" fontId="9" fillId="7" borderId="2" xfId="5" applyFont="1" applyFill="1" applyBorder="1" applyAlignment="1">
      <alignment wrapText="1"/>
    </xf>
    <xf numFmtId="0" fontId="8" fillId="0" borderId="2" xfId="5" applyFont="1" applyBorder="1" applyAlignment="1">
      <alignment wrapText="1"/>
    </xf>
    <xf numFmtId="0" fontId="9" fillId="0" borderId="2" xfId="5" applyFont="1" applyBorder="1" applyAlignment="1">
      <alignment wrapText="1"/>
    </xf>
    <xf numFmtId="0" fontId="8" fillId="0" borderId="2" xfId="5" quotePrefix="1" applyFont="1" applyBorder="1" applyAlignment="1">
      <alignment wrapText="1"/>
    </xf>
    <xf numFmtId="0" fontId="18" fillId="0" borderId="2" xfId="5" quotePrefix="1" applyFont="1" applyBorder="1" applyAlignment="1">
      <alignment wrapText="1"/>
    </xf>
    <xf numFmtId="0" fontId="9" fillId="7" borderId="2" xfId="5" applyFont="1" applyFill="1" applyBorder="1" applyAlignment="1">
      <alignment horizontal="left" wrapText="1"/>
    </xf>
    <xf numFmtId="0" fontId="9" fillId="8" borderId="2" xfId="5" applyFont="1" applyFill="1" applyBorder="1" applyAlignment="1">
      <alignment horizontal="left" wrapText="1"/>
    </xf>
    <xf numFmtId="0" fontId="8" fillId="9" borderId="2" xfId="5" applyFont="1" applyFill="1" applyBorder="1" applyAlignment="1">
      <alignment horizontal="left" wrapText="1"/>
    </xf>
    <xf numFmtId="0" fontId="8" fillId="5" borderId="2" xfId="5" applyFont="1" applyFill="1" applyBorder="1" applyAlignment="1">
      <alignment horizontal="left"/>
    </xf>
    <xf numFmtId="0" fontId="8" fillId="9" borderId="2" xfId="5" applyFont="1" applyFill="1" applyBorder="1" applyAlignment="1">
      <alignment horizontal="left"/>
    </xf>
    <xf numFmtId="0" fontId="8" fillId="5" borderId="2" xfId="5" applyFont="1" applyFill="1" applyBorder="1" applyAlignment="1">
      <alignment horizontal="left" wrapText="1"/>
    </xf>
    <xf numFmtId="0" fontId="7" fillId="0" borderId="2" xfId="5" quotePrefix="1" applyFont="1" applyBorder="1" applyAlignment="1">
      <alignment wrapText="1"/>
    </xf>
    <xf numFmtId="0" fontId="7" fillId="0" borderId="2" xfId="5" applyFont="1" applyBorder="1" applyAlignment="1">
      <alignment wrapText="1"/>
    </xf>
    <xf numFmtId="3" fontId="7" fillId="0" borderId="2" xfId="5" applyNumberFormat="1" applyFont="1" applyBorder="1" applyAlignment="1">
      <alignment wrapText="1"/>
    </xf>
    <xf numFmtId="0" fontId="18" fillId="13" borderId="2" xfId="5" quotePrefix="1" applyFont="1" applyFill="1" applyBorder="1" applyAlignment="1">
      <alignment wrapText="1"/>
    </xf>
    <xf numFmtId="0" fontId="18" fillId="9" borderId="2" xfId="5" applyFont="1" applyFill="1" applyBorder="1" applyAlignment="1">
      <alignment horizontal="left" wrapText="1"/>
    </xf>
    <xf numFmtId="0" fontId="18" fillId="0" borderId="2" xfId="5" applyFont="1" applyBorder="1" applyAlignment="1">
      <alignment wrapText="1"/>
    </xf>
    <xf numFmtId="0" fontId="21" fillId="0" borderId="2" xfId="5" applyFont="1" applyBorder="1" applyAlignment="1">
      <alignment wrapText="1"/>
    </xf>
    <xf numFmtId="0" fontId="18" fillId="0" borderId="2" xfId="5" quotePrefix="1" applyFont="1" applyFill="1" applyBorder="1" applyAlignment="1">
      <alignment wrapText="1"/>
    </xf>
    <xf numFmtId="0" fontId="18" fillId="5" borderId="2" xfId="5" applyFont="1" applyFill="1" applyBorder="1" applyAlignment="1">
      <alignment horizontal="left" wrapText="1"/>
    </xf>
    <xf numFmtId="0" fontId="18" fillId="15" borderId="2" xfId="5" quotePrefix="1" applyFont="1" applyFill="1" applyBorder="1" applyAlignment="1">
      <alignment wrapText="1"/>
    </xf>
    <xf numFmtId="0" fontId="9" fillId="8" borderId="2" xfId="5" applyFont="1" applyFill="1" applyBorder="1" applyAlignment="1">
      <alignment horizontal="left"/>
    </xf>
    <xf numFmtId="0" fontId="18" fillId="13" borderId="2" xfId="5" applyFont="1" applyFill="1" applyBorder="1" applyAlignment="1">
      <alignment wrapText="1"/>
    </xf>
    <xf numFmtId="0" fontId="8" fillId="5" borderId="2" xfId="5" applyFont="1" applyFill="1" applyBorder="1" applyAlignment="1">
      <alignment horizontal="left" vertical="top" wrapText="1"/>
    </xf>
    <xf numFmtId="0" fontId="18" fillId="0" borderId="2" xfId="5" quotePrefix="1" applyFont="1" applyBorder="1" applyAlignment="1">
      <alignment vertical="top" wrapText="1"/>
    </xf>
    <xf numFmtId="0" fontId="8" fillId="9" borderId="2" xfId="5" applyFont="1" applyFill="1" applyBorder="1" applyAlignment="1">
      <alignment horizontal="left" vertical="top" wrapText="1"/>
    </xf>
    <xf numFmtId="0" fontId="8" fillId="4" borderId="29" xfId="5" applyFont="1" applyFill="1" applyBorder="1" applyAlignment="1">
      <alignment horizontal="center" wrapText="1"/>
    </xf>
    <xf numFmtId="0" fontId="8" fillId="0" borderId="29" xfId="5" applyFont="1" applyBorder="1" applyAlignment="1">
      <alignment vertical="center"/>
    </xf>
    <xf numFmtId="0" fontId="8" fillId="10" borderId="29" xfId="5" applyFont="1" applyFill="1" applyBorder="1"/>
    <xf numFmtId="0" fontId="18" fillId="10" borderId="29" xfId="5" applyFont="1" applyFill="1" applyBorder="1"/>
    <xf numFmtId="0" fontId="8" fillId="0" borderId="29" xfId="5" applyFont="1" applyBorder="1"/>
    <xf numFmtId="0" fontId="12" fillId="5" borderId="29" xfId="5" applyFont="1" applyFill="1" applyBorder="1"/>
    <xf numFmtId="0" fontId="8" fillId="5" borderId="29" xfId="5" applyFont="1" applyFill="1" applyBorder="1"/>
    <xf numFmtId="0" fontId="42" fillId="5" borderId="29" xfId="5" applyFont="1" applyFill="1" applyBorder="1"/>
    <xf numFmtId="0" fontId="8" fillId="5" borderId="29" xfId="5" applyFont="1" applyFill="1" applyBorder="1" applyAlignment="1">
      <alignment wrapText="1"/>
    </xf>
    <xf numFmtId="0" fontId="9" fillId="7" borderId="29" xfId="5" applyFont="1" applyFill="1" applyBorder="1" applyAlignment="1">
      <alignment wrapText="1"/>
    </xf>
    <xf numFmtId="3" fontId="9" fillId="7" borderId="29" xfId="5" applyNumberFormat="1" applyFont="1" applyFill="1" applyBorder="1" applyAlignment="1">
      <alignment horizontal="right" wrapText="1"/>
    </xf>
    <xf numFmtId="3" fontId="8" fillId="7" borderId="29" xfId="5" applyNumberFormat="1" applyFont="1" applyFill="1" applyBorder="1"/>
    <xf numFmtId="3" fontId="20" fillId="7" borderId="29" xfId="5" applyNumberFormat="1" applyFont="1" applyFill="1" applyBorder="1" applyAlignment="1">
      <alignment horizontal="left"/>
    </xf>
    <xf numFmtId="0" fontId="8" fillId="4" borderId="29" xfId="5" applyFont="1" applyFill="1" applyBorder="1" applyAlignment="1">
      <alignment wrapText="1"/>
    </xf>
    <xf numFmtId="3" fontId="8" fillId="4" borderId="29" xfId="5" applyNumberFormat="1" applyFont="1" applyFill="1" applyBorder="1" applyAlignment="1">
      <alignment horizontal="right" wrapText="1"/>
    </xf>
    <xf numFmtId="3" fontId="8" fillId="16" borderId="29" xfId="5" applyNumberFormat="1" applyFont="1" applyFill="1" applyBorder="1"/>
    <xf numFmtId="3" fontId="18" fillId="16" borderId="29" xfId="5" applyNumberFormat="1" applyFont="1" applyFill="1" applyBorder="1"/>
    <xf numFmtId="3" fontId="12" fillId="15" borderId="29" xfId="5" applyNumberFormat="1" applyFont="1" applyFill="1" applyBorder="1"/>
    <xf numFmtId="3" fontId="8" fillId="15" borderId="29" xfId="5" applyNumberFormat="1" applyFont="1" applyFill="1" applyBorder="1"/>
    <xf numFmtId="3" fontId="42" fillId="15" borderId="29" xfId="5" applyNumberFormat="1" applyFont="1" applyFill="1" applyBorder="1"/>
    <xf numFmtId="0" fontId="9" fillId="4" borderId="29" xfId="5" applyFont="1" applyFill="1" applyBorder="1" applyAlignment="1">
      <alignment wrapText="1"/>
    </xf>
    <xf numFmtId="0" fontId="18" fillId="4" borderId="29" xfId="5" applyFont="1" applyFill="1" applyBorder="1" applyAlignment="1">
      <alignment wrapText="1"/>
    </xf>
    <xf numFmtId="3" fontId="18" fillId="15" borderId="29" xfId="5" applyNumberFormat="1" applyFont="1" applyFill="1" applyBorder="1"/>
    <xf numFmtId="3" fontId="9" fillId="7" borderId="29" xfId="5" applyNumberFormat="1" applyFont="1" applyFill="1" applyBorder="1"/>
    <xf numFmtId="3" fontId="9" fillId="7" borderId="29" xfId="5" applyNumberFormat="1" applyFont="1" applyFill="1" applyBorder="1" applyAlignment="1">
      <alignment horizontal="right"/>
    </xf>
    <xf numFmtId="3" fontId="21" fillId="7" borderId="29" xfId="5" applyNumberFormat="1" applyFont="1" applyFill="1" applyBorder="1"/>
    <xf numFmtId="3" fontId="13" fillId="7" borderId="29" xfId="5" applyNumberFormat="1" applyFont="1" applyFill="1" applyBorder="1"/>
    <xf numFmtId="3" fontId="43" fillId="7" borderId="29" xfId="5" applyNumberFormat="1" applyFont="1" applyFill="1" applyBorder="1"/>
    <xf numFmtId="3" fontId="34" fillId="7" borderId="29" xfId="5" applyNumberFormat="1" applyFont="1" applyFill="1" applyBorder="1"/>
    <xf numFmtId="3" fontId="9" fillId="8" borderId="29" xfId="5" applyNumberFormat="1" applyFont="1" applyFill="1" applyBorder="1"/>
    <xf numFmtId="3" fontId="9" fillId="8" borderId="29" xfId="5" applyNumberFormat="1" applyFont="1" applyFill="1" applyBorder="1" applyAlignment="1">
      <alignment horizontal="right"/>
    </xf>
    <xf numFmtId="3" fontId="21" fillId="8" borderId="29" xfId="5" applyNumberFormat="1" applyFont="1" applyFill="1" applyBorder="1"/>
    <xf numFmtId="3" fontId="13" fillId="8" borderId="29" xfId="5" applyNumberFormat="1" applyFont="1" applyFill="1" applyBorder="1"/>
    <xf numFmtId="3" fontId="43" fillId="8" borderId="29" xfId="5" applyNumberFormat="1" applyFont="1" applyFill="1" applyBorder="1"/>
    <xf numFmtId="3" fontId="34" fillId="8" borderId="29" xfId="5" applyNumberFormat="1" applyFont="1" applyFill="1" applyBorder="1"/>
    <xf numFmtId="3" fontId="12" fillId="0" borderId="29" xfId="5" applyNumberFormat="1" applyFont="1" applyBorder="1"/>
    <xf numFmtId="3" fontId="42" fillId="0" borderId="29" xfId="5" applyNumberFormat="1" applyFont="1" applyBorder="1"/>
    <xf numFmtId="3" fontId="35" fillId="0" borderId="29" xfId="5" applyNumberFormat="1" applyFont="1" applyBorder="1" applyAlignment="1">
      <alignment horizontal="left" wrapText="1"/>
    </xf>
    <xf numFmtId="3" fontId="8" fillId="9" borderId="29" xfId="5" applyNumberFormat="1" applyFont="1" applyFill="1" applyBorder="1"/>
    <xf numFmtId="3" fontId="8" fillId="9" borderId="29" xfId="5" applyNumberFormat="1" applyFont="1" applyFill="1" applyBorder="1" applyAlignment="1">
      <alignment horizontal="right"/>
    </xf>
    <xf numFmtId="3" fontId="18" fillId="9" borderId="29" xfId="5" applyNumberFormat="1" applyFont="1" applyFill="1" applyBorder="1"/>
    <xf numFmtId="3" fontId="12" fillId="9" borderId="29" xfId="5" applyNumberFormat="1" applyFont="1" applyFill="1" applyBorder="1"/>
    <xf numFmtId="3" fontId="42" fillId="9" borderId="29" xfId="5" applyNumberFormat="1" applyFont="1" applyFill="1" applyBorder="1"/>
    <xf numFmtId="3" fontId="20" fillId="9" borderId="29" xfId="5" applyNumberFormat="1" applyFont="1" applyFill="1" applyBorder="1"/>
    <xf numFmtId="3" fontId="35" fillId="0" borderId="29" xfId="5" applyNumberFormat="1" applyFont="1" applyBorder="1" applyAlignment="1">
      <alignment horizontal="left"/>
    </xf>
    <xf numFmtId="3" fontId="8" fillId="5" borderId="29" xfId="5" applyNumberFormat="1" applyFont="1" applyFill="1" applyBorder="1" applyAlignment="1">
      <alignment horizontal="right"/>
    </xf>
    <xf numFmtId="3" fontId="18" fillId="5" borderId="29" xfId="5" applyNumberFormat="1" applyFont="1" applyFill="1" applyBorder="1"/>
    <xf numFmtId="3" fontId="12" fillId="5" borderId="29" xfId="5" applyNumberFormat="1" applyFont="1" applyFill="1" applyBorder="1"/>
    <xf numFmtId="3" fontId="42" fillId="5" borderId="29" xfId="5" applyNumberFormat="1" applyFont="1" applyFill="1" applyBorder="1"/>
    <xf numFmtId="3" fontId="20" fillId="5" borderId="29" xfId="5" applyNumberFormat="1" applyFont="1" applyFill="1" applyBorder="1"/>
    <xf numFmtId="164" fontId="20" fillId="0" borderId="29" xfId="5" applyNumberFormat="1" applyFont="1" applyBorder="1" applyAlignment="1">
      <alignment horizontal="left"/>
    </xf>
    <xf numFmtId="3" fontId="35" fillId="0" borderId="29" xfId="5" applyNumberFormat="1" applyFont="1" applyBorder="1" applyAlignment="1">
      <alignment wrapText="1"/>
    </xf>
    <xf numFmtId="0" fontId="8" fillId="4" borderId="29" xfId="5" quotePrefix="1" applyFont="1" applyFill="1" applyBorder="1" applyAlignment="1">
      <alignment horizontal="center" wrapText="1"/>
    </xf>
    <xf numFmtId="3" fontId="30" fillId="0" borderId="29" xfId="5" applyNumberFormat="1" applyFont="1" applyBorder="1" applyAlignment="1">
      <alignment wrapText="1"/>
    </xf>
    <xf numFmtId="0" fontId="8" fillId="4" borderId="29" xfId="5" quotePrefix="1" applyFont="1" applyFill="1" applyBorder="1" applyAlignment="1">
      <alignment wrapText="1"/>
    </xf>
    <xf numFmtId="0" fontId="8" fillId="4" borderId="29" xfId="5" applyFont="1" applyFill="1" applyBorder="1" applyAlignment="1">
      <alignment horizontal="center" vertical="top" wrapText="1"/>
    </xf>
    <xf numFmtId="3" fontId="20" fillId="0" borderId="29" xfId="5" quotePrefix="1" applyNumberFormat="1" applyFont="1" applyBorder="1"/>
    <xf numFmtId="3" fontId="7" fillId="0" borderId="29" xfId="5" applyNumberFormat="1" applyFont="1" applyBorder="1"/>
    <xf numFmtId="3" fontId="8" fillId="0" borderId="29" xfId="5" quotePrefix="1" applyNumberFormat="1" applyFont="1" applyBorder="1"/>
    <xf numFmtId="3" fontId="8" fillId="0" borderId="29" xfId="5" applyNumberFormat="1" applyFont="1" applyBorder="1" applyAlignment="1">
      <alignment wrapText="1"/>
    </xf>
    <xf numFmtId="3" fontId="20" fillId="0" borderId="29" xfId="5" applyNumberFormat="1" applyFont="1" applyBorder="1" applyAlignment="1">
      <alignment horizontal="left" vertical="top" wrapText="1"/>
    </xf>
    <xf numFmtId="3" fontId="18" fillId="13" borderId="29" xfId="5" applyNumberFormat="1" applyFont="1" applyFill="1" applyBorder="1"/>
    <xf numFmtId="3" fontId="8" fillId="12" borderId="29" xfId="5" applyNumberFormat="1" applyFont="1" applyFill="1" applyBorder="1"/>
    <xf numFmtId="3" fontId="8" fillId="13" borderId="29" xfId="5" applyNumberFormat="1" applyFont="1" applyFill="1" applyBorder="1"/>
    <xf numFmtId="3" fontId="12" fillId="13" borderId="29" xfId="5" applyNumberFormat="1" applyFont="1" applyFill="1" applyBorder="1"/>
    <xf numFmtId="3" fontId="42" fillId="13" borderId="29" xfId="5" applyNumberFormat="1" applyFont="1" applyFill="1" applyBorder="1"/>
    <xf numFmtId="0" fontId="40" fillId="0" borderId="29" xfId="0" applyFont="1" applyBorder="1"/>
    <xf numFmtId="0" fontId="7" fillId="4" borderId="29" xfId="5" applyFont="1" applyFill="1" applyBorder="1" applyAlignment="1">
      <alignment horizontal="left" vertical="top" wrapText="1"/>
    </xf>
    <xf numFmtId="3" fontId="7" fillId="4" borderId="29" xfId="5" applyNumberFormat="1" applyFont="1" applyFill="1" applyBorder="1" applyAlignment="1">
      <alignment horizontal="right" wrapText="1"/>
    </xf>
    <xf numFmtId="3" fontId="8" fillId="9" borderId="29" xfId="5" applyNumberFormat="1" applyFont="1" applyFill="1" applyBorder="1" applyAlignment="1">
      <alignment wrapText="1"/>
    </xf>
    <xf numFmtId="3" fontId="8" fillId="9" borderId="29" xfId="5" applyNumberFormat="1" applyFont="1" applyFill="1" applyBorder="1" applyAlignment="1">
      <alignment horizontal="right" wrapText="1"/>
    </xf>
    <xf numFmtId="0" fontId="20" fillId="9" borderId="29" xfId="5" applyFont="1" applyFill="1" applyBorder="1"/>
    <xf numFmtId="0" fontId="20" fillId="0" borderId="29" xfId="0" applyFont="1" applyBorder="1"/>
    <xf numFmtId="3" fontId="8" fillId="5" borderId="29" xfId="5" applyNumberFormat="1" applyFont="1" applyFill="1" applyBorder="1" applyAlignment="1">
      <alignment wrapText="1"/>
    </xf>
    <xf numFmtId="3" fontId="8" fillId="5" borderId="29" xfId="5" applyNumberFormat="1" applyFont="1" applyFill="1" applyBorder="1" applyAlignment="1">
      <alignment horizontal="right" wrapText="1"/>
    </xf>
    <xf numFmtId="0" fontId="20" fillId="0" borderId="29" xfId="0" applyFont="1" applyBorder="1" applyAlignment="1">
      <alignment wrapText="1"/>
    </xf>
    <xf numFmtId="3" fontId="36" fillId="0" borderId="29" xfId="5" applyNumberFormat="1" applyFont="1" applyBorder="1"/>
    <xf numFmtId="3" fontId="8" fillId="0" borderId="29" xfId="5" applyNumberFormat="1" applyFont="1" applyBorder="1" applyAlignment="1">
      <alignment horizontal="right"/>
    </xf>
    <xf numFmtId="3" fontId="18" fillId="0" borderId="29" xfId="5" applyNumberFormat="1" applyFont="1" applyBorder="1" applyAlignment="1">
      <alignment horizontal="right"/>
    </xf>
    <xf numFmtId="3" fontId="12" fillId="0" borderId="29" xfId="5" applyNumberFormat="1" applyFont="1" applyBorder="1" applyAlignment="1">
      <alignment horizontal="right"/>
    </xf>
    <xf numFmtId="3" fontId="42" fillId="0" borderId="29" xfId="5" applyNumberFormat="1" applyFont="1" applyBorder="1" applyAlignment="1">
      <alignment horizontal="right"/>
    </xf>
    <xf numFmtId="3" fontId="30" fillId="0" borderId="29" xfId="5" applyNumberFormat="1" applyFont="1" applyBorder="1"/>
    <xf numFmtId="3" fontId="8" fillId="0" borderId="29" xfId="5" applyNumberFormat="1" applyFont="1" applyBorder="1" applyAlignment="1">
      <alignment horizontal="right" wrapText="1"/>
    </xf>
    <xf numFmtId="3" fontId="20" fillId="0" borderId="29" xfId="5" quotePrefix="1" applyNumberFormat="1" applyFont="1" applyBorder="1" applyAlignment="1">
      <alignment wrapText="1"/>
    </xf>
    <xf numFmtId="0" fontId="7" fillId="4" borderId="29" xfId="5" quotePrefix="1" applyFont="1" applyFill="1" applyBorder="1" applyAlignment="1">
      <alignment wrapText="1"/>
    </xf>
    <xf numFmtId="3" fontId="7" fillId="12" borderId="29" xfId="5" applyNumberFormat="1" applyFont="1" applyFill="1" applyBorder="1"/>
    <xf numFmtId="3" fontId="47" fillId="0" borderId="29" xfId="5" applyNumberFormat="1" applyFont="1" applyBorder="1" applyAlignment="1">
      <alignment wrapText="1"/>
    </xf>
    <xf numFmtId="3" fontId="9" fillId="8" borderId="29" xfId="5" applyNumberFormat="1" applyFont="1" applyFill="1" applyBorder="1" applyAlignment="1">
      <alignment wrapText="1"/>
    </xf>
    <xf numFmtId="3" fontId="9" fillId="8" borderId="29" xfId="5" applyNumberFormat="1" applyFont="1" applyFill="1" applyBorder="1" applyAlignment="1">
      <alignment horizontal="right" wrapText="1"/>
    </xf>
    <xf numFmtId="3" fontId="20" fillId="5" borderId="29" xfId="5" applyNumberFormat="1" applyFont="1" applyFill="1" applyBorder="1" applyAlignment="1">
      <alignment vertical="top" wrapText="1"/>
    </xf>
    <xf numFmtId="164" fontId="35" fillId="0" borderId="29" xfId="5" applyNumberFormat="1" applyFont="1" applyBorder="1" applyAlignment="1">
      <alignment horizontal="left" wrapText="1"/>
    </xf>
    <xf numFmtId="3" fontId="20" fillId="5" borderId="29" xfId="5" applyNumberFormat="1" applyFont="1" applyFill="1" applyBorder="1" applyAlignment="1">
      <alignment horizontal="left" wrapText="1"/>
    </xf>
    <xf numFmtId="3" fontId="9" fillId="7" borderId="29" xfId="5" applyNumberFormat="1" applyFont="1" applyFill="1" applyBorder="1" applyAlignment="1">
      <alignment wrapText="1"/>
    </xf>
    <xf numFmtId="3" fontId="18" fillId="0" borderId="29" xfId="5" applyNumberFormat="1" applyFont="1" applyBorder="1" applyAlignment="1">
      <alignment horizontal="right" wrapText="1"/>
    </xf>
    <xf numFmtId="3" fontId="12" fillId="0" borderId="29" xfId="5" applyNumberFormat="1" applyFont="1" applyBorder="1" applyAlignment="1">
      <alignment horizontal="right" wrapText="1"/>
    </xf>
    <xf numFmtId="3" fontId="42" fillId="0" borderId="29" xfId="5" applyNumberFormat="1" applyFont="1" applyBorder="1" applyAlignment="1">
      <alignment horizontal="right" wrapText="1"/>
    </xf>
    <xf numFmtId="0" fontId="18" fillId="4" borderId="29" xfId="5" applyFont="1" applyFill="1" applyBorder="1" applyAlignment="1">
      <alignment horizontal="center" wrapText="1"/>
    </xf>
    <xf numFmtId="3" fontId="18" fillId="0" borderId="29" xfId="5" quotePrefix="1" applyNumberFormat="1" applyFont="1" applyBorder="1"/>
    <xf numFmtId="164" fontId="20" fillId="0" borderId="29" xfId="5" applyNumberFormat="1" applyFont="1" applyBorder="1" applyAlignment="1">
      <alignment horizontal="left" wrapText="1"/>
    </xf>
    <xf numFmtId="3" fontId="20" fillId="3" borderId="29" xfId="5" quotePrefix="1" applyNumberFormat="1" applyFont="1" applyFill="1" applyBorder="1" applyAlignment="1">
      <alignment wrapText="1"/>
    </xf>
    <xf numFmtId="3" fontId="30" fillId="3" borderId="29" xfId="5" quotePrefix="1" applyNumberFormat="1" applyFont="1" applyFill="1" applyBorder="1" applyAlignment="1">
      <alignment wrapText="1"/>
    </xf>
    <xf numFmtId="3" fontId="20" fillId="5" borderId="29" xfId="5" applyNumberFormat="1" applyFont="1" applyFill="1" applyBorder="1" applyAlignment="1">
      <alignment wrapText="1"/>
    </xf>
    <xf numFmtId="0" fontId="18" fillId="4" borderId="29" xfId="5" applyFont="1" applyFill="1" applyBorder="1" applyAlignment="1">
      <alignment horizontal="center" vertical="top" wrapText="1"/>
    </xf>
    <xf numFmtId="0" fontId="31" fillId="0" borderId="29" xfId="0" applyFont="1" applyBorder="1" applyAlignment="1">
      <alignment wrapText="1"/>
    </xf>
    <xf numFmtId="3" fontId="19" fillId="0" borderId="29" xfId="0" applyNumberFormat="1" applyFont="1" applyBorder="1" applyAlignment="1">
      <alignment vertical="top"/>
    </xf>
    <xf numFmtId="3" fontId="44" fillId="0" borderId="29" xfId="0" applyNumberFormat="1" applyFont="1" applyBorder="1" applyAlignment="1">
      <alignment vertical="top"/>
    </xf>
    <xf numFmtId="0" fontId="17" fillId="0" borderId="29" xfId="0" applyFont="1" applyBorder="1"/>
    <xf numFmtId="3" fontId="44" fillId="0" borderId="29" xfId="0" applyNumberFormat="1" applyFont="1" applyBorder="1"/>
    <xf numFmtId="3" fontId="17" fillId="0" borderId="29" xfId="0" applyNumberFormat="1" applyFont="1" applyBorder="1"/>
    <xf numFmtId="3" fontId="45" fillId="0" borderId="29" xfId="0" applyNumberFormat="1" applyFont="1" applyBorder="1"/>
    <xf numFmtId="0" fontId="20" fillId="0" borderId="29" xfId="5" applyFont="1" applyBorder="1" applyAlignment="1">
      <alignment vertical="center" wrapText="1"/>
    </xf>
    <xf numFmtId="0" fontId="18" fillId="17" borderId="29" xfId="5" applyFont="1" applyFill="1" applyBorder="1" applyAlignment="1">
      <alignment horizontal="center" wrapText="1"/>
    </xf>
    <xf numFmtId="0" fontId="12" fillId="0" borderId="29" xfId="5" applyFont="1" applyBorder="1"/>
    <xf numFmtId="3" fontId="20" fillId="0" borderId="29" xfId="5" quotePrefix="1" applyNumberFormat="1" applyFont="1" applyBorder="1" applyAlignment="1">
      <alignment horizontal="left" wrapText="1"/>
    </xf>
    <xf numFmtId="3" fontId="7" fillId="0" borderId="29" xfId="5" quotePrefix="1" applyNumberFormat="1" applyFont="1" applyBorder="1"/>
    <xf numFmtId="0" fontId="18" fillId="0" borderId="29" xfId="5" applyFont="1" applyBorder="1"/>
    <xf numFmtId="0" fontId="8" fillId="17" borderId="29" xfId="5" applyFont="1" applyFill="1" applyBorder="1" applyAlignment="1">
      <alignment horizontal="center" wrapText="1"/>
    </xf>
    <xf numFmtId="0" fontId="7" fillId="17" borderId="29" xfId="5" applyFont="1" applyFill="1" applyBorder="1" applyAlignment="1">
      <alignment horizontal="center" wrapText="1"/>
    </xf>
    <xf numFmtId="3" fontId="7" fillId="0" borderId="29" xfId="5" applyNumberFormat="1" applyFont="1" applyFill="1" applyBorder="1" applyAlignment="1">
      <alignment horizontal="right" wrapText="1"/>
    </xf>
    <xf numFmtId="3" fontId="18" fillId="0" borderId="29" xfId="5" applyNumberFormat="1" applyFont="1" applyFill="1" applyBorder="1"/>
    <xf numFmtId="3" fontId="12" fillId="0" borderId="29" xfId="5" applyNumberFormat="1" applyFont="1" applyFill="1" applyBorder="1"/>
    <xf numFmtId="3" fontId="42" fillId="0" borderId="29" xfId="5" applyNumberFormat="1" applyFont="1" applyFill="1" applyBorder="1"/>
    <xf numFmtId="3" fontId="7" fillId="0" borderId="29" xfId="5" applyNumberFormat="1" applyFont="1" applyFill="1" applyBorder="1"/>
    <xf numFmtId="3" fontId="20" fillId="0" borderId="29" xfId="5" quotePrefix="1" applyNumberFormat="1" applyFont="1" applyBorder="1" applyAlignment="1">
      <alignment horizontal="left"/>
    </xf>
    <xf numFmtId="0" fontId="7" fillId="4" borderId="29" xfId="5" applyFont="1" applyFill="1" applyBorder="1" applyAlignment="1">
      <alignment horizontal="center" wrapText="1"/>
    </xf>
    <xf numFmtId="0" fontId="8" fillId="5" borderId="29" xfId="5" applyFont="1" applyFill="1" applyBorder="1" applyAlignment="1">
      <alignment horizontal="left" wrapText="1"/>
    </xf>
    <xf numFmtId="0" fontId="18" fillId="5" borderId="29" xfId="5" applyFont="1" applyFill="1" applyBorder="1" applyAlignment="1">
      <alignment horizontal="left" wrapText="1"/>
    </xf>
    <xf numFmtId="0" fontId="8" fillId="5" borderId="29" xfId="5" quotePrefix="1" applyFont="1" applyFill="1" applyBorder="1" applyAlignment="1">
      <alignment horizontal="left" wrapText="1"/>
    </xf>
    <xf numFmtId="0" fontId="12" fillId="5" borderId="29" xfId="5" applyFont="1" applyFill="1" applyBorder="1" applyAlignment="1">
      <alignment horizontal="left" wrapText="1"/>
    </xf>
    <xf numFmtId="0" fontId="42" fillId="5" borderId="29" xfId="5" applyFont="1" applyFill="1" applyBorder="1" applyAlignment="1">
      <alignment horizontal="left" wrapText="1"/>
    </xf>
    <xf numFmtId="0" fontId="20" fillId="5" borderId="29" xfId="5" applyFont="1" applyFill="1" applyBorder="1" applyAlignment="1">
      <alignment horizontal="left" wrapText="1"/>
    </xf>
    <xf numFmtId="0" fontId="18" fillId="15" borderId="29" xfId="5" quotePrefix="1" applyFont="1" applyFill="1" applyBorder="1" applyAlignment="1">
      <alignment wrapText="1"/>
    </xf>
    <xf numFmtId="3" fontId="8" fillId="15" borderId="29" xfId="5" quotePrefix="1" applyNumberFormat="1" applyFont="1" applyFill="1" applyBorder="1"/>
    <xf numFmtId="3" fontId="16" fillId="15" borderId="29" xfId="0" applyNumberFormat="1" applyFont="1" applyFill="1" applyBorder="1" applyAlignment="1">
      <alignment wrapText="1"/>
    </xf>
    <xf numFmtId="0" fontId="31" fillId="15" borderId="29" xfId="0" applyFont="1" applyFill="1" applyBorder="1" applyAlignment="1">
      <alignment wrapText="1"/>
    </xf>
    <xf numFmtId="0" fontId="20" fillId="0" borderId="29" xfId="5" applyFont="1" applyBorder="1"/>
    <xf numFmtId="0" fontId="16" fillId="0" borderId="29" xfId="0" applyFont="1" applyBorder="1" applyAlignment="1">
      <alignment vertical="top"/>
    </xf>
    <xf numFmtId="0" fontId="31" fillId="0" borderId="29" xfId="0" applyFont="1" applyBorder="1" applyAlignment="1">
      <alignment vertical="top" wrapText="1"/>
    </xf>
    <xf numFmtId="3" fontId="30" fillId="0" borderId="29" xfId="5" quotePrefix="1" applyNumberFormat="1" applyFont="1" applyBorder="1" applyAlignment="1">
      <alignment wrapText="1"/>
    </xf>
    <xf numFmtId="3" fontId="37" fillId="0" borderId="29" xfId="5" applyNumberFormat="1" applyFont="1" applyBorder="1" applyAlignment="1">
      <alignment horizontal="left"/>
    </xf>
    <xf numFmtId="3" fontId="18" fillId="0" borderId="29" xfId="5" applyNumberFormat="1" applyFont="1" applyBorder="1" applyAlignment="1">
      <alignment wrapText="1"/>
    </xf>
    <xf numFmtId="3" fontId="12" fillId="0" borderId="29" xfId="5" applyNumberFormat="1" applyFont="1" applyBorder="1" applyAlignment="1">
      <alignment wrapText="1"/>
    </xf>
    <xf numFmtId="3" fontId="42" fillId="0" borderId="29" xfId="5" applyNumberFormat="1" applyFont="1" applyBorder="1" applyAlignment="1">
      <alignment wrapText="1"/>
    </xf>
    <xf numFmtId="0" fontId="8" fillId="0" borderId="29" xfId="5" applyFont="1" applyBorder="1" applyAlignment="1">
      <alignment wrapText="1"/>
    </xf>
    <xf numFmtId="0" fontId="20" fillId="0" borderId="29" xfId="5" applyFont="1" applyBorder="1" applyAlignment="1">
      <alignment wrapText="1"/>
    </xf>
    <xf numFmtId="0" fontId="18" fillId="0" borderId="29" xfId="5" applyFont="1" applyBorder="1" applyAlignment="1">
      <alignment wrapText="1"/>
    </xf>
    <xf numFmtId="0" fontId="12" fillId="0" borderId="29" xfId="5" applyFont="1" applyBorder="1" applyAlignment="1">
      <alignment wrapText="1"/>
    </xf>
    <xf numFmtId="0" fontId="42" fillId="0" borderId="29" xfId="5" applyFont="1" applyBorder="1" applyAlignment="1">
      <alignment wrapText="1"/>
    </xf>
    <xf numFmtId="0" fontId="30" fillId="0" borderId="29" xfId="5" quotePrefix="1" applyFont="1" applyBorder="1" applyAlignment="1">
      <alignment wrapText="1"/>
    </xf>
    <xf numFmtId="0" fontId="8" fillId="15" borderId="29" xfId="5" applyFont="1" applyFill="1" applyBorder="1" applyAlignment="1">
      <alignment horizontal="center" wrapText="1"/>
    </xf>
    <xf numFmtId="3" fontId="8" fillId="15" borderId="29" xfId="5" applyNumberFormat="1" applyFont="1" applyFill="1" applyBorder="1" applyAlignment="1">
      <alignment horizontal="right" wrapText="1"/>
    </xf>
    <xf numFmtId="0" fontId="8" fillId="15" borderId="29" xfId="5" applyFont="1" applyFill="1" applyBorder="1" applyAlignment="1">
      <alignment wrapText="1"/>
    </xf>
    <xf numFmtId="0" fontId="18" fillId="15" borderId="29" xfId="5" applyFont="1" applyFill="1" applyBorder="1" applyAlignment="1">
      <alignment wrapText="1"/>
    </xf>
    <xf numFmtId="0" fontId="12" fillId="15" borderId="29" xfId="5" applyFont="1" applyFill="1" applyBorder="1" applyAlignment="1">
      <alignment wrapText="1"/>
    </xf>
    <xf numFmtId="0" fontId="42" fillId="15" borderId="29" xfId="5" applyFont="1" applyFill="1" applyBorder="1" applyAlignment="1">
      <alignment wrapText="1"/>
    </xf>
    <xf numFmtId="0" fontId="20" fillId="15" borderId="29" xfId="5" applyFont="1" applyFill="1" applyBorder="1" applyAlignment="1">
      <alignment wrapText="1"/>
    </xf>
    <xf numFmtId="3" fontId="38" fillId="8" borderId="29" xfId="5" applyNumberFormat="1" applyFont="1" applyFill="1" applyBorder="1"/>
    <xf numFmtId="164" fontId="20" fillId="0" borderId="29" xfId="5" applyNumberFormat="1" applyFont="1" applyBorder="1"/>
    <xf numFmtId="3" fontId="18" fillId="13" borderId="29" xfId="5" applyNumberFormat="1" applyFont="1" applyFill="1" applyBorder="1" applyAlignment="1">
      <alignment horizontal="right"/>
    </xf>
    <xf numFmtId="3" fontId="8" fillId="0" borderId="29" xfId="5" quotePrefix="1" applyNumberFormat="1" applyFont="1" applyBorder="1" applyAlignment="1">
      <alignment horizontal="right"/>
    </xf>
    <xf numFmtId="3" fontId="19" fillId="0" borderId="29" xfId="0" applyNumberFormat="1" applyFont="1" applyBorder="1"/>
    <xf numFmtId="0" fontId="33" fillId="0" borderId="29" xfId="0" applyFont="1" applyBorder="1"/>
    <xf numFmtId="3" fontId="30" fillId="13" borderId="29" xfId="5" applyNumberFormat="1" applyFont="1" applyFill="1" applyBorder="1" applyAlignment="1">
      <alignment wrapText="1"/>
    </xf>
    <xf numFmtId="0" fontId="9" fillId="0" borderId="29" xfId="5" applyFont="1" applyBorder="1" applyAlignment="1">
      <alignment wrapText="1"/>
    </xf>
    <xf numFmtId="0" fontId="34" fillId="0" borderId="29" xfId="5" applyFont="1" applyBorder="1" applyAlignment="1">
      <alignment wrapText="1"/>
    </xf>
    <xf numFmtId="3" fontId="9" fillId="0" borderId="29" xfId="5" applyNumberFormat="1" applyFont="1" applyBorder="1" applyAlignment="1">
      <alignment wrapText="1"/>
    </xf>
    <xf numFmtId="3" fontId="21" fillId="0" borderId="29" xfId="5" applyNumberFormat="1" applyFont="1" applyBorder="1" applyAlignment="1">
      <alignment wrapText="1"/>
    </xf>
    <xf numFmtId="3" fontId="13" fillId="0" borderId="29" xfId="5" applyNumberFormat="1" applyFont="1" applyBorder="1" applyAlignment="1">
      <alignment wrapText="1"/>
    </xf>
    <xf numFmtId="3" fontId="43" fillId="0" borderId="29" xfId="5" applyNumberFormat="1" applyFont="1" applyBorder="1" applyAlignment="1">
      <alignment wrapText="1"/>
    </xf>
    <xf numFmtId="3" fontId="30" fillId="5" borderId="29" xfId="5" applyNumberFormat="1" applyFont="1" applyFill="1" applyBorder="1"/>
    <xf numFmtId="3" fontId="41" fillId="0" borderId="29" xfId="5" applyNumberFormat="1" applyFont="1" applyBorder="1"/>
    <xf numFmtId="3" fontId="30" fillId="5" borderId="29" xfId="5" applyNumberFormat="1" applyFont="1" applyFill="1" applyBorder="1" applyAlignment="1">
      <alignment wrapText="1"/>
    </xf>
    <xf numFmtId="3" fontId="16" fillId="0" borderId="29" xfId="0" applyNumberFormat="1" applyFont="1" applyBorder="1" applyAlignment="1">
      <alignment horizontal="right" vertical="top"/>
    </xf>
    <xf numFmtId="3" fontId="46" fillId="0" borderId="29" xfId="5" applyNumberFormat="1" applyFont="1" applyBorder="1"/>
    <xf numFmtId="3" fontId="18" fillId="0" borderId="29" xfId="5" applyNumberFormat="1" applyFont="1" applyFill="1" applyBorder="1" applyAlignment="1">
      <alignment horizontal="center" wrapText="1"/>
    </xf>
    <xf numFmtId="0" fontId="8" fillId="0" borderId="29" xfId="5" applyFont="1" applyFill="1" applyBorder="1"/>
    <xf numFmtId="3" fontId="8" fillId="0" borderId="29" xfId="5" applyNumberFormat="1" applyFont="1" applyFill="1" applyBorder="1" applyAlignment="1">
      <alignment horizontal="right" wrapText="1"/>
    </xf>
    <xf numFmtId="3" fontId="9" fillId="0" borderId="29" xfId="5" applyNumberFormat="1" applyFont="1" applyFill="1" applyBorder="1" applyAlignment="1">
      <alignment horizontal="right" wrapText="1"/>
    </xf>
    <xf numFmtId="3" fontId="18" fillId="0" borderId="29" xfId="5" applyNumberFormat="1" applyFont="1" applyFill="1" applyBorder="1" applyAlignment="1">
      <alignment horizontal="right" wrapText="1"/>
    </xf>
    <xf numFmtId="3" fontId="47" fillId="0" borderId="29" xfId="5" applyNumberFormat="1" applyFont="1" applyBorder="1" applyAlignment="1">
      <alignment horizontal="left" vertical="top" wrapText="1"/>
    </xf>
    <xf numFmtId="3" fontId="48" fillId="0" borderId="29" xfId="5" applyNumberFormat="1" applyFont="1" applyBorder="1"/>
    <xf numFmtId="3" fontId="9" fillId="16" borderId="29" xfId="5" applyNumberFormat="1" applyFont="1" applyFill="1" applyBorder="1"/>
    <xf numFmtId="3" fontId="21" fillId="16" borderId="29" xfId="5" applyNumberFormat="1" applyFont="1" applyFill="1" applyBorder="1"/>
    <xf numFmtId="3" fontId="13" fillId="15" borderId="29" xfId="5" applyNumberFormat="1" applyFont="1" applyFill="1" applyBorder="1"/>
    <xf numFmtId="3" fontId="9" fillId="15" borderId="29" xfId="5" applyNumberFormat="1" applyFont="1" applyFill="1" applyBorder="1"/>
    <xf numFmtId="3" fontId="43" fillId="15" borderId="29" xfId="5" applyNumberFormat="1" applyFont="1" applyFill="1" applyBorder="1"/>
    <xf numFmtId="3" fontId="8" fillId="0" borderId="0" xfId="5" applyNumberFormat="1" applyFont="1" applyFill="1"/>
    <xf numFmtId="3" fontId="8" fillId="5" borderId="29" xfId="5" applyNumberFormat="1" applyFont="1" applyFill="1" applyBorder="1" applyAlignment="1"/>
    <xf numFmtId="3" fontId="20" fillId="0" borderId="29" xfId="5" applyNumberFormat="1" applyFont="1" applyBorder="1" applyAlignment="1">
      <alignment vertical="top" wrapText="1"/>
    </xf>
    <xf numFmtId="3" fontId="20" fillId="0" borderId="29" xfId="5" applyNumberFormat="1" applyFont="1" applyFill="1" applyBorder="1" applyAlignment="1">
      <alignment wrapText="1"/>
    </xf>
    <xf numFmtId="3" fontId="8" fillId="0" borderId="29" xfId="5" applyNumberFormat="1" applyFont="1" applyFill="1" applyBorder="1"/>
    <xf numFmtId="3" fontId="50" fillId="0" borderId="29" xfId="5" applyNumberFormat="1" applyFont="1" applyFill="1" applyBorder="1" applyAlignment="1">
      <alignment horizontal="right" wrapText="1"/>
    </xf>
    <xf numFmtId="3" fontId="47" fillId="0" borderId="29" xfId="5" applyNumberFormat="1" applyFont="1" applyBorder="1" applyAlignment="1">
      <alignment horizontal="left" wrapText="1"/>
    </xf>
    <xf numFmtId="0" fontId="8" fillId="0" borderId="2" xfId="9" quotePrefix="1" applyFont="1" applyFill="1" applyBorder="1" applyAlignment="1">
      <alignment wrapText="1"/>
    </xf>
    <xf numFmtId="3" fontId="16" fillId="0" borderId="29" xfId="0" applyNumberFormat="1" applyFont="1" applyBorder="1"/>
    <xf numFmtId="3" fontId="8" fillId="0" borderId="29" xfId="9" applyNumberFormat="1" applyFont="1" applyBorder="1"/>
    <xf numFmtId="3" fontId="42" fillId="0" borderId="29" xfId="9" applyNumberFormat="1" applyFont="1" applyBorder="1"/>
    <xf numFmtId="0" fontId="35" fillId="9" borderId="29" xfId="5" applyFont="1" applyFill="1" applyBorder="1" applyAlignment="1">
      <alignment wrapText="1"/>
    </xf>
    <xf numFmtId="0" fontId="8" fillId="0" borderId="0" xfId="5" applyFont="1" applyFill="1"/>
    <xf numFmtId="3" fontId="7" fillId="0" borderId="0" xfId="5" quotePrefix="1" applyNumberFormat="1" applyFont="1" applyFill="1"/>
    <xf numFmtId="3" fontId="20" fillId="0" borderId="0" xfId="5" applyNumberFormat="1" applyFont="1" applyFill="1" applyAlignment="1">
      <alignment wrapText="1"/>
    </xf>
    <xf numFmtId="3" fontId="8" fillId="0" borderId="0" xfId="5" quotePrefix="1" applyNumberFormat="1" applyFont="1" applyFill="1"/>
    <xf numFmtId="3" fontId="51" fillId="0" borderId="29" xfId="6" applyNumberFormat="1" applyFont="1" applyFill="1" applyBorder="1" applyAlignment="1">
      <alignment vertical="top" wrapText="1"/>
    </xf>
    <xf numFmtId="0" fontId="9" fillId="0" borderId="2" xfId="0" applyFont="1" applyBorder="1" applyAlignment="1">
      <alignment horizontal="left" vertical="top"/>
    </xf>
    <xf numFmtId="0" fontId="9" fillId="0" borderId="3" xfId="0" applyFont="1" applyBorder="1" applyAlignment="1">
      <alignment horizontal="left" vertical="top"/>
    </xf>
    <xf numFmtId="0" fontId="9" fillId="0" borderId="4" xfId="0" applyFont="1" applyBorder="1" applyAlignment="1">
      <alignment horizontal="left" vertical="top"/>
    </xf>
    <xf numFmtId="0" fontId="14" fillId="11" borderId="2" xfId="0" applyFont="1" applyFill="1" applyBorder="1" applyAlignment="1">
      <alignment horizontal="left" vertical="top"/>
    </xf>
    <xf numFmtId="0" fontId="14" fillId="11" borderId="3" xfId="0" applyFont="1" applyFill="1" applyBorder="1" applyAlignment="1">
      <alignment horizontal="left" vertical="top"/>
    </xf>
    <xf numFmtId="0" fontId="14" fillId="11" borderId="4" xfId="0" applyFont="1" applyFill="1" applyBorder="1" applyAlignment="1">
      <alignment horizontal="left" vertical="top"/>
    </xf>
    <xf numFmtId="0" fontId="14" fillId="11" borderId="2" xfId="0" applyFont="1" applyFill="1" applyBorder="1" applyAlignment="1">
      <alignment horizontal="left" vertical="top" wrapText="1"/>
    </xf>
    <xf numFmtId="0" fontId="14" fillId="6" borderId="2" xfId="0" applyFont="1" applyFill="1" applyBorder="1" applyAlignment="1">
      <alignment horizontal="left" vertical="top"/>
    </xf>
    <xf numFmtId="0" fontId="14" fillId="6" borderId="3" xfId="0" applyFont="1" applyFill="1" applyBorder="1" applyAlignment="1">
      <alignment horizontal="left" vertical="top"/>
    </xf>
    <xf numFmtId="0" fontId="14" fillId="6" borderId="4" xfId="0" applyFont="1" applyFill="1" applyBorder="1" applyAlignment="1">
      <alignment horizontal="left" vertical="top"/>
    </xf>
    <xf numFmtId="0" fontId="14" fillId="10" borderId="2" xfId="0" applyFont="1" applyFill="1" applyBorder="1" applyAlignment="1">
      <alignment horizontal="left" vertical="top"/>
    </xf>
    <xf numFmtId="0" fontId="14" fillId="10" borderId="3" xfId="0" applyFont="1" applyFill="1" applyBorder="1" applyAlignment="1">
      <alignment horizontal="left" vertical="top"/>
    </xf>
    <xf numFmtId="0" fontId="14" fillId="10" borderId="4" xfId="0" applyFont="1" applyFill="1" applyBorder="1" applyAlignment="1">
      <alignment horizontal="left" vertical="top"/>
    </xf>
    <xf numFmtId="0" fontId="14" fillId="4" borderId="1" xfId="0" applyFont="1" applyFill="1" applyBorder="1" applyAlignment="1">
      <alignment horizontal="left" vertical="top" wrapText="1"/>
    </xf>
    <xf numFmtId="0" fontId="14" fillId="4" borderId="1" xfId="0" applyFont="1" applyFill="1" applyBorder="1" applyAlignment="1">
      <alignment horizontal="left" vertical="top"/>
    </xf>
    <xf numFmtId="0" fontId="9" fillId="0" borderId="1" xfId="0" applyFont="1" applyBorder="1" applyAlignment="1">
      <alignment horizontal="left" vertical="top" wrapText="1"/>
    </xf>
    <xf numFmtId="0" fontId="14" fillId="6" borderId="1" xfId="0" applyFont="1" applyFill="1" applyBorder="1" applyAlignment="1">
      <alignment horizontal="left" vertical="top"/>
    </xf>
    <xf numFmtId="0" fontId="14" fillId="4" borderId="2" xfId="0" applyFont="1" applyFill="1" applyBorder="1" applyAlignment="1">
      <alignment horizontal="left" vertical="top"/>
    </xf>
    <xf numFmtId="0" fontId="14" fillId="4" borderId="3" xfId="0" applyFont="1" applyFill="1" applyBorder="1" applyAlignment="1">
      <alignment horizontal="left" vertical="top"/>
    </xf>
    <xf numFmtId="0" fontId="14" fillId="4" borderId="4" xfId="0" applyFont="1" applyFill="1" applyBorder="1" applyAlignment="1">
      <alignment horizontal="left" vertical="top"/>
    </xf>
    <xf numFmtId="0" fontId="9" fillId="0" borderId="0" xfId="0" applyFont="1" applyAlignment="1">
      <alignment horizontal="left" vertical="top"/>
    </xf>
    <xf numFmtId="0" fontId="9" fillId="0" borderId="0" xfId="0" applyFont="1" applyAlignment="1">
      <alignment horizontal="center" vertical="center"/>
    </xf>
    <xf numFmtId="0" fontId="8" fillId="0" borderId="0" xfId="0" applyFont="1" applyAlignment="1">
      <alignment horizontal="left" vertical="top" wrapText="1"/>
    </xf>
    <xf numFmtId="0" fontId="9" fillId="0" borderId="2" xfId="0" applyFont="1" applyBorder="1" applyAlignment="1">
      <alignment horizontal="left" vertical="top" wrapText="1"/>
    </xf>
    <xf numFmtId="0" fontId="9" fillId="0" borderId="3" xfId="0" applyFont="1" applyBorder="1" applyAlignment="1">
      <alignment horizontal="left" vertical="top" wrapText="1"/>
    </xf>
    <xf numFmtId="0" fontId="9" fillId="0" borderId="4" xfId="0" applyFont="1" applyBorder="1" applyAlignment="1">
      <alignment horizontal="left" vertical="top" wrapText="1"/>
    </xf>
    <xf numFmtId="0" fontId="9" fillId="2" borderId="2" xfId="0" applyFont="1" applyFill="1" applyBorder="1" applyAlignment="1">
      <alignment horizontal="left" vertical="top" wrapText="1"/>
    </xf>
    <xf numFmtId="0" fontId="9" fillId="2" borderId="3" xfId="0" applyFont="1" applyFill="1" applyBorder="1" applyAlignment="1">
      <alignment horizontal="left" vertical="top" wrapText="1"/>
    </xf>
    <xf numFmtId="0" fontId="9" fillId="2" borderId="4" xfId="0" applyFont="1" applyFill="1" applyBorder="1" applyAlignment="1">
      <alignment horizontal="left" vertical="top" wrapText="1"/>
    </xf>
    <xf numFmtId="0" fontId="4" fillId="0" borderId="8" xfId="5" quotePrefix="1" applyBorder="1" applyAlignment="1">
      <alignment horizontal="left" vertical="top" wrapText="1"/>
    </xf>
    <xf numFmtId="3" fontId="3" fillId="0" borderId="2" xfId="5" applyNumberFormat="1" applyFont="1" applyBorder="1" applyAlignment="1">
      <alignment horizontal="center"/>
    </xf>
    <xf numFmtId="3" fontId="3" fillId="0" borderId="4" xfId="5" applyNumberFormat="1" applyFont="1" applyBorder="1" applyAlignment="1">
      <alignment horizontal="center"/>
    </xf>
    <xf numFmtId="3" fontId="4" fillId="0" borderId="2" xfId="5" applyNumberFormat="1" applyBorder="1" applyAlignment="1">
      <alignment horizontal="center"/>
    </xf>
    <xf numFmtId="3" fontId="4" fillId="0" borderId="4" xfId="5" applyNumberFormat="1" applyBorder="1" applyAlignment="1">
      <alignment horizontal="center"/>
    </xf>
    <xf numFmtId="3" fontId="3" fillId="0" borderId="1" xfId="5" applyNumberFormat="1" applyFont="1" applyBorder="1" applyAlignment="1">
      <alignment horizontal="center"/>
    </xf>
    <xf numFmtId="0" fontId="8" fillId="0" borderId="8" xfId="5" quotePrefix="1" applyFont="1" applyBorder="1" applyAlignment="1">
      <alignment horizontal="left" vertical="top" wrapText="1"/>
    </xf>
    <xf numFmtId="0" fontId="8" fillId="0" borderId="8" xfId="5" applyFont="1" applyBorder="1" applyAlignment="1">
      <alignment horizontal="left" vertical="top" wrapText="1"/>
    </xf>
    <xf numFmtId="0" fontId="8" fillId="10" borderId="29" xfId="5" applyFont="1" applyFill="1" applyBorder="1" applyAlignment="1">
      <alignment horizontal="center" vertical="center" wrapText="1"/>
    </xf>
    <xf numFmtId="0" fontId="8" fillId="5" borderId="29" xfId="5" applyFont="1" applyFill="1" applyBorder="1" applyAlignment="1">
      <alignment horizontal="center" vertical="center" wrapText="1"/>
    </xf>
    <xf numFmtId="0" fontId="8" fillId="0" borderId="29" xfId="5" applyFont="1" applyBorder="1" applyAlignment="1">
      <alignment horizontal="center" vertical="center" wrapText="1"/>
    </xf>
    <xf numFmtId="0" fontId="20" fillId="5" borderId="32" xfId="5" applyFont="1" applyFill="1" applyBorder="1" applyAlignment="1">
      <alignment horizontal="left" vertical="top" wrapText="1"/>
    </xf>
    <xf numFmtId="0" fontId="20" fillId="5" borderId="33" xfId="5" applyFont="1" applyFill="1" applyBorder="1" applyAlignment="1">
      <alignment horizontal="left" vertical="top" wrapText="1"/>
    </xf>
    <xf numFmtId="0" fontId="20" fillId="5" borderId="34" xfId="5" applyFont="1" applyFill="1" applyBorder="1" applyAlignment="1">
      <alignment horizontal="left" vertical="top" wrapText="1"/>
    </xf>
  </cellXfs>
  <cellStyles count="12">
    <cellStyle name="Hyperlink" xfId="6" builtinId="8"/>
    <cellStyle name="Hyperlink 2" xfId="4"/>
    <cellStyle name="Normal" xfId="0" builtinId="0"/>
    <cellStyle name="Normal 2" xfId="2"/>
    <cellStyle name="Normal 2 2" xfId="1"/>
    <cellStyle name="Normal 2 2 2" xfId="5"/>
    <cellStyle name="Normal 2 2 2 2" xfId="9"/>
    <cellStyle name="Normal 2 2 2 2 2" xfId="11"/>
    <cellStyle name="Normal 2 2 2 3" xfId="10"/>
    <cellStyle name="Normal 2 2 3" xfId="7"/>
    <cellStyle name="Parasts 2" xfId="3"/>
    <cellStyle name="Parasts 2 2" xfId="8"/>
  </cellStyles>
  <dxfs count="0"/>
  <tableStyles count="0" defaultTableStyle="TableStyleMedium2" defaultPivotStyle="PivotStyleLight16"/>
  <colors>
    <mruColors>
      <color rgb="FFFFCCFF"/>
      <color rgb="FF0000FF"/>
      <color rgb="FFFF66FF"/>
      <color rgb="FF99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6" Type="http://schemas.microsoft.com/office/2017/10/relationships/person" Target="persons/person.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persons/person.xml><?xml version="1.0" encoding="utf-8"?>
<personList xmlns="http://schemas.microsoft.com/office/spreadsheetml/2018/threadedcomments" xmlns:x="http://schemas.openxmlformats.org/spreadsheetml/2006/main">
  <person displayName="Vieslietotājs" id="{12EE3C69-F962-4067-8C01-E89539E83142}" userId="S::urn:spo:anon#d46ce89d0c63b161e9fc4719a5153a0c1f2efd7da28cdec5f95cba1171a2ebea::"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Times New Roman-Arial">
      <a:majorFont>
        <a:latin typeface="Times New Roman" panose="02020603050405020304"/>
        <a:ea typeface=""/>
        <a:cs typeface=""/>
        <a:font script="Jpan" typeface="ＭＳ Ｐ明朝"/>
        <a:font script="Hang" typeface="바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Arial" panose="020B0604020202020204"/>
        <a:ea typeface=""/>
        <a:cs typeface=""/>
        <a:font script="Jpan" typeface="ＭＳ Ｐゴシック"/>
        <a:font script="Hang" typeface="돋움"/>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D776" dT="2022-01-21T08:14:41.77" personId="{12EE3C69-F962-4067-8C01-E89539E83142}" id="{29D4E4E1-75D4-46AB-A3D6-6F006E00E15C}">
    <text xml:space="preserve">t.sk. finansējums IZM PII no 2.1.1.5. un 4.2.1.6.pasākuma
</text>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microsoft.com/office/2017/10/relationships/threadedComment" Target="../threadedComments/threadedComment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K68"/>
  <sheetViews>
    <sheetView topLeftCell="A20" zoomScale="90" zoomScaleNormal="90" workbookViewId="0">
      <selection activeCell="A20" sqref="A20"/>
    </sheetView>
  </sheetViews>
  <sheetFormatPr defaultColWidth="8.75" defaultRowHeight="12" x14ac:dyDescent="0.2"/>
  <cols>
    <col min="1" max="1" width="14.125" style="1" customWidth="1"/>
    <col min="2" max="2" width="21.5" style="1" customWidth="1"/>
    <col min="3" max="3" width="25.5" style="1" customWidth="1"/>
    <col min="4" max="4" width="27.5" style="1" customWidth="1"/>
    <col min="5" max="5" width="21.25" style="1" customWidth="1"/>
    <col min="6" max="6" width="20.375" style="1" customWidth="1"/>
    <col min="7" max="7" width="16.5" style="1" customWidth="1"/>
    <col min="8" max="8" width="14" style="1" customWidth="1"/>
    <col min="9" max="9" width="13.375" style="1" customWidth="1"/>
    <col min="10" max="10" width="17.5" style="1" customWidth="1"/>
    <col min="11" max="11" width="15.875" style="1" customWidth="1"/>
    <col min="12" max="16384" width="8.75" style="1"/>
  </cols>
  <sheetData>
    <row r="1" spans="1:9" x14ac:dyDescent="0.2">
      <c r="G1" s="2"/>
      <c r="I1" s="2" t="s">
        <v>0</v>
      </c>
    </row>
    <row r="2" spans="1:9" x14ac:dyDescent="0.2">
      <c r="G2" s="2"/>
      <c r="I2" s="2" t="s">
        <v>1</v>
      </c>
    </row>
    <row r="3" spans="1:9" x14ac:dyDescent="0.2">
      <c r="G3" s="2"/>
      <c r="I3" s="2" t="s">
        <v>2</v>
      </c>
    </row>
    <row r="4" spans="1:9" x14ac:dyDescent="0.2">
      <c r="G4" s="2"/>
      <c r="I4" s="2" t="s">
        <v>3</v>
      </c>
    </row>
    <row r="6" spans="1:9" x14ac:dyDescent="0.2">
      <c r="C6" s="26"/>
      <c r="E6" s="26" t="s">
        <v>4</v>
      </c>
    </row>
    <row r="8" spans="1:9" x14ac:dyDescent="0.2">
      <c r="A8" s="486" t="s">
        <v>5</v>
      </c>
      <c r="B8" s="486"/>
      <c r="C8" s="486"/>
    </row>
    <row r="10" spans="1:9" x14ac:dyDescent="0.2">
      <c r="A10" s="488" t="s">
        <v>6</v>
      </c>
      <c r="B10" s="488"/>
      <c r="C10" s="488"/>
      <c r="D10" s="488"/>
      <c r="E10" s="488"/>
      <c r="F10" s="488"/>
      <c r="G10" s="488"/>
      <c r="H10" s="488"/>
      <c r="I10" s="488"/>
    </row>
    <row r="11" spans="1:9" x14ac:dyDescent="0.2">
      <c r="A11" s="3"/>
    </row>
    <row r="12" spans="1:9" x14ac:dyDescent="0.2">
      <c r="A12" s="487" t="s">
        <v>7</v>
      </c>
      <c r="B12" s="487"/>
      <c r="C12" s="487"/>
    </row>
    <row r="14" spans="1:9" ht="39" customHeight="1" x14ac:dyDescent="0.2">
      <c r="A14" s="488" t="s">
        <v>8</v>
      </c>
      <c r="B14" s="488"/>
      <c r="C14" s="488"/>
      <c r="D14" s="488"/>
      <c r="E14" s="488"/>
      <c r="F14" s="488"/>
      <c r="G14" s="488"/>
      <c r="H14" s="488"/>
      <c r="I14" s="488"/>
    </row>
    <row r="16" spans="1:9" ht="30" customHeight="1" x14ac:dyDescent="0.2">
      <c r="A16" s="492" t="s">
        <v>9</v>
      </c>
      <c r="B16" s="493"/>
      <c r="C16" s="493"/>
      <c r="D16" s="493"/>
      <c r="E16" s="493"/>
      <c r="F16" s="493"/>
      <c r="G16" s="493"/>
      <c r="H16" s="493"/>
      <c r="I16" s="494"/>
    </row>
    <row r="17" spans="1:10" x14ac:dyDescent="0.2">
      <c r="A17" s="466" t="s">
        <v>10</v>
      </c>
      <c r="B17" s="467"/>
      <c r="C17" s="467"/>
      <c r="D17" s="467"/>
      <c r="E17" s="467"/>
      <c r="F17" s="467"/>
      <c r="G17" s="467"/>
      <c r="H17" s="467"/>
      <c r="I17" s="468"/>
    </row>
    <row r="18" spans="1:10" ht="39.6" customHeight="1" x14ac:dyDescent="0.2">
      <c r="A18" s="481" t="s">
        <v>11</v>
      </c>
      <c r="B18" s="481"/>
      <c r="C18" s="481"/>
      <c r="D18" s="481"/>
      <c r="E18" s="481"/>
      <c r="F18" s="481"/>
      <c r="G18" s="481"/>
      <c r="H18" s="481"/>
      <c r="I18" s="481"/>
    </row>
    <row r="19" spans="1:10" x14ac:dyDescent="0.2">
      <c r="A19" s="27" t="s">
        <v>12</v>
      </c>
      <c r="B19" s="489" t="s">
        <v>13</v>
      </c>
      <c r="C19" s="490"/>
      <c r="D19" s="490"/>
      <c r="E19" s="490"/>
      <c r="F19" s="490"/>
      <c r="G19" s="490"/>
      <c r="H19" s="490"/>
      <c r="I19" s="491"/>
    </row>
    <row r="20" spans="1:10" x14ac:dyDescent="0.2">
      <c r="A20" s="16" t="s">
        <v>14</v>
      </c>
      <c r="B20" s="483" t="s">
        <v>15</v>
      </c>
      <c r="C20" s="484"/>
      <c r="D20" s="484"/>
      <c r="E20" s="484"/>
      <c r="F20" s="484"/>
      <c r="G20" s="484"/>
      <c r="H20" s="484"/>
      <c r="I20" s="485"/>
    </row>
    <row r="21" spans="1:10" ht="255" customHeight="1" x14ac:dyDescent="0.2">
      <c r="A21" s="27" t="s">
        <v>16</v>
      </c>
      <c r="B21" s="4" t="s">
        <v>17</v>
      </c>
      <c r="C21" s="4" t="s">
        <v>18</v>
      </c>
      <c r="D21" s="4"/>
      <c r="E21" s="14"/>
      <c r="F21" s="14"/>
      <c r="G21" s="14"/>
      <c r="H21" s="14"/>
      <c r="I21" s="14"/>
      <c r="J21" s="7"/>
    </row>
    <row r="22" spans="1:10" ht="216" x14ac:dyDescent="0.2">
      <c r="A22" s="27" t="s">
        <v>19</v>
      </c>
      <c r="B22" s="4" t="s">
        <v>20</v>
      </c>
      <c r="C22" s="4" t="s">
        <v>21</v>
      </c>
      <c r="D22" s="4" t="s">
        <v>22</v>
      </c>
      <c r="E22" s="4"/>
      <c r="F22" s="14"/>
      <c r="G22" s="14"/>
      <c r="H22" s="14"/>
      <c r="I22" s="14"/>
    </row>
    <row r="23" spans="1:10" ht="120" x14ac:dyDescent="0.2">
      <c r="A23" s="27" t="s">
        <v>23</v>
      </c>
      <c r="B23" s="12" t="s">
        <v>24</v>
      </c>
      <c r="C23" s="12" t="s">
        <v>25</v>
      </c>
      <c r="D23" s="12" t="s">
        <v>26</v>
      </c>
      <c r="E23" s="12" t="s">
        <v>27</v>
      </c>
      <c r="F23" s="12" t="s">
        <v>28</v>
      </c>
      <c r="G23" s="12" t="s">
        <v>29</v>
      </c>
      <c r="H23" s="12" t="s">
        <v>30</v>
      </c>
      <c r="I23" s="12"/>
      <c r="J23" s="9"/>
    </row>
    <row r="24" spans="1:10" ht="72" x14ac:dyDescent="0.2">
      <c r="A24" s="27" t="s">
        <v>31</v>
      </c>
      <c r="B24" s="12" t="s">
        <v>32</v>
      </c>
      <c r="C24" s="12"/>
      <c r="D24" s="12"/>
      <c r="E24" s="12"/>
      <c r="F24" s="12"/>
      <c r="G24" s="12"/>
      <c r="H24" s="12"/>
      <c r="I24" s="12"/>
      <c r="J24" s="9"/>
    </row>
    <row r="25" spans="1:10" x14ac:dyDescent="0.2">
      <c r="A25" s="16" t="s">
        <v>14</v>
      </c>
      <c r="B25" s="479" t="s">
        <v>33</v>
      </c>
      <c r="C25" s="480"/>
      <c r="D25" s="480"/>
      <c r="E25" s="480"/>
      <c r="F25" s="480"/>
      <c r="G25" s="480"/>
      <c r="H25" s="480"/>
      <c r="I25" s="480"/>
    </row>
    <row r="26" spans="1:10" ht="288" x14ac:dyDescent="0.2">
      <c r="A26" s="15" t="s">
        <v>34</v>
      </c>
      <c r="B26" s="12" t="s">
        <v>35</v>
      </c>
      <c r="C26" s="4" t="s">
        <v>18</v>
      </c>
      <c r="D26" s="12"/>
      <c r="E26" s="10"/>
      <c r="F26" s="10"/>
      <c r="G26" s="10"/>
      <c r="H26" s="10"/>
      <c r="I26" s="10"/>
      <c r="J26" s="9"/>
    </row>
    <row r="27" spans="1:10" ht="199.5" customHeight="1" x14ac:dyDescent="0.2">
      <c r="A27" s="13" t="s">
        <v>19</v>
      </c>
      <c r="B27" s="4" t="s">
        <v>22</v>
      </c>
      <c r="C27" s="8" t="s">
        <v>36</v>
      </c>
      <c r="D27" s="8"/>
      <c r="E27" s="20"/>
      <c r="F27" s="20"/>
      <c r="G27" s="20"/>
      <c r="H27" s="20"/>
      <c r="I27" s="20"/>
      <c r="J27" s="9"/>
    </row>
    <row r="28" spans="1:10" ht="223.9" customHeight="1" x14ac:dyDescent="0.2">
      <c r="A28" s="13" t="s">
        <v>37</v>
      </c>
      <c r="B28" s="12" t="s">
        <v>26</v>
      </c>
      <c r="C28" s="12"/>
      <c r="D28" s="6"/>
      <c r="E28" s="20"/>
      <c r="F28" s="20"/>
      <c r="G28" s="20"/>
      <c r="H28" s="20"/>
      <c r="I28" s="20"/>
      <c r="J28" s="9"/>
    </row>
    <row r="29" spans="1:10" ht="223.9" customHeight="1" x14ac:dyDescent="0.2">
      <c r="A29" s="13" t="s">
        <v>31</v>
      </c>
      <c r="B29" s="12" t="s">
        <v>38</v>
      </c>
      <c r="C29" s="12"/>
      <c r="D29" s="6"/>
      <c r="E29" s="20"/>
      <c r="F29" s="20"/>
      <c r="G29" s="20"/>
      <c r="H29" s="20"/>
      <c r="I29" s="20"/>
      <c r="J29" s="9"/>
    </row>
    <row r="30" spans="1:10" x14ac:dyDescent="0.2">
      <c r="A30" s="27" t="s">
        <v>12</v>
      </c>
      <c r="B30" s="481" t="s">
        <v>39</v>
      </c>
      <c r="C30" s="481"/>
      <c r="D30" s="481"/>
      <c r="E30" s="481"/>
      <c r="F30" s="481"/>
      <c r="G30" s="481"/>
      <c r="H30" s="481"/>
      <c r="I30" s="481"/>
    </row>
    <row r="31" spans="1:10" x14ac:dyDescent="0.2">
      <c r="A31" s="17" t="s">
        <v>14</v>
      </c>
      <c r="B31" s="482" t="s">
        <v>40</v>
      </c>
      <c r="C31" s="482"/>
      <c r="D31" s="482"/>
      <c r="E31" s="482"/>
      <c r="F31" s="482"/>
      <c r="G31" s="482"/>
      <c r="H31" s="482"/>
      <c r="I31" s="482"/>
    </row>
    <row r="32" spans="1:10" ht="101.25" customHeight="1" x14ac:dyDescent="0.2">
      <c r="A32" s="15" t="s">
        <v>41</v>
      </c>
      <c r="B32" s="12" t="s">
        <v>35</v>
      </c>
      <c r="C32" s="4" t="s">
        <v>17</v>
      </c>
      <c r="D32" s="4"/>
      <c r="E32" s="12"/>
      <c r="F32" s="12"/>
      <c r="G32" s="12"/>
      <c r="H32" s="12"/>
      <c r="I32" s="12"/>
    </row>
    <row r="33" spans="1:11" ht="409.15" customHeight="1" x14ac:dyDescent="0.2">
      <c r="A33" s="15" t="s">
        <v>42</v>
      </c>
      <c r="B33" s="12" t="s">
        <v>43</v>
      </c>
      <c r="C33" s="12" t="s">
        <v>44</v>
      </c>
      <c r="D33" s="12" t="s">
        <v>45</v>
      </c>
      <c r="E33" s="4" t="s">
        <v>22</v>
      </c>
      <c r="F33" s="12" t="s">
        <v>46</v>
      </c>
      <c r="G33" s="12" t="s">
        <v>47</v>
      </c>
      <c r="H33" s="12" t="s">
        <v>36</v>
      </c>
      <c r="I33" s="12"/>
      <c r="J33" s="9"/>
    </row>
    <row r="34" spans="1:11" ht="168" x14ac:dyDescent="0.2">
      <c r="A34" s="13" t="s">
        <v>48</v>
      </c>
      <c r="B34" s="12" t="s">
        <v>24</v>
      </c>
      <c r="C34" s="12" t="s">
        <v>25</v>
      </c>
      <c r="D34" s="12" t="s">
        <v>26</v>
      </c>
      <c r="E34" s="12" t="s">
        <v>27</v>
      </c>
      <c r="F34" s="8" t="s">
        <v>49</v>
      </c>
      <c r="G34" s="8" t="s">
        <v>50</v>
      </c>
      <c r="H34" s="12" t="s">
        <v>28</v>
      </c>
      <c r="I34" s="12" t="s">
        <v>29</v>
      </c>
      <c r="J34" s="12" t="s">
        <v>30</v>
      </c>
      <c r="K34" s="12"/>
    </row>
    <row r="35" spans="1:11" ht="84" x14ac:dyDescent="0.2">
      <c r="A35" s="13" t="s">
        <v>51</v>
      </c>
      <c r="B35" s="12" t="s">
        <v>32</v>
      </c>
      <c r="C35" s="12" t="s">
        <v>38</v>
      </c>
      <c r="D35" s="12"/>
      <c r="E35" s="20"/>
      <c r="F35" s="20"/>
      <c r="G35" s="20"/>
      <c r="H35" s="20"/>
      <c r="I35" s="20"/>
      <c r="J35" s="9"/>
    </row>
    <row r="36" spans="1:11" x14ac:dyDescent="0.2">
      <c r="A36" s="17" t="s">
        <v>14</v>
      </c>
      <c r="B36" s="473" t="s">
        <v>52</v>
      </c>
      <c r="C36" s="474"/>
      <c r="D36" s="474"/>
      <c r="E36" s="474"/>
      <c r="F36" s="474"/>
      <c r="G36" s="474"/>
      <c r="H36" s="474"/>
      <c r="I36" s="475"/>
    </row>
    <row r="37" spans="1:11" ht="108" x14ac:dyDescent="0.2">
      <c r="A37" s="15" t="s">
        <v>41</v>
      </c>
      <c r="B37" s="12" t="s">
        <v>35</v>
      </c>
      <c r="C37" s="4" t="s">
        <v>17</v>
      </c>
      <c r="D37" s="4"/>
      <c r="E37" s="4"/>
      <c r="F37" s="4"/>
      <c r="G37" s="4"/>
      <c r="H37" s="4"/>
      <c r="I37" s="4"/>
    </row>
    <row r="38" spans="1:11" ht="336" customHeight="1" x14ac:dyDescent="0.2">
      <c r="A38" s="15" t="s">
        <v>53</v>
      </c>
      <c r="B38" s="12" t="s">
        <v>43</v>
      </c>
      <c r="C38" s="12" t="s">
        <v>44</v>
      </c>
      <c r="D38" s="12" t="s">
        <v>45</v>
      </c>
      <c r="E38" s="4" t="s">
        <v>22</v>
      </c>
      <c r="F38" s="12" t="s">
        <v>46</v>
      </c>
      <c r="G38" s="12" t="s">
        <v>47</v>
      </c>
      <c r="H38" s="12" t="s">
        <v>36</v>
      </c>
      <c r="I38" s="12"/>
      <c r="J38" s="7"/>
    </row>
    <row r="39" spans="1:11" ht="132" x14ac:dyDescent="0.2">
      <c r="A39" s="13" t="s">
        <v>48</v>
      </c>
      <c r="B39" s="12" t="s">
        <v>24</v>
      </c>
      <c r="C39" s="12" t="s">
        <v>25</v>
      </c>
      <c r="D39" s="12" t="s">
        <v>26</v>
      </c>
      <c r="E39" s="12" t="s">
        <v>27</v>
      </c>
      <c r="F39" s="8" t="s">
        <v>49</v>
      </c>
      <c r="G39" s="12" t="s">
        <v>28</v>
      </c>
      <c r="H39" s="12" t="s">
        <v>29</v>
      </c>
      <c r="I39" s="12" t="s">
        <v>30</v>
      </c>
      <c r="J39" s="12"/>
    </row>
    <row r="40" spans="1:11" ht="96" x14ac:dyDescent="0.2">
      <c r="A40" s="13" t="s">
        <v>54</v>
      </c>
      <c r="B40" s="12" t="s">
        <v>32</v>
      </c>
      <c r="C40" s="12" t="s">
        <v>38</v>
      </c>
      <c r="D40" s="24"/>
      <c r="E40" s="24"/>
      <c r="F40" s="24"/>
      <c r="G40" s="24"/>
      <c r="H40" s="24"/>
      <c r="I40" s="24"/>
      <c r="J40" s="7"/>
    </row>
    <row r="41" spans="1:11" x14ac:dyDescent="0.2">
      <c r="A41" s="17" t="s">
        <v>14</v>
      </c>
      <c r="B41" s="473" t="s">
        <v>55</v>
      </c>
      <c r="C41" s="474"/>
      <c r="D41" s="474"/>
      <c r="E41" s="474"/>
      <c r="F41" s="474"/>
      <c r="G41" s="474"/>
      <c r="H41" s="474"/>
      <c r="I41" s="475"/>
    </row>
    <row r="42" spans="1:11" ht="162" customHeight="1" x14ac:dyDescent="0.2">
      <c r="A42" s="15" t="s">
        <v>53</v>
      </c>
      <c r="B42" s="12" t="s">
        <v>44</v>
      </c>
      <c r="C42" s="12" t="s">
        <v>45</v>
      </c>
      <c r="D42" s="4" t="s">
        <v>22</v>
      </c>
      <c r="E42" s="12" t="s">
        <v>46</v>
      </c>
      <c r="F42" s="12" t="s">
        <v>47</v>
      </c>
      <c r="G42" s="12" t="s">
        <v>36</v>
      </c>
      <c r="H42" s="12"/>
      <c r="I42" s="11"/>
      <c r="J42" s="9"/>
    </row>
    <row r="43" spans="1:11" ht="162" customHeight="1" x14ac:dyDescent="0.2">
      <c r="A43" s="13" t="s">
        <v>56</v>
      </c>
      <c r="B43" s="12" t="s">
        <v>24</v>
      </c>
      <c r="C43" s="12" t="s">
        <v>25</v>
      </c>
      <c r="D43" s="12" t="s">
        <v>26</v>
      </c>
      <c r="E43" s="12" t="s">
        <v>27</v>
      </c>
      <c r="F43" s="8" t="s">
        <v>49</v>
      </c>
      <c r="G43" s="8" t="s">
        <v>50</v>
      </c>
      <c r="H43" s="12" t="s">
        <v>28</v>
      </c>
      <c r="I43" s="12" t="s">
        <v>29</v>
      </c>
      <c r="J43" s="12" t="s">
        <v>30</v>
      </c>
    </row>
    <row r="44" spans="1:11" x14ac:dyDescent="0.2">
      <c r="A44" s="27" t="s">
        <v>12</v>
      </c>
      <c r="B44" s="466" t="s">
        <v>57</v>
      </c>
      <c r="C44" s="467"/>
      <c r="D44" s="467"/>
      <c r="E44" s="467"/>
      <c r="F44" s="467"/>
      <c r="G44" s="467"/>
      <c r="H44" s="467"/>
      <c r="I44" s="468"/>
    </row>
    <row r="45" spans="1:11" x14ac:dyDescent="0.2">
      <c r="A45" s="18" t="s">
        <v>14</v>
      </c>
      <c r="B45" s="476" t="s">
        <v>58</v>
      </c>
      <c r="C45" s="477"/>
      <c r="D45" s="477"/>
      <c r="E45" s="477"/>
      <c r="F45" s="477"/>
      <c r="G45" s="477"/>
      <c r="H45" s="477"/>
      <c r="I45" s="478"/>
    </row>
    <row r="46" spans="1:11" ht="288" x14ac:dyDescent="0.2">
      <c r="A46" s="15" t="s">
        <v>41</v>
      </c>
      <c r="B46" s="4" t="s">
        <v>17</v>
      </c>
      <c r="C46" s="4" t="s">
        <v>18</v>
      </c>
      <c r="D46" s="21"/>
      <c r="E46" s="21"/>
      <c r="F46" s="21"/>
      <c r="G46" s="21"/>
      <c r="H46" s="21"/>
      <c r="I46" s="21"/>
      <c r="J46" s="7"/>
    </row>
    <row r="47" spans="1:11" ht="300" x14ac:dyDescent="0.2">
      <c r="A47" s="13" t="s">
        <v>59</v>
      </c>
      <c r="B47" s="12" t="s">
        <v>43</v>
      </c>
      <c r="C47" s="12" t="s">
        <v>44</v>
      </c>
      <c r="D47" s="12" t="s">
        <v>45</v>
      </c>
      <c r="E47" s="4" t="s">
        <v>22</v>
      </c>
      <c r="F47" s="12" t="s">
        <v>47</v>
      </c>
      <c r="G47" s="24"/>
      <c r="H47" s="24"/>
      <c r="I47" s="24"/>
      <c r="J47" s="7"/>
    </row>
    <row r="48" spans="1:11" ht="132" x14ac:dyDescent="0.2">
      <c r="A48" s="13" t="s">
        <v>48</v>
      </c>
      <c r="B48" s="12" t="s">
        <v>24</v>
      </c>
      <c r="C48" s="12" t="s">
        <v>25</v>
      </c>
      <c r="D48" s="12" t="s">
        <v>26</v>
      </c>
      <c r="E48" s="12" t="s">
        <v>27</v>
      </c>
      <c r="F48" s="8" t="s">
        <v>50</v>
      </c>
      <c r="G48" s="12" t="s">
        <v>28</v>
      </c>
      <c r="H48" s="12" t="s">
        <v>29</v>
      </c>
      <c r="I48" s="12" t="s">
        <v>30</v>
      </c>
      <c r="J48" s="12"/>
    </row>
    <row r="49" spans="1:10" ht="96" x14ac:dyDescent="0.2">
      <c r="A49" s="13" t="s">
        <v>54</v>
      </c>
      <c r="B49" s="12" t="s">
        <v>32</v>
      </c>
      <c r="C49" s="28"/>
      <c r="D49" s="28"/>
      <c r="E49" s="28"/>
      <c r="F49" s="28"/>
      <c r="G49" s="28"/>
      <c r="H49" s="29"/>
      <c r="I49" s="30"/>
      <c r="J49" s="7"/>
    </row>
    <row r="50" spans="1:10" ht="14.45" customHeight="1" x14ac:dyDescent="0.2">
      <c r="A50" s="18" t="s">
        <v>14</v>
      </c>
      <c r="B50" s="476" t="s">
        <v>60</v>
      </c>
      <c r="C50" s="477"/>
      <c r="D50" s="477"/>
      <c r="E50" s="477"/>
      <c r="F50" s="477"/>
      <c r="G50" s="477"/>
      <c r="H50" s="477"/>
      <c r="I50" s="478"/>
    </row>
    <row r="51" spans="1:10" ht="224.25" customHeight="1" x14ac:dyDescent="0.2">
      <c r="A51" s="15" t="s">
        <v>41</v>
      </c>
      <c r="B51" s="4" t="s">
        <v>17</v>
      </c>
      <c r="C51" s="4" t="s">
        <v>18</v>
      </c>
      <c r="D51" s="4"/>
      <c r="E51" s="4"/>
      <c r="F51" s="4"/>
      <c r="G51" s="4"/>
      <c r="H51" s="4"/>
      <c r="I51" s="4"/>
    </row>
    <row r="52" spans="1:10" ht="300" x14ac:dyDescent="0.2">
      <c r="A52" s="15" t="s">
        <v>61</v>
      </c>
      <c r="B52" s="12" t="s">
        <v>43</v>
      </c>
      <c r="C52" s="12" t="s">
        <v>44</v>
      </c>
      <c r="D52" s="12" t="s">
        <v>45</v>
      </c>
      <c r="E52" s="4" t="s">
        <v>22</v>
      </c>
      <c r="F52" s="12" t="s">
        <v>46</v>
      </c>
      <c r="G52" s="12" t="s">
        <v>47</v>
      </c>
      <c r="H52" s="11"/>
      <c r="I52" s="11"/>
      <c r="J52" s="9"/>
    </row>
    <row r="53" spans="1:10" ht="134.44999999999999" customHeight="1" x14ac:dyDescent="0.2">
      <c r="A53" s="13" t="s">
        <v>23</v>
      </c>
      <c r="B53" s="12" t="s">
        <v>24</v>
      </c>
      <c r="C53" s="12" t="s">
        <v>25</v>
      </c>
      <c r="D53" s="12" t="s">
        <v>26</v>
      </c>
      <c r="E53" s="12" t="s">
        <v>27</v>
      </c>
      <c r="F53" s="8" t="s">
        <v>50</v>
      </c>
      <c r="G53" s="12" t="s">
        <v>28</v>
      </c>
      <c r="H53" s="12" t="s">
        <v>29</v>
      </c>
      <c r="I53" s="12" t="s">
        <v>30</v>
      </c>
      <c r="J53" s="9"/>
    </row>
    <row r="54" spans="1:10" ht="134.44999999999999" customHeight="1" x14ac:dyDescent="0.2">
      <c r="A54" s="13" t="s">
        <v>54</v>
      </c>
      <c r="B54" s="12" t="s">
        <v>32</v>
      </c>
      <c r="C54" s="31"/>
      <c r="D54" s="31"/>
      <c r="E54" s="31"/>
      <c r="F54" s="28"/>
      <c r="G54" s="31"/>
      <c r="H54" s="31"/>
      <c r="I54" s="32"/>
      <c r="J54" s="9"/>
    </row>
    <row r="55" spans="1:10" ht="14.45" customHeight="1" x14ac:dyDescent="0.2">
      <c r="A55" s="18" t="s">
        <v>14</v>
      </c>
      <c r="B55" s="476" t="s">
        <v>62</v>
      </c>
      <c r="C55" s="477"/>
      <c r="D55" s="477"/>
      <c r="E55" s="477"/>
      <c r="F55" s="477"/>
      <c r="G55" s="477"/>
      <c r="H55" s="477"/>
      <c r="I55" s="478"/>
    </row>
    <row r="56" spans="1:10" ht="126.6" customHeight="1" x14ac:dyDescent="0.2">
      <c r="A56" s="15" t="s">
        <v>63</v>
      </c>
      <c r="B56" s="12" t="s">
        <v>46</v>
      </c>
      <c r="C56" s="12" t="s">
        <v>47</v>
      </c>
      <c r="D56" s="12"/>
      <c r="E56" s="11"/>
      <c r="F56" s="11"/>
      <c r="G56" s="11"/>
      <c r="H56" s="11"/>
      <c r="I56" s="11"/>
      <c r="J56" s="9"/>
    </row>
    <row r="57" spans="1:10" ht="126.6" customHeight="1" x14ac:dyDescent="0.2">
      <c r="A57" s="13" t="s">
        <v>56</v>
      </c>
      <c r="B57" s="8" t="s">
        <v>49</v>
      </c>
      <c r="C57" s="8" t="s">
        <v>50</v>
      </c>
      <c r="D57" s="12" t="s">
        <v>29</v>
      </c>
      <c r="E57" s="20"/>
      <c r="F57" s="20"/>
      <c r="G57" s="20"/>
      <c r="H57" s="20"/>
      <c r="I57" s="20"/>
      <c r="J57" s="9"/>
    </row>
    <row r="58" spans="1:10" x14ac:dyDescent="0.2">
      <c r="A58" s="27" t="s">
        <v>12</v>
      </c>
      <c r="B58" s="466" t="s">
        <v>64</v>
      </c>
      <c r="C58" s="467"/>
      <c r="D58" s="467"/>
      <c r="E58" s="467"/>
      <c r="F58" s="467"/>
      <c r="G58" s="467"/>
      <c r="H58" s="467"/>
      <c r="I58" s="468"/>
    </row>
    <row r="59" spans="1:10" x14ac:dyDescent="0.2">
      <c r="A59" s="19" t="s">
        <v>14</v>
      </c>
      <c r="B59" s="469" t="s">
        <v>65</v>
      </c>
      <c r="C59" s="470"/>
      <c r="D59" s="470"/>
      <c r="E59" s="470"/>
      <c r="F59" s="470"/>
      <c r="G59" s="470"/>
      <c r="H59" s="470"/>
      <c r="I59" s="471"/>
    </row>
    <row r="60" spans="1:10" ht="252" x14ac:dyDescent="0.2">
      <c r="A60" s="15" t="s">
        <v>66</v>
      </c>
      <c r="B60" s="12" t="s">
        <v>35</v>
      </c>
      <c r="C60" s="4" t="s">
        <v>17</v>
      </c>
      <c r="D60" s="4" t="s">
        <v>18</v>
      </c>
      <c r="E60" s="12"/>
      <c r="F60" s="11"/>
      <c r="G60" s="11"/>
      <c r="H60" s="11"/>
      <c r="I60" s="11"/>
      <c r="J60" s="25"/>
    </row>
    <row r="61" spans="1:10" ht="154.9" customHeight="1" x14ac:dyDescent="0.2">
      <c r="A61" s="13" t="s">
        <v>59</v>
      </c>
      <c r="B61" s="12" t="s">
        <v>43</v>
      </c>
      <c r="C61" s="12" t="s">
        <v>44</v>
      </c>
      <c r="D61" s="12" t="s">
        <v>45</v>
      </c>
      <c r="E61" s="4" t="s">
        <v>22</v>
      </c>
      <c r="F61" s="12" t="s">
        <v>47</v>
      </c>
      <c r="G61" s="12" t="s">
        <v>36</v>
      </c>
      <c r="H61" s="20"/>
      <c r="I61" s="20"/>
      <c r="J61" s="25"/>
    </row>
    <row r="62" spans="1:10" ht="154.9" customHeight="1" x14ac:dyDescent="0.2">
      <c r="A62" s="13" t="s">
        <v>56</v>
      </c>
      <c r="B62" s="12" t="s">
        <v>24</v>
      </c>
      <c r="C62" s="12" t="s">
        <v>25</v>
      </c>
      <c r="D62" s="12" t="s">
        <v>26</v>
      </c>
      <c r="E62" s="12" t="s">
        <v>27</v>
      </c>
      <c r="F62" s="8" t="s">
        <v>49</v>
      </c>
      <c r="G62" s="12" t="s">
        <v>28</v>
      </c>
      <c r="H62" s="12" t="s">
        <v>29</v>
      </c>
      <c r="I62" s="12" t="s">
        <v>30</v>
      </c>
      <c r="J62" s="25"/>
    </row>
    <row r="63" spans="1:10" ht="154.9" customHeight="1" x14ac:dyDescent="0.2">
      <c r="A63" s="13" t="s">
        <v>54</v>
      </c>
      <c r="B63" s="12" t="s">
        <v>32</v>
      </c>
      <c r="C63" s="12" t="s">
        <v>38</v>
      </c>
      <c r="D63" s="8"/>
      <c r="E63" s="24"/>
      <c r="F63" s="20"/>
      <c r="G63" s="20"/>
      <c r="H63" s="20"/>
      <c r="I63" s="20"/>
      <c r="J63" s="25"/>
    </row>
    <row r="64" spans="1:10" x14ac:dyDescent="0.2">
      <c r="A64" s="19" t="s">
        <v>14</v>
      </c>
      <c r="B64" s="472" t="s">
        <v>67</v>
      </c>
      <c r="C64" s="470"/>
      <c r="D64" s="470"/>
      <c r="E64" s="470"/>
      <c r="F64" s="470"/>
      <c r="G64" s="470"/>
      <c r="H64" s="470"/>
      <c r="I64" s="471"/>
    </row>
    <row r="65" spans="1:10" ht="229.5" customHeight="1" x14ac:dyDescent="0.2">
      <c r="A65" s="15" t="s">
        <v>66</v>
      </c>
      <c r="B65" s="12" t="s">
        <v>35</v>
      </c>
      <c r="C65" s="4" t="s">
        <v>17</v>
      </c>
      <c r="D65" s="4" t="s">
        <v>18</v>
      </c>
      <c r="E65" s="4"/>
      <c r="F65" s="4"/>
      <c r="G65" s="4"/>
      <c r="H65" s="4"/>
      <c r="I65" s="4"/>
    </row>
    <row r="66" spans="1:10" ht="270.60000000000002" customHeight="1" x14ac:dyDescent="0.2">
      <c r="A66" s="15" t="s">
        <v>68</v>
      </c>
      <c r="B66" s="12" t="s">
        <v>44</v>
      </c>
      <c r="C66" s="12" t="s">
        <v>45</v>
      </c>
      <c r="D66" s="4" t="s">
        <v>22</v>
      </c>
      <c r="E66" s="12" t="s">
        <v>46</v>
      </c>
      <c r="F66" s="12" t="s">
        <v>36</v>
      </c>
      <c r="G66" s="12"/>
      <c r="H66" s="11"/>
      <c r="I66" s="11"/>
      <c r="J66" s="9"/>
    </row>
    <row r="67" spans="1:10" ht="84" x14ac:dyDescent="0.2">
      <c r="A67" s="22" t="s">
        <v>69</v>
      </c>
      <c r="B67" s="12" t="s">
        <v>27</v>
      </c>
      <c r="C67" s="12" t="s">
        <v>29</v>
      </c>
      <c r="D67" s="23"/>
      <c r="E67" s="23"/>
      <c r="F67" s="23"/>
      <c r="G67" s="23"/>
      <c r="H67" s="23"/>
      <c r="I67" s="23"/>
    </row>
    <row r="68" spans="1:10" ht="84" x14ac:dyDescent="0.2">
      <c r="A68" s="22" t="s">
        <v>51</v>
      </c>
      <c r="B68" s="12" t="s">
        <v>32</v>
      </c>
      <c r="C68" s="5"/>
      <c r="D68" s="23"/>
      <c r="E68" s="23"/>
      <c r="F68" s="23"/>
      <c r="G68" s="23"/>
      <c r="H68" s="23"/>
      <c r="I68" s="23"/>
    </row>
  </sheetData>
  <mergeCells count="21">
    <mergeCell ref="A8:C8"/>
    <mergeCell ref="A12:C12"/>
    <mergeCell ref="A10:I10"/>
    <mergeCell ref="A14:I14"/>
    <mergeCell ref="B19:I19"/>
    <mergeCell ref="A18:I18"/>
    <mergeCell ref="A16:I16"/>
    <mergeCell ref="A17:I17"/>
    <mergeCell ref="B25:I25"/>
    <mergeCell ref="B30:I30"/>
    <mergeCell ref="B31:I31"/>
    <mergeCell ref="B20:I20"/>
    <mergeCell ref="B36:I36"/>
    <mergeCell ref="B58:I58"/>
    <mergeCell ref="B59:I59"/>
    <mergeCell ref="B64:I64"/>
    <mergeCell ref="B41:I41"/>
    <mergeCell ref="B44:I44"/>
    <mergeCell ref="B45:I45"/>
    <mergeCell ref="B50:I50"/>
    <mergeCell ref="B55:I55"/>
  </mergeCells>
  <pageMargins left="0.7" right="0.7" top="0.75" bottom="0.75" header="0.3" footer="0.3"/>
  <pageSetup paperSize="8" scale="58" fitToHeight="0" orientation="portrait" verticalDpi="9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tabColor theme="7" tint="0.59999389629810485"/>
  </sheetPr>
  <dimension ref="A1:T1443"/>
  <sheetViews>
    <sheetView showGridLines="0" showZeros="0" zoomScaleNormal="100" workbookViewId="0">
      <pane ySplit="4" topLeftCell="A537" activePane="bottomLeft" state="frozen"/>
      <selection activeCell="F11" sqref="F11"/>
      <selection pane="bottomLeft" activeCell="A537" sqref="A537"/>
    </sheetView>
  </sheetViews>
  <sheetFormatPr defaultColWidth="8" defaultRowHeight="14.25" zeroHeight="1" x14ac:dyDescent="0.2"/>
  <cols>
    <col min="1" max="1" width="14.875" style="34" customWidth="1"/>
    <col min="2" max="2" width="11.75" style="34" customWidth="1"/>
    <col min="3" max="3" width="11.5" style="34" customWidth="1"/>
    <col min="4" max="4" width="10.875" style="34" bestFit="1" customWidth="1"/>
    <col min="5" max="5" width="10.125" style="34" customWidth="1"/>
    <col min="6" max="6" width="10.625" style="157" customWidth="1"/>
    <col min="7" max="7" width="10.875" style="157" bestFit="1" customWidth="1"/>
    <col min="8" max="8" width="11.25" style="34" customWidth="1"/>
    <col min="9" max="9" width="11.5" style="34" hidden="1" customWidth="1"/>
    <col min="10" max="10" width="11.375" style="34" hidden="1" customWidth="1"/>
    <col min="11" max="11" width="14.75" style="34" customWidth="1"/>
    <col min="12" max="12" width="11.375" style="34" customWidth="1"/>
    <col min="13" max="13" width="14.375" style="34" customWidth="1"/>
    <col min="14" max="14" width="0.625" style="34" customWidth="1"/>
    <col min="15" max="15" width="10.125" style="34" customWidth="1"/>
    <col min="16" max="16" width="11" style="34" customWidth="1"/>
    <col min="17" max="18" width="10.875" style="34" bestFit="1" customWidth="1"/>
    <col min="19" max="19" width="11.625" style="34" customWidth="1"/>
    <col min="20" max="20" width="11" style="34" customWidth="1"/>
    <col min="21" max="21" width="0.75" style="34" customWidth="1"/>
    <col min="22" max="26" width="8" style="34"/>
    <col min="27" max="27" width="8.875" style="34" customWidth="1"/>
    <col min="28" max="16384" width="8" style="34"/>
  </cols>
  <sheetData>
    <row r="1" spans="1:20" ht="15" x14ac:dyDescent="0.25">
      <c r="A1" s="33" t="s">
        <v>109</v>
      </c>
      <c r="F1" s="34"/>
      <c r="G1" s="34"/>
      <c r="O1" s="148" t="s">
        <v>110</v>
      </c>
    </row>
    <row r="2" spans="1:20" x14ac:dyDescent="0.2">
      <c r="A2" s="34" t="s">
        <v>111</v>
      </c>
      <c r="F2" s="34"/>
      <c r="G2" s="34"/>
      <c r="L2" s="35"/>
      <c r="O2" s="79"/>
      <c r="P2" s="79"/>
      <c r="Q2" s="500" t="s">
        <v>112</v>
      </c>
      <c r="R2" s="500"/>
      <c r="S2" s="500"/>
      <c r="T2" s="500"/>
    </row>
    <row r="3" spans="1:20" x14ac:dyDescent="0.2">
      <c r="A3" s="36" t="s">
        <v>113</v>
      </c>
      <c r="B3" s="37" t="s">
        <v>114</v>
      </c>
      <c r="C3" s="38"/>
      <c r="D3" s="39"/>
      <c r="E3" s="40" t="s">
        <v>115</v>
      </c>
      <c r="F3" s="37" t="s">
        <v>116</v>
      </c>
      <c r="G3" s="38"/>
      <c r="H3" s="38"/>
      <c r="I3" s="38"/>
      <c r="J3" s="38"/>
      <c r="K3" s="38"/>
      <c r="L3" s="39"/>
      <c r="M3" s="39" t="s">
        <v>115</v>
      </c>
      <c r="O3" s="496" t="s">
        <v>117</v>
      </c>
      <c r="P3" s="497"/>
      <c r="Q3" s="498" t="s">
        <v>114</v>
      </c>
      <c r="R3" s="499"/>
      <c r="S3" s="498" t="s">
        <v>116</v>
      </c>
      <c r="T3" s="499"/>
    </row>
    <row r="4" spans="1:20" x14ac:dyDescent="0.2">
      <c r="A4" s="41"/>
      <c r="B4" s="42">
        <v>2021</v>
      </c>
      <c r="C4" s="42">
        <v>2022</v>
      </c>
      <c r="D4" s="42">
        <v>2023</v>
      </c>
      <c r="E4" s="43"/>
      <c r="F4" s="158">
        <v>2021</v>
      </c>
      <c r="G4" s="158">
        <v>2022</v>
      </c>
      <c r="H4" s="42">
        <v>2023</v>
      </c>
      <c r="I4" s="42">
        <v>2024</v>
      </c>
      <c r="J4" s="42">
        <v>2025</v>
      </c>
      <c r="K4" s="42">
        <v>2026</v>
      </c>
      <c r="L4" s="42">
        <v>2027</v>
      </c>
      <c r="M4" s="44"/>
      <c r="O4" s="150">
        <v>2022</v>
      </c>
      <c r="P4" s="150">
        <v>2023</v>
      </c>
      <c r="Q4" s="150">
        <v>2022</v>
      </c>
      <c r="R4" s="150">
        <v>2023</v>
      </c>
      <c r="S4" s="150">
        <v>2022</v>
      </c>
      <c r="T4" s="150">
        <v>2023</v>
      </c>
    </row>
    <row r="5" spans="1:20" ht="15" x14ac:dyDescent="0.25">
      <c r="A5" s="45" t="s">
        <v>118</v>
      </c>
      <c r="B5" s="46">
        <f>SUM(B6:B9)</f>
        <v>659718931</v>
      </c>
      <c r="C5" s="46">
        <f>SUM(C6:C9)</f>
        <v>616858666</v>
      </c>
      <c r="D5" s="46">
        <f>SUM(D6:D9)</f>
        <v>616717679</v>
      </c>
      <c r="E5" s="46"/>
      <c r="F5" s="139">
        <f t="shared" ref="F5:L5" si="0">SUM(F6:F9)</f>
        <v>11989804</v>
      </c>
      <c r="G5" s="139">
        <f t="shared" si="0"/>
        <v>234396562</v>
      </c>
      <c r="H5" s="46">
        <f t="shared" si="0"/>
        <v>335480928.0025</v>
      </c>
      <c r="I5" s="46">
        <f t="shared" si="0"/>
        <v>391737050.0025</v>
      </c>
      <c r="J5" s="46">
        <f t="shared" si="0"/>
        <v>492612630.0025</v>
      </c>
      <c r="K5" s="46">
        <f t="shared" si="0"/>
        <v>561885188.00250006</v>
      </c>
      <c r="L5" s="46">
        <f t="shared" si="0"/>
        <v>571118355.00250006</v>
      </c>
      <c r="M5" s="47"/>
      <c r="N5" s="48"/>
      <c r="O5" s="136">
        <f t="shared" ref="O5:T5" si="1">SUM(O6:O9)</f>
        <v>18511059</v>
      </c>
      <c r="P5" s="136">
        <f t="shared" si="1"/>
        <v>49585169</v>
      </c>
      <c r="Q5" s="136">
        <f t="shared" si="1"/>
        <v>634124409</v>
      </c>
      <c r="R5" s="136">
        <f t="shared" si="1"/>
        <v>665057532</v>
      </c>
      <c r="S5" s="136">
        <f t="shared" si="1"/>
        <v>219213063</v>
      </c>
      <c r="T5" s="136">
        <f t="shared" si="1"/>
        <v>288454900.0025</v>
      </c>
    </row>
    <row r="6" spans="1:20" x14ac:dyDescent="0.2">
      <c r="A6" s="42" t="s">
        <v>119</v>
      </c>
      <c r="B6" s="49"/>
      <c r="C6" s="49"/>
      <c r="D6" s="49"/>
      <c r="E6" s="49"/>
      <c r="F6" s="139"/>
      <c r="G6" s="139">
        <f t="shared" ref="G6:L6" si="2">G411+G607+G862</f>
        <v>1176821</v>
      </c>
      <c r="H6" s="49">
        <f t="shared" si="2"/>
        <v>3849344</v>
      </c>
      <c r="I6" s="49">
        <f t="shared" si="2"/>
        <v>7079191</v>
      </c>
      <c r="J6" s="49">
        <f t="shared" si="2"/>
        <v>4551904</v>
      </c>
      <c r="K6" s="49">
        <f t="shared" si="2"/>
        <v>2314026</v>
      </c>
      <c r="L6" s="49">
        <f t="shared" si="2"/>
        <v>1531026</v>
      </c>
      <c r="M6" s="50"/>
      <c r="N6" s="48"/>
      <c r="O6" s="136"/>
      <c r="P6" s="136"/>
      <c r="Q6" s="136"/>
      <c r="R6" s="136"/>
      <c r="S6" s="136">
        <f>S411+S607+S862</f>
        <v>1176821</v>
      </c>
      <c r="T6" s="136">
        <f>T411+T607+T862</f>
        <v>3849344</v>
      </c>
    </row>
    <row r="7" spans="1:20" x14ac:dyDescent="0.2">
      <c r="A7" s="42" t="s">
        <v>120</v>
      </c>
      <c r="B7" s="49"/>
      <c r="C7" s="49"/>
      <c r="D7" s="49"/>
      <c r="E7" s="49"/>
      <c r="F7" s="139"/>
      <c r="G7" s="139"/>
      <c r="H7" s="49"/>
      <c r="I7" s="49"/>
      <c r="J7" s="49"/>
      <c r="K7" s="49"/>
      <c r="L7" s="49"/>
      <c r="M7" s="50"/>
      <c r="N7" s="48"/>
      <c r="O7" s="136"/>
      <c r="P7" s="136"/>
      <c r="Q7" s="136"/>
      <c r="R7" s="136"/>
      <c r="S7" s="136"/>
      <c r="T7" s="136"/>
    </row>
    <row r="8" spans="1:20" x14ac:dyDescent="0.2">
      <c r="A8" s="42" t="s">
        <v>121</v>
      </c>
      <c r="B8" s="49"/>
      <c r="C8" s="49"/>
      <c r="D8" s="49"/>
      <c r="E8" s="49"/>
      <c r="F8" s="139"/>
      <c r="G8" s="139"/>
      <c r="H8" s="49"/>
      <c r="I8" s="49"/>
      <c r="J8" s="49"/>
      <c r="K8" s="49"/>
      <c r="L8" s="49"/>
      <c r="M8" s="50"/>
      <c r="N8" s="48"/>
      <c r="O8" s="136"/>
      <c r="P8" s="136"/>
      <c r="Q8" s="136"/>
      <c r="R8" s="136"/>
      <c r="S8" s="136"/>
      <c r="T8" s="136"/>
    </row>
    <row r="9" spans="1:20" ht="15" x14ac:dyDescent="0.25">
      <c r="A9" s="51" t="s">
        <v>122</v>
      </c>
      <c r="B9" s="49">
        <f>B10+B11</f>
        <v>659718931</v>
      </c>
      <c r="C9" s="49">
        <f>C10+C11</f>
        <v>616858666</v>
      </c>
      <c r="D9" s="49">
        <f>D10+D11</f>
        <v>616717679</v>
      </c>
      <c r="E9" s="49"/>
      <c r="F9" s="139">
        <f t="shared" ref="F9:L9" si="3">F10+F11</f>
        <v>11989804</v>
      </c>
      <c r="G9" s="139">
        <f t="shared" si="3"/>
        <v>233219741</v>
      </c>
      <c r="H9" s="49">
        <f t="shared" si="3"/>
        <v>331631584.0025</v>
      </c>
      <c r="I9" s="49">
        <f t="shared" si="3"/>
        <v>384657859.0025</v>
      </c>
      <c r="J9" s="49">
        <f t="shared" si="3"/>
        <v>488060726.0025</v>
      </c>
      <c r="K9" s="49">
        <f t="shared" si="3"/>
        <v>559571162.00250006</v>
      </c>
      <c r="L9" s="49">
        <f t="shared" si="3"/>
        <v>569587329.00250006</v>
      </c>
      <c r="M9" s="50"/>
      <c r="N9" s="48"/>
      <c r="O9" s="136">
        <f t="shared" ref="O9:T9" si="4">O10+O11</f>
        <v>18511059</v>
      </c>
      <c r="P9" s="136">
        <f t="shared" si="4"/>
        <v>49585169</v>
      </c>
      <c r="Q9" s="136">
        <f t="shared" si="4"/>
        <v>634124409</v>
      </c>
      <c r="R9" s="136">
        <f t="shared" si="4"/>
        <v>665057532</v>
      </c>
      <c r="S9" s="136">
        <f t="shared" si="4"/>
        <v>218036242</v>
      </c>
      <c r="T9" s="136">
        <f t="shared" si="4"/>
        <v>284605556.0025</v>
      </c>
    </row>
    <row r="10" spans="1:20" x14ac:dyDescent="0.2">
      <c r="A10" s="52" t="s">
        <v>123</v>
      </c>
      <c r="B10" s="49">
        <f t="shared" ref="B10:D11" si="5">B15+B18+B21+B24+B27+B30+B33+B36+B39+B42+B45</f>
        <v>606530121</v>
      </c>
      <c r="C10" s="49">
        <f t="shared" si="5"/>
        <v>616842679</v>
      </c>
      <c r="D10" s="49">
        <f t="shared" si="5"/>
        <v>616717679</v>
      </c>
      <c r="E10" s="49"/>
      <c r="F10" s="139">
        <f t="shared" ref="F10:L11" si="6">F15+F18+F21+F24+F27+F30+F33+F36+F39+F42+F45</f>
        <v>0</v>
      </c>
      <c r="G10" s="139">
        <f t="shared" si="6"/>
        <v>111086240</v>
      </c>
      <c r="H10" s="49">
        <f t="shared" si="6"/>
        <v>170589834</v>
      </c>
      <c r="I10" s="49">
        <f t="shared" si="6"/>
        <v>225558175</v>
      </c>
      <c r="J10" s="49">
        <f t="shared" si="6"/>
        <v>284222919</v>
      </c>
      <c r="K10" s="49">
        <f t="shared" si="6"/>
        <v>346864175</v>
      </c>
      <c r="L10" s="49">
        <f t="shared" si="6"/>
        <v>392509620</v>
      </c>
      <c r="M10" s="50"/>
      <c r="N10" s="48"/>
      <c r="O10" s="136">
        <f t="shared" ref="O10:T11" si="7">O15+O18+O21+O24+O27+O30+O33+O36+O39+O42+O45</f>
        <v>18511059</v>
      </c>
      <c r="P10" s="136">
        <f t="shared" si="7"/>
        <v>49585169</v>
      </c>
      <c r="Q10" s="136">
        <f t="shared" si="7"/>
        <v>634108422</v>
      </c>
      <c r="R10" s="136">
        <f t="shared" si="7"/>
        <v>665057532</v>
      </c>
      <c r="S10" s="136">
        <f t="shared" si="7"/>
        <v>96005516</v>
      </c>
      <c r="T10" s="136">
        <f t="shared" si="7"/>
        <v>123803615</v>
      </c>
    </row>
    <row r="11" spans="1:20" x14ac:dyDescent="0.2">
      <c r="A11" s="52" t="s">
        <v>124</v>
      </c>
      <c r="B11" s="49">
        <f t="shared" si="5"/>
        <v>53188810</v>
      </c>
      <c r="C11" s="49">
        <f t="shared" si="5"/>
        <v>15987</v>
      </c>
      <c r="D11" s="49">
        <f t="shared" si="5"/>
        <v>0</v>
      </c>
      <c r="E11" s="49"/>
      <c r="F11" s="139">
        <f t="shared" si="6"/>
        <v>11989804</v>
      </c>
      <c r="G11" s="139">
        <f t="shared" si="6"/>
        <v>122133501</v>
      </c>
      <c r="H11" s="49">
        <f t="shared" si="6"/>
        <v>161041750.0025</v>
      </c>
      <c r="I11" s="49">
        <f t="shared" si="6"/>
        <v>159099684.0025</v>
      </c>
      <c r="J11" s="49">
        <f t="shared" si="6"/>
        <v>203837807.0025</v>
      </c>
      <c r="K11" s="49">
        <f t="shared" si="6"/>
        <v>212706987.0025</v>
      </c>
      <c r="L11" s="49">
        <f t="shared" si="6"/>
        <v>177077709.0025</v>
      </c>
      <c r="M11" s="50"/>
      <c r="N11" s="48"/>
      <c r="O11" s="136">
        <f t="shared" si="7"/>
        <v>0</v>
      </c>
      <c r="P11" s="136">
        <f t="shared" si="7"/>
        <v>0</v>
      </c>
      <c r="Q11" s="136">
        <f t="shared" si="7"/>
        <v>15987</v>
      </c>
      <c r="R11" s="136">
        <f t="shared" si="7"/>
        <v>0</v>
      </c>
      <c r="S11" s="136">
        <f t="shared" si="7"/>
        <v>122030726</v>
      </c>
      <c r="T11" s="136">
        <f t="shared" si="7"/>
        <v>160801941.0025</v>
      </c>
    </row>
    <row r="12" spans="1:20" ht="15" x14ac:dyDescent="0.25">
      <c r="A12" s="53" t="s">
        <v>125</v>
      </c>
      <c r="B12" s="54"/>
      <c r="C12" s="54"/>
      <c r="D12" s="54"/>
      <c r="E12" s="54"/>
      <c r="F12" s="159"/>
      <c r="G12" s="159"/>
      <c r="H12" s="54"/>
      <c r="I12" s="54"/>
      <c r="J12" s="54"/>
      <c r="K12" s="54"/>
      <c r="L12" s="55"/>
      <c r="M12" s="50"/>
      <c r="N12" s="48"/>
      <c r="O12" s="136"/>
      <c r="P12" s="136"/>
      <c r="Q12" s="136"/>
      <c r="R12" s="136"/>
      <c r="S12" s="136"/>
      <c r="T12" s="136"/>
    </row>
    <row r="13" spans="1:20" x14ac:dyDescent="0.2">
      <c r="A13" s="56" t="s">
        <v>126</v>
      </c>
      <c r="B13" s="54"/>
      <c r="C13" s="54"/>
      <c r="D13" s="54"/>
      <c r="E13" s="54"/>
      <c r="F13" s="159"/>
      <c r="G13" s="159"/>
      <c r="H13" s="54"/>
      <c r="I13" s="54"/>
      <c r="J13" s="54"/>
      <c r="K13" s="54"/>
      <c r="L13" s="55"/>
      <c r="M13" s="50"/>
      <c r="N13" s="48"/>
      <c r="O13" s="136"/>
      <c r="P13" s="136"/>
      <c r="Q13" s="136"/>
      <c r="R13" s="136"/>
      <c r="S13" s="136"/>
      <c r="T13" s="136"/>
    </row>
    <row r="14" spans="1:20" x14ac:dyDescent="0.2">
      <c r="A14" s="42" t="s">
        <v>127</v>
      </c>
      <c r="B14" s="49">
        <f>B15+B16</f>
        <v>197223848</v>
      </c>
      <c r="C14" s="49">
        <f>C15+C16</f>
        <v>141229808</v>
      </c>
      <c r="D14" s="49">
        <f>D15+D16</f>
        <v>141088821</v>
      </c>
      <c r="E14" s="49"/>
      <c r="F14" s="139">
        <f t="shared" ref="F14:L14" si="8">F15+F16</f>
        <v>11989804</v>
      </c>
      <c r="G14" s="139">
        <f t="shared" si="8"/>
        <v>147755873</v>
      </c>
      <c r="H14" s="49">
        <f t="shared" si="8"/>
        <v>204770384</v>
      </c>
      <c r="I14" s="49">
        <f t="shared" si="8"/>
        <v>214139820</v>
      </c>
      <c r="J14" s="49">
        <f t="shared" si="8"/>
        <v>270284114</v>
      </c>
      <c r="K14" s="49">
        <f t="shared" si="8"/>
        <v>291247441</v>
      </c>
      <c r="L14" s="49">
        <f t="shared" si="8"/>
        <v>264847531</v>
      </c>
      <c r="M14" s="50"/>
      <c r="N14" s="48"/>
      <c r="O14" s="136">
        <f t="shared" ref="O14:T14" si="9">O15+O16</f>
        <v>5013073</v>
      </c>
      <c r="P14" s="136">
        <f t="shared" si="9"/>
        <v>11439030</v>
      </c>
      <c r="Q14" s="136">
        <f t="shared" si="9"/>
        <v>144997565</v>
      </c>
      <c r="R14" s="136">
        <f t="shared" si="9"/>
        <v>151282535</v>
      </c>
      <c r="S14" s="136">
        <f t="shared" si="9"/>
        <v>145595115</v>
      </c>
      <c r="T14" s="136">
        <f t="shared" si="9"/>
        <v>195858740</v>
      </c>
    </row>
    <row r="15" spans="1:20" x14ac:dyDescent="0.2">
      <c r="A15" s="52" t="s">
        <v>123</v>
      </c>
      <c r="B15" s="49">
        <f>B59+B284+B285+B420+B616+B776+B871+B1053+B1096+B1194+B1280</f>
        <v>144035038</v>
      </c>
      <c r="C15" s="49">
        <f>C59+C284+C285+C420+C616+C776+C871+C1053+C1096+C1194+C1280</f>
        <v>141213821</v>
      </c>
      <c r="D15" s="49">
        <f>D59+D284+D285+D420+D616+D776+D871+D1053+D1096+D1194+D1280</f>
        <v>141088821</v>
      </c>
      <c r="E15" s="49"/>
      <c r="F15" s="139"/>
      <c r="G15" s="139">
        <f t="shared" ref="G15:L15" si="10">G59+G284+G285+G420+G616+G776+G871+G1053+G1096+G1194+G1280</f>
        <v>44887190</v>
      </c>
      <c r="H15" s="49">
        <f t="shared" si="10"/>
        <v>62740091</v>
      </c>
      <c r="I15" s="49">
        <f t="shared" si="10"/>
        <v>74051593</v>
      </c>
      <c r="J15" s="49">
        <f t="shared" si="10"/>
        <v>85457764</v>
      </c>
      <c r="K15" s="49">
        <f t="shared" si="10"/>
        <v>97551911</v>
      </c>
      <c r="L15" s="49">
        <f t="shared" si="10"/>
        <v>106781279</v>
      </c>
      <c r="M15" s="57"/>
      <c r="N15" s="48"/>
      <c r="O15" s="136">
        <f t="shared" ref="O15:T15" si="11">O59+O284+O285+O420+O616+O776+O871+O1053+O1096+O1194+O1280</f>
        <v>5013073</v>
      </c>
      <c r="P15" s="136">
        <f t="shared" si="11"/>
        <v>11439030</v>
      </c>
      <c r="Q15" s="136">
        <f t="shared" si="11"/>
        <v>144981578</v>
      </c>
      <c r="R15" s="136">
        <f t="shared" si="11"/>
        <v>151282535</v>
      </c>
      <c r="S15" s="136">
        <f t="shared" si="11"/>
        <v>42829207</v>
      </c>
      <c r="T15" s="136">
        <f t="shared" si="11"/>
        <v>54068256</v>
      </c>
    </row>
    <row r="16" spans="1:20" x14ac:dyDescent="0.2">
      <c r="A16" s="52" t="s">
        <v>124</v>
      </c>
      <c r="B16" s="49">
        <f>B60+B286+B421+B617+B777+B872+B1054+B1097+B1195+B1281</f>
        <v>53188810</v>
      </c>
      <c r="C16" s="49">
        <f>C60+C286+C421+C617+C777+C872+C1054+C1097+C1195+C1281</f>
        <v>15987</v>
      </c>
      <c r="D16" s="49">
        <f>D60+D286+D421+D617+D777+D872+D1054+D1097+D1195+D1281</f>
        <v>0</v>
      </c>
      <c r="E16" s="49"/>
      <c r="F16" s="139">
        <f t="shared" ref="F16:L16" si="12">F60+F286+F421+F617+F777+F872+F1054+F1097+F1195+F1281</f>
        <v>11989804</v>
      </c>
      <c r="G16" s="139">
        <f t="shared" si="12"/>
        <v>102868683</v>
      </c>
      <c r="H16" s="49">
        <f t="shared" si="12"/>
        <v>142030293</v>
      </c>
      <c r="I16" s="49">
        <f t="shared" si="12"/>
        <v>140088227</v>
      </c>
      <c r="J16" s="49">
        <f t="shared" si="12"/>
        <v>184826350</v>
      </c>
      <c r="K16" s="49">
        <f t="shared" si="12"/>
        <v>193695530</v>
      </c>
      <c r="L16" s="49">
        <f t="shared" si="12"/>
        <v>158066252</v>
      </c>
      <c r="M16" s="50"/>
      <c r="N16" s="48"/>
      <c r="O16" s="136">
        <f t="shared" ref="O16:T16" si="13">O60+O286+O421+O617+O777+O872+O1054+O1097+O1195+O1281</f>
        <v>0</v>
      </c>
      <c r="P16" s="136">
        <f t="shared" si="13"/>
        <v>0</v>
      </c>
      <c r="Q16" s="136">
        <f t="shared" si="13"/>
        <v>15987</v>
      </c>
      <c r="R16" s="136">
        <f t="shared" si="13"/>
        <v>0</v>
      </c>
      <c r="S16" s="136">
        <f t="shared" si="13"/>
        <v>102765908</v>
      </c>
      <c r="T16" s="136">
        <f t="shared" si="13"/>
        <v>141790484</v>
      </c>
    </row>
    <row r="17" spans="1:20" x14ac:dyDescent="0.2">
      <c r="A17" s="52" t="s">
        <v>128</v>
      </c>
      <c r="B17" s="49">
        <f t="shared" ref="B17:L17" si="14">B18+B19</f>
        <v>383165349</v>
      </c>
      <c r="C17" s="49">
        <f t="shared" si="14"/>
        <v>395819057</v>
      </c>
      <c r="D17" s="49">
        <f t="shared" si="14"/>
        <v>395819057</v>
      </c>
      <c r="E17" s="49"/>
      <c r="F17" s="139"/>
      <c r="G17" s="139">
        <f t="shared" si="14"/>
        <v>61127443</v>
      </c>
      <c r="H17" s="49">
        <f t="shared" si="14"/>
        <v>95399969</v>
      </c>
      <c r="I17" s="49">
        <f t="shared" si="14"/>
        <v>132462367</v>
      </c>
      <c r="J17" s="49">
        <f t="shared" si="14"/>
        <v>172638007</v>
      </c>
      <c r="K17" s="49">
        <f t="shared" si="14"/>
        <v>216188400</v>
      </c>
      <c r="L17" s="49">
        <f t="shared" si="14"/>
        <v>246803592</v>
      </c>
      <c r="M17" s="50"/>
      <c r="N17" s="48"/>
      <c r="O17" s="136">
        <f t="shared" ref="O17:T17" si="15">O18+O19</f>
        <v>12330813</v>
      </c>
      <c r="P17" s="136">
        <f t="shared" si="15"/>
        <v>34644625</v>
      </c>
      <c r="Q17" s="136">
        <f t="shared" si="15"/>
        <v>408149870</v>
      </c>
      <c r="R17" s="136">
        <f t="shared" si="15"/>
        <v>430463682</v>
      </c>
      <c r="S17" s="136">
        <f t="shared" si="15"/>
        <v>49257765</v>
      </c>
      <c r="T17" s="136">
        <f t="shared" si="15"/>
        <v>60755344</v>
      </c>
    </row>
    <row r="18" spans="1:20" x14ac:dyDescent="0.2">
      <c r="A18" s="52" t="s">
        <v>123</v>
      </c>
      <c r="B18" s="49">
        <f>B62</f>
        <v>383165349</v>
      </c>
      <c r="C18" s="49">
        <f>C62</f>
        <v>395819057</v>
      </c>
      <c r="D18" s="49">
        <f>D62</f>
        <v>395819057</v>
      </c>
      <c r="E18" s="49"/>
      <c r="F18" s="139"/>
      <c r="G18" s="139">
        <f t="shared" ref="G18:L18" si="16">G62</f>
        <v>61127443</v>
      </c>
      <c r="H18" s="49">
        <f t="shared" si="16"/>
        <v>95399969</v>
      </c>
      <c r="I18" s="49">
        <f t="shared" si="16"/>
        <v>132462367</v>
      </c>
      <c r="J18" s="49">
        <f t="shared" si="16"/>
        <v>172638007</v>
      </c>
      <c r="K18" s="49">
        <f t="shared" si="16"/>
        <v>216188400</v>
      </c>
      <c r="L18" s="49">
        <f t="shared" si="16"/>
        <v>246803592</v>
      </c>
      <c r="M18" s="50"/>
      <c r="N18" s="48"/>
      <c r="O18" s="136">
        <f t="shared" ref="O18:T18" si="17">O62</f>
        <v>12330813</v>
      </c>
      <c r="P18" s="136">
        <f t="shared" si="17"/>
        <v>34644625</v>
      </c>
      <c r="Q18" s="136">
        <f t="shared" si="17"/>
        <v>408149870</v>
      </c>
      <c r="R18" s="136">
        <f t="shared" si="17"/>
        <v>430463682</v>
      </c>
      <c r="S18" s="136">
        <f t="shared" si="17"/>
        <v>49257765</v>
      </c>
      <c r="T18" s="136">
        <f t="shared" si="17"/>
        <v>60755344</v>
      </c>
    </row>
    <row r="19" spans="1:20" x14ac:dyDescent="0.2">
      <c r="A19" s="52" t="s">
        <v>124</v>
      </c>
      <c r="B19" s="49"/>
      <c r="C19" s="49"/>
      <c r="D19" s="49"/>
      <c r="E19" s="58" t="s">
        <v>129</v>
      </c>
      <c r="F19" s="139"/>
      <c r="G19" s="139"/>
      <c r="H19" s="49"/>
      <c r="I19" s="49"/>
      <c r="J19" s="49"/>
      <c r="K19" s="49"/>
      <c r="L19" s="49"/>
      <c r="M19" s="50"/>
      <c r="N19" s="48"/>
      <c r="O19" s="136"/>
      <c r="P19" s="136"/>
      <c r="Q19" s="136"/>
      <c r="R19" s="136"/>
      <c r="S19" s="136"/>
      <c r="T19" s="136"/>
    </row>
    <row r="20" spans="1:20" x14ac:dyDescent="0.2">
      <c r="A20" s="42" t="s">
        <v>130</v>
      </c>
      <c r="B20" s="49"/>
      <c r="C20" s="49"/>
      <c r="D20" s="49"/>
      <c r="E20" s="49"/>
      <c r="F20" s="139"/>
      <c r="G20" s="139">
        <f t="shared" ref="G20:L20" si="18">G21+G22</f>
        <v>50000</v>
      </c>
      <c r="H20" s="49">
        <f t="shared" si="18"/>
        <v>55000</v>
      </c>
      <c r="I20" s="49">
        <f t="shared" si="18"/>
        <v>60000</v>
      </c>
      <c r="J20" s="49">
        <f t="shared" si="18"/>
        <v>61500</v>
      </c>
      <c r="K20" s="49">
        <f t="shared" si="18"/>
        <v>63000</v>
      </c>
      <c r="L20" s="49">
        <f t="shared" si="18"/>
        <v>64500</v>
      </c>
      <c r="M20" s="50"/>
      <c r="N20" s="48"/>
      <c r="O20" s="136"/>
      <c r="P20" s="136"/>
      <c r="Q20" s="136"/>
      <c r="R20" s="136"/>
      <c r="S20" s="136">
        <f>S21+S22</f>
        <v>50000</v>
      </c>
      <c r="T20" s="136">
        <f>T21+T22</f>
        <v>55000</v>
      </c>
    </row>
    <row r="21" spans="1:20" x14ac:dyDescent="0.2">
      <c r="A21" s="52" t="s">
        <v>123</v>
      </c>
      <c r="B21" s="49"/>
      <c r="C21" s="49"/>
      <c r="D21" s="49"/>
      <c r="E21" s="49"/>
      <c r="F21" s="139"/>
      <c r="G21" s="139">
        <f t="shared" ref="G21:L21" si="19">G1283</f>
        <v>50000</v>
      </c>
      <c r="H21" s="49">
        <f t="shared" si="19"/>
        <v>55000</v>
      </c>
      <c r="I21" s="49">
        <f t="shared" si="19"/>
        <v>60000</v>
      </c>
      <c r="J21" s="49">
        <f t="shared" si="19"/>
        <v>61500</v>
      </c>
      <c r="K21" s="49">
        <f t="shared" si="19"/>
        <v>63000</v>
      </c>
      <c r="L21" s="49">
        <f t="shared" si="19"/>
        <v>64500</v>
      </c>
      <c r="M21" s="57"/>
      <c r="N21" s="48"/>
      <c r="O21" s="136"/>
      <c r="P21" s="136"/>
      <c r="Q21" s="136"/>
      <c r="R21" s="136"/>
      <c r="S21" s="136">
        <f>S1283</f>
        <v>50000</v>
      </c>
      <c r="T21" s="136">
        <f>T1283</f>
        <v>55000</v>
      </c>
    </row>
    <row r="22" spans="1:20" x14ac:dyDescent="0.2">
      <c r="A22" s="52" t="s">
        <v>124</v>
      </c>
      <c r="B22" s="49"/>
      <c r="C22" s="49"/>
      <c r="D22" s="49"/>
      <c r="E22" s="58" t="s">
        <v>129</v>
      </c>
      <c r="F22" s="139"/>
      <c r="G22" s="139"/>
      <c r="H22" s="49"/>
      <c r="I22" s="49"/>
      <c r="J22" s="49"/>
      <c r="K22" s="49"/>
      <c r="L22" s="49"/>
      <c r="M22" s="50"/>
      <c r="N22" s="48"/>
      <c r="O22" s="136"/>
      <c r="P22" s="136"/>
      <c r="Q22" s="136"/>
      <c r="R22" s="136"/>
      <c r="S22" s="136"/>
      <c r="T22" s="136"/>
    </row>
    <row r="23" spans="1:20" x14ac:dyDescent="0.2">
      <c r="A23" s="52" t="s">
        <v>131</v>
      </c>
      <c r="B23" s="49"/>
      <c r="C23" s="49"/>
      <c r="D23" s="49"/>
      <c r="E23" s="49"/>
      <c r="F23" s="139"/>
      <c r="G23" s="139">
        <f t="shared" ref="G23:L23" si="20">G24+G25</f>
        <v>1133955</v>
      </c>
      <c r="H23" s="49">
        <f t="shared" si="20"/>
        <v>880594</v>
      </c>
      <c r="I23" s="49">
        <f t="shared" si="20"/>
        <v>880594</v>
      </c>
      <c r="J23" s="49">
        <f t="shared" si="20"/>
        <v>880594</v>
      </c>
      <c r="K23" s="49">
        <f t="shared" si="20"/>
        <v>880594</v>
      </c>
      <c r="L23" s="49">
        <f t="shared" si="20"/>
        <v>880594</v>
      </c>
      <c r="M23" s="50"/>
      <c r="N23" s="48"/>
      <c r="O23" s="136"/>
      <c r="P23" s="136"/>
      <c r="Q23" s="136"/>
      <c r="R23" s="136"/>
      <c r="S23" s="136">
        <f>S24+S25</f>
        <v>1133955</v>
      </c>
      <c r="T23" s="136">
        <f>T24+T25</f>
        <v>880594</v>
      </c>
    </row>
    <row r="24" spans="1:20" x14ac:dyDescent="0.2">
      <c r="A24" s="52" t="s">
        <v>123</v>
      </c>
      <c r="B24" s="49"/>
      <c r="C24" s="49"/>
      <c r="D24" s="49"/>
      <c r="E24" s="49"/>
      <c r="F24" s="139"/>
      <c r="G24" s="139"/>
      <c r="H24" s="49"/>
      <c r="I24" s="49"/>
      <c r="J24" s="49"/>
      <c r="K24" s="49"/>
      <c r="L24" s="49"/>
      <c r="M24" s="50"/>
      <c r="N24" s="48"/>
      <c r="O24" s="136"/>
      <c r="P24" s="136"/>
      <c r="Q24" s="136"/>
      <c r="R24" s="136"/>
      <c r="S24" s="136"/>
      <c r="T24" s="136"/>
    </row>
    <row r="25" spans="1:20" x14ac:dyDescent="0.2">
      <c r="A25" s="52" t="s">
        <v>124</v>
      </c>
      <c r="B25" s="49"/>
      <c r="C25" s="49"/>
      <c r="D25" s="49"/>
      <c r="E25" s="58" t="s">
        <v>129</v>
      </c>
      <c r="F25" s="139"/>
      <c r="G25" s="139">
        <f t="shared" ref="G25:L25" si="21">G620</f>
        <v>1133955</v>
      </c>
      <c r="H25" s="49">
        <f t="shared" si="21"/>
        <v>880594</v>
      </c>
      <c r="I25" s="49">
        <f t="shared" si="21"/>
        <v>880594</v>
      </c>
      <c r="J25" s="49">
        <f t="shared" si="21"/>
        <v>880594</v>
      </c>
      <c r="K25" s="49">
        <f t="shared" si="21"/>
        <v>880594</v>
      </c>
      <c r="L25" s="49">
        <f t="shared" si="21"/>
        <v>880594</v>
      </c>
      <c r="M25" s="57"/>
      <c r="O25" s="136"/>
      <c r="P25" s="136"/>
      <c r="Q25" s="136"/>
      <c r="R25" s="136"/>
      <c r="S25" s="136">
        <f>S620</f>
        <v>1133955</v>
      </c>
      <c r="T25" s="136">
        <f>T620</f>
        <v>880594</v>
      </c>
    </row>
    <row r="26" spans="1:20" x14ac:dyDescent="0.2">
      <c r="A26" s="52" t="s">
        <v>132</v>
      </c>
      <c r="B26" s="49">
        <f>B27+B28</f>
        <v>11148773</v>
      </c>
      <c r="C26" s="49">
        <f>C27+C28</f>
        <v>10855309</v>
      </c>
      <c r="D26" s="49">
        <f>D27+D28</f>
        <v>10855309</v>
      </c>
      <c r="E26" s="49"/>
      <c r="F26" s="139"/>
      <c r="G26" s="139">
        <f t="shared" ref="G26:L26" si="22">G27+G28</f>
        <v>9791</v>
      </c>
      <c r="H26" s="49">
        <f t="shared" si="22"/>
        <v>688078</v>
      </c>
      <c r="I26" s="49">
        <f t="shared" si="22"/>
        <v>1405523</v>
      </c>
      <c r="J26" s="49">
        <f t="shared" si="22"/>
        <v>2167716</v>
      </c>
      <c r="K26" s="49">
        <f t="shared" si="22"/>
        <v>2780600</v>
      </c>
      <c r="L26" s="49">
        <f t="shared" si="22"/>
        <v>3429449</v>
      </c>
      <c r="M26" s="50"/>
      <c r="N26" s="48"/>
      <c r="O26" s="136">
        <f t="shared" ref="O26:T26" si="23">O27+O28</f>
        <v>18181</v>
      </c>
      <c r="P26" s="136">
        <f t="shared" si="23"/>
        <v>54543</v>
      </c>
      <c r="Q26" s="136">
        <f t="shared" si="23"/>
        <v>10873490</v>
      </c>
      <c r="R26" s="136">
        <f t="shared" si="23"/>
        <v>10909852</v>
      </c>
      <c r="S26" s="136">
        <f t="shared" si="23"/>
        <v>0</v>
      </c>
      <c r="T26" s="136">
        <f t="shared" si="23"/>
        <v>648130</v>
      </c>
    </row>
    <row r="27" spans="1:20" x14ac:dyDescent="0.2">
      <c r="A27" s="52" t="s">
        <v>123</v>
      </c>
      <c r="B27" s="49">
        <f>B65+B288</f>
        <v>11148773</v>
      </c>
      <c r="C27" s="49">
        <f>C65+C288</f>
        <v>10855309</v>
      </c>
      <c r="D27" s="49">
        <f>D65+D288</f>
        <v>10855309</v>
      </c>
      <c r="E27" s="49"/>
      <c r="F27" s="139"/>
      <c r="G27" s="139">
        <f t="shared" ref="G27:L27" si="24">G65+G288</f>
        <v>9791</v>
      </c>
      <c r="H27" s="49">
        <f t="shared" si="24"/>
        <v>688078</v>
      </c>
      <c r="I27" s="49">
        <f t="shared" si="24"/>
        <v>1405523</v>
      </c>
      <c r="J27" s="49">
        <f t="shared" si="24"/>
        <v>2167716</v>
      </c>
      <c r="K27" s="49">
        <f t="shared" si="24"/>
        <v>2780600</v>
      </c>
      <c r="L27" s="49">
        <f t="shared" si="24"/>
        <v>3429449</v>
      </c>
      <c r="M27" s="50"/>
      <c r="N27" s="48"/>
      <c r="O27" s="136">
        <f t="shared" ref="O27:T27" si="25">O65+O288</f>
        <v>18181</v>
      </c>
      <c r="P27" s="136">
        <f t="shared" si="25"/>
        <v>54543</v>
      </c>
      <c r="Q27" s="136">
        <f t="shared" si="25"/>
        <v>10873490</v>
      </c>
      <c r="R27" s="136">
        <f t="shared" si="25"/>
        <v>10909852</v>
      </c>
      <c r="S27" s="136">
        <f t="shared" si="25"/>
        <v>0</v>
      </c>
      <c r="T27" s="136">
        <f t="shared" si="25"/>
        <v>648130</v>
      </c>
    </row>
    <row r="28" spans="1:20" x14ac:dyDescent="0.2">
      <c r="A28" s="52" t="s">
        <v>124</v>
      </c>
      <c r="B28" s="49"/>
      <c r="C28" s="49"/>
      <c r="D28" s="49"/>
      <c r="E28" s="58" t="s">
        <v>129</v>
      </c>
      <c r="F28" s="139"/>
      <c r="G28" s="139"/>
      <c r="H28" s="49"/>
      <c r="I28" s="49"/>
      <c r="J28" s="49"/>
      <c r="K28" s="49"/>
      <c r="L28" s="49"/>
      <c r="M28" s="50"/>
      <c r="N28" s="48"/>
      <c r="O28" s="136"/>
      <c r="P28" s="136"/>
      <c r="Q28" s="136"/>
      <c r="R28" s="136"/>
      <c r="S28" s="136"/>
      <c r="T28" s="136"/>
    </row>
    <row r="29" spans="1:20" x14ac:dyDescent="0.2">
      <c r="A29" s="42" t="s">
        <v>133</v>
      </c>
      <c r="B29" s="49">
        <f>B30+B31</f>
        <v>717808</v>
      </c>
      <c r="C29" s="49">
        <f>C30+C31</f>
        <v>729616</v>
      </c>
      <c r="D29" s="49">
        <f>D30+D31</f>
        <v>729616</v>
      </c>
      <c r="E29" s="49"/>
      <c r="F29" s="139"/>
      <c r="G29" s="139">
        <f t="shared" ref="G29:L29" si="26">G30+G31</f>
        <v>10799</v>
      </c>
      <c r="H29" s="49">
        <f t="shared" si="26"/>
        <v>57966</v>
      </c>
      <c r="I29" s="49">
        <f t="shared" si="26"/>
        <v>121442</v>
      </c>
      <c r="J29" s="49">
        <f t="shared" si="26"/>
        <v>178126</v>
      </c>
      <c r="K29" s="49">
        <f t="shared" si="26"/>
        <v>248108</v>
      </c>
      <c r="L29" s="49">
        <f t="shared" si="26"/>
        <v>298995</v>
      </c>
      <c r="M29" s="50"/>
      <c r="N29" s="48"/>
      <c r="O29" s="136">
        <f t="shared" ref="O29:T29" si="27">O30+O31</f>
        <v>10291</v>
      </c>
      <c r="P29" s="136">
        <f t="shared" si="27"/>
        <v>30870</v>
      </c>
      <c r="Q29" s="136">
        <f t="shared" si="27"/>
        <v>739907</v>
      </c>
      <c r="R29" s="136">
        <f t="shared" si="27"/>
        <v>760486</v>
      </c>
      <c r="S29" s="136">
        <f t="shared" si="27"/>
        <v>508</v>
      </c>
      <c r="T29" s="136">
        <f t="shared" si="27"/>
        <v>27096</v>
      </c>
    </row>
    <row r="30" spans="1:20" x14ac:dyDescent="0.2">
      <c r="A30" s="52" t="s">
        <v>123</v>
      </c>
      <c r="B30" s="49">
        <f>B68+B291</f>
        <v>717808</v>
      </c>
      <c r="C30" s="49">
        <f>C68+C291</f>
        <v>729616</v>
      </c>
      <c r="D30" s="49">
        <f>D68+D291</f>
        <v>729616</v>
      </c>
      <c r="E30" s="49"/>
      <c r="F30" s="139"/>
      <c r="G30" s="139">
        <f t="shared" ref="G30:L30" si="28">G68+G291</f>
        <v>10799</v>
      </c>
      <c r="H30" s="49">
        <f t="shared" si="28"/>
        <v>57966</v>
      </c>
      <c r="I30" s="49">
        <f t="shared" si="28"/>
        <v>121442</v>
      </c>
      <c r="J30" s="49">
        <f t="shared" si="28"/>
        <v>178126</v>
      </c>
      <c r="K30" s="49">
        <f t="shared" si="28"/>
        <v>248108</v>
      </c>
      <c r="L30" s="49">
        <f t="shared" si="28"/>
        <v>298995</v>
      </c>
      <c r="M30" s="50"/>
      <c r="N30" s="48"/>
      <c r="O30" s="136">
        <f t="shared" ref="O30:T30" si="29">O68+O291</f>
        <v>10291</v>
      </c>
      <c r="P30" s="136">
        <f t="shared" si="29"/>
        <v>30870</v>
      </c>
      <c r="Q30" s="136">
        <f t="shared" si="29"/>
        <v>739907</v>
      </c>
      <c r="R30" s="136">
        <f t="shared" si="29"/>
        <v>760486</v>
      </c>
      <c r="S30" s="136">
        <f t="shared" si="29"/>
        <v>508</v>
      </c>
      <c r="T30" s="136">
        <f t="shared" si="29"/>
        <v>27096</v>
      </c>
    </row>
    <row r="31" spans="1:20" x14ac:dyDescent="0.2">
      <c r="A31" s="52" t="s">
        <v>124</v>
      </c>
      <c r="B31" s="49"/>
      <c r="C31" s="49"/>
      <c r="D31" s="49"/>
      <c r="E31" s="58" t="s">
        <v>129</v>
      </c>
      <c r="F31" s="139"/>
      <c r="G31" s="139"/>
      <c r="H31" s="49"/>
      <c r="I31" s="49"/>
      <c r="J31" s="49"/>
      <c r="K31" s="49"/>
      <c r="L31" s="49"/>
      <c r="M31" s="50"/>
      <c r="N31" s="48"/>
      <c r="O31" s="136"/>
      <c r="P31" s="136"/>
      <c r="Q31" s="136"/>
      <c r="R31" s="136"/>
      <c r="S31" s="136"/>
      <c r="T31" s="136"/>
    </row>
    <row r="32" spans="1:20" x14ac:dyDescent="0.2">
      <c r="A32" s="42" t="s">
        <v>134</v>
      </c>
      <c r="B32" s="49">
        <f>B33+B34</f>
        <v>100075</v>
      </c>
      <c r="C32" s="49">
        <f>C33+C34</f>
        <v>100075</v>
      </c>
      <c r="D32" s="49">
        <f>D33+D34</f>
        <v>100075</v>
      </c>
      <c r="E32" s="49"/>
      <c r="F32" s="139"/>
      <c r="G32" s="139">
        <f t="shared" ref="G32:L32" si="30">G33+G34</f>
        <v>2813</v>
      </c>
      <c r="H32" s="49">
        <f t="shared" si="30"/>
        <v>11478</v>
      </c>
      <c r="I32" s="49">
        <f t="shared" si="30"/>
        <v>20849</v>
      </c>
      <c r="J32" s="49">
        <f t="shared" si="30"/>
        <v>31007</v>
      </c>
      <c r="K32" s="49">
        <f t="shared" si="30"/>
        <v>42017</v>
      </c>
      <c r="L32" s="49">
        <f t="shared" si="30"/>
        <v>49758</v>
      </c>
      <c r="M32" s="50"/>
      <c r="N32" s="48"/>
      <c r="O32" s="136">
        <f t="shared" ref="O32:T32" si="31">O33+O34</f>
        <v>2265</v>
      </c>
      <c r="P32" s="136">
        <f t="shared" si="31"/>
        <v>6793</v>
      </c>
      <c r="Q32" s="136">
        <f t="shared" si="31"/>
        <v>102340</v>
      </c>
      <c r="R32" s="136">
        <f t="shared" si="31"/>
        <v>106868</v>
      </c>
      <c r="S32" s="136">
        <f t="shared" si="31"/>
        <v>548</v>
      </c>
      <c r="T32" s="136">
        <f t="shared" si="31"/>
        <v>4685</v>
      </c>
    </row>
    <row r="33" spans="1:20" x14ac:dyDescent="0.2">
      <c r="A33" s="52" t="s">
        <v>123</v>
      </c>
      <c r="B33" s="49">
        <f>B71</f>
        <v>100075</v>
      </c>
      <c r="C33" s="49">
        <f>C71</f>
        <v>100075</v>
      </c>
      <c r="D33" s="49">
        <f>D71</f>
        <v>100075</v>
      </c>
      <c r="E33" s="49"/>
      <c r="F33" s="139"/>
      <c r="G33" s="139">
        <f t="shared" ref="G33:L33" si="32">G71</f>
        <v>2813</v>
      </c>
      <c r="H33" s="49">
        <f t="shared" si="32"/>
        <v>11478</v>
      </c>
      <c r="I33" s="49">
        <f t="shared" si="32"/>
        <v>20849</v>
      </c>
      <c r="J33" s="49">
        <f t="shared" si="32"/>
        <v>31007</v>
      </c>
      <c r="K33" s="49">
        <f t="shared" si="32"/>
        <v>42017</v>
      </c>
      <c r="L33" s="49">
        <f t="shared" si="32"/>
        <v>49758</v>
      </c>
      <c r="M33" s="50"/>
      <c r="N33" s="48"/>
      <c r="O33" s="136">
        <f t="shared" ref="O33:T33" si="33">O71</f>
        <v>2265</v>
      </c>
      <c r="P33" s="136">
        <f t="shared" si="33"/>
        <v>6793</v>
      </c>
      <c r="Q33" s="136">
        <f t="shared" si="33"/>
        <v>102340</v>
      </c>
      <c r="R33" s="136">
        <f t="shared" si="33"/>
        <v>106868</v>
      </c>
      <c r="S33" s="136">
        <f t="shared" si="33"/>
        <v>548</v>
      </c>
      <c r="T33" s="136">
        <f t="shared" si="33"/>
        <v>4685</v>
      </c>
    </row>
    <row r="34" spans="1:20" x14ac:dyDescent="0.2">
      <c r="A34" s="52" t="s">
        <v>124</v>
      </c>
      <c r="B34" s="49"/>
      <c r="C34" s="49"/>
      <c r="D34" s="49"/>
      <c r="E34" s="58" t="s">
        <v>129</v>
      </c>
      <c r="F34" s="139"/>
      <c r="G34" s="139"/>
      <c r="H34" s="49"/>
      <c r="I34" s="49"/>
      <c r="J34" s="49"/>
      <c r="K34" s="49"/>
      <c r="L34" s="49"/>
      <c r="M34" s="50"/>
      <c r="N34" s="48"/>
      <c r="O34" s="136"/>
      <c r="P34" s="136"/>
      <c r="Q34" s="136"/>
      <c r="R34" s="136"/>
      <c r="S34" s="136"/>
      <c r="T34" s="136"/>
    </row>
    <row r="35" spans="1:20" x14ac:dyDescent="0.2">
      <c r="A35" s="52" t="s">
        <v>135</v>
      </c>
      <c r="B35" s="49"/>
      <c r="C35" s="49"/>
      <c r="D35" s="49"/>
      <c r="E35" s="49"/>
      <c r="F35" s="139"/>
      <c r="G35" s="139">
        <f t="shared" ref="G35:L35" si="34">G36+G37</f>
        <v>6887500</v>
      </c>
      <c r="H35" s="49">
        <f t="shared" si="34"/>
        <v>6887500</v>
      </c>
      <c r="I35" s="49">
        <f t="shared" si="34"/>
        <v>6887500</v>
      </c>
      <c r="J35" s="49">
        <f t="shared" si="34"/>
        <v>6887500</v>
      </c>
      <c r="K35" s="49">
        <f t="shared" si="34"/>
        <v>6887500</v>
      </c>
      <c r="L35" s="49">
        <f t="shared" si="34"/>
        <v>6887500</v>
      </c>
      <c r="M35" s="50"/>
      <c r="N35" s="48"/>
      <c r="O35" s="136"/>
      <c r="P35" s="136"/>
      <c r="Q35" s="136"/>
      <c r="R35" s="136"/>
      <c r="S35" s="136">
        <f>S36+S37</f>
        <v>6887500</v>
      </c>
      <c r="T35" s="136">
        <f>T36+T37</f>
        <v>6887500</v>
      </c>
    </row>
    <row r="36" spans="1:20" x14ac:dyDescent="0.2">
      <c r="A36" s="52" t="s">
        <v>123</v>
      </c>
      <c r="B36" s="49"/>
      <c r="C36" s="49"/>
      <c r="D36" s="49"/>
      <c r="E36" s="49"/>
      <c r="F36" s="139"/>
      <c r="G36" s="139"/>
      <c r="H36" s="49"/>
      <c r="I36" s="49"/>
      <c r="J36" s="49"/>
      <c r="K36" s="49"/>
      <c r="L36" s="49"/>
      <c r="M36" s="50"/>
      <c r="N36" s="48"/>
      <c r="O36" s="136"/>
      <c r="P36" s="136"/>
      <c r="Q36" s="136"/>
      <c r="R36" s="136"/>
      <c r="S36" s="136"/>
      <c r="T36" s="136"/>
    </row>
    <row r="37" spans="1:20" x14ac:dyDescent="0.2">
      <c r="A37" s="52" t="s">
        <v>124</v>
      </c>
      <c r="B37" s="49"/>
      <c r="C37" s="49"/>
      <c r="D37" s="49"/>
      <c r="E37" s="58" t="s">
        <v>129</v>
      </c>
      <c r="F37" s="139"/>
      <c r="G37" s="139">
        <f t="shared" ref="G37:L37" si="35">G623</f>
        <v>6887500</v>
      </c>
      <c r="H37" s="49">
        <f t="shared" si="35"/>
        <v>6887500</v>
      </c>
      <c r="I37" s="49">
        <f t="shared" si="35"/>
        <v>6887500</v>
      </c>
      <c r="J37" s="49">
        <f t="shared" si="35"/>
        <v>6887500</v>
      </c>
      <c r="K37" s="49">
        <f t="shared" si="35"/>
        <v>6887500</v>
      </c>
      <c r="L37" s="49">
        <f t="shared" si="35"/>
        <v>6887500</v>
      </c>
      <c r="M37" s="50"/>
      <c r="N37" s="48"/>
      <c r="O37" s="136"/>
      <c r="P37" s="136"/>
      <c r="Q37" s="136"/>
      <c r="R37" s="136"/>
      <c r="S37" s="136">
        <f>S623</f>
        <v>6887500</v>
      </c>
      <c r="T37" s="136">
        <f>T623</f>
        <v>6887500</v>
      </c>
    </row>
    <row r="38" spans="1:20" x14ac:dyDescent="0.2">
      <c r="A38" s="42" t="s">
        <v>136</v>
      </c>
      <c r="B38" s="49">
        <f>B39+B40</f>
        <v>50448887</v>
      </c>
      <c r="C38" s="49">
        <f>C39+C40</f>
        <v>51197804</v>
      </c>
      <c r="D38" s="49">
        <f>D39+D40</f>
        <v>51197804</v>
      </c>
      <c r="E38" s="49"/>
      <c r="F38" s="139"/>
      <c r="G38" s="139">
        <f t="shared" ref="G38:L38" si="36">G39+G40</f>
        <v>4710036</v>
      </c>
      <c r="H38" s="49">
        <f t="shared" si="36"/>
        <v>10162565</v>
      </c>
      <c r="I38" s="49">
        <f t="shared" si="36"/>
        <v>14701597</v>
      </c>
      <c r="J38" s="49">
        <f t="shared" si="36"/>
        <v>19612524</v>
      </c>
      <c r="K38" s="49">
        <f t="shared" si="36"/>
        <v>24800026</v>
      </c>
      <c r="L38" s="49">
        <f t="shared" si="36"/>
        <v>28696094</v>
      </c>
      <c r="M38" s="50"/>
      <c r="N38" s="48"/>
      <c r="O38" s="136">
        <f t="shared" ref="O38:T38" si="37">O39+O40</f>
        <v>1124554</v>
      </c>
      <c r="P38" s="136">
        <f t="shared" si="37"/>
        <v>3373662</v>
      </c>
      <c r="Q38" s="136">
        <f t="shared" si="37"/>
        <v>52322358</v>
      </c>
      <c r="R38" s="136">
        <f t="shared" si="37"/>
        <v>54571466</v>
      </c>
      <c r="S38" s="136">
        <f t="shared" si="37"/>
        <v>3585482</v>
      </c>
      <c r="T38" s="136">
        <f t="shared" si="37"/>
        <v>6788903</v>
      </c>
    </row>
    <row r="39" spans="1:20" x14ac:dyDescent="0.2">
      <c r="A39" s="52" t="s">
        <v>123</v>
      </c>
      <c r="B39" s="49">
        <f>B74+B294</f>
        <v>50448887</v>
      </c>
      <c r="C39" s="49">
        <f>C74+C294</f>
        <v>51197804</v>
      </c>
      <c r="D39" s="49">
        <f>D74+D294</f>
        <v>51197804</v>
      </c>
      <c r="E39" s="49"/>
      <c r="F39" s="139"/>
      <c r="G39" s="139">
        <f t="shared" ref="G39:L39" si="38">G74+G294</f>
        <v>1157536</v>
      </c>
      <c r="H39" s="49">
        <f t="shared" si="38"/>
        <v>6610065</v>
      </c>
      <c r="I39" s="49">
        <f t="shared" si="38"/>
        <v>11149097</v>
      </c>
      <c r="J39" s="49">
        <f t="shared" si="38"/>
        <v>16060024</v>
      </c>
      <c r="K39" s="49">
        <f t="shared" si="38"/>
        <v>21247526</v>
      </c>
      <c r="L39" s="49">
        <f t="shared" si="38"/>
        <v>25143594</v>
      </c>
      <c r="M39" s="50"/>
      <c r="N39" s="48"/>
      <c r="O39" s="136">
        <f t="shared" ref="O39:T39" si="39">O74+O294</f>
        <v>1124554</v>
      </c>
      <c r="P39" s="136">
        <f t="shared" si="39"/>
        <v>3373662</v>
      </c>
      <c r="Q39" s="136">
        <f t="shared" si="39"/>
        <v>52322358</v>
      </c>
      <c r="R39" s="136">
        <f t="shared" si="39"/>
        <v>54571466</v>
      </c>
      <c r="S39" s="136">
        <f t="shared" si="39"/>
        <v>32982</v>
      </c>
      <c r="T39" s="136">
        <f t="shared" si="39"/>
        <v>3236403</v>
      </c>
    </row>
    <row r="40" spans="1:20" x14ac:dyDescent="0.2">
      <c r="A40" s="52" t="s">
        <v>124</v>
      </c>
      <c r="B40" s="49"/>
      <c r="C40" s="49"/>
      <c r="D40" s="49"/>
      <c r="E40" s="58" t="s">
        <v>129</v>
      </c>
      <c r="F40" s="139"/>
      <c r="G40" s="139">
        <f t="shared" ref="G40:L40" si="40">G424</f>
        <v>3552500</v>
      </c>
      <c r="H40" s="49">
        <f t="shared" si="40"/>
        <v>3552500</v>
      </c>
      <c r="I40" s="49">
        <f t="shared" si="40"/>
        <v>3552500</v>
      </c>
      <c r="J40" s="49">
        <f t="shared" si="40"/>
        <v>3552500</v>
      </c>
      <c r="K40" s="49">
        <f t="shared" si="40"/>
        <v>3552500</v>
      </c>
      <c r="L40" s="49">
        <f t="shared" si="40"/>
        <v>3552500</v>
      </c>
      <c r="M40" s="50"/>
      <c r="N40" s="48"/>
      <c r="O40" s="136"/>
      <c r="P40" s="136"/>
      <c r="Q40" s="136"/>
      <c r="R40" s="136"/>
      <c r="S40" s="136">
        <f>S424</f>
        <v>3552500</v>
      </c>
      <c r="T40" s="136">
        <f>T424</f>
        <v>3552500</v>
      </c>
    </row>
    <row r="41" spans="1:20" x14ac:dyDescent="0.2">
      <c r="A41" s="42" t="s">
        <v>137</v>
      </c>
      <c r="B41" s="49"/>
      <c r="C41" s="49"/>
      <c r="D41" s="49"/>
      <c r="E41" s="49"/>
      <c r="F41" s="139"/>
      <c r="G41" s="139">
        <f t="shared" ref="G41:L41" si="41">G42+G43</f>
        <v>11524906</v>
      </c>
      <c r="H41" s="49">
        <f t="shared" si="41"/>
        <v>11524906.002500001</v>
      </c>
      <c r="I41" s="49">
        <f t="shared" si="41"/>
        <v>11524906.002500001</v>
      </c>
      <c r="J41" s="49">
        <f t="shared" si="41"/>
        <v>11524906.002500001</v>
      </c>
      <c r="K41" s="49">
        <f t="shared" si="41"/>
        <v>11524906.002500001</v>
      </c>
      <c r="L41" s="49">
        <f t="shared" si="41"/>
        <v>11524907.002500001</v>
      </c>
      <c r="M41" s="50"/>
      <c r="N41" s="48"/>
      <c r="O41" s="136"/>
      <c r="P41" s="136"/>
      <c r="Q41" s="136"/>
      <c r="R41" s="136"/>
      <c r="S41" s="136">
        <f>S42+S43</f>
        <v>11524906</v>
      </c>
      <c r="T41" s="136">
        <f>T42+T43</f>
        <v>11524906.002500001</v>
      </c>
    </row>
    <row r="42" spans="1:20" x14ac:dyDescent="0.2">
      <c r="A42" s="52" t="s">
        <v>123</v>
      </c>
      <c r="B42" s="49"/>
      <c r="C42" s="49"/>
      <c r="D42" s="49"/>
      <c r="E42" s="49"/>
      <c r="F42" s="139"/>
      <c r="G42" s="139">
        <f>G874</f>
        <v>3834043</v>
      </c>
      <c r="H42" s="49">
        <f t="shared" ref="H42:L43" si="42">H874</f>
        <v>3834043</v>
      </c>
      <c r="I42" s="49">
        <f t="shared" si="42"/>
        <v>3834043</v>
      </c>
      <c r="J42" s="49">
        <f t="shared" si="42"/>
        <v>3834043</v>
      </c>
      <c r="K42" s="49">
        <f t="shared" si="42"/>
        <v>3834043</v>
      </c>
      <c r="L42" s="49">
        <f t="shared" si="42"/>
        <v>3834044</v>
      </c>
      <c r="M42" s="50"/>
      <c r="N42" s="48"/>
      <c r="O42" s="136"/>
      <c r="P42" s="136"/>
      <c r="Q42" s="136"/>
      <c r="R42" s="136"/>
      <c r="S42" s="136">
        <f>S874</f>
        <v>3834043</v>
      </c>
      <c r="T42" s="136">
        <f>T874</f>
        <v>3834043</v>
      </c>
    </row>
    <row r="43" spans="1:20" x14ac:dyDescent="0.2">
      <c r="A43" s="52" t="s">
        <v>124</v>
      </c>
      <c r="B43" s="49"/>
      <c r="C43" s="49"/>
      <c r="D43" s="49"/>
      <c r="E43" s="58" t="s">
        <v>129</v>
      </c>
      <c r="F43" s="139"/>
      <c r="G43" s="139">
        <f>G875</f>
        <v>7690863</v>
      </c>
      <c r="H43" s="49">
        <f t="shared" si="42"/>
        <v>7690863.0025000004</v>
      </c>
      <c r="I43" s="49">
        <f t="shared" si="42"/>
        <v>7690863.0025000004</v>
      </c>
      <c r="J43" s="49">
        <f t="shared" si="42"/>
        <v>7690863.0025000004</v>
      </c>
      <c r="K43" s="49">
        <f t="shared" si="42"/>
        <v>7690863.0025000004</v>
      </c>
      <c r="L43" s="49">
        <f t="shared" si="42"/>
        <v>7690863.0025000004</v>
      </c>
      <c r="M43" s="50"/>
      <c r="N43" s="48"/>
      <c r="O43" s="136"/>
      <c r="P43" s="136"/>
      <c r="Q43" s="136"/>
      <c r="R43" s="136"/>
      <c r="S43" s="136">
        <f>S875</f>
        <v>7690863</v>
      </c>
      <c r="T43" s="136">
        <f>T875</f>
        <v>7690863.0025000004</v>
      </c>
    </row>
    <row r="44" spans="1:20" x14ac:dyDescent="0.2">
      <c r="A44" s="42" t="s">
        <v>138</v>
      </c>
      <c r="B44" s="49">
        <f>B45</f>
        <v>16914191</v>
      </c>
      <c r="C44" s="49">
        <f>C45</f>
        <v>16926997</v>
      </c>
      <c r="D44" s="49">
        <f>D45</f>
        <v>16926997</v>
      </c>
      <c r="E44" s="49"/>
      <c r="F44" s="139"/>
      <c r="G44" s="139">
        <f t="shared" ref="G44:L44" si="43">G45+G46</f>
        <v>6625</v>
      </c>
      <c r="H44" s="49">
        <f t="shared" si="43"/>
        <v>1193144</v>
      </c>
      <c r="I44" s="49">
        <f t="shared" si="43"/>
        <v>2453261</v>
      </c>
      <c r="J44" s="49">
        <f t="shared" si="43"/>
        <v>3794732</v>
      </c>
      <c r="K44" s="49">
        <f t="shared" si="43"/>
        <v>4908570</v>
      </c>
      <c r="L44" s="49">
        <f t="shared" si="43"/>
        <v>6104409</v>
      </c>
      <c r="M44" s="50"/>
      <c r="N44" s="48"/>
      <c r="O44" s="136">
        <f>O45</f>
        <v>11882</v>
      </c>
      <c r="P44" s="136">
        <f>P45</f>
        <v>35646</v>
      </c>
      <c r="Q44" s="136">
        <f>Q45</f>
        <v>16938879</v>
      </c>
      <c r="R44" s="136">
        <f>R45</f>
        <v>16962643</v>
      </c>
      <c r="S44" s="136">
        <f>S45+S46</f>
        <v>463</v>
      </c>
      <c r="T44" s="136">
        <f>T45+T46</f>
        <v>1174658</v>
      </c>
    </row>
    <row r="45" spans="1:20" x14ac:dyDescent="0.2">
      <c r="A45" s="52" t="s">
        <v>123</v>
      </c>
      <c r="B45" s="49">
        <f>B77+B297</f>
        <v>16914191</v>
      </c>
      <c r="C45" s="49">
        <f>C77+C297</f>
        <v>16926997</v>
      </c>
      <c r="D45" s="49">
        <f>D77+D297</f>
        <v>16926997</v>
      </c>
      <c r="E45" s="49"/>
      <c r="F45" s="139"/>
      <c r="G45" s="139">
        <f t="shared" ref="G45:L45" si="44">G77+G297</f>
        <v>6625</v>
      </c>
      <c r="H45" s="49">
        <f t="shared" si="44"/>
        <v>1193144</v>
      </c>
      <c r="I45" s="49">
        <f t="shared" si="44"/>
        <v>2453261</v>
      </c>
      <c r="J45" s="49">
        <f t="shared" si="44"/>
        <v>3794732</v>
      </c>
      <c r="K45" s="49">
        <f t="shared" si="44"/>
        <v>4908570</v>
      </c>
      <c r="L45" s="49">
        <f t="shared" si="44"/>
        <v>6104409</v>
      </c>
      <c r="M45" s="50"/>
      <c r="N45" s="48"/>
      <c r="O45" s="136">
        <f t="shared" ref="O45:T45" si="45">O77+O297</f>
        <v>11882</v>
      </c>
      <c r="P45" s="136">
        <f t="shared" si="45"/>
        <v>35646</v>
      </c>
      <c r="Q45" s="136">
        <f t="shared" si="45"/>
        <v>16938879</v>
      </c>
      <c r="R45" s="136">
        <f t="shared" si="45"/>
        <v>16962643</v>
      </c>
      <c r="S45" s="136">
        <f t="shared" si="45"/>
        <v>463</v>
      </c>
      <c r="T45" s="136">
        <f t="shared" si="45"/>
        <v>1174658</v>
      </c>
    </row>
    <row r="46" spans="1:20" x14ac:dyDescent="0.2">
      <c r="A46" s="52" t="s">
        <v>124</v>
      </c>
      <c r="B46" s="49"/>
      <c r="C46" s="49"/>
      <c r="D46" s="49"/>
      <c r="E46" s="58" t="s">
        <v>129</v>
      </c>
      <c r="F46" s="139"/>
      <c r="G46" s="139"/>
      <c r="H46" s="49"/>
      <c r="I46" s="49"/>
      <c r="J46" s="49"/>
      <c r="K46" s="49"/>
      <c r="L46" s="49"/>
      <c r="M46" s="50"/>
      <c r="N46" s="48"/>
      <c r="O46" s="136"/>
      <c r="P46" s="136"/>
      <c r="Q46" s="136"/>
      <c r="R46" s="136"/>
      <c r="S46" s="136"/>
      <c r="T46" s="136"/>
    </row>
    <row r="47" spans="1:20" ht="15" x14ac:dyDescent="0.25">
      <c r="A47" s="59" t="s">
        <v>139</v>
      </c>
      <c r="B47" s="60"/>
      <c r="C47" s="60"/>
      <c r="D47" s="60"/>
      <c r="E47" s="60"/>
      <c r="F47" s="160"/>
      <c r="G47" s="160"/>
      <c r="H47" s="60"/>
      <c r="I47" s="60"/>
      <c r="J47" s="60"/>
      <c r="K47" s="60"/>
      <c r="L47" s="61"/>
      <c r="M47" s="61"/>
      <c r="N47" s="62"/>
      <c r="O47" s="136"/>
      <c r="P47" s="136"/>
      <c r="Q47" s="136"/>
      <c r="R47" s="136"/>
      <c r="S47" s="136"/>
      <c r="T47" s="136"/>
    </row>
    <row r="48" spans="1:20" ht="15" x14ac:dyDescent="0.25">
      <c r="A48" s="63" t="s">
        <v>15</v>
      </c>
      <c r="B48" s="64"/>
      <c r="C48" s="64"/>
      <c r="D48" s="64"/>
      <c r="E48" s="64"/>
      <c r="F48" s="160"/>
      <c r="G48" s="160"/>
      <c r="H48" s="64"/>
      <c r="I48" s="64"/>
      <c r="J48" s="64"/>
      <c r="K48" s="64"/>
      <c r="L48" s="65"/>
      <c r="M48" s="65"/>
      <c r="N48" s="48"/>
      <c r="O48" s="136"/>
      <c r="P48" s="136"/>
      <c r="Q48" s="136"/>
      <c r="R48" s="136"/>
      <c r="S48" s="136"/>
      <c r="T48" s="136"/>
    </row>
    <row r="49" spans="1:20" ht="15" x14ac:dyDescent="0.25">
      <c r="A49" s="51" t="s">
        <v>118</v>
      </c>
      <c r="B49" s="49">
        <f>SUM(B50:B53)</f>
        <v>500893648</v>
      </c>
      <c r="C49" s="49">
        <f t="shared" ref="C49:L49" si="46">SUM(C50:C53)</f>
        <v>510095808</v>
      </c>
      <c r="D49" s="49">
        <f t="shared" si="46"/>
        <v>509970808</v>
      </c>
      <c r="E49" s="49"/>
      <c r="F49" s="139">
        <f>SUM(F50:F53)</f>
        <v>10489804</v>
      </c>
      <c r="G49" s="139">
        <f t="shared" si="46"/>
        <v>87401353</v>
      </c>
      <c r="H49" s="49">
        <f t="shared" si="46"/>
        <v>130087992</v>
      </c>
      <c r="I49" s="49">
        <f t="shared" si="46"/>
        <v>175592361</v>
      </c>
      <c r="J49" s="49">
        <f t="shared" si="46"/>
        <v>227547798</v>
      </c>
      <c r="K49" s="49">
        <f t="shared" si="46"/>
        <v>283496021</v>
      </c>
      <c r="L49" s="49">
        <f t="shared" si="46"/>
        <v>322826635</v>
      </c>
      <c r="M49" s="50"/>
      <c r="N49" s="48"/>
      <c r="O49" s="136">
        <f t="shared" ref="O49:T49" si="47">SUM(O50:O53)</f>
        <v>17616473</v>
      </c>
      <c r="P49" s="136">
        <f t="shared" si="47"/>
        <v>48690583</v>
      </c>
      <c r="Q49" s="136">
        <f t="shared" si="47"/>
        <v>526466965</v>
      </c>
      <c r="R49" s="136">
        <f t="shared" si="47"/>
        <v>557416075</v>
      </c>
      <c r="S49" s="136">
        <f t="shared" si="47"/>
        <v>72217854</v>
      </c>
      <c r="T49" s="136">
        <f t="shared" si="47"/>
        <v>83061964</v>
      </c>
    </row>
    <row r="50" spans="1:20" x14ac:dyDescent="0.2">
      <c r="A50" s="42" t="s">
        <v>119</v>
      </c>
      <c r="B50" s="49"/>
      <c r="C50" s="49"/>
      <c r="D50" s="49"/>
      <c r="E50" s="49"/>
      <c r="F50" s="139"/>
      <c r="G50" s="139"/>
      <c r="H50" s="49"/>
      <c r="I50" s="49"/>
      <c r="J50" s="49"/>
      <c r="K50" s="49"/>
      <c r="L50" s="49"/>
      <c r="M50" s="50"/>
      <c r="N50" s="48"/>
      <c r="O50" s="136"/>
      <c r="P50" s="136"/>
      <c r="Q50" s="136"/>
      <c r="R50" s="136"/>
      <c r="S50" s="136"/>
      <c r="T50" s="136"/>
    </row>
    <row r="51" spans="1:20" x14ac:dyDescent="0.2">
      <c r="A51" s="42" t="s">
        <v>120</v>
      </c>
      <c r="B51" s="49"/>
      <c r="C51" s="49"/>
      <c r="D51" s="49"/>
      <c r="E51" s="49"/>
      <c r="F51" s="139"/>
      <c r="G51" s="139"/>
      <c r="H51" s="49"/>
      <c r="I51" s="49"/>
      <c r="J51" s="49"/>
      <c r="K51" s="49"/>
      <c r="L51" s="49"/>
      <c r="M51" s="50"/>
      <c r="N51" s="48"/>
      <c r="O51" s="136"/>
      <c r="P51" s="136"/>
      <c r="Q51" s="136"/>
      <c r="R51" s="136"/>
      <c r="S51" s="136"/>
      <c r="T51" s="136"/>
    </row>
    <row r="52" spans="1:20" x14ac:dyDescent="0.2">
      <c r="A52" s="42" t="s">
        <v>121</v>
      </c>
      <c r="B52" s="49"/>
      <c r="C52" s="49"/>
      <c r="D52" s="49"/>
      <c r="E52" s="49"/>
      <c r="F52" s="139"/>
      <c r="G52" s="139"/>
      <c r="H52" s="49"/>
      <c r="I52" s="49"/>
      <c r="J52" s="49"/>
      <c r="K52" s="49"/>
      <c r="L52" s="49"/>
      <c r="M52" s="50"/>
      <c r="N52" s="48"/>
      <c r="O52" s="136"/>
      <c r="P52" s="136"/>
      <c r="Q52" s="136"/>
      <c r="R52" s="136"/>
      <c r="S52" s="136"/>
      <c r="T52" s="136"/>
    </row>
    <row r="53" spans="1:20" ht="15" x14ac:dyDescent="0.25">
      <c r="A53" s="51" t="s">
        <v>122</v>
      </c>
      <c r="B53" s="49">
        <f>B54+B55</f>
        <v>500893648</v>
      </c>
      <c r="C53" s="49">
        <f>C54+C55</f>
        <v>510095808</v>
      </c>
      <c r="D53" s="49">
        <f>D54+D55</f>
        <v>509970808</v>
      </c>
      <c r="E53" s="49"/>
      <c r="F53" s="139">
        <f t="shared" ref="F53:L53" si="48">F54+F55</f>
        <v>10489804</v>
      </c>
      <c r="G53" s="139">
        <f t="shared" si="48"/>
        <v>87401353</v>
      </c>
      <c r="H53" s="49">
        <f t="shared" si="48"/>
        <v>130087992</v>
      </c>
      <c r="I53" s="49">
        <f t="shared" si="48"/>
        <v>175592361</v>
      </c>
      <c r="J53" s="49">
        <f t="shared" si="48"/>
        <v>227547798</v>
      </c>
      <c r="K53" s="49">
        <f t="shared" si="48"/>
        <v>283496021</v>
      </c>
      <c r="L53" s="49">
        <f t="shared" si="48"/>
        <v>322826635</v>
      </c>
      <c r="M53" s="50"/>
      <c r="N53" s="48"/>
      <c r="O53" s="136">
        <f t="shared" ref="O53:T53" si="49">O54+O55</f>
        <v>17616473</v>
      </c>
      <c r="P53" s="136">
        <f t="shared" si="49"/>
        <v>48690583</v>
      </c>
      <c r="Q53" s="136">
        <f t="shared" si="49"/>
        <v>526466965</v>
      </c>
      <c r="R53" s="136">
        <f t="shared" si="49"/>
        <v>557416075</v>
      </c>
      <c r="S53" s="136">
        <f t="shared" si="49"/>
        <v>72217854</v>
      </c>
      <c r="T53" s="136">
        <f t="shared" si="49"/>
        <v>83061964</v>
      </c>
    </row>
    <row r="54" spans="1:20" x14ac:dyDescent="0.2">
      <c r="A54" s="52" t="s">
        <v>123</v>
      </c>
      <c r="B54" s="49">
        <f>B59+B62+B65+B68+B71+B74+B77</f>
        <v>494430359</v>
      </c>
      <c r="C54" s="49">
        <f>C59+C62+C65+C68+C71+C74+C77</f>
        <v>510095808</v>
      </c>
      <c r="D54" s="49">
        <f>D59+D62+D65+D68+D71+D74+D77</f>
        <v>509970808</v>
      </c>
      <c r="E54" s="49"/>
      <c r="F54" s="139"/>
      <c r="G54" s="139">
        <f t="shared" ref="G54:L55" si="50">G59+G62+G65+G68+G71+G74+G77</f>
        <v>64933718</v>
      </c>
      <c r="H54" s="49">
        <f t="shared" si="50"/>
        <v>109450378</v>
      </c>
      <c r="I54" s="49">
        <f t="shared" si="50"/>
        <v>157063798</v>
      </c>
      <c r="J54" s="49">
        <f t="shared" si="50"/>
        <v>208676651</v>
      </c>
      <c r="K54" s="49">
        <f t="shared" si="50"/>
        <v>264624874</v>
      </c>
      <c r="L54" s="49">
        <f t="shared" si="50"/>
        <v>303955488</v>
      </c>
      <c r="M54" s="50"/>
      <c r="N54" s="48"/>
      <c r="O54" s="136">
        <f t="shared" ref="O54:T54" si="51">O59+O62+O65+O68+O71+O74+O77</f>
        <v>17616473</v>
      </c>
      <c r="P54" s="136">
        <f t="shared" si="51"/>
        <v>48690583</v>
      </c>
      <c r="Q54" s="136">
        <f t="shared" si="51"/>
        <v>526466965</v>
      </c>
      <c r="R54" s="136">
        <f t="shared" si="51"/>
        <v>557416075</v>
      </c>
      <c r="S54" s="136">
        <f t="shared" si="51"/>
        <v>49852994</v>
      </c>
      <c r="T54" s="136">
        <f t="shared" si="51"/>
        <v>62664159</v>
      </c>
    </row>
    <row r="55" spans="1:20" x14ac:dyDescent="0.2">
      <c r="A55" s="52" t="s">
        <v>124</v>
      </c>
      <c r="B55" s="49">
        <f>B60+B63+B66+B69+B72+B75+B78</f>
        <v>6463289</v>
      </c>
      <c r="C55" s="49"/>
      <c r="D55" s="49"/>
      <c r="E55" s="49"/>
      <c r="F55" s="139">
        <f>F60+F63+F66+F69+F72+F75+F78</f>
        <v>10489804</v>
      </c>
      <c r="G55" s="139">
        <f t="shared" si="50"/>
        <v>22467635</v>
      </c>
      <c r="H55" s="49">
        <f t="shared" si="50"/>
        <v>20637614</v>
      </c>
      <c r="I55" s="49">
        <f t="shared" si="50"/>
        <v>18528563</v>
      </c>
      <c r="J55" s="49">
        <f t="shared" si="50"/>
        <v>18871147</v>
      </c>
      <c r="K55" s="49">
        <f t="shared" si="50"/>
        <v>18871147</v>
      </c>
      <c r="L55" s="49">
        <f t="shared" si="50"/>
        <v>18871147</v>
      </c>
      <c r="M55" s="50"/>
      <c r="N55" s="48"/>
      <c r="O55" s="136">
        <f t="shared" ref="O55:T55" si="52">O60+O63+O66+O69+O72+O75+O78</f>
        <v>0</v>
      </c>
      <c r="P55" s="136">
        <f t="shared" si="52"/>
        <v>0</v>
      </c>
      <c r="Q55" s="136">
        <f t="shared" si="52"/>
        <v>0</v>
      </c>
      <c r="R55" s="136">
        <f t="shared" si="52"/>
        <v>0</v>
      </c>
      <c r="S55" s="136">
        <f t="shared" si="52"/>
        <v>22364860</v>
      </c>
      <c r="T55" s="136">
        <f t="shared" si="52"/>
        <v>20397805</v>
      </c>
    </row>
    <row r="56" spans="1:20" ht="15" x14ac:dyDescent="0.25">
      <c r="A56" s="53" t="s">
        <v>125</v>
      </c>
      <c r="B56" s="54"/>
      <c r="C56" s="54"/>
      <c r="D56" s="54"/>
      <c r="E56" s="54"/>
      <c r="F56" s="159"/>
      <c r="G56" s="159"/>
      <c r="H56" s="54"/>
      <c r="I56" s="54"/>
      <c r="J56" s="54"/>
      <c r="K56" s="54"/>
      <c r="L56" s="55"/>
      <c r="M56" s="50"/>
      <c r="N56" s="48"/>
      <c r="O56" s="136"/>
      <c r="P56" s="136"/>
      <c r="Q56" s="136"/>
      <c r="R56" s="136"/>
      <c r="S56" s="136"/>
      <c r="T56" s="136"/>
    </row>
    <row r="57" spans="1:20" x14ac:dyDescent="0.2">
      <c r="A57" s="56" t="s">
        <v>126</v>
      </c>
      <c r="B57" s="54"/>
      <c r="C57" s="54"/>
      <c r="D57" s="54"/>
      <c r="E57" s="54"/>
      <c r="F57" s="159"/>
      <c r="G57" s="159"/>
      <c r="H57" s="54"/>
      <c r="I57" s="54"/>
      <c r="J57" s="54"/>
      <c r="K57" s="54"/>
      <c r="L57" s="55"/>
      <c r="M57" s="50"/>
      <c r="N57" s="48"/>
      <c r="O57" s="136"/>
      <c r="P57" s="136"/>
      <c r="Q57" s="136"/>
      <c r="R57" s="136"/>
      <c r="S57" s="136"/>
      <c r="T57" s="136"/>
    </row>
    <row r="58" spans="1:20" x14ac:dyDescent="0.2">
      <c r="A58" s="42" t="s">
        <v>127</v>
      </c>
      <c r="B58" s="49">
        <f t="shared" ref="B58:L58" si="53">B59+B60</f>
        <v>76058818</v>
      </c>
      <c r="C58" s="49">
        <f t="shared" si="53"/>
        <v>71823085</v>
      </c>
      <c r="D58" s="49">
        <f t="shared" si="53"/>
        <v>71698085</v>
      </c>
      <c r="E58" s="49"/>
      <c r="F58" s="139">
        <f>F59+F60</f>
        <v>10489804</v>
      </c>
      <c r="G58" s="139">
        <f t="shared" si="53"/>
        <v>25086346</v>
      </c>
      <c r="H58" s="49">
        <f t="shared" si="53"/>
        <v>29842763</v>
      </c>
      <c r="I58" s="49">
        <f t="shared" si="53"/>
        <v>34329291</v>
      </c>
      <c r="J58" s="49">
        <f t="shared" si="53"/>
        <v>41821386</v>
      </c>
      <c r="K58" s="49">
        <f t="shared" si="53"/>
        <v>49571351</v>
      </c>
      <c r="L58" s="49">
        <f t="shared" si="53"/>
        <v>55019399</v>
      </c>
      <c r="M58" s="50"/>
      <c r="N58" s="48"/>
      <c r="O58" s="136">
        <f t="shared" ref="O58:T58" si="54">O59+O60</f>
        <v>4118487</v>
      </c>
      <c r="P58" s="136">
        <f t="shared" si="54"/>
        <v>10544444</v>
      </c>
      <c r="Q58" s="136">
        <f t="shared" si="54"/>
        <v>74696256</v>
      </c>
      <c r="R58" s="136">
        <f t="shared" si="54"/>
        <v>80997213</v>
      </c>
      <c r="S58" s="136">
        <f t="shared" si="54"/>
        <v>22925588</v>
      </c>
      <c r="T58" s="136">
        <f t="shared" si="54"/>
        <v>20931119</v>
      </c>
    </row>
    <row r="59" spans="1:20" x14ac:dyDescent="0.2">
      <c r="A59" s="52" t="s">
        <v>123</v>
      </c>
      <c r="B59" s="49">
        <f>B85+B125+B166+B198</f>
        <v>69595529</v>
      </c>
      <c r="C59" s="49">
        <f>C85+C125+C166+C198</f>
        <v>71823085</v>
      </c>
      <c r="D59" s="49">
        <f>D85+D125+D166+D198</f>
        <v>71698085</v>
      </c>
      <c r="E59" s="49"/>
      <c r="F59" s="139"/>
      <c r="G59" s="139">
        <f t="shared" ref="G59:L59" si="55">G85+G125+G166+G198</f>
        <v>2618711</v>
      </c>
      <c r="H59" s="49">
        <f t="shared" si="55"/>
        <v>9205149</v>
      </c>
      <c r="I59" s="49">
        <f t="shared" si="55"/>
        <v>15800728</v>
      </c>
      <c r="J59" s="49">
        <f t="shared" si="55"/>
        <v>22950239</v>
      </c>
      <c r="K59" s="49">
        <f t="shared" si="55"/>
        <v>30700204</v>
      </c>
      <c r="L59" s="49">
        <f t="shared" si="55"/>
        <v>36148252</v>
      </c>
      <c r="M59" s="50"/>
      <c r="N59" s="48"/>
      <c r="O59" s="136">
        <f t="shared" ref="O59:T59" si="56">O85+O125+O166+O198</f>
        <v>4118487</v>
      </c>
      <c r="P59" s="136">
        <f t="shared" si="56"/>
        <v>10544444</v>
      </c>
      <c r="Q59" s="136">
        <f t="shared" si="56"/>
        <v>74696256</v>
      </c>
      <c r="R59" s="136">
        <f t="shared" si="56"/>
        <v>80997213</v>
      </c>
      <c r="S59" s="136">
        <f t="shared" si="56"/>
        <v>560728</v>
      </c>
      <c r="T59" s="136">
        <f t="shared" si="56"/>
        <v>533314</v>
      </c>
    </row>
    <row r="60" spans="1:20" x14ac:dyDescent="0.2">
      <c r="A60" s="52" t="s">
        <v>124</v>
      </c>
      <c r="B60" s="49">
        <f>B86+B126+B167+B205</f>
        <v>6463289</v>
      </c>
      <c r="C60" s="49"/>
      <c r="D60" s="49"/>
      <c r="E60" s="49"/>
      <c r="F60" s="139">
        <f t="shared" ref="F60:L60" si="57">F86+F126+F167+F205</f>
        <v>10489804</v>
      </c>
      <c r="G60" s="139">
        <f t="shared" si="57"/>
        <v>22467635</v>
      </c>
      <c r="H60" s="49">
        <f t="shared" si="57"/>
        <v>20637614</v>
      </c>
      <c r="I60" s="49">
        <f t="shared" si="57"/>
        <v>18528563</v>
      </c>
      <c r="J60" s="49">
        <f t="shared" si="57"/>
        <v>18871147</v>
      </c>
      <c r="K60" s="49">
        <f t="shared" si="57"/>
        <v>18871147</v>
      </c>
      <c r="L60" s="49">
        <f t="shared" si="57"/>
        <v>18871147</v>
      </c>
      <c r="M60" s="50"/>
      <c r="N60" s="48"/>
      <c r="O60" s="136">
        <f t="shared" ref="O60:T60" si="58">O86+O126+O167+O205</f>
        <v>0</v>
      </c>
      <c r="P60" s="136">
        <f t="shared" si="58"/>
        <v>0</v>
      </c>
      <c r="Q60" s="136">
        <f t="shared" si="58"/>
        <v>0</v>
      </c>
      <c r="R60" s="136">
        <f t="shared" si="58"/>
        <v>0</v>
      </c>
      <c r="S60" s="136">
        <f t="shared" si="58"/>
        <v>22364860</v>
      </c>
      <c r="T60" s="136">
        <f t="shared" si="58"/>
        <v>20397805</v>
      </c>
    </row>
    <row r="61" spans="1:20" x14ac:dyDescent="0.2">
      <c r="A61" s="52" t="s">
        <v>128</v>
      </c>
      <c r="B61" s="49">
        <f t="shared" ref="B61:L61" si="59">B62+B63</f>
        <v>383165349</v>
      </c>
      <c r="C61" s="49">
        <f t="shared" si="59"/>
        <v>395819057</v>
      </c>
      <c r="D61" s="49">
        <f t="shared" si="59"/>
        <v>395819057</v>
      </c>
      <c r="E61" s="49"/>
      <c r="F61" s="139"/>
      <c r="G61" s="139">
        <f t="shared" si="59"/>
        <v>61127443</v>
      </c>
      <c r="H61" s="49">
        <f t="shared" si="59"/>
        <v>95399969</v>
      </c>
      <c r="I61" s="49">
        <f t="shared" si="59"/>
        <v>132462367</v>
      </c>
      <c r="J61" s="49">
        <f t="shared" si="59"/>
        <v>172638007</v>
      </c>
      <c r="K61" s="49">
        <f t="shared" si="59"/>
        <v>216188400</v>
      </c>
      <c r="L61" s="49">
        <f t="shared" si="59"/>
        <v>246803592</v>
      </c>
      <c r="M61" s="50"/>
      <c r="N61" s="48"/>
      <c r="O61" s="136">
        <f t="shared" ref="O61:T61" si="60">O62+O63</f>
        <v>12330813</v>
      </c>
      <c r="P61" s="136">
        <f t="shared" si="60"/>
        <v>34644625</v>
      </c>
      <c r="Q61" s="136">
        <f t="shared" si="60"/>
        <v>408149870</v>
      </c>
      <c r="R61" s="136">
        <f t="shared" si="60"/>
        <v>430463682</v>
      </c>
      <c r="S61" s="136">
        <f t="shared" si="60"/>
        <v>49257765</v>
      </c>
      <c r="T61" s="136">
        <f t="shared" si="60"/>
        <v>60755344</v>
      </c>
    </row>
    <row r="62" spans="1:20" x14ac:dyDescent="0.2">
      <c r="A62" s="52" t="s">
        <v>123</v>
      </c>
      <c r="B62" s="49">
        <f>B207</f>
        <v>383165349</v>
      </c>
      <c r="C62" s="49">
        <f>C207</f>
        <v>395819057</v>
      </c>
      <c r="D62" s="49">
        <f>D207</f>
        <v>395819057</v>
      </c>
      <c r="E62" s="49"/>
      <c r="F62" s="139"/>
      <c r="G62" s="139">
        <f t="shared" ref="G62:L62" si="61">G207</f>
        <v>61127443</v>
      </c>
      <c r="H62" s="49">
        <f t="shared" si="61"/>
        <v>95399969</v>
      </c>
      <c r="I62" s="49">
        <f t="shared" si="61"/>
        <v>132462367</v>
      </c>
      <c r="J62" s="49">
        <f t="shared" si="61"/>
        <v>172638007</v>
      </c>
      <c r="K62" s="49">
        <f t="shared" si="61"/>
        <v>216188400</v>
      </c>
      <c r="L62" s="49">
        <f t="shared" si="61"/>
        <v>246803592</v>
      </c>
      <c r="M62" s="50"/>
      <c r="N62" s="48"/>
      <c r="O62" s="136">
        <f t="shared" ref="O62:T62" si="62">O207</f>
        <v>12330813</v>
      </c>
      <c r="P62" s="136">
        <f t="shared" si="62"/>
        <v>34644625</v>
      </c>
      <c r="Q62" s="136">
        <f t="shared" si="62"/>
        <v>408149870</v>
      </c>
      <c r="R62" s="136">
        <f t="shared" si="62"/>
        <v>430463682</v>
      </c>
      <c r="S62" s="136">
        <f t="shared" si="62"/>
        <v>49257765</v>
      </c>
      <c r="T62" s="136">
        <f t="shared" si="62"/>
        <v>60755344</v>
      </c>
    </row>
    <row r="63" spans="1:20" x14ac:dyDescent="0.2">
      <c r="A63" s="52" t="s">
        <v>124</v>
      </c>
      <c r="B63" s="49"/>
      <c r="C63" s="49"/>
      <c r="D63" s="49"/>
      <c r="E63" s="58" t="s">
        <v>129</v>
      </c>
      <c r="F63" s="139"/>
      <c r="G63" s="139"/>
      <c r="H63" s="49"/>
      <c r="I63" s="49"/>
      <c r="J63" s="49"/>
      <c r="K63" s="49"/>
      <c r="L63" s="49"/>
      <c r="M63" s="50"/>
      <c r="N63" s="48"/>
      <c r="O63" s="136"/>
      <c r="P63" s="136"/>
      <c r="Q63" s="136"/>
      <c r="R63" s="136"/>
      <c r="S63" s="136"/>
      <c r="T63" s="136"/>
    </row>
    <row r="64" spans="1:20" x14ac:dyDescent="0.2">
      <c r="A64" s="52" t="s">
        <v>132</v>
      </c>
      <c r="B64" s="49">
        <f>B65+B66</f>
        <v>337632</v>
      </c>
      <c r="C64" s="49">
        <f>C65+C66</f>
        <v>348286</v>
      </c>
      <c r="D64" s="49">
        <f>D65+D66</f>
        <v>348286</v>
      </c>
      <c r="E64" s="49"/>
      <c r="F64" s="139"/>
      <c r="G64" s="139">
        <f t="shared" ref="G64:L64" si="63">G65+G66</f>
        <v>9791</v>
      </c>
      <c r="H64" s="49">
        <f t="shared" si="63"/>
        <v>39948</v>
      </c>
      <c r="I64" s="49">
        <f t="shared" si="63"/>
        <v>72560</v>
      </c>
      <c r="J64" s="49">
        <f t="shared" si="63"/>
        <v>107911</v>
      </c>
      <c r="K64" s="49">
        <f t="shared" si="63"/>
        <v>146231</v>
      </c>
      <c r="L64" s="49">
        <f t="shared" si="63"/>
        <v>173170</v>
      </c>
      <c r="M64" s="50"/>
      <c r="N64" s="48"/>
      <c r="O64" s="136">
        <f t="shared" ref="O64:T64" si="64">O65+O66</f>
        <v>18181</v>
      </c>
      <c r="P64" s="136">
        <f t="shared" si="64"/>
        <v>54543</v>
      </c>
      <c r="Q64" s="136">
        <f t="shared" si="64"/>
        <v>366467</v>
      </c>
      <c r="R64" s="136">
        <f t="shared" si="64"/>
        <v>402829</v>
      </c>
      <c r="S64" s="136">
        <f t="shared" si="64"/>
        <v>0</v>
      </c>
      <c r="T64" s="136">
        <f t="shared" si="64"/>
        <v>0</v>
      </c>
    </row>
    <row r="65" spans="1:20" x14ac:dyDescent="0.2">
      <c r="A65" s="52" t="s">
        <v>123</v>
      </c>
      <c r="B65" s="49">
        <f>B213</f>
        <v>337632</v>
      </c>
      <c r="C65" s="49">
        <f>C213</f>
        <v>348286</v>
      </c>
      <c r="D65" s="49">
        <f>D213</f>
        <v>348286</v>
      </c>
      <c r="E65" s="49"/>
      <c r="F65" s="139"/>
      <c r="G65" s="139">
        <f t="shared" ref="G65:L65" si="65">G213</f>
        <v>9791</v>
      </c>
      <c r="H65" s="49">
        <f t="shared" si="65"/>
        <v>39948</v>
      </c>
      <c r="I65" s="49">
        <f t="shared" si="65"/>
        <v>72560</v>
      </c>
      <c r="J65" s="49">
        <f t="shared" si="65"/>
        <v>107911</v>
      </c>
      <c r="K65" s="49">
        <f t="shared" si="65"/>
        <v>146231</v>
      </c>
      <c r="L65" s="49">
        <f t="shared" si="65"/>
        <v>173170</v>
      </c>
      <c r="M65" s="50"/>
      <c r="N65" s="48"/>
      <c r="O65" s="136">
        <f t="shared" ref="O65:T65" si="66">O213</f>
        <v>18181</v>
      </c>
      <c r="P65" s="136">
        <f t="shared" si="66"/>
        <v>54543</v>
      </c>
      <c r="Q65" s="136">
        <f t="shared" si="66"/>
        <v>366467</v>
      </c>
      <c r="R65" s="136">
        <f t="shared" si="66"/>
        <v>402829</v>
      </c>
      <c r="S65" s="136">
        <f t="shared" si="66"/>
        <v>0</v>
      </c>
      <c r="T65" s="136">
        <f t="shared" si="66"/>
        <v>0</v>
      </c>
    </row>
    <row r="66" spans="1:20" x14ac:dyDescent="0.2">
      <c r="A66" s="52" t="s">
        <v>124</v>
      </c>
      <c r="B66" s="49"/>
      <c r="C66" s="49"/>
      <c r="D66" s="49"/>
      <c r="E66" s="58" t="s">
        <v>129</v>
      </c>
      <c r="F66" s="139"/>
      <c r="G66" s="139"/>
      <c r="H66" s="49"/>
      <c r="I66" s="49"/>
      <c r="J66" s="49"/>
      <c r="K66" s="49"/>
      <c r="L66" s="49"/>
      <c r="M66" s="50"/>
      <c r="N66" s="48"/>
      <c r="O66" s="136"/>
      <c r="P66" s="136"/>
      <c r="Q66" s="136"/>
      <c r="R66" s="136"/>
      <c r="S66" s="136"/>
      <c r="T66" s="136"/>
    </row>
    <row r="67" spans="1:20" x14ac:dyDescent="0.2">
      <c r="A67" s="42" t="s">
        <v>133</v>
      </c>
      <c r="B67" s="49">
        <f>B68+B69</f>
        <v>372314</v>
      </c>
      <c r="C67" s="49">
        <f>C68+C69</f>
        <v>384122</v>
      </c>
      <c r="D67" s="49">
        <f>D68+D69</f>
        <v>384122</v>
      </c>
      <c r="E67" s="49"/>
      <c r="F67" s="139"/>
      <c r="G67" s="139">
        <f t="shared" ref="G67:L67" si="67">G68+G69</f>
        <v>10799</v>
      </c>
      <c r="H67" s="49">
        <f t="shared" si="67"/>
        <v>44058</v>
      </c>
      <c r="I67" s="49">
        <f t="shared" si="67"/>
        <v>80025</v>
      </c>
      <c r="J67" s="49">
        <f t="shared" si="67"/>
        <v>119014</v>
      </c>
      <c r="K67" s="49">
        <f t="shared" si="67"/>
        <v>161277</v>
      </c>
      <c r="L67" s="49">
        <f t="shared" si="67"/>
        <v>190988</v>
      </c>
      <c r="M67" s="50"/>
      <c r="N67" s="48"/>
      <c r="O67" s="136">
        <f t="shared" ref="O67:T67" si="68">O68+O69</f>
        <v>10291</v>
      </c>
      <c r="P67" s="136">
        <f t="shared" si="68"/>
        <v>30870</v>
      </c>
      <c r="Q67" s="136">
        <f t="shared" si="68"/>
        <v>394413</v>
      </c>
      <c r="R67" s="136">
        <f t="shared" si="68"/>
        <v>414992</v>
      </c>
      <c r="S67" s="136">
        <f t="shared" si="68"/>
        <v>508</v>
      </c>
      <c r="T67" s="136">
        <f t="shared" si="68"/>
        <v>13188</v>
      </c>
    </row>
    <row r="68" spans="1:20" x14ac:dyDescent="0.2">
      <c r="A68" s="52" t="s">
        <v>123</v>
      </c>
      <c r="B68" s="49">
        <f>B216</f>
        <v>372314</v>
      </c>
      <c r="C68" s="49">
        <f>C216</f>
        <v>384122</v>
      </c>
      <c r="D68" s="49">
        <f>D216</f>
        <v>384122</v>
      </c>
      <c r="E68" s="49"/>
      <c r="F68" s="139"/>
      <c r="G68" s="139">
        <f t="shared" ref="G68:L68" si="69">G216</f>
        <v>10799</v>
      </c>
      <c r="H68" s="49">
        <f t="shared" si="69"/>
        <v>44058</v>
      </c>
      <c r="I68" s="49">
        <f t="shared" si="69"/>
        <v>80025</v>
      </c>
      <c r="J68" s="49">
        <f t="shared" si="69"/>
        <v>119014</v>
      </c>
      <c r="K68" s="49">
        <f t="shared" si="69"/>
        <v>161277</v>
      </c>
      <c r="L68" s="49">
        <f t="shared" si="69"/>
        <v>190988</v>
      </c>
      <c r="M68" s="50"/>
      <c r="N68" s="48"/>
      <c r="O68" s="136">
        <f t="shared" ref="O68:T68" si="70">O216</f>
        <v>10291</v>
      </c>
      <c r="P68" s="136">
        <f t="shared" si="70"/>
        <v>30870</v>
      </c>
      <c r="Q68" s="136">
        <f t="shared" si="70"/>
        <v>394413</v>
      </c>
      <c r="R68" s="136">
        <f t="shared" si="70"/>
        <v>414992</v>
      </c>
      <c r="S68" s="136">
        <f t="shared" si="70"/>
        <v>508</v>
      </c>
      <c r="T68" s="136">
        <f t="shared" si="70"/>
        <v>13188</v>
      </c>
    </row>
    <row r="69" spans="1:20" x14ac:dyDescent="0.2">
      <c r="A69" s="52" t="s">
        <v>124</v>
      </c>
      <c r="B69" s="49"/>
      <c r="C69" s="49"/>
      <c r="D69" s="49"/>
      <c r="E69" s="58" t="s">
        <v>129</v>
      </c>
      <c r="F69" s="139"/>
      <c r="G69" s="139"/>
      <c r="H69" s="49"/>
      <c r="I69" s="49"/>
      <c r="J69" s="49"/>
      <c r="K69" s="49"/>
      <c r="L69" s="49"/>
      <c r="M69" s="50"/>
      <c r="N69" s="48"/>
      <c r="O69" s="136"/>
      <c r="P69" s="136"/>
      <c r="Q69" s="136"/>
      <c r="R69" s="136"/>
      <c r="S69" s="136"/>
      <c r="T69" s="136"/>
    </row>
    <row r="70" spans="1:20" x14ac:dyDescent="0.2">
      <c r="A70" s="42" t="s">
        <v>134</v>
      </c>
      <c r="B70" s="49">
        <f>B71+B72</f>
        <v>100075</v>
      </c>
      <c r="C70" s="49">
        <f>C71+C72</f>
        <v>100075</v>
      </c>
      <c r="D70" s="49">
        <f>D71+D72</f>
        <v>100075</v>
      </c>
      <c r="E70" s="49"/>
      <c r="F70" s="139"/>
      <c r="G70" s="139">
        <f t="shared" ref="G70:L70" si="71">G71+G72</f>
        <v>2813</v>
      </c>
      <c r="H70" s="49">
        <f t="shared" si="71"/>
        <v>11478</v>
      </c>
      <c r="I70" s="49">
        <f t="shared" si="71"/>
        <v>20849</v>
      </c>
      <c r="J70" s="49">
        <f t="shared" si="71"/>
        <v>31007</v>
      </c>
      <c r="K70" s="49">
        <f t="shared" si="71"/>
        <v>42017</v>
      </c>
      <c r="L70" s="49">
        <f t="shared" si="71"/>
        <v>49758</v>
      </c>
      <c r="M70" s="50"/>
      <c r="N70" s="48"/>
      <c r="O70" s="136">
        <f t="shared" ref="O70:T70" si="72">O71+O72</f>
        <v>2265</v>
      </c>
      <c r="P70" s="136">
        <f t="shared" si="72"/>
        <v>6793</v>
      </c>
      <c r="Q70" s="136">
        <f t="shared" si="72"/>
        <v>102340</v>
      </c>
      <c r="R70" s="136">
        <f t="shared" si="72"/>
        <v>106868</v>
      </c>
      <c r="S70" s="136">
        <f t="shared" si="72"/>
        <v>548</v>
      </c>
      <c r="T70" s="136">
        <f t="shared" si="72"/>
        <v>4685</v>
      </c>
    </row>
    <row r="71" spans="1:20" x14ac:dyDescent="0.2">
      <c r="A71" s="52" t="s">
        <v>123</v>
      </c>
      <c r="B71" s="49">
        <f>B219</f>
        <v>100075</v>
      </c>
      <c r="C71" s="49">
        <f>C219</f>
        <v>100075</v>
      </c>
      <c r="D71" s="49">
        <f>D219</f>
        <v>100075</v>
      </c>
      <c r="E71" s="49"/>
      <c r="F71" s="139"/>
      <c r="G71" s="139">
        <f t="shared" ref="G71:L71" si="73">G219</f>
        <v>2813</v>
      </c>
      <c r="H71" s="49">
        <f t="shared" si="73"/>
        <v>11478</v>
      </c>
      <c r="I71" s="49">
        <f t="shared" si="73"/>
        <v>20849</v>
      </c>
      <c r="J71" s="49">
        <f t="shared" si="73"/>
        <v>31007</v>
      </c>
      <c r="K71" s="49">
        <f t="shared" si="73"/>
        <v>42017</v>
      </c>
      <c r="L71" s="49">
        <f t="shared" si="73"/>
        <v>49758</v>
      </c>
      <c r="M71" s="50"/>
      <c r="N71" s="48"/>
      <c r="O71" s="136">
        <f t="shared" ref="O71:T71" si="74">O219</f>
        <v>2265</v>
      </c>
      <c r="P71" s="136">
        <f t="shared" si="74"/>
        <v>6793</v>
      </c>
      <c r="Q71" s="136">
        <f t="shared" si="74"/>
        <v>102340</v>
      </c>
      <c r="R71" s="136">
        <f t="shared" si="74"/>
        <v>106868</v>
      </c>
      <c r="S71" s="136">
        <f t="shared" si="74"/>
        <v>548</v>
      </c>
      <c r="T71" s="136">
        <f t="shared" si="74"/>
        <v>4685</v>
      </c>
    </row>
    <row r="72" spans="1:20" x14ac:dyDescent="0.2">
      <c r="A72" s="52" t="s">
        <v>124</v>
      </c>
      <c r="B72" s="49"/>
      <c r="C72" s="49"/>
      <c r="D72" s="49"/>
      <c r="E72" s="58" t="s">
        <v>129</v>
      </c>
      <c r="F72" s="139"/>
      <c r="G72" s="139"/>
      <c r="H72" s="49"/>
      <c r="I72" s="49"/>
      <c r="J72" s="49"/>
      <c r="K72" s="49"/>
      <c r="L72" s="49"/>
      <c r="M72" s="50"/>
      <c r="N72" s="48"/>
      <c r="O72" s="136"/>
      <c r="P72" s="136"/>
      <c r="Q72" s="136"/>
      <c r="R72" s="136"/>
      <c r="S72" s="136"/>
      <c r="T72" s="136"/>
    </row>
    <row r="73" spans="1:20" x14ac:dyDescent="0.2">
      <c r="A73" s="42" t="s">
        <v>136</v>
      </c>
      <c r="B73" s="49">
        <f>B74+B75</f>
        <v>40426284</v>
      </c>
      <c r="C73" s="49">
        <f>C74+C75</f>
        <v>41175201</v>
      </c>
      <c r="D73" s="49">
        <f>D74+D75</f>
        <v>41175201</v>
      </c>
      <c r="E73" s="49"/>
      <c r="F73" s="139"/>
      <c r="G73" s="139">
        <f t="shared" ref="G73:L73" si="75">G74+G75</f>
        <v>1157536</v>
      </c>
      <c r="H73" s="49">
        <f t="shared" si="75"/>
        <v>4722746</v>
      </c>
      <c r="I73" s="49">
        <f t="shared" si="75"/>
        <v>8578173</v>
      </c>
      <c r="J73" s="49">
        <f t="shared" si="75"/>
        <v>12757457</v>
      </c>
      <c r="K73" s="49">
        <f t="shared" si="75"/>
        <v>17287800</v>
      </c>
      <c r="L73" s="49">
        <f t="shared" si="75"/>
        <v>20472555</v>
      </c>
      <c r="M73" s="50"/>
      <c r="N73" s="48"/>
      <c r="O73" s="136">
        <f t="shared" ref="O73:T73" si="76">O74+O75</f>
        <v>1124554</v>
      </c>
      <c r="P73" s="136">
        <f t="shared" si="76"/>
        <v>3373662</v>
      </c>
      <c r="Q73" s="136">
        <f t="shared" si="76"/>
        <v>42299755</v>
      </c>
      <c r="R73" s="136">
        <f t="shared" si="76"/>
        <v>44548863</v>
      </c>
      <c r="S73" s="136">
        <f t="shared" si="76"/>
        <v>32982</v>
      </c>
      <c r="T73" s="136">
        <f t="shared" si="76"/>
        <v>1349084</v>
      </c>
    </row>
    <row r="74" spans="1:20" x14ac:dyDescent="0.2">
      <c r="A74" s="52" t="s">
        <v>123</v>
      </c>
      <c r="B74" s="49">
        <f>B222</f>
        <v>40426284</v>
      </c>
      <c r="C74" s="49">
        <f>C222</f>
        <v>41175201</v>
      </c>
      <c r="D74" s="49">
        <f>D222</f>
        <v>41175201</v>
      </c>
      <c r="E74" s="49"/>
      <c r="F74" s="139"/>
      <c r="G74" s="139">
        <f t="shared" ref="G74:L74" si="77">G222</f>
        <v>1157536</v>
      </c>
      <c r="H74" s="49">
        <f t="shared" si="77"/>
        <v>4722746</v>
      </c>
      <c r="I74" s="49">
        <f t="shared" si="77"/>
        <v>8578173</v>
      </c>
      <c r="J74" s="49">
        <f t="shared" si="77"/>
        <v>12757457</v>
      </c>
      <c r="K74" s="49">
        <f t="shared" si="77"/>
        <v>17287800</v>
      </c>
      <c r="L74" s="49">
        <f t="shared" si="77"/>
        <v>20472555</v>
      </c>
      <c r="M74" s="50"/>
      <c r="N74" s="48"/>
      <c r="O74" s="136">
        <f t="shared" ref="O74:T74" si="78">O222</f>
        <v>1124554</v>
      </c>
      <c r="P74" s="136">
        <f t="shared" si="78"/>
        <v>3373662</v>
      </c>
      <c r="Q74" s="136">
        <f t="shared" si="78"/>
        <v>42299755</v>
      </c>
      <c r="R74" s="136">
        <f t="shared" si="78"/>
        <v>44548863</v>
      </c>
      <c r="S74" s="136">
        <f t="shared" si="78"/>
        <v>32982</v>
      </c>
      <c r="T74" s="136">
        <f t="shared" si="78"/>
        <v>1349084</v>
      </c>
    </row>
    <row r="75" spans="1:20" x14ac:dyDescent="0.2">
      <c r="A75" s="52" t="s">
        <v>124</v>
      </c>
      <c r="B75" s="49"/>
      <c r="C75" s="49"/>
      <c r="D75" s="49"/>
      <c r="E75" s="58" t="s">
        <v>129</v>
      </c>
      <c r="F75" s="139"/>
      <c r="G75" s="139"/>
      <c r="H75" s="49"/>
      <c r="I75" s="49"/>
      <c r="J75" s="49"/>
      <c r="K75" s="49"/>
      <c r="L75" s="49"/>
      <c r="M75" s="50"/>
      <c r="N75" s="48"/>
      <c r="O75" s="136"/>
      <c r="P75" s="136"/>
      <c r="Q75" s="136"/>
      <c r="R75" s="136"/>
      <c r="S75" s="136"/>
      <c r="T75" s="136"/>
    </row>
    <row r="76" spans="1:20" x14ac:dyDescent="0.2">
      <c r="A76" s="42" t="s">
        <v>138</v>
      </c>
      <c r="B76" s="49">
        <f>B77+B78</f>
        <v>433176</v>
      </c>
      <c r="C76" s="49">
        <f>C77+C78</f>
        <v>445982</v>
      </c>
      <c r="D76" s="49">
        <f>D77+D78</f>
        <v>445982</v>
      </c>
      <c r="E76" s="49"/>
      <c r="F76" s="139"/>
      <c r="G76" s="139">
        <f t="shared" ref="G76:L76" si="79">G77+G78</f>
        <v>6625</v>
      </c>
      <c r="H76" s="49">
        <f t="shared" si="79"/>
        <v>27030</v>
      </c>
      <c r="I76" s="49">
        <f t="shared" si="79"/>
        <v>49096</v>
      </c>
      <c r="J76" s="49">
        <f t="shared" si="79"/>
        <v>73016</v>
      </c>
      <c r="K76" s="49">
        <f t="shared" si="79"/>
        <v>98945</v>
      </c>
      <c r="L76" s="49">
        <f t="shared" si="79"/>
        <v>117173</v>
      </c>
      <c r="M76" s="50"/>
      <c r="N76" s="48"/>
      <c r="O76" s="136">
        <f t="shared" ref="O76:T76" si="80">O77+O78</f>
        <v>11882</v>
      </c>
      <c r="P76" s="136">
        <f t="shared" si="80"/>
        <v>35646</v>
      </c>
      <c r="Q76" s="136">
        <f t="shared" si="80"/>
        <v>457864</v>
      </c>
      <c r="R76" s="136">
        <f t="shared" si="80"/>
        <v>481628</v>
      </c>
      <c r="S76" s="136">
        <f t="shared" si="80"/>
        <v>463</v>
      </c>
      <c r="T76" s="136">
        <f t="shared" si="80"/>
        <v>8544</v>
      </c>
    </row>
    <row r="77" spans="1:20" x14ac:dyDescent="0.2">
      <c r="A77" s="52" t="s">
        <v>123</v>
      </c>
      <c r="B77" s="49">
        <f>B225</f>
        <v>433176</v>
      </c>
      <c r="C77" s="49">
        <f>C225</f>
        <v>445982</v>
      </c>
      <c r="D77" s="49">
        <f>D225</f>
        <v>445982</v>
      </c>
      <c r="E77" s="49"/>
      <c r="F77" s="139"/>
      <c r="G77" s="139">
        <f t="shared" ref="G77:L77" si="81">G225</f>
        <v>6625</v>
      </c>
      <c r="H77" s="49">
        <f t="shared" si="81"/>
        <v>27030</v>
      </c>
      <c r="I77" s="49">
        <f t="shared" si="81"/>
        <v>49096</v>
      </c>
      <c r="J77" s="49">
        <f t="shared" si="81"/>
        <v>73016</v>
      </c>
      <c r="K77" s="49">
        <f t="shared" si="81"/>
        <v>98945</v>
      </c>
      <c r="L77" s="49">
        <f t="shared" si="81"/>
        <v>117173</v>
      </c>
      <c r="M77" s="50"/>
      <c r="N77" s="48"/>
      <c r="O77" s="136">
        <f t="shared" ref="O77:T77" si="82">O225</f>
        <v>11882</v>
      </c>
      <c r="P77" s="136">
        <f t="shared" si="82"/>
        <v>35646</v>
      </c>
      <c r="Q77" s="136">
        <f t="shared" si="82"/>
        <v>457864</v>
      </c>
      <c r="R77" s="136">
        <f t="shared" si="82"/>
        <v>481628</v>
      </c>
      <c r="S77" s="136">
        <f t="shared" si="82"/>
        <v>463</v>
      </c>
      <c r="T77" s="136">
        <f t="shared" si="82"/>
        <v>8544</v>
      </c>
    </row>
    <row r="78" spans="1:20" x14ac:dyDescent="0.2">
      <c r="A78" s="66" t="s">
        <v>124</v>
      </c>
      <c r="B78" s="49"/>
      <c r="C78" s="49"/>
      <c r="D78" s="49"/>
      <c r="E78" s="58" t="s">
        <v>129</v>
      </c>
      <c r="F78" s="161"/>
      <c r="G78" s="139"/>
      <c r="H78" s="49"/>
      <c r="I78" s="49"/>
      <c r="J78" s="49"/>
      <c r="K78" s="49"/>
      <c r="L78" s="49"/>
      <c r="M78" s="50"/>
      <c r="N78" s="48"/>
      <c r="O78" s="136"/>
      <c r="P78" s="136"/>
      <c r="Q78" s="136"/>
      <c r="R78" s="136"/>
      <c r="S78" s="136"/>
      <c r="T78" s="136"/>
    </row>
    <row r="79" spans="1:20" x14ac:dyDescent="0.2">
      <c r="A79" s="68" t="s">
        <v>140</v>
      </c>
      <c r="B79" s="69"/>
      <c r="C79" s="69"/>
      <c r="D79" s="69"/>
      <c r="E79" s="69"/>
      <c r="F79" s="159"/>
      <c r="G79" s="159"/>
      <c r="H79" s="69"/>
      <c r="I79" s="69"/>
      <c r="J79" s="69"/>
      <c r="K79" s="69"/>
      <c r="L79" s="70"/>
      <c r="M79" s="70"/>
      <c r="O79" s="136"/>
      <c r="P79" s="136"/>
      <c r="Q79" s="136"/>
      <c r="R79" s="136"/>
      <c r="S79" s="136"/>
      <c r="T79" s="136"/>
    </row>
    <row r="80" spans="1:20" ht="15" x14ac:dyDescent="0.25">
      <c r="A80" s="51" t="s">
        <v>118</v>
      </c>
      <c r="B80" s="49">
        <f>SUM(B81:B84)</f>
        <v>330000</v>
      </c>
      <c r="C80" s="49">
        <f t="shared" ref="C80:L80" si="83">SUM(C81:C84)</f>
        <v>125000</v>
      </c>
      <c r="D80" s="49"/>
      <c r="E80" s="49"/>
      <c r="F80" s="139"/>
      <c r="G80" s="139">
        <f t="shared" si="83"/>
        <v>820886</v>
      </c>
      <c r="H80" s="49">
        <f t="shared" si="83"/>
        <v>1444503</v>
      </c>
      <c r="I80" s="49">
        <f t="shared" si="83"/>
        <v>1638570</v>
      </c>
      <c r="J80" s="49">
        <f t="shared" si="83"/>
        <v>1981154</v>
      </c>
      <c r="K80" s="49">
        <f t="shared" si="83"/>
        <v>1981154</v>
      </c>
      <c r="L80" s="49">
        <f t="shared" si="83"/>
        <v>1981154</v>
      </c>
      <c r="M80" s="50"/>
      <c r="N80" s="48"/>
      <c r="O80" s="136">
        <f t="shared" ref="O80:T80" si="84">SUM(O81:O84)</f>
        <v>82053</v>
      </c>
      <c r="P80" s="136">
        <f t="shared" si="84"/>
        <v>764880</v>
      </c>
      <c r="Q80" s="136">
        <f t="shared" si="84"/>
        <v>207053</v>
      </c>
      <c r="R80" s="136">
        <f t="shared" si="84"/>
        <v>764880</v>
      </c>
      <c r="S80" s="136">
        <f t="shared" si="84"/>
        <v>636058</v>
      </c>
      <c r="T80" s="136">
        <f t="shared" si="84"/>
        <v>439814</v>
      </c>
    </row>
    <row r="81" spans="1:20" x14ac:dyDescent="0.2">
      <c r="A81" s="42" t="s">
        <v>119</v>
      </c>
      <c r="B81" s="49"/>
      <c r="C81" s="49"/>
      <c r="D81" s="49"/>
      <c r="E81" s="49"/>
      <c r="F81" s="139"/>
      <c r="G81" s="139"/>
      <c r="H81" s="49"/>
      <c r="I81" s="49"/>
      <c r="J81" s="49"/>
      <c r="K81" s="49"/>
      <c r="L81" s="49"/>
      <c r="M81" s="50"/>
      <c r="N81" s="48"/>
      <c r="O81" s="136"/>
      <c r="P81" s="136"/>
      <c r="Q81" s="136"/>
      <c r="R81" s="136"/>
      <c r="S81" s="136"/>
      <c r="T81" s="136"/>
    </row>
    <row r="82" spans="1:20" x14ac:dyDescent="0.2">
      <c r="A82" s="42" t="s">
        <v>120</v>
      </c>
      <c r="B82" s="49"/>
      <c r="C82" s="49"/>
      <c r="D82" s="49"/>
      <c r="E82" s="49"/>
      <c r="F82" s="139"/>
      <c r="G82" s="139"/>
      <c r="H82" s="49"/>
      <c r="I82" s="49"/>
      <c r="J82" s="49"/>
      <c r="K82" s="49"/>
      <c r="L82" s="49"/>
      <c r="M82" s="50"/>
      <c r="N82" s="48"/>
      <c r="O82" s="136"/>
      <c r="P82" s="136"/>
      <c r="Q82" s="136"/>
      <c r="R82" s="136"/>
      <c r="S82" s="136"/>
      <c r="T82" s="136"/>
    </row>
    <row r="83" spans="1:20" x14ac:dyDescent="0.2">
      <c r="A83" s="42" t="s">
        <v>121</v>
      </c>
      <c r="B83" s="49"/>
      <c r="C83" s="49"/>
      <c r="D83" s="49"/>
      <c r="E83" s="49"/>
      <c r="F83" s="139"/>
      <c r="G83" s="139"/>
      <c r="H83" s="49"/>
      <c r="I83" s="49"/>
      <c r="J83" s="49"/>
      <c r="K83" s="49"/>
      <c r="L83" s="49"/>
      <c r="M83" s="50"/>
      <c r="N83" s="48"/>
      <c r="O83" s="136"/>
      <c r="P83" s="136"/>
      <c r="Q83" s="136"/>
      <c r="R83" s="136"/>
      <c r="S83" s="136"/>
      <c r="T83" s="136"/>
    </row>
    <row r="84" spans="1:20" ht="15" x14ac:dyDescent="0.25">
      <c r="A84" s="51" t="s">
        <v>122</v>
      </c>
      <c r="B84" s="49">
        <f t="shared" ref="B84:C86" si="85">B98+B111</f>
        <v>330000</v>
      </c>
      <c r="C84" s="49">
        <f t="shared" si="85"/>
        <v>125000</v>
      </c>
      <c r="D84" s="49"/>
      <c r="E84" s="49"/>
      <c r="F84" s="139"/>
      <c r="G84" s="139">
        <f t="shared" ref="G84:L86" si="86">G98+G111</f>
        <v>820886</v>
      </c>
      <c r="H84" s="49">
        <f t="shared" si="86"/>
        <v>1444503</v>
      </c>
      <c r="I84" s="49">
        <f t="shared" si="86"/>
        <v>1638570</v>
      </c>
      <c r="J84" s="49">
        <f t="shared" si="86"/>
        <v>1981154</v>
      </c>
      <c r="K84" s="49">
        <f t="shared" si="86"/>
        <v>1981154</v>
      </c>
      <c r="L84" s="49">
        <f t="shared" si="86"/>
        <v>1981154</v>
      </c>
      <c r="M84" s="50"/>
      <c r="N84" s="48"/>
      <c r="O84" s="136">
        <f t="shared" ref="O84:T86" si="87">O98+O111</f>
        <v>82053</v>
      </c>
      <c r="P84" s="136">
        <f t="shared" si="87"/>
        <v>764880</v>
      </c>
      <c r="Q84" s="136">
        <f t="shared" si="87"/>
        <v>207053</v>
      </c>
      <c r="R84" s="136">
        <f t="shared" si="87"/>
        <v>764880</v>
      </c>
      <c r="S84" s="136">
        <f t="shared" si="87"/>
        <v>636058</v>
      </c>
      <c r="T84" s="136">
        <f t="shared" si="87"/>
        <v>439814</v>
      </c>
    </row>
    <row r="85" spans="1:20" x14ac:dyDescent="0.2">
      <c r="A85" s="52" t="s">
        <v>123</v>
      </c>
      <c r="B85" s="49">
        <f t="shared" si="85"/>
        <v>250000</v>
      </c>
      <c r="C85" s="49">
        <f t="shared" si="85"/>
        <v>125000</v>
      </c>
      <c r="D85" s="49"/>
      <c r="E85" s="49"/>
      <c r="F85" s="139"/>
      <c r="G85" s="139">
        <f t="shared" si="86"/>
        <v>638111</v>
      </c>
      <c r="H85" s="49">
        <f t="shared" si="86"/>
        <v>1124694</v>
      </c>
      <c r="I85" s="49">
        <f t="shared" si="86"/>
        <v>1124694</v>
      </c>
      <c r="J85" s="49">
        <f t="shared" si="86"/>
        <v>1124694</v>
      </c>
      <c r="K85" s="49">
        <f t="shared" si="86"/>
        <v>1124694</v>
      </c>
      <c r="L85" s="49">
        <f t="shared" si="86"/>
        <v>1124694</v>
      </c>
      <c r="M85" s="50"/>
      <c r="N85" s="48"/>
      <c r="O85" s="136">
        <f t="shared" si="87"/>
        <v>82053</v>
      </c>
      <c r="P85" s="136">
        <f t="shared" si="87"/>
        <v>764880</v>
      </c>
      <c r="Q85" s="136">
        <f t="shared" si="87"/>
        <v>207053</v>
      </c>
      <c r="R85" s="136">
        <f t="shared" si="87"/>
        <v>764880</v>
      </c>
      <c r="S85" s="136">
        <f t="shared" si="87"/>
        <v>556058</v>
      </c>
      <c r="T85" s="136">
        <f t="shared" si="87"/>
        <v>359814</v>
      </c>
    </row>
    <row r="86" spans="1:20" x14ac:dyDescent="0.2">
      <c r="A86" s="52" t="s">
        <v>124</v>
      </c>
      <c r="B86" s="49">
        <f t="shared" si="85"/>
        <v>80000</v>
      </c>
      <c r="C86" s="49"/>
      <c r="D86" s="49"/>
      <c r="E86" s="49"/>
      <c r="F86" s="139"/>
      <c r="G86" s="139">
        <f t="shared" si="86"/>
        <v>182775</v>
      </c>
      <c r="H86" s="49">
        <f t="shared" si="86"/>
        <v>319809</v>
      </c>
      <c r="I86" s="49">
        <f t="shared" si="86"/>
        <v>513876</v>
      </c>
      <c r="J86" s="49">
        <f t="shared" si="86"/>
        <v>856460</v>
      </c>
      <c r="K86" s="49">
        <f t="shared" si="86"/>
        <v>856460</v>
      </c>
      <c r="L86" s="49">
        <f t="shared" si="86"/>
        <v>856460</v>
      </c>
      <c r="M86" s="50"/>
      <c r="N86" s="48"/>
      <c r="O86" s="136">
        <f t="shared" si="87"/>
        <v>0</v>
      </c>
      <c r="P86" s="136">
        <f t="shared" si="87"/>
        <v>0</v>
      </c>
      <c r="Q86" s="136">
        <f t="shared" si="87"/>
        <v>0</v>
      </c>
      <c r="R86" s="136">
        <f t="shared" si="87"/>
        <v>0</v>
      </c>
      <c r="S86" s="136">
        <f t="shared" si="87"/>
        <v>80000</v>
      </c>
      <c r="T86" s="136">
        <f t="shared" si="87"/>
        <v>80000</v>
      </c>
    </row>
    <row r="87" spans="1:20" ht="15" x14ac:dyDescent="0.25">
      <c r="A87" s="53" t="s">
        <v>125</v>
      </c>
      <c r="B87" s="54"/>
      <c r="C87" s="54"/>
      <c r="D87" s="54"/>
      <c r="E87" s="54"/>
      <c r="F87" s="159"/>
      <c r="G87" s="159"/>
      <c r="H87" s="54"/>
      <c r="I87" s="54"/>
      <c r="J87" s="54"/>
      <c r="K87" s="54"/>
      <c r="L87" s="55"/>
      <c r="M87" s="50"/>
      <c r="N87" s="48"/>
      <c r="O87" s="136"/>
      <c r="P87" s="136"/>
      <c r="Q87" s="136"/>
      <c r="R87" s="136"/>
      <c r="S87" s="136"/>
      <c r="T87" s="136"/>
    </row>
    <row r="88" spans="1:20" x14ac:dyDescent="0.2">
      <c r="A88" s="56" t="s">
        <v>126</v>
      </c>
      <c r="B88" s="54"/>
      <c r="C88" s="54"/>
      <c r="D88" s="54"/>
      <c r="E88" s="54"/>
      <c r="F88" s="159"/>
      <c r="G88" s="159"/>
      <c r="H88" s="54"/>
      <c r="I88" s="54"/>
      <c r="J88" s="54"/>
      <c r="K88" s="54"/>
      <c r="L88" s="55"/>
      <c r="M88" s="50"/>
      <c r="N88" s="48"/>
      <c r="O88" s="136"/>
      <c r="P88" s="136"/>
      <c r="Q88" s="136"/>
      <c r="R88" s="136"/>
      <c r="S88" s="136"/>
      <c r="T88" s="136"/>
    </row>
    <row r="89" spans="1:20" x14ac:dyDescent="0.2">
      <c r="A89" s="42" t="s">
        <v>127</v>
      </c>
      <c r="B89" s="49">
        <f>B90+B91</f>
        <v>330000</v>
      </c>
      <c r="C89" s="49">
        <f>C90+C91</f>
        <v>125000</v>
      </c>
      <c r="D89" s="49"/>
      <c r="E89" s="49"/>
      <c r="F89" s="139"/>
      <c r="G89" s="139">
        <f t="shared" ref="G89:L89" si="88">G90+G91</f>
        <v>820886</v>
      </c>
      <c r="H89" s="49">
        <f t="shared" si="88"/>
        <v>1444503</v>
      </c>
      <c r="I89" s="49">
        <f t="shared" si="88"/>
        <v>1638570</v>
      </c>
      <c r="J89" s="49">
        <f t="shared" si="88"/>
        <v>1981154</v>
      </c>
      <c r="K89" s="49">
        <f t="shared" si="88"/>
        <v>1981154</v>
      </c>
      <c r="L89" s="49">
        <f t="shared" si="88"/>
        <v>1981154</v>
      </c>
      <c r="M89" s="50"/>
      <c r="N89" s="48"/>
      <c r="O89" s="136">
        <f t="shared" ref="O89:T89" si="89">O90+O91</f>
        <v>82053</v>
      </c>
      <c r="P89" s="136">
        <f t="shared" si="89"/>
        <v>764880</v>
      </c>
      <c r="Q89" s="136">
        <f t="shared" si="89"/>
        <v>207053</v>
      </c>
      <c r="R89" s="136">
        <f t="shared" si="89"/>
        <v>764880</v>
      </c>
      <c r="S89" s="136">
        <f t="shared" si="89"/>
        <v>636058</v>
      </c>
      <c r="T89" s="136">
        <f t="shared" si="89"/>
        <v>439814</v>
      </c>
    </row>
    <row r="90" spans="1:20" x14ac:dyDescent="0.2">
      <c r="A90" s="52" t="s">
        <v>123</v>
      </c>
      <c r="B90" s="49">
        <f>B104+B117</f>
        <v>250000</v>
      </c>
      <c r="C90" s="49">
        <f>C104+C117</f>
        <v>125000</v>
      </c>
      <c r="D90" s="49"/>
      <c r="E90" s="49"/>
      <c r="F90" s="139"/>
      <c r="G90" s="139">
        <f t="shared" ref="G90:L91" si="90">G104+G117</f>
        <v>638111</v>
      </c>
      <c r="H90" s="49">
        <f t="shared" si="90"/>
        <v>1124694</v>
      </c>
      <c r="I90" s="49">
        <f t="shared" si="90"/>
        <v>1124694</v>
      </c>
      <c r="J90" s="49">
        <f t="shared" si="90"/>
        <v>1124694</v>
      </c>
      <c r="K90" s="49">
        <f t="shared" si="90"/>
        <v>1124694</v>
      </c>
      <c r="L90" s="49">
        <f t="shared" si="90"/>
        <v>1124694</v>
      </c>
      <c r="M90" s="50"/>
      <c r="N90" s="48"/>
      <c r="O90" s="136">
        <f t="shared" ref="O90:T91" si="91">O104+O117</f>
        <v>82053</v>
      </c>
      <c r="P90" s="136">
        <f t="shared" si="91"/>
        <v>764880</v>
      </c>
      <c r="Q90" s="136">
        <f t="shared" si="91"/>
        <v>207053</v>
      </c>
      <c r="R90" s="136">
        <f t="shared" si="91"/>
        <v>764880</v>
      </c>
      <c r="S90" s="136">
        <f t="shared" si="91"/>
        <v>556058</v>
      </c>
      <c r="T90" s="136">
        <f t="shared" si="91"/>
        <v>359814</v>
      </c>
    </row>
    <row r="91" spans="1:20" x14ac:dyDescent="0.2">
      <c r="A91" s="66" t="s">
        <v>124</v>
      </c>
      <c r="B91" s="49">
        <f>B105+B118</f>
        <v>80000</v>
      </c>
      <c r="C91" s="49"/>
      <c r="D91" s="49"/>
      <c r="E91" s="67"/>
      <c r="F91" s="161"/>
      <c r="G91" s="139">
        <f t="shared" si="90"/>
        <v>182775</v>
      </c>
      <c r="H91" s="49">
        <f t="shared" si="90"/>
        <v>319809</v>
      </c>
      <c r="I91" s="49">
        <f t="shared" si="90"/>
        <v>513876</v>
      </c>
      <c r="J91" s="49">
        <f t="shared" si="90"/>
        <v>856460</v>
      </c>
      <c r="K91" s="49">
        <f t="shared" si="90"/>
        <v>856460</v>
      </c>
      <c r="L91" s="49">
        <f t="shared" si="90"/>
        <v>856460</v>
      </c>
      <c r="M91" s="50"/>
      <c r="N91" s="48"/>
      <c r="O91" s="136">
        <f t="shared" si="91"/>
        <v>0</v>
      </c>
      <c r="P91" s="136">
        <f t="shared" si="91"/>
        <v>0</v>
      </c>
      <c r="Q91" s="136">
        <f t="shared" si="91"/>
        <v>0</v>
      </c>
      <c r="R91" s="136">
        <f t="shared" si="91"/>
        <v>0</v>
      </c>
      <c r="S91" s="136">
        <f t="shared" si="91"/>
        <v>80000</v>
      </c>
      <c r="T91" s="136">
        <f t="shared" si="91"/>
        <v>80000</v>
      </c>
    </row>
    <row r="92" spans="1:20" x14ac:dyDescent="0.2">
      <c r="A92" s="71" t="s">
        <v>141</v>
      </c>
      <c r="B92" s="72"/>
      <c r="C92" s="72"/>
      <c r="D92" s="72"/>
      <c r="E92" s="72"/>
      <c r="F92" s="162"/>
      <c r="G92" s="162"/>
      <c r="H92" s="72"/>
      <c r="I92" s="72"/>
      <c r="J92" s="72"/>
      <c r="K92" s="72"/>
      <c r="L92" s="73"/>
      <c r="M92" s="73"/>
      <c r="O92" s="136"/>
      <c r="P92" s="136"/>
      <c r="Q92" s="136"/>
      <c r="R92" s="136"/>
      <c r="S92" s="136"/>
      <c r="T92" s="136"/>
    </row>
    <row r="93" spans="1:20" x14ac:dyDescent="0.2">
      <c r="A93" s="74" t="s">
        <v>142</v>
      </c>
      <c r="B93" s="75"/>
      <c r="C93" s="75"/>
      <c r="D93" s="75"/>
      <c r="E93" s="75"/>
      <c r="F93" s="163"/>
      <c r="G93" s="163"/>
      <c r="H93" s="75"/>
      <c r="I93" s="75"/>
      <c r="J93" s="75"/>
      <c r="K93" s="75"/>
      <c r="L93" s="76"/>
      <c r="M93" s="76"/>
      <c r="O93" s="136"/>
      <c r="P93" s="136"/>
      <c r="Q93" s="136"/>
      <c r="R93" s="136"/>
      <c r="S93" s="136"/>
      <c r="T93" s="136"/>
    </row>
    <row r="94" spans="1:20" ht="15" x14ac:dyDescent="0.25">
      <c r="A94" s="77" t="s">
        <v>118</v>
      </c>
      <c r="B94" s="78">
        <f>SUM(B95:B98)</f>
        <v>80000</v>
      </c>
      <c r="C94" s="78"/>
      <c r="D94" s="78"/>
      <c r="E94" s="78"/>
      <c r="F94" s="138"/>
      <c r="G94" s="138">
        <f>SUM(G95:G98)</f>
        <v>80000</v>
      </c>
      <c r="H94" s="78">
        <f>SUM(H95:H98)</f>
        <v>80000</v>
      </c>
      <c r="I94" s="78"/>
      <c r="J94" s="78"/>
      <c r="K94" s="78"/>
      <c r="L94" s="78"/>
      <c r="M94" s="50"/>
      <c r="N94" s="79"/>
      <c r="O94" s="151"/>
      <c r="P94" s="151"/>
      <c r="Q94" s="151"/>
      <c r="R94" s="151"/>
      <c r="S94" s="151">
        <f>SUM(S95:S98)</f>
        <v>80000</v>
      </c>
      <c r="T94" s="151">
        <f>SUM(T95:T98)</f>
        <v>80000</v>
      </c>
    </row>
    <row r="95" spans="1:20" x14ac:dyDescent="0.2">
      <c r="A95" s="42" t="s">
        <v>119</v>
      </c>
      <c r="B95" s="49"/>
      <c r="C95" s="49"/>
      <c r="D95" s="49"/>
      <c r="E95" s="49"/>
      <c r="F95" s="139"/>
      <c r="G95" s="139"/>
      <c r="H95" s="49"/>
      <c r="I95" s="49"/>
      <c r="J95" s="49"/>
      <c r="K95" s="49"/>
      <c r="L95" s="49"/>
      <c r="M95" s="80"/>
      <c r="N95" s="79"/>
      <c r="O95" s="151"/>
      <c r="P95" s="151"/>
      <c r="Q95" s="151"/>
      <c r="R95" s="151"/>
      <c r="S95" s="151"/>
      <c r="T95" s="151"/>
    </row>
    <row r="96" spans="1:20" x14ac:dyDescent="0.2">
      <c r="A96" s="42" t="s">
        <v>120</v>
      </c>
      <c r="B96" s="49"/>
      <c r="C96" s="49"/>
      <c r="D96" s="49"/>
      <c r="E96" s="49"/>
      <c r="F96" s="139"/>
      <c r="G96" s="139"/>
      <c r="H96" s="49"/>
      <c r="I96" s="49"/>
      <c r="J96" s="49"/>
      <c r="K96" s="49"/>
      <c r="L96" s="49"/>
      <c r="M96" s="55"/>
      <c r="N96" s="79"/>
      <c r="O96" s="151"/>
      <c r="P96" s="151"/>
      <c r="Q96" s="151"/>
      <c r="R96" s="151"/>
      <c r="S96" s="151"/>
      <c r="T96" s="151"/>
    </row>
    <row r="97" spans="1:20" x14ac:dyDescent="0.2">
      <c r="A97" s="42" t="s">
        <v>121</v>
      </c>
      <c r="B97" s="49"/>
      <c r="C97" s="49"/>
      <c r="D97" s="49"/>
      <c r="E97" s="49"/>
      <c r="F97" s="139"/>
      <c r="G97" s="139"/>
      <c r="H97" s="49"/>
      <c r="I97" s="49"/>
      <c r="J97" s="49"/>
      <c r="K97" s="49"/>
      <c r="L97" s="49"/>
      <c r="M97" s="55"/>
      <c r="N97" s="79"/>
      <c r="O97" s="151"/>
      <c r="P97" s="151"/>
      <c r="Q97" s="151"/>
      <c r="R97" s="151"/>
      <c r="S97" s="151"/>
      <c r="T97" s="151"/>
    </row>
    <row r="98" spans="1:20" ht="15" x14ac:dyDescent="0.25">
      <c r="A98" s="51" t="s">
        <v>122</v>
      </c>
      <c r="B98" s="49">
        <f>B99+B100</f>
        <v>80000</v>
      </c>
      <c r="C98" s="49"/>
      <c r="D98" s="49"/>
      <c r="E98" s="49"/>
      <c r="F98" s="139"/>
      <c r="G98" s="139">
        <f>G99+G100</f>
        <v>80000</v>
      </c>
      <c r="H98" s="49">
        <f>H99+H100</f>
        <v>80000</v>
      </c>
      <c r="I98" s="49"/>
      <c r="J98" s="49"/>
      <c r="K98" s="49"/>
      <c r="L98" s="49"/>
      <c r="M98" s="55"/>
      <c r="N98" s="79"/>
      <c r="O98" s="151"/>
      <c r="P98" s="151"/>
      <c r="Q98" s="151"/>
      <c r="R98" s="151"/>
      <c r="S98" s="151">
        <f>S99+S100</f>
        <v>80000</v>
      </c>
      <c r="T98" s="151">
        <f>T99+T100</f>
        <v>80000</v>
      </c>
    </row>
    <row r="99" spans="1:20" x14ac:dyDescent="0.2">
      <c r="A99" s="52" t="s">
        <v>123</v>
      </c>
      <c r="B99" s="49"/>
      <c r="C99" s="49"/>
      <c r="D99" s="49"/>
      <c r="E99" s="49"/>
      <c r="F99" s="139"/>
      <c r="G99" s="139"/>
      <c r="H99" s="49"/>
      <c r="I99" s="49"/>
      <c r="J99" s="49"/>
      <c r="K99" s="49"/>
      <c r="L99" s="49"/>
      <c r="M99" s="55"/>
      <c r="N99" s="79"/>
      <c r="O99" s="151"/>
      <c r="P99" s="151"/>
      <c r="Q99" s="151"/>
      <c r="R99" s="151"/>
      <c r="S99" s="151"/>
      <c r="T99" s="151"/>
    </row>
    <row r="100" spans="1:20" x14ac:dyDescent="0.2">
      <c r="A100" s="52" t="s">
        <v>124</v>
      </c>
      <c r="B100" s="49">
        <f>B105</f>
        <v>80000</v>
      </c>
      <c r="C100" s="49"/>
      <c r="D100" s="49"/>
      <c r="E100" s="49"/>
      <c r="F100" s="139"/>
      <c r="G100" s="139">
        <f>G105</f>
        <v>80000</v>
      </c>
      <c r="H100" s="49">
        <f>H105</f>
        <v>80000</v>
      </c>
      <c r="I100" s="49"/>
      <c r="J100" s="49"/>
      <c r="K100" s="49"/>
      <c r="L100" s="49"/>
      <c r="M100" s="55"/>
      <c r="N100" s="79"/>
      <c r="O100" s="151"/>
      <c r="P100" s="151"/>
      <c r="Q100" s="151"/>
      <c r="R100" s="151"/>
      <c r="S100" s="151">
        <f>S105</f>
        <v>80000</v>
      </c>
      <c r="T100" s="151">
        <f>T105</f>
        <v>80000</v>
      </c>
    </row>
    <row r="101" spans="1:20" ht="15" x14ac:dyDescent="0.25">
      <c r="A101" s="53" t="s">
        <v>125</v>
      </c>
      <c r="B101" s="54"/>
      <c r="C101" s="54"/>
      <c r="D101" s="54"/>
      <c r="E101" s="54"/>
      <c r="F101" s="159"/>
      <c r="G101" s="159"/>
      <c r="H101" s="54"/>
      <c r="I101" s="54"/>
      <c r="J101" s="54"/>
      <c r="K101" s="54"/>
      <c r="L101" s="55"/>
      <c r="M101" s="55"/>
      <c r="N101" s="79"/>
      <c r="O101" s="151"/>
      <c r="P101" s="151"/>
      <c r="Q101" s="151"/>
      <c r="R101" s="151"/>
      <c r="S101" s="151"/>
      <c r="T101" s="151"/>
    </row>
    <row r="102" spans="1:20" x14ac:dyDescent="0.2">
      <c r="A102" s="56" t="s">
        <v>126</v>
      </c>
      <c r="B102" s="54"/>
      <c r="C102" s="54"/>
      <c r="D102" s="54"/>
      <c r="E102" s="54"/>
      <c r="F102" s="159"/>
      <c r="G102" s="159"/>
      <c r="H102" s="54"/>
      <c r="I102" s="54"/>
      <c r="J102" s="54"/>
      <c r="K102" s="54"/>
      <c r="L102" s="55"/>
      <c r="M102" s="55"/>
      <c r="N102" s="79"/>
      <c r="O102" s="151"/>
      <c r="P102" s="151"/>
      <c r="Q102" s="151"/>
      <c r="R102" s="151"/>
      <c r="S102" s="151"/>
      <c r="T102" s="151"/>
    </row>
    <row r="103" spans="1:20" x14ac:dyDescent="0.2">
      <c r="A103" s="42" t="s">
        <v>127</v>
      </c>
      <c r="B103" s="49">
        <f>B104+B105</f>
        <v>80000</v>
      </c>
      <c r="C103" s="49"/>
      <c r="D103" s="49"/>
      <c r="E103" s="49"/>
      <c r="F103" s="139"/>
      <c r="G103" s="139">
        <f>G104+G105</f>
        <v>80000</v>
      </c>
      <c r="H103" s="49">
        <f>H104+H105</f>
        <v>80000</v>
      </c>
      <c r="I103" s="49"/>
      <c r="J103" s="49"/>
      <c r="K103" s="49"/>
      <c r="L103" s="49"/>
      <c r="M103" s="55"/>
      <c r="N103" s="79"/>
      <c r="O103" s="151"/>
      <c r="P103" s="151"/>
      <c r="Q103" s="151"/>
      <c r="R103" s="151"/>
      <c r="S103" s="151">
        <f>S104+S105</f>
        <v>80000</v>
      </c>
      <c r="T103" s="151">
        <f>T104+T105</f>
        <v>80000</v>
      </c>
    </row>
    <row r="104" spans="1:20" x14ac:dyDescent="0.2">
      <c r="A104" s="52" t="s">
        <v>123</v>
      </c>
      <c r="B104" s="49"/>
      <c r="C104" s="49"/>
      <c r="D104" s="49"/>
      <c r="E104" s="49"/>
      <c r="F104" s="139"/>
      <c r="G104" s="139"/>
      <c r="H104" s="49"/>
      <c r="I104" s="49"/>
      <c r="J104" s="49"/>
      <c r="K104" s="49"/>
      <c r="L104" s="49"/>
      <c r="M104" s="55"/>
      <c r="N104" s="79"/>
      <c r="O104" s="151"/>
      <c r="P104" s="151"/>
      <c r="Q104" s="151"/>
      <c r="R104" s="151"/>
      <c r="S104" s="151"/>
      <c r="T104" s="151"/>
    </row>
    <row r="105" spans="1:20" x14ac:dyDescent="0.2">
      <c r="A105" s="52" t="s">
        <v>124</v>
      </c>
      <c r="B105" s="49">
        <v>80000</v>
      </c>
      <c r="C105" s="49"/>
      <c r="D105" s="49"/>
      <c r="E105" s="49" t="s">
        <v>143</v>
      </c>
      <c r="F105" s="139"/>
      <c r="G105" s="139">
        <v>80000</v>
      </c>
      <c r="H105" s="49">
        <v>80000</v>
      </c>
      <c r="I105" s="49"/>
      <c r="J105" s="49"/>
      <c r="K105" s="49"/>
      <c r="L105" s="49"/>
      <c r="M105" s="55" t="s">
        <v>144</v>
      </c>
      <c r="N105" s="81" t="s">
        <v>129</v>
      </c>
      <c r="O105" s="151"/>
      <c r="P105" s="151"/>
      <c r="Q105" s="151"/>
      <c r="R105" s="151"/>
      <c r="S105" s="151">
        <f>G105</f>
        <v>80000</v>
      </c>
      <c r="T105" s="151">
        <f>H105</f>
        <v>80000</v>
      </c>
    </row>
    <row r="106" spans="1:20" x14ac:dyDescent="0.2">
      <c r="A106" s="82" t="s">
        <v>145</v>
      </c>
      <c r="B106" s="83"/>
      <c r="C106" s="83"/>
      <c r="D106" s="83"/>
      <c r="E106" s="83"/>
      <c r="F106" s="159"/>
      <c r="G106" s="159"/>
      <c r="H106" s="83"/>
      <c r="I106" s="83"/>
      <c r="J106" s="83"/>
      <c r="K106" s="83"/>
      <c r="L106" s="84"/>
      <c r="M106" s="84"/>
      <c r="O106" s="136"/>
      <c r="P106" s="136"/>
      <c r="Q106" s="136"/>
      <c r="R106" s="136"/>
      <c r="S106" s="136"/>
      <c r="T106" s="136"/>
    </row>
    <row r="107" spans="1:20" ht="15" x14ac:dyDescent="0.25">
      <c r="A107" s="77" t="s">
        <v>118</v>
      </c>
      <c r="B107" s="78">
        <f>SUM(B108:B111)</f>
        <v>250000</v>
      </c>
      <c r="C107" s="78">
        <f>SUM(C108:C111)</f>
        <v>125000</v>
      </c>
      <c r="D107" s="78"/>
      <c r="E107" s="78"/>
      <c r="F107" s="138"/>
      <c r="G107" s="138">
        <f t="shared" ref="G107:L107" si="92">SUM(G108:G111)</f>
        <v>740886</v>
      </c>
      <c r="H107" s="78">
        <f t="shared" si="92"/>
        <v>1364503</v>
      </c>
      <c r="I107" s="78">
        <f t="shared" si="92"/>
        <v>1638570</v>
      </c>
      <c r="J107" s="78">
        <f t="shared" si="92"/>
        <v>1981154</v>
      </c>
      <c r="K107" s="78">
        <f t="shared" si="92"/>
        <v>1981154</v>
      </c>
      <c r="L107" s="78">
        <f t="shared" si="92"/>
        <v>1981154</v>
      </c>
      <c r="M107" s="50"/>
      <c r="N107" s="79"/>
      <c r="O107" s="138">
        <f>SUM(O108:O111)</f>
        <v>82053</v>
      </c>
      <c r="P107" s="138">
        <f>SUM(P108:P111)</f>
        <v>764880</v>
      </c>
      <c r="Q107" s="137">
        <f>C107+O107</f>
        <v>207053</v>
      </c>
      <c r="R107" s="137">
        <f>D107+P107</f>
        <v>764880</v>
      </c>
      <c r="S107" s="138">
        <f>SUM(S108:S111)</f>
        <v>556058</v>
      </c>
      <c r="T107" s="138">
        <f>SUM(T108:T111)</f>
        <v>359814</v>
      </c>
    </row>
    <row r="108" spans="1:20" x14ac:dyDescent="0.2">
      <c r="A108" s="42" t="s">
        <v>119</v>
      </c>
      <c r="B108" s="49"/>
      <c r="C108" s="49"/>
      <c r="D108" s="49"/>
      <c r="E108" s="49"/>
      <c r="F108" s="139"/>
      <c r="G108" s="139"/>
      <c r="H108" s="49"/>
      <c r="I108" s="49"/>
      <c r="J108" s="49"/>
      <c r="K108" s="49"/>
      <c r="L108" s="49"/>
      <c r="M108" s="50"/>
      <c r="N108" s="79"/>
      <c r="O108" s="137"/>
      <c r="P108" s="137"/>
      <c r="Q108" s="137"/>
      <c r="R108" s="137"/>
      <c r="S108" s="137"/>
      <c r="T108" s="137"/>
    </row>
    <row r="109" spans="1:20" x14ac:dyDescent="0.2">
      <c r="A109" s="42" t="s">
        <v>120</v>
      </c>
      <c r="B109" s="49"/>
      <c r="C109" s="49"/>
      <c r="D109" s="49"/>
      <c r="E109" s="49"/>
      <c r="F109" s="139"/>
      <c r="G109" s="139"/>
      <c r="H109" s="49"/>
      <c r="I109" s="49"/>
      <c r="J109" s="49"/>
      <c r="K109" s="49"/>
      <c r="L109" s="49"/>
      <c r="M109" s="55"/>
      <c r="N109" s="79"/>
      <c r="O109" s="137"/>
      <c r="P109" s="137"/>
      <c r="Q109" s="137"/>
      <c r="R109" s="137"/>
      <c r="S109" s="137"/>
      <c r="T109" s="137"/>
    </row>
    <row r="110" spans="1:20" x14ac:dyDescent="0.2">
      <c r="A110" s="42" t="s">
        <v>121</v>
      </c>
      <c r="B110" s="49"/>
      <c r="C110" s="49"/>
      <c r="D110" s="49"/>
      <c r="E110" s="49"/>
      <c r="F110" s="139"/>
      <c r="G110" s="139"/>
      <c r="H110" s="49"/>
      <c r="I110" s="49"/>
      <c r="J110" s="49"/>
      <c r="K110" s="49"/>
      <c r="L110" s="49"/>
      <c r="M110" s="55"/>
      <c r="N110" s="79"/>
      <c r="O110" s="137"/>
      <c r="P110" s="137"/>
      <c r="Q110" s="137"/>
      <c r="R110" s="137"/>
      <c r="S110" s="137"/>
      <c r="T110" s="137"/>
    </row>
    <row r="111" spans="1:20" ht="15" x14ac:dyDescent="0.25">
      <c r="A111" s="51" t="s">
        <v>122</v>
      </c>
      <c r="B111" s="49">
        <f>B112+B113</f>
        <v>250000</v>
      </c>
      <c r="C111" s="49">
        <f>C112+C113</f>
        <v>125000</v>
      </c>
      <c r="D111" s="49"/>
      <c r="E111" s="49"/>
      <c r="F111" s="139"/>
      <c r="G111" s="139">
        <f t="shared" ref="G111:L111" si="93">G112+G113</f>
        <v>740886</v>
      </c>
      <c r="H111" s="49">
        <f t="shared" si="93"/>
        <v>1364503</v>
      </c>
      <c r="I111" s="49">
        <f t="shared" si="93"/>
        <v>1638570</v>
      </c>
      <c r="J111" s="49">
        <f t="shared" si="93"/>
        <v>1981154</v>
      </c>
      <c r="K111" s="49">
        <f t="shared" si="93"/>
        <v>1981154</v>
      </c>
      <c r="L111" s="49">
        <f t="shared" si="93"/>
        <v>1981154</v>
      </c>
      <c r="M111" s="55"/>
      <c r="N111" s="79"/>
      <c r="O111" s="137">
        <f>O112+O113</f>
        <v>82053</v>
      </c>
      <c r="P111" s="137">
        <f>P112+P113</f>
        <v>764880</v>
      </c>
      <c r="Q111" s="137">
        <f t="shared" ref="Q111:Q117" si="94">C111+O111</f>
        <v>207053</v>
      </c>
      <c r="R111" s="137">
        <f t="shared" ref="R111:R117" si="95">D111+P111</f>
        <v>764880</v>
      </c>
      <c r="S111" s="137">
        <f>S112+S113</f>
        <v>556058</v>
      </c>
      <c r="T111" s="137">
        <f>T112+T113</f>
        <v>359814</v>
      </c>
    </row>
    <row r="112" spans="1:20" x14ac:dyDescent="0.2">
      <c r="A112" s="52" t="s">
        <v>123</v>
      </c>
      <c r="B112" s="49">
        <f>B117</f>
        <v>250000</v>
      </c>
      <c r="C112" s="49">
        <f>C117</f>
        <v>125000</v>
      </c>
      <c r="D112" s="49"/>
      <c r="E112" s="49"/>
      <c r="F112" s="139"/>
      <c r="G112" s="139">
        <f t="shared" ref="G112:L113" si="96">G117</f>
        <v>638111</v>
      </c>
      <c r="H112" s="49">
        <f t="shared" si="96"/>
        <v>1124694</v>
      </c>
      <c r="I112" s="49">
        <f t="shared" si="96"/>
        <v>1124694</v>
      </c>
      <c r="J112" s="49">
        <f t="shared" si="96"/>
        <v>1124694</v>
      </c>
      <c r="K112" s="49">
        <f t="shared" si="96"/>
        <v>1124694</v>
      </c>
      <c r="L112" s="49">
        <f t="shared" si="96"/>
        <v>1124694</v>
      </c>
      <c r="M112" s="55"/>
      <c r="N112" s="79"/>
      <c r="O112" s="137">
        <f>O117</f>
        <v>82053</v>
      </c>
      <c r="P112" s="137">
        <f>P117</f>
        <v>764880</v>
      </c>
      <c r="Q112" s="137">
        <f t="shared" si="94"/>
        <v>207053</v>
      </c>
      <c r="R112" s="137">
        <f t="shared" si="95"/>
        <v>764880</v>
      </c>
      <c r="S112" s="137">
        <f>S117</f>
        <v>556058</v>
      </c>
      <c r="T112" s="137">
        <f>T117</f>
        <v>359814</v>
      </c>
    </row>
    <row r="113" spans="1:20" x14ac:dyDescent="0.2">
      <c r="A113" s="52" t="s">
        <v>124</v>
      </c>
      <c r="B113" s="49"/>
      <c r="C113" s="49"/>
      <c r="D113" s="49"/>
      <c r="E113" s="85" t="s">
        <v>129</v>
      </c>
      <c r="F113" s="139"/>
      <c r="G113" s="139">
        <f>G118</f>
        <v>102775</v>
      </c>
      <c r="H113" s="49">
        <f t="shared" si="96"/>
        <v>239809</v>
      </c>
      <c r="I113" s="49">
        <f t="shared" si="96"/>
        <v>513876</v>
      </c>
      <c r="J113" s="49">
        <f t="shared" si="96"/>
        <v>856460</v>
      </c>
      <c r="K113" s="49">
        <f t="shared" si="96"/>
        <v>856460</v>
      </c>
      <c r="L113" s="49">
        <f t="shared" si="96"/>
        <v>856460</v>
      </c>
      <c r="M113" s="55"/>
      <c r="N113" s="79"/>
      <c r="O113" s="137"/>
      <c r="P113" s="137"/>
      <c r="Q113" s="137"/>
      <c r="R113" s="137"/>
      <c r="S113" s="137"/>
      <c r="T113" s="137"/>
    </row>
    <row r="114" spans="1:20" ht="15" x14ac:dyDescent="0.25">
      <c r="A114" s="53" t="s">
        <v>125</v>
      </c>
      <c r="B114" s="54"/>
      <c r="C114" s="54"/>
      <c r="D114" s="54"/>
      <c r="E114" s="54"/>
      <c r="F114" s="159"/>
      <c r="G114" s="159"/>
      <c r="H114" s="54"/>
      <c r="I114" s="54"/>
      <c r="J114" s="54"/>
      <c r="K114" s="54"/>
      <c r="L114" s="55"/>
      <c r="M114" s="55"/>
      <c r="N114" s="79"/>
      <c r="O114" s="137"/>
      <c r="P114" s="137"/>
      <c r="Q114" s="137"/>
      <c r="R114" s="137"/>
      <c r="S114" s="137"/>
      <c r="T114" s="137"/>
    </row>
    <row r="115" spans="1:20" x14ac:dyDescent="0.2">
      <c r="A115" s="56" t="s">
        <v>126</v>
      </c>
      <c r="B115" s="54"/>
      <c r="C115" s="54"/>
      <c r="D115" s="54"/>
      <c r="E115" s="54"/>
      <c r="F115" s="159"/>
      <c r="G115" s="159"/>
      <c r="H115" s="54"/>
      <c r="I115" s="54"/>
      <c r="J115" s="54"/>
      <c r="K115" s="54"/>
      <c r="L115" s="55"/>
      <c r="M115" s="55"/>
      <c r="N115" s="79"/>
      <c r="O115" s="137"/>
      <c r="P115" s="137"/>
      <c r="Q115" s="137"/>
      <c r="R115" s="137"/>
      <c r="S115" s="137"/>
      <c r="T115" s="137"/>
    </row>
    <row r="116" spans="1:20" x14ac:dyDescent="0.2">
      <c r="A116" s="42" t="s">
        <v>127</v>
      </c>
      <c r="B116" s="49">
        <f>B117+B118</f>
        <v>250000</v>
      </c>
      <c r="C116" s="49">
        <f>C117+C118</f>
        <v>125000</v>
      </c>
      <c r="D116" s="49"/>
      <c r="E116" s="49"/>
      <c r="F116" s="139"/>
      <c r="G116" s="139">
        <f t="shared" ref="G116:L116" si="97">G117+G118</f>
        <v>740886</v>
      </c>
      <c r="H116" s="49">
        <f t="shared" si="97"/>
        <v>1364503</v>
      </c>
      <c r="I116" s="49">
        <f t="shared" si="97"/>
        <v>1638570</v>
      </c>
      <c r="J116" s="49">
        <f t="shared" si="97"/>
        <v>1981154</v>
      </c>
      <c r="K116" s="49">
        <f t="shared" si="97"/>
        <v>1981154</v>
      </c>
      <c r="L116" s="49">
        <f t="shared" si="97"/>
        <v>1981154</v>
      </c>
      <c r="M116" s="55"/>
      <c r="N116" s="79"/>
      <c r="O116" s="139">
        <f>O117+O118</f>
        <v>82053</v>
      </c>
      <c r="P116" s="139">
        <f>P117+P118</f>
        <v>764880</v>
      </c>
      <c r="Q116" s="137">
        <f t="shared" si="94"/>
        <v>207053</v>
      </c>
      <c r="R116" s="137">
        <f t="shared" si="95"/>
        <v>764880</v>
      </c>
      <c r="S116" s="139">
        <f>S117+S118</f>
        <v>556058</v>
      </c>
      <c r="T116" s="139">
        <f>T117+T118</f>
        <v>359814</v>
      </c>
    </row>
    <row r="117" spans="1:20" x14ac:dyDescent="0.2">
      <c r="A117" s="52" t="s">
        <v>123</v>
      </c>
      <c r="B117" s="49">
        <v>250000</v>
      </c>
      <c r="C117" s="49">
        <v>125000</v>
      </c>
      <c r="D117" s="49"/>
      <c r="E117" s="49" t="s">
        <v>71</v>
      </c>
      <c r="F117" s="139"/>
      <c r="G117" s="139">
        <v>638111</v>
      </c>
      <c r="H117" s="49">
        <v>1124694</v>
      </c>
      <c r="I117" s="49">
        <v>1124694</v>
      </c>
      <c r="J117" s="49">
        <v>1124694</v>
      </c>
      <c r="K117" s="49">
        <v>1124694</v>
      </c>
      <c r="L117" s="49">
        <v>1124694</v>
      </c>
      <c r="M117" s="86" t="s">
        <v>146</v>
      </c>
      <c r="N117" s="79"/>
      <c r="O117" s="137">
        <v>82053</v>
      </c>
      <c r="P117" s="137">
        <v>764880</v>
      </c>
      <c r="Q117" s="137">
        <f t="shared" si="94"/>
        <v>207053</v>
      </c>
      <c r="R117" s="137">
        <f t="shared" si="95"/>
        <v>764880</v>
      </c>
      <c r="S117" s="137">
        <f>G117-O117</f>
        <v>556058</v>
      </c>
      <c r="T117" s="137">
        <f>H117-P117</f>
        <v>359814</v>
      </c>
    </row>
    <row r="118" spans="1:20" x14ac:dyDescent="0.2">
      <c r="A118" s="52" t="s">
        <v>124</v>
      </c>
      <c r="B118" s="49"/>
      <c r="C118" s="49"/>
      <c r="D118" s="49"/>
      <c r="E118" s="85" t="s">
        <v>129</v>
      </c>
      <c r="F118" s="139"/>
      <c r="G118" s="139">
        <v>102775</v>
      </c>
      <c r="H118" s="49">
        <v>239809</v>
      </c>
      <c r="I118" s="49">
        <v>513876</v>
      </c>
      <c r="J118" s="49">
        <v>856460</v>
      </c>
      <c r="K118" s="49">
        <v>856460</v>
      </c>
      <c r="L118" s="49">
        <v>856460</v>
      </c>
      <c r="M118" s="50" t="s">
        <v>147</v>
      </c>
      <c r="N118" s="79"/>
      <c r="O118" s="137"/>
      <c r="P118" s="137"/>
      <c r="Q118" s="137"/>
      <c r="R118" s="137"/>
      <c r="S118" s="137"/>
      <c r="T118" s="137"/>
    </row>
    <row r="119" spans="1:20" x14ac:dyDescent="0.2">
      <c r="A119" s="68" t="s">
        <v>148</v>
      </c>
      <c r="B119" s="69"/>
      <c r="C119" s="69"/>
      <c r="D119" s="69"/>
      <c r="E119" s="69"/>
      <c r="F119" s="159"/>
      <c r="G119" s="159"/>
      <c r="H119" s="69"/>
      <c r="I119" s="69"/>
      <c r="J119" s="69"/>
      <c r="K119" s="69"/>
      <c r="L119" s="70"/>
      <c r="M119" s="70"/>
      <c r="O119" s="136"/>
      <c r="P119" s="136"/>
      <c r="Q119" s="136"/>
      <c r="R119" s="136"/>
      <c r="S119" s="136"/>
      <c r="T119" s="136"/>
    </row>
    <row r="120" spans="1:20" ht="15" x14ac:dyDescent="0.25">
      <c r="A120" s="51" t="s">
        <v>118</v>
      </c>
      <c r="B120" s="49">
        <f t="shared" ref="B120:L120" si="98">B133+B147</f>
        <v>7628605</v>
      </c>
      <c r="C120" s="49">
        <f t="shared" si="98"/>
        <v>1245316</v>
      </c>
      <c r="D120" s="49">
        <f t="shared" si="98"/>
        <v>1245316</v>
      </c>
      <c r="E120" s="49"/>
      <c r="F120" s="139"/>
      <c r="G120" s="139">
        <f t="shared" si="98"/>
        <v>11795056</v>
      </c>
      <c r="H120" s="49">
        <f t="shared" si="98"/>
        <v>9828001</v>
      </c>
      <c r="I120" s="49">
        <f t="shared" si="98"/>
        <v>7524883</v>
      </c>
      <c r="J120" s="49">
        <f t="shared" si="98"/>
        <v>7524883</v>
      </c>
      <c r="K120" s="49">
        <f t="shared" si="98"/>
        <v>7524883</v>
      </c>
      <c r="L120" s="49">
        <f t="shared" si="98"/>
        <v>7524883</v>
      </c>
      <c r="M120" s="50"/>
      <c r="N120" s="48"/>
      <c r="O120" s="136"/>
      <c r="P120" s="136"/>
      <c r="Q120" s="136">
        <f>Q133+Q147</f>
        <v>1245316</v>
      </c>
      <c r="R120" s="136">
        <f>R133+R147</f>
        <v>1245316</v>
      </c>
      <c r="S120" s="136">
        <f>S133+S147</f>
        <v>11795056</v>
      </c>
      <c r="T120" s="136">
        <f>T133+T147</f>
        <v>9828001</v>
      </c>
    </row>
    <row r="121" spans="1:20" x14ac:dyDescent="0.2">
      <c r="A121" s="42" t="s">
        <v>119</v>
      </c>
      <c r="B121" s="49"/>
      <c r="C121" s="49"/>
      <c r="D121" s="49"/>
      <c r="E121" s="49"/>
      <c r="F121" s="139"/>
      <c r="G121" s="139"/>
      <c r="H121" s="49"/>
      <c r="I121" s="49"/>
      <c r="J121" s="49"/>
      <c r="K121" s="49"/>
      <c r="L121" s="49"/>
      <c r="M121" s="50"/>
      <c r="N121" s="48"/>
      <c r="O121" s="136"/>
      <c r="P121" s="136"/>
      <c r="Q121" s="136"/>
      <c r="R121" s="136"/>
      <c r="S121" s="136"/>
      <c r="T121" s="136"/>
    </row>
    <row r="122" spans="1:20" x14ac:dyDescent="0.2">
      <c r="A122" s="42" t="s">
        <v>120</v>
      </c>
      <c r="B122" s="49"/>
      <c r="C122" s="49"/>
      <c r="D122" s="49"/>
      <c r="E122" s="49"/>
      <c r="F122" s="139"/>
      <c r="G122" s="139"/>
      <c r="H122" s="49"/>
      <c r="I122" s="49"/>
      <c r="J122" s="49"/>
      <c r="K122" s="49"/>
      <c r="L122" s="49"/>
      <c r="M122" s="50"/>
      <c r="N122" s="48"/>
      <c r="O122" s="136"/>
      <c r="P122" s="136"/>
      <c r="Q122" s="136"/>
      <c r="R122" s="136"/>
      <c r="S122" s="136"/>
      <c r="T122" s="136"/>
    </row>
    <row r="123" spans="1:20" x14ac:dyDescent="0.2">
      <c r="A123" s="42" t="s">
        <v>121</v>
      </c>
      <c r="B123" s="49"/>
      <c r="C123" s="49"/>
      <c r="D123" s="49"/>
      <c r="E123" s="49"/>
      <c r="F123" s="139"/>
      <c r="G123" s="139"/>
      <c r="H123" s="49"/>
      <c r="I123" s="49"/>
      <c r="J123" s="49"/>
      <c r="K123" s="49"/>
      <c r="L123" s="49"/>
      <c r="M123" s="50"/>
      <c r="N123" s="48"/>
      <c r="O123" s="136"/>
      <c r="P123" s="136"/>
      <c r="Q123" s="136"/>
      <c r="R123" s="136"/>
      <c r="S123" s="136"/>
      <c r="T123" s="136"/>
    </row>
    <row r="124" spans="1:20" ht="15" x14ac:dyDescent="0.25">
      <c r="A124" s="51" t="s">
        <v>122</v>
      </c>
      <c r="B124" s="49">
        <f t="shared" ref="B124:L126" si="99">B137+B151</f>
        <v>7628605</v>
      </c>
      <c r="C124" s="49">
        <f t="shared" si="99"/>
        <v>1245316</v>
      </c>
      <c r="D124" s="49">
        <f t="shared" si="99"/>
        <v>1245316</v>
      </c>
      <c r="E124" s="49"/>
      <c r="F124" s="139"/>
      <c r="G124" s="139">
        <f t="shared" si="99"/>
        <v>11795056</v>
      </c>
      <c r="H124" s="49">
        <f t="shared" si="99"/>
        <v>9828001</v>
      </c>
      <c r="I124" s="49">
        <f t="shared" si="99"/>
        <v>7524883</v>
      </c>
      <c r="J124" s="49">
        <f t="shared" si="99"/>
        <v>7524883</v>
      </c>
      <c r="K124" s="49">
        <f t="shared" si="99"/>
        <v>7524883</v>
      </c>
      <c r="L124" s="49">
        <f t="shared" si="99"/>
        <v>7524883</v>
      </c>
      <c r="M124" s="50"/>
      <c r="N124" s="48"/>
      <c r="O124" s="136"/>
      <c r="P124" s="136"/>
      <c r="Q124" s="136">
        <f>Q137+Q151</f>
        <v>1245316</v>
      </c>
      <c r="R124" s="136">
        <f>R137+R151</f>
        <v>1245316</v>
      </c>
      <c r="S124" s="136">
        <f>S137+S151</f>
        <v>11795056</v>
      </c>
      <c r="T124" s="136">
        <f>T137+T151</f>
        <v>9828001</v>
      </c>
    </row>
    <row r="125" spans="1:20" x14ac:dyDescent="0.2">
      <c r="A125" s="52" t="s">
        <v>123</v>
      </c>
      <c r="B125" s="49">
        <f t="shared" si="99"/>
        <v>1245316</v>
      </c>
      <c r="C125" s="49">
        <f t="shared" si="99"/>
        <v>1245316</v>
      </c>
      <c r="D125" s="49">
        <f t="shared" si="99"/>
        <v>1245316</v>
      </c>
      <c r="E125" s="49"/>
      <c r="F125" s="139"/>
      <c r="G125" s="139"/>
      <c r="H125" s="49"/>
      <c r="I125" s="49"/>
      <c r="J125" s="49"/>
      <c r="K125" s="49"/>
      <c r="L125" s="49"/>
      <c r="M125" s="50"/>
      <c r="N125" s="48"/>
      <c r="O125" s="136"/>
      <c r="P125" s="136"/>
      <c r="Q125" s="136"/>
      <c r="R125" s="136"/>
      <c r="S125" s="136"/>
      <c r="T125" s="136"/>
    </row>
    <row r="126" spans="1:20" x14ac:dyDescent="0.2">
      <c r="A126" s="52" t="s">
        <v>124</v>
      </c>
      <c r="B126" s="49">
        <f t="shared" si="99"/>
        <v>6383289</v>
      </c>
      <c r="C126" s="49"/>
      <c r="D126" s="49"/>
      <c r="E126" s="85" t="s">
        <v>129</v>
      </c>
      <c r="F126" s="139"/>
      <c r="G126" s="139">
        <f t="shared" si="99"/>
        <v>11795056</v>
      </c>
      <c r="H126" s="49">
        <f t="shared" si="99"/>
        <v>9828001</v>
      </c>
      <c r="I126" s="49">
        <f t="shared" si="99"/>
        <v>7524883</v>
      </c>
      <c r="J126" s="49">
        <f t="shared" si="99"/>
        <v>7524883</v>
      </c>
      <c r="K126" s="49">
        <f t="shared" si="99"/>
        <v>7524883</v>
      </c>
      <c r="L126" s="49">
        <f t="shared" si="99"/>
        <v>7524883</v>
      </c>
      <c r="M126" s="50"/>
      <c r="N126" s="48"/>
      <c r="O126" s="136"/>
      <c r="P126" s="136"/>
      <c r="Q126" s="136">
        <f>Q139+Q153</f>
        <v>0</v>
      </c>
      <c r="R126" s="136">
        <f>R139+R153</f>
        <v>0</v>
      </c>
      <c r="S126" s="136">
        <f>S139+S153</f>
        <v>11795056</v>
      </c>
      <c r="T126" s="136">
        <f>T139+T153</f>
        <v>9828001</v>
      </c>
    </row>
    <row r="127" spans="1:20" ht="15" x14ac:dyDescent="0.25">
      <c r="A127" s="53" t="s">
        <v>125</v>
      </c>
      <c r="B127" s="54"/>
      <c r="C127" s="54"/>
      <c r="D127" s="54"/>
      <c r="E127" s="54"/>
      <c r="F127" s="159"/>
      <c r="G127" s="159"/>
      <c r="H127" s="54"/>
      <c r="I127" s="54"/>
      <c r="J127" s="54"/>
      <c r="K127" s="54"/>
      <c r="L127" s="55"/>
      <c r="M127" s="55"/>
      <c r="N127" s="79"/>
      <c r="O127" s="136"/>
      <c r="P127" s="136"/>
      <c r="Q127" s="136"/>
      <c r="R127" s="136"/>
      <c r="S127" s="136"/>
      <c r="T127" s="136"/>
    </row>
    <row r="128" spans="1:20" x14ac:dyDescent="0.2">
      <c r="A128" s="56" t="s">
        <v>126</v>
      </c>
      <c r="B128" s="54"/>
      <c r="C128" s="54"/>
      <c r="D128" s="54"/>
      <c r="E128" s="54"/>
      <c r="F128" s="159"/>
      <c r="G128" s="159"/>
      <c r="H128" s="54"/>
      <c r="I128" s="54"/>
      <c r="J128" s="54"/>
      <c r="K128" s="54"/>
      <c r="L128" s="55"/>
      <c r="M128" s="55"/>
      <c r="N128" s="79"/>
      <c r="O128" s="136"/>
      <c r="P128" s="136"/>
      <c r="Q128" s="136"/>
      <c r="R128" s="136"/>
      <c r="S128" s="136"/>
      <c r="T128" s="136"/>
    </row>
    <row r="129" spans="1:20" x14ac:dyDescent="0.2">
      <c r="A129" s="42" t="s">
        <v>127</v>
      </c>
      <c r="B129" s="49">
        <f t="shared" ref="B129:L130" si="100">B142+B156</f>
        <v>7628605</v>
      </c>
      <c r="C129" s="49">
        <f t="shared" si="100"/>
        <v>1245316</v>
      </c>
      <c r="D129" s="49">
        <f t="shared" si="100"/>
        <v>1245316</v>
      </c>
      <c r="E129" s="49"/>
      <c r="F129" s="139"/>
      <c r="G129" s="139">
        <f t="shared" si="100"/>
        <v>11795056</v>
      </c>
      <c r="H129" s="49">
        <f t="shared" si="100"/>
        <v>9828001</v>
      </c>
      <c r="I129" s="49">
        <f t="shared" si="100"/>
        <v>7524883</v>
      </c>
      <c r="J129" s="49">
        <f t="shared" si="100"/>
        <v>7524883</v>
      </c>
      <c r="K129" s="49">
        <f t="shared" si="100"/>
        <v>7524883</v>
      </c>
      <c r="L129" s="49">
        <f t="shared" si="100"/>
        <v>7524883</v>
      </c>
      <c r="M129" s="50"/>
      <c r="N129" s="48"/>
      <c r="O129" s="136"/>
      <c r="P129" s="136"/>
      <c r="Q129" s="136">
        <f>Q142+Q156</f>
        <v>1245316</v>
      </c>
      <c r="R129" s="136">
        <f>R142+R156</f>
        <v>1245316</v>
      </c>
      <c r="S129" s="136">
        <f>S142+S156</f>
        <v>11795056</v>
      </c>
      <c r="T129" s="136">
        <f>T142+T156</f>
        <v>9828001</v>
      </c>
    </row>
    <row r="130" spans="1:20" x14ac:dyDescent="0.2">
      <c r="A130" s="52" t="s">
        <v>123</v>
      </c>
      <c r="B130" s="49">
        <f>B143+B157</f>
        <v>1245316</v>
      </c>
      <c r="C130" s="49">
        <f t="shared" si="100"/>
        <v>1245316</v>
      </c>
      <c r="D130" s="49">
        <f t="shared" si="100"/>
        <v>1245316</v>
      </c>
      <c r="E130" s="49"/>
      <c r="F130" s="139"/>
      <c r="G130" s="139"/>
      <c r="H130" s="49"/>
      <c r="I130" s="49"/>
      <c r="J130" s="49"/>
      <c r="K130" s="49"/>
      <c r="L130" s="49"/>
      <c r="M130" s="50"/>
      <c r="N130" s="48"/>
      <c r="O130" s="136"/>
      <c r="P130" s="136"/>
      <c r="Q130" s="136"/>
      <c r="R130" s="136"/>
      <c r="S130" s="136"/>
      <c r="T130" s="136"/>
    </row>
    <row r="131" spans="1:20" x14ac:dyDescent="0.2">
      <c r="A131" s="66" t="s">
        <v>124</v>
      </c>
      <c r="B131" s="49"/>
      <c r="C131" s="49"/>
      <c r="D131" s="49"/>
      <c r="E131" s="85" t="s">
        <v>129</v>
      </c>
      <c r="F131" s="139"/>
      <c r="G131" s="139">
        <f>G144+G159+G158</f>
        <v>11795056</v>
      </c>
      <c r="H131" s="49">
        <f>H144+H159+H158</f>
        <v>9828001</v>
      </c>
      <c r="I131" s="49">
        <f>I144+I159</f>
        <v>7524883</v>
      </c>
      <c r="J131" s="49">
        <f>J144+J159</f>
        <v>7524883</v>
      </c>
      <c r="K131" s="49">
        <f>K144+K159</f>
        <v>7524883</v>
      </c>
      <c r="L131" s="49">
        <f>L144+L159</f>
        <v>7524883</v>
      </c>
      <c r="M131" s="50"/>
      <c r="N131" s="48"/>
      <c r="O131" s="136"/>
      <c r="P131" s="136"/>
      <c r="Q131" s="136">
        <f>Q144+Q159+Q158</f>
        <v>0</v>
      </c>
      <c r="R131" s="136">
        <f>R144+R159+R158</f>
        <v>0</v>
      </c>
      <c r="S131" s="136">
        <f>S144+S159+S158</f>
        <v>11795056</v>
      </c>
      <c r="T131" s="136">
        <f>T144+T159+T158</f>
        <v>9828001</v>
      </c>
    </row>
    <row r="132" spans="1:20" x14ac:dyDescent="0.2">
      <c r="A132" s="82" t="s">
        <v>149</v>
      </c>
      <c r="B132" s="83"/>
      <c r="C132" s="83"/>
      <c r="D132" s="83"/>
      <c r="E132" s="83"/>
      <c r="F132" s="159"/>
      <c r="G132" s="159"/>
      <c r="H132" s="83"/>
      <c r="I132" s="83"/>
      <c r="J132" s="83"/>
      <c r="K132" s="83"/>
      <c r="L132" s="84"/>
      <c r="M132" s="87"/>
      <c r="O132" s="136"/>
      <c r="P132" s="136"/>
      <c r="Q132" s="136"/>
      <c r="R132" s="136"/>
      <c r="S132" s="136"/>
      <c r="T132" s="136"/>
    </row>
    <row r="133" spans="1:20" ht="15" x14ac:dyDescent="0.25">
      <c r="A133" s="77" t="s">
        <v>118</v>
      </c>
      <c r="B133" s="78">
        <f>B137</f>
        <v>1245316</v>
      </c>
      <c r="C133" s="78">
        <f>C137</f>
        <v>1245316</v>
      </c>
      <c r="D133" s="78">
        <f>D137</f>
        <v>1245316</v>
      </c>
      <c r="E133" s="78"/>
      <c r="F133" s="138"/>
      <c r="G133" s="138"/>
      <c r="H133" s="78"/>
      <c r="I133" s="78"/>
      <c r="J133" s="78"/>
      <c r="K133" s="78"/>
      <c r="L133" s="78"/>
      <c r="M133" s="50"/>
      <c r="N133" s="79"/>
      <c r="O133" s="151"/>
      <c r="P133" s="151"/>
      <c r="Q133" s="151">
        <f>Q137</f>
        <v>1245316</v>
      </c>
      <c r="R133" s="151">
        <f>R137</f>
        <v>1245316</v>
      </c>
      <c r="S133" s="151"/>
      <c r="T133" s="151"/>
    </row>
    <row r="134" spans="1:20" x14ac:dyDescent="0.2">
      <c r="A134" s="42" t="s">
        <v>119</v>
      </c>
      <c r="B134" s="49"/>
      <c r="C134" s="49"/>
      <c r="D134" s="49"/>
      <c r="E134" s="49"/>
      <c r="F134" s="139"/>
      <c r="G134" s="139"/>
      <c r="H134" s="49"/>
      <c r="I134" s="49"/>
      <c r="J134" s="49"/>
      <c r="K134" s="49"/>
      <c r="L134" s="49"/>
      <c r="M134" s="50"/>
      <c r="N134" s="79"/>
      <c r="O134" s="151"/>
      <c r="P134" s="151"/>
      <c r="Q134" s="151"/>
      <c r="R134" s="151"/>
      <c r="S134" s="151"/>
      <c r="T134" s="151"/>
    </row>
    <row r="135" spans="1:20" x14ac:dyDescent="0.2">
      <c r="A135" s="42" t="s">
        <v>120</v>
      </c>
      <c r="B135" s="49"/>
      <c r="C135" s="49"/>
      <c r="D135" s="49"/>
      <c r="E135" s="49"/>
      <c r="F135" s="139"/>
      <c r="G135" s="139"/>
      <c r="H135" s="49"/>
      <c r="I135" s="49"/>
      <c r="J135" s="49"/>
      <c r="K135" s="49"/>
      <c r="L135" s="49"/>
      <c r="M135" s="50"/>
      <c r="N135" s="79"/>
      <c r="O135" s="151"/>
      <c r="P135" s="151"/>
      <c r="Q135" s="151"/>
      <c r="R135" s="151"/>
      <c r="S135" s="151"/>
      <c r="T135" s="151"/>
    </row>
    <row r="136" spans="1:20" x14ac:dyDescent="0.2">
      <c r="A136" s="42" t="s">
        <v>121</v>
      </c>
      <c r="B136" s="49"/>
      <c r="C136" s="49"/>
      <c r="D136" s="49"/>
      <c r="E136" s="49"/>
      <c r="F136" s="139"/>
      <c r="G136" s="139"/>
      <c r="H136" s="49"/>
      <c r="I136" s="49"/>
      <c r="J136" s="49"/>
      <c r="K136" s="49"/>
      <c r="L136" s="49"/>
      <c r="M136" s="50"/>
      <c r="N136" s="79"/>
      <c r="O136" s="151"/>
      <c r="P136" s="151"/>
      <c r="Q136" s="151"/>
      <c r="R136" s="151"/>
      <c r="S136" s="151"/>
      <c r="T136" s="151"/>
    </row>
    <row r="137" spans="1:20" ht="15" x14ac:dyDescent="0.25">
      <c r="A137" s="51" t="s">
        <v>122</v>
      </c>
      <c r="B137" s="49">
        <f>B138</f>
        <v>1245316</v>
      </c>
      <c r="C137" s="49">
        <f>C138</f>
        <v>1245316</v>
      </c>
      <c r="D137" s="49">
        <f>D138</f>
        <v>1245316</v>
      </c>
      <c r="E137" s="49"/>
      <c r="F137" s="139"/>
      <c r="G137" s="139"/>
      <c r="H137" s="49"/>
      <c r="I137" s="49"/>
      <c r="J137" s="49"/>
      <c r="K137" s="49"/>
      <c r="L137" s="49"/>
      <c r="M137" s="50"/>
      <c r="N137" s="79"/>
      <c r="O137" s="151"/>
      <c r="P137" s="151"/>
      <c r="Q137" s="151">
        <f>Q138</f>
        <v>1245316</v>
      </c>
      <c r="R137" s="151">
        <f>R138</f>
        <v>1245316</v>
      </c>
      <c r="S137" s="151"/>
      <c r="T137" s="151"/>
    </row>
    <row r="138" spans="1:20" x14ac:dyDescent="0.2">
      <c r="A138" s="52" t="s">
        <v>123</v>
      </c>
      <c r="B138" s="49">
        <f>B142</f>
        <v>1245316</v>
      </c>
      <c r="C138" s="49">
        <f>C142</f>
        <v>1245316</v>
      </c>
      <c r="D138" s="49">
        <f>D142</f>
        <v>1245316</v>
      </c>
      <c r="E138" s="49"/>
      <c r="F138" s="139"/>
      <c r="G138" s="139"/>
      <c r="H138" s="49"/>
      <c r="I138" s="49"/>
      <c r="J138" s="49"/>
      <c r="K138" s="49"/>
      <c r="L138" s="49"/>
      <c r="M138" s="50"/>
      <c r="N138" s="79"/>
      <c r="O138" s="151"/>
      <c r="P138" s="151"/>
      <c r="Q138" s="151">
        <f>Q142</f>
        <v>1245316</v>
      </c>
      <c r="R138" s="151">
        <f>R142</f>
        <v>1245316</v>
      </c>
      <c r="S138" s="151"/>
      <c r="T138" s="151"/>
    </row>
    <row r="139" spans="1:20" x14ac:dyDescent="0.2">
      <c r="A139" s="52" t="s">
        <v>124</v>
      </c>
      <c r="B139" s="49"/>
      <c r="C139" s="49"/>
      <c r="D139" s="49"/>
      <c r="E139" s="85" t="s">
        <v>129</v>
      </c>
      <c r="F139" s="139"/>
      <c r="G139" s="139"/>
      <c r="H139" s="49"/>
      <c r="I139" s="49"/>
      <c r="J139" s="49"/>
      <c r="K139" s="49"/>
      <c r="L139" s="49"/>
      <c r="M139" s="50"/>
      <c r="N139" s="79"/>
      <c r="O139" s="151"/>
      <c r="P139" s="151"/>
      <c r="Q139" s="151"/>
      <c r="R139" s="151"/>
      <c r="S139" s="151"/>
      <c r="T139" s="151"/>
    </row>
    <row r="140" spans="1:20" ht="15" x14ac:dyDescent="0.25">
      <c r="A140" s="53" t="s">
        <v>125</v>
      </c>
      <c r="B140" s="54"/>
      <c r="C140" s="54"/>
      <c r="D140" s="54"/>
      <c r="E140" s="54"/>
      <c r="F140" s="159"/>
      <c r="G140" s="159"/>
      <c r="H140" s="54"/>
      <c r="I140" s="54"/>
      <c r="J140" s="54"/>
      <c r="K140" s="54"/>
      <c r="L140" s="55"/>
      <c r="M140" s="55"/>
      <c r="N140" s="79"/>
      <c r="O140" s="151"/>
      <c r="P140" s="151"/>
      <c r="Q140" s="151"/>
      <c r="R140" s="151"/>
      <c r="S140" s="151"/>
      <c r="T140" s="151"/>
    </row>
    <row r="141" spans="1:20" x14ac:dyDescent="0.2">
      <c r="A141" s="56" t="s">
        <v>126</v>
      </c>
      <c r="B141" s="54"/>
      <c r="C141" s="54"/>
      <c r="D141" s="54"/>
      <c r="E141" s="54"/>
      <c r="F141" s="159"/>
      <c r="G141" s="159"/>
      <c r="H141" s="54"/>
      <c r="I141" s="54"/>
      <c r="J141" s="54"/>
      <c r="K141" s="54"/>
      <c r="L141" s="55"/>
      <c r="M141" s="55"/>
      <c r="N141" s="79"/>
      <c r="O141" s="151"/>
      <c r="P141" s="151"/>
      <c r="Q141" s="151"/>
      <c r="R141" s="151"/>
      <c r="S141" s="151"/>
      <c r="T141" s="151"/>
    </row>
    <row r="142" spans="1:20" x14ac:dyDescent="0.2">
      <c r="A142" s="42" t="s">
        <v>127</v>
      </c>
      <c r="B142" s="49">
        <f>B143</f>
        <v>1245316</v>
      </c>
      <c r="C142" s="49">
        <f>C143</f>
        <v>1245316</v>
      </c>
      <c r="D142" s="49">
        <f>D143</f>
        <v>1245316</v>
      </c>
      <c r="E142" s="49"/>
      <c r="F142" s="139"/>
      <c r="G142" s="139"/>
      <c r="H142" s="49"/>
      <c r="I142" s="49"/>
      <c r="J142" s="49"/>
      <c r="K142" s="49"/>
      <c r="L142" s="49"/>
      <c r="M142" s="55"/>
      <c r="N142" s="79"/>
      <c r="O142" s="151"/>
      <c r="P142" s="151"/>
      <c r="Q142" s="151">
        <f>Q143</f>
        <v>1245316</v>
      </c>
      <c r="R142" s="151">
        <f>R143</f>
        <v>1245316</v>
      </c>
      <c r="S142" s="151"/>
      <c r="T142" s="151"/>
    </row>
    <row r="143" spans="1:20" x14ac:dyDescent="0.2">
      <c r="A143" s="52" t="s">
        <v>123</v>
      </c>
      <c r="B143" s="49">
        <v>1245316</v>
      </c>
      <c r="C143" s="49">
        <v>1245316</v>
      </c>
      <c r="D143" s="49">
        <v>1245316</v>
      </c>
      <c r="E143" s="49" t="s">
        <v>150</v>
      </c>
      <c r="F143" s="139"/>
      <c r="G143" s="139"/>
      <c r="H143" s="49"/>
      <c r="I143" s="49"/>
      <c r="J143" s="49"/>
      <c r="K143" s="49"/>
      <c r="L143" s="49"/>
      <c r="M143" s="55"/>
      <c r="N143" s="79"/>
      <c r="O143" s="151"/>
      <c r="P143" s="151"/>
      <c r="Q143" s="151">
        <f>C143</f>
        <v>1245316</v>
      </c>
      <c r="R143" s="151">
        <f>D143</f>
        <v>1245316</v>
      </c>
      <c r="S143" s="151"/>
      <c r="T143" s="151"/>
    </row>
    <row r="144" spans="1:20" x14ac:dyDescent="0.2">
      <c r="A144" s="52" t="s">
        <v>124</v>
      </c>
      <c r="B144" s="49"/>
      <c r="C144" s="49"/>
      <c r="D144" s="49"/>
      <c r="E144" s="85" t="s">
        <v>129</v>
      </c>
      <c r="F144" s="139"/>
      <c r="G144" s="139"/>
      <c r="H144" s="49"/>
      <c r="I144" s="49"/>
      <c r="J144" s="49"/>
      <c r="K144" s="49"/>
      <c r="L144" s="49"/>
      <c r="M144" s="55"/>
      <c r="N144" s="79"/>
      <c r="O144" s="151"/>
      <c r="P144" s="151"/>
      <c r="Q144" s="151"/>
      <c r="R144" s="151"/>
      <c r="S144" s="151"/>
      <c r="T144" s="151"/>
    </row>
    <row r="145" spans="1:20" x14ac:dyDescent="0.2">
      <c r="A145" s="71" t="s">
        <v>151</v>
      </c>
      <c r="B145" s="72"/>
      <c r="C145" s="72"/>
      <c r="D145" s="72"/>
      <c r="E145" s="72"/>
      <c r="F145" s="162"/>
      <c r="G145" s="162"/>
      <c r="H145" s="72"/>
      <c r="I145" s="72"/>
      <c r="J145" s="72"/>
      <c r="K145" s="72"/>
      <c r="L145" s="73"/>
      <c r="M145" s="88"/>
      <c r="O145" s="136"/>
      <c r="P145" s="136"/>
      <c r="Q145" s="136"/>
      <c r="R145" s="136"/>
      <c r="S145" s="136"/>
      <c r="T145" s="136"/>
    </row>
    <row r="146" spans="1:20" x14ac:dyDescent="0.2">
      <c r="A146" s="74" t="s">
        <v>152</v>
      </c>
      <c r="B146" s="75"/>
      <c r="C146" s="75"/>
      <c r="D146" s="75"/>
      <c r="E146" s="75"/>
      <c r="F146" s="163"/>
      <c r="G146" s="163"/>
      <c r="H146" s="75"/>
      <c r="I146" s="75"/>
      <c r="J146" s="75"/>
      <c r="K146" s="75"/>
      <c r="L146" s="76"/>
      <c r="M146" s="89"/>
      <c r="O146" s="136"/>
      <c r="P146" s="136"/>
      <c r="Q146" s="136"/>
      <c r="R146" s="136"/>
      <c r="S146" s="136"/>
      <c r="T146" s="136"/>
    </row>
    <row r="147" spans="1:20" ht="15" x14ac:dyDescent="0.25">
      <c r="A147" s="77" t="s">
        <v>118</v>
      </c>
      <c r="B147" s="78">
        <f>SUM(B148:B151)</f>
        <v>6383289</v>
      </c>
      <c r="C147" s="78"/>
      <c r="D147" s="78"/>
      <c r="E147" s="78"/>
      <c r="F147" s="138"/>
      <c r="G147" s="138">
        <f t="shared" ref="G147:L147" si="101">SUM(G148:G151)</f>
        <v>11795056</v>
      </c>
      <c r="H147" s="78">
        <f t="shared" si="101"/>
        <v>9828001</v>
      </c>
      <c r="I147" s="78">
        <f t="shared" si="101"/>
        <v>7524883</v>
      </c>
      <c r="J147" s="78">
        <f t="shared" si="101"/>
        <v>7524883</v>
      </c>
      <c r="K147" s="78">
        <f t="shared" si="101"/>
        <v>7524883</v>
      </c>
      <c r="L147" s="78">
        <f t="shared" si="101"/>
        <v>7524883</v>
      </c>
      <c r="M147" s="50"/>
      <c r="N147" s="79"/>
      <c r="O147" s="151"/>
      <c r="P147" s="151"/>
      <c r="Q147" s="151"/>
      <c r="R147" s="151"/>
      <c r="S147" s="151">
        <f>SUM(S148:S151)</f>
        <v>11795056</v>
      </c>
      <c r="T147" s="151">
        <f>SUM(T148:T151)</f>
        <v>9828001</v>
      </c>
    </row>
    <row r="148" spans="1:20" x14ac:dyDescent="0.2">
      <c r="A148" s="42" t="s">
        <v>119</v>
      </c>
      <c r="B148" s="49"/>
      <c r="C148" s="49"/>
      <c r="D148" s="49"/>
      <c r="E148" s="49"/>
      <c r="F148" s="139"/>
      <c r="G148" s="139"/>
      <c r="H148" s="49"/>
      <c r="I148" s="49"/>
      <c r="J148" s="49"/>
      <c r="K148" s="49"/>
      <c r="L148" s="49"/>
      <c r="M148" s="80"/>
      <c r="N148" s="79"/>
      <c r="O148" s="151"/>
      <c r="P148" s="151"/>
      <c r="Q148" s="151"/>
      <c r="R148" s="151"/>
      <c r="S148" s="151"/>
      <c r="T148" s="151"/>
    </row>
    <row r="149" spans="1:20" x14ac:dyDescent="0.2">
      <c r="A149" s="42" t="s">
        <v>120</v>
      </c>
      <c r="B149" s="49"/>
      <c r="C149" s="49"/>
      <c r="D149" s="49"/>
      <c r="E149" s="49"/>
      <c r="F149" s="139"/>
      <c r="G149" s="139"/>
      <c r="H149" s="49"/>
      <c r="I149" s="49"/>
      <c r="J149" s="49"/>
      <c r="K149" s="49"/>
      <c r="L149" s="49"/>
      <c r="M149" s="55"/>
      <c r="N149" s="79"/>
      <c r="O149" s="151"/>
      <c r="P149" s="151"/>
      <c r="Q149" s="151"/>
      <c r="R149" s="151"/>
      <c r="S149" s="151"/>
      <c r="T149" s="151"/>
    </row>
    <row r="150" spans="1:20" x14ac:dyDescent="0.2">
      <c r="A150" s="42" t="s">
        <v>121</v>
      </c>
      <c r="B150" s="49"/>
      <c r="C150" s="49"/>
      <c r="D150" s="49"/>
      <c r="E150" s="49"/>
      <c r="F150" s="139"/>
      <c r="G150" s="139"/>
      <c r="H150" s="49"/>
      <c r="I150" s="49"/>
      <c r="J150" s="49"/>
      <c r="K150" s="49"/>
      <c r="L150" s="49"/>
      <c r="M150" s="55"/>
      <c r="N150" s="79"/>
      <c r="O150" s="151"/>
      <c r="P150" s="151"/>
      <c r="Q150" s="151"/>
      <c r="R150" s="151"/>
      <c r="S150" s="151"/>
      <c r="T150" s="151"/>
    </row>
    <row r="151" spans="1:20" ht="15" x14ac:dyDescent="0.25">
      <c r="A151" s="51" t="s">
        <v>122</v>
      </c>
      <c r="B151" s="49">
        <f>B152+B153</f>
        <v>6383289</v>
      </c>
      <c r="C151" s="49"/>
      <c r="D151" s="49"/>
      <c r="E151" s="49"/>
      <c r="F151" s="139"/>
      <c r="G151" s="139">
        <f t="shared" ref="G151:L151" si="102">G152+G153</f>
        <v>11795056</v>
      </c>
      <c r="H151" s="49">
        <f t="shared" si="102"/>
        <v>9828001</v>
      </c>
      <c r="I151" s="49">
        <f t="shared" si="102"/>
        <v>7524883</v>
      </c>
      <c r="J151" s="49">
        <f t="shared" si="102"/>
        <v>7524883</v>
      </c>
      <c r="K151" s="49">
        <f t="shared" si="102"/>
        <v>7524883</v>
      </c>
      <c r="L151" s="49">
        <f t="shared" si="102"/>
        <v>7524883</v>
      </c>
      <c r="M151" s="55"/>
      <c r="N151" s="79"/>
      <c r="O151" s="151"/>
      <c r="P151" s="151"/>
      <c r="Q151" s="151"/>
      <c r="R151" s="151"/>
      <c r="S151" s="151">
        <f>S152+S153</f>
        <v>11795056</v>
      </c>
      <c r="T151" s="151">
        <f>T152+T153</f>
        <v>9828001</v>
      </c>
    </row>
    <row r="152" spans="1:20" x14ac:dyDescent="0.2">
      <c r="A152" s="52" t="s">
        <v>123</v>
      </c>
      <c r="B152" s="49"/>
      <c r="C152" s="49"/>
      <c r="D152" s="49"/>
      <c r="E152" s="49"/>
      <c r="F152" s="139"/>
      <c r="G152" s="139"/>
      <c r="H152" s="49"/>
      <c r="I152" s="49"/>
      <c r="J152" s="49"/>
      <c r="K152" s="49"/>
      <c r="L152" s="49"/>
      <c r="M152" s="55"/>
      <c r="N152" s="79"/>
      <c r="O152" s="151"/>
      <c r="P152" s="151"/>
      <c r="Q152" s="151"/>
      <c r="R152" s="151"/>
      <c r="S152" s="151"/>
      <c r="T152" s="151"/>
    </row>
    <row r="153" spans="1:20" x14ac:dyDescent="0.2">
      <c r="A153" s="52" t="s">
        <v>124</v>
      </c>
      <c r="B153" s="49">
        <f>B156</f>
        <v>6383289</v>
      </c>
      <c r="C153" s="49"/>
      <c r="D153" s="49"/>
      <c r="E153" s="49"/>
      <c r="F153" s="139"/>
      <c r="G153" s="139">
        <f>G159+G158</f>
        <v>11795056</v>
      </c>
      <c r="H153" s="49">
        <f>H159+H158</f>
        <v>9828001</v>
      </c>
      <c r="I153" s="49">
        <f>I159</f>
        <v>7524883</v>
      </c>
      <c r="J153" s="49">
        <f>J159</f>
        <v>7524883</v>
      </c>
      <c r="K153" s="49">
        <f>K159</f>
        <v>7524883</v>
      </c>
      <c r="L153" s="49">
        <f>L159</f>
        <v>7524883</v>
      </c>
      <c r="M153" s="55"/>
      <c r="N153" s="79"/>
      <c r="O153" s="151"/>
      <c r="P153" s="151"/>
      <c r="Q153" s="151"/>
      <c r="R153" s="151"/>
      <c r="S153" s="151">
        <f>S159+S158</f>
        <v>11795056</v>
      </c>
      <c r="T153" s="151">
        <f>T159+T158</f>
        <v>9828001</v>
      </c>
    </row>
    <row r="154" spans="1:20" ht="15" x14ac:dyDescent="0.25">
      <c r="A154" s="53" t="s">
        <v>125</v>
      </c>
      <c r="B154" s="54"/>
      <c r="C154" s="54"/>
      <c r="D154" s="54"/>
      <c r="E154" s="54"/>
      <c r="F154" s="159"/>
      <c r="G154" s="159"/>
      <c r="H154" s="54"/>
      <c r="I154" s="54"/>
      <c r="J154" s="54"/>
      <c r="K154" s="54"/>
      <c r="L154" s="55"/>
      <c r="M154" s="55"/>
      <c r="N154" s="79"/>
      <c r="O154" s="151"/>
      <c r="P154" s="151"/>
      <c r="Q154" s="151"/>
      <c r="R154" s="151"/>
      <c r="S154" s="151"/>
      <c r="T154" s="151"/>
    </row>
    <row r="155" spans="1:20" x14ac:dyDescent="0.2">
      <c r="A155" s="56" t="s">
        <v>126</v>
      </c>
      <c r="B155" s="54"/>
      <c r="C155" s="54"/>
      <c r="D155" s="54"/>
      <c r="E155" s="54"/>
      <c r="F155" s="159"/>
      <c r="G155" s="159"/>
      <c r="H155" s="54"/>
      <c r="I155" s="54"/>
      <c r="J155" s="54"/>
      <c r="K155" s="54"/>
      <c r="L155" s="55"/>
      <c r="M155" s="55"/>
      <c r="N155" s="79"/>
      <c r="O155" s="151"/>
      <c r="P155" s="151"/>
      <c r="Q155" s="151"/>
      <c r="R155" s="151"/>
      <c r="S155" s="151"/>
      <c r="T155" s="151"/>
    </row>
    <row r="156" spans="1:20" x14ac:dyDescent="0.2">
      <c r="A156" s="42" t="s">
        <v>127</v>
      </c>
      <c r="B156" s="49">
        <f>B158</f>
        <v>6383289</v>
      </c>
      <c r="C156" s="49"/>
      <c r="D156" s="49"/>
      <c r="E156" s="49"/>
      <c r="F156" s="139"/>
      <c r="G156" s="139">
        <f>G157+G158+G159</f>
        <v>11795056</v>
      </c>
      <c r="H156" s="49">
        <f>H157+H158+H159</f>
        <v>9828001</v>
      </c>
      <c r="I156" s="49">
        <f>I157+I159</f>
        <v>7524883</v>
      </c>
      <c r="J156" s="49">
        <f>J157+J159</f>
        <v>7524883</v>
      </c>
      <c r="K156" s="49">
        <f>K157+K159</f>
        <v>7524883</v>
      </c>
      <c r="L156" s="49">
        <f>L157+L159</f>
        <v>7524883</v>
      </c>
      <c r="M156" s="55"/>
      <c r="N156" s="79"/>
      <c r="O156" s="151"/>
      <c r="P156" s="151"/>
      <c r="Q156" s="151"/>
      <c r="R156" s="151"/>
      <c r="S156" s="151">
        <f>S157+S158+S159</f>
        <v>11795056</v>
      </c>
      <c r="T156" s="151">
        <f>T157+T158+T159</f>
        <v>9828001</v>
      </c>
    </row>
    <row r="157" spans="1:20" x14ac:dyDescent="0.2">
      <c r="A157" s="52" t="s">
        <v>123</v>
      </c>
      <c r="B157" s="49"/>
      <c r="C157" s="49"/>
      <c r="D157" s="49"/>
      <c r="E157" s="49"/>
      <c r="F157" s="139"/>
      <c r="G157" s="139"/>
      <c r="H157" s="49"/>
      <c r="I157" s="49"/>
      <c r="J157" s="49"/>
      <c r="K157" s="49"/>
      <c r="L157" s="49"/>
      <c r="M157" s="55"/>
      <c r="N157" s="79"/>
      <c r="O157" s="151"/>
      <c r="P157" s="151"/>
      <c r="Q157" s="151"/>
      <c r="R157" s="151"/>
      <c r="S157" s="151"/>
      <c r="T157" s="151"/>
    </row>
    <row r="158" spans="1:20" x14ac:dyDescent="0.2">
      <c r="A158" s="52" t="s">
        <v>124</v>
      </c>
      <c r="B158" s="49">
        <v>6383289</v>
      </c>
      <c r="C158" s="49"/>
      <c r="D158" s="49"/>
      <c r="E158" s="49" t="s">
        <v>143</v>
      </c>
      <c r="F158" s="139"/>
      <c r="G158" s="139">
        <v>4270174</v>
      </c>
      <c r="H158" s="49">
        <v>2303119</v>
      </c>
      <c r="I158" s="49"/>
      <c r="J158" s="49"/>
      <c r="K158" s="49"/>
      <c r="L158" s="49"/>
      <c r="M158" s="55" t="s">
        <v>144</v>
      </c>
      <c r="N158" s="81" t="s">
        <v>129</v>
      </c>
      <c r="O158" s="151"/>
      <c r="P158" s="151"/>
      <c r="Q158" s="151"/>
      <c r="R158" s="151"/>
      <c r="S158" s="151">
        <f>G158</f>
        <v>4270174</v>
      </c>
      <c r="T158" s="151">
        <f>H158</f>
        <v>2303119</v>
      </c>
    </row>
    <row r="159" spans="1:20" x14ac:dyDescent="0.2">
      <c r="A159" s="52" t="s">
        <v>124</v>
      </c>
      <c r="B159" s="49"/>
      <c r="C159" s="49"/>
      <c r="D159" s="49"/>
      <c r="E159" s="49"/>
      <c r="F159" s="139"/>
      <c r="G159" s="139">
        <v>7524882</v>
      </c>
      <c r="H159" s="49">
        <v>7524882</v>
      </c>
      <c r="I159" s="49">
        <v>7524883</v>
      </c>
      <c r="J159" s="49">
        <v>7524883</v>
      </c>
      <c r="K159" s="49">
        <v>7524883</v>
      </c>
      <c r="L159" s="49">
        <v>7524883</v>
      </c>
      <c r="M159" s="50" t="s">
        <v>147</v>
      </c>
      <c r="N159" s="79"/>
      <c r="O159" s="151"/>
      <c r="P159" s="151"/>
      <c r="Q159" s="151"/>
      <c r="R159" s="151"/>
      <c r="S159" s="151">
        <f>G159</f>
        <v>7524882</v>
      </c>
      <c r="T159" s="151">
        <f>H159</f>
        <v>7524882</v>
      </c>
    </row>
    <row r="160" spans="1:20" x14ac:dyDescent="0.2">
      <c r="A160" s="68" t="s">
        <v>153</v>
      </c>
      <c r="B160" s="69"/>
      <c r="C160" s="69"/>
      <c r="D160" s="69"/>
      <c r="E160" s="69"/>
      <c r="F160" s="159"/>
      <c r="G160" s="159"/>
      <c r="H160" s="69"/>
      <c r="I160" s="69"/>
      <c r="J160" s="69"/>
      <c r="K160" s="69"/>
      <c r="L160" s="70"/>
      <c r="M160" s="90"/>
      <c r="O160" s="136"/>
      <c r="P160" s="136"/>
      <c r="Q160" s="136"/>
      <c r="R160" s="136"/>
      <c r="S160" s="136"/>
      <c r="T160" s="136"/>
    </row>
    <row r="161" spans="1:20" ht="15" x14ac:dyDescent="0.25">
      <c r="A161" s="77" t="s">
        <v>118</v>
      </c>
      <c r="B161" s="78"/>
      <c r="C161" s="78"/>
      <c r="D161" s="78"/>
      <c r="E161" s="78"/>
      <c r="F161" s="138">
        <f t="shared" ref="F161:L161" si="103">F165</f>
        <v>10489804</v>
      </c>
      <c r="G161" s="138">
        <f t="shared" si="103"/>
        <v>10489804</v>
      </c>
      <c r="H161" s="78">
        <f t="shared" si="103"/>
        <v>10489804</v>
      </c>
      <c r="I161" s="78">
        <f t="shared" si="103"/>
        <v>10489804</v>
      </c>
      <c r="J161" s="78">
        <f t="shared" si="103"/>
        <v>10489804</v>
      </c>
      <c r="K161" s="78">
        <f t="shared" si="103"/>
        <v>10489804</v>
      </c>
      <c r="L161" s="78">
        <f t="shared" si="103"/>
        <v>10489804</v>
      </c>
      <c r="M161" s="50"/>
      <c r="N161" s="79"/>
      <c r="O161" s="136"/>
      <c r="P161" s="136"/>
      <c r="Q161" s="136"/>
      <c r="R161" s="136"/>
      <c r="S161" s="136">
        <f>S165</f>
        <v>10489804</v>
      </c>
      <c r="T161" s="136">
        <f>T165</f>
        <v>10489804</v>
      </c>
    </row>
    <row r="162" spans="1:20" x14ac:dyDescent="0.2">
      <c r="A162" s="42" t="s">
        <v>119</v>
      </c>
      <c r="B162" s="49"/>
      <c r="C162" s="49"/>
      <c r="D162" s="49"/>
      <c r="E162" s="49"/>
      <c r="F162" s="139"/>
      <c r="G162" s="139"/>
      <c r="H162" s="49"/>
      <c r="I162" s="49"/>
      <c r="J162" s="49"/>
      <c r="K162" s="49"/>
      <c r="L162" s="49"/>
      <c r="M162" s="50"/>
      <c r="N162" s="79"/>
      <c r="O162" s="136"/>
      <c r="P162" s="136"/>
      <c r="Q162" s="136"/>
      <c r="R162" s="136"/>
      <c r="S162" s="136"/>
      <c r="T162" s="136"/>
    </row>
    <row r="163" spans="1:20" x14ac:dyDescent="0.2">
      <c r="A163" s="42" t="s">
        <v>120</v>
      </c>
      <c r="B163" s="49"/>
      <c r="C163" s="49"/>
      <c r="D163" s="49"/>
      <c r="E163" s="49"/>
      <c r="F163" s="139"/>
      <c r="G163" s="139"/>
      <c r="H163" s="49"/>
      <c r="I163" s="49"/>
      <c r="J163" s="49"/>
      <c r="K163" s="49"/>
      <c r="L163" s="49"/>
      <c r="M163" s="50"/>
      <c r="N163" s="79"/>
      <c r="O163" s="136"/>
      <c r="P163" s="136"/>
      <c r="Q163" s="136"/>
      <c r="R163" s="136"/>
      <c r="S163" s="136"/>
      <c r="T163" s="136"/>
    </row>
    <row r="164" spans="1:20" x14ac:dyDescent="0.2">
      <c r="A164" s="42" t="s">
        <v>121</v>
      </c>
      <c r="B164" s="49"/>
      <c r="C164" s="49"/>
      <c r="D164" s="49"/>
      <c r="E164" s="49"/>
      <c r="F164" s="139"/>
      <c r="G164" s="139"/>
      <c r="H164" s="49"/>
      <c r="I164" s="49"/>
      <c r="J164" s="49"/>
      <c r="K164" s="49"/>
      <c r="L164" s="49"/>
      <c r="M164" s="50"/>
      <c r="N164" s="79"/>
      <c r="O164" s="136"/>
      <c r="P164" s="136"/>
      <c r="Q164" s="136"/>
      <c r="R164" s="136"/>
      <c r="S164" s="136"/>
      <c r="T164" s="136"/>
    </row>
    <row r="165" spans="1:20" ht="15" x14ac:dyDescent="0.25">
      <c r="A165" s="51" t="s">
        <v>122</v>
      </c>
      <c r="B165" s="49"/>
      <c r="C165" s="49"/>
      <c r="D165" s="49"/>
      <c r="E165" s="49"/>
      <c r="F165" s="139">
        <f t="shared" ref="F165:L165" si="104">F167</f>
        <v>10489804</v>
      </c>
      <c r="G165" s="139">
        <f t="shared" si="104"/>
        <v>10489804</v>
      </c>
      <c r="H165" s="49">
        <f t="shared" si="104"/>
        <v>10489804</v>
      </c>
      <c r="I165" s="49">
        <f t="shared" si="104"/>
        <v>10489804</v>
      </c>
      <c r="J165" s="49">
        <f t="shared" si="104"/>
        <v>10489804</v>
      </c>
      <c r="K165" s="49">
        <f t="shared" si="104"/>
        <v>10489804</v>
      </c>
      <c r="L165" s="49">
        <f t="shared" si="104"/>
        <v>10489804</v>
      </c>
      <c r="M165" s="50"/>
      <c r="N165" s="79"/>
      <c r="O165" s="136"/>
      <c r="P165" s="136"/>
      <c r="Q165" s="136"/>
      <c r="R165" s="136"/>
      <c r="S165" s="136">
        <f>S167</f>
        <v>10489804</v>
      </c>
      <c r="T165" s="136">
        <f>T167</f>
        <v>10489804</v>
      </c>
    </row>
    <row r="166" spans="1:20" x14ac:dyDescent="0.2">
      <c r="A166" s="52" t="s">
        <v>123</v>
      </c>
      <c r="B166" s="49"/>
      <c r="C166" s="49"/>
      <c r="D166" s="49"/>
      <c r="E166" s="49"/>
      <c r="F166" s="139"/>
      <c r="G166" s="139"/>
      <c r="H166" s="49"/>
      <c r="I166" s="49"/>
      <c r="J166" s="49"/>
      <c r="K166" s="49"/>
      <c r="L166" s="49"/>
      <c r="M166" s="50"/>
      <c r="N166" s="79"/>
      <c r="O166" s="136"/>
      <c r="P166" s="136"/>
      <c r="Q166" s="136"/>
      <c r="R166" s="136"/>
      <c r="S166" s="136"/>
      <c r="T166" s="136"/>
    </row>
    <row r="167" spans="1:20" x14ac:dyDescent="0.2">
      <c r="A167" s="52" t="s">
        <v>124</v>
      </c>
      <c r="B167" s="49"/>
      <c r="C167" s="49"/>
      <c r="D167" s="49"/>
      <c r="E167" s="85" t="s">
        <v>129</v>
      </c>
      <c r="F167" s="139">
        <f t="shared" ref="F167:L167" si="105">F170</f>
        <v>10489804</v>
      </c>
      <c r="G167" s="139">
        <f t="shared" si="105"/>
        <v>10489804</v>
      </c>
      <c r="H167" s="49">
        <f t="shared" si="105"/>
        <v>10489804</v>
      </c>
      <c r="I167" s="49">
        <f t="shared" si="105"/>
        <v>10489804</v>
      </c>
      <c r="J167" s="49">
        <f t="shared" si="105"/>
        <v>10489804</v>
      </c>
      <c r="K167" s="49">
        <f t="shared" si="105"/>
        <v>10489804</v>
      </c>
      <c r="L167" s="49">
        <f t="shared" si="105"/>
        <v>10489804</v>
      </c>
      <c r="M167" s="50"/>
      <c r="N167" s="79"/>
      <c r="O167" s="136"/>
      <c r="P167" s="136"/>
      <c r="Q167" s="136"/>
      <c r="R167" s="136"/>
      <c r="S167" s="136">
        <f>S170</f>
        <v>10489804</v>
      </c>
      <c r="T167" s="136">
        <f>T170</f>
        <v>10489804</v>
      </c>
    </row>
    <row r="168" spans="1:20" ht="15" x14ac:dyDescent="0.25">
      <c r="A168" s="53" t="s">
        <v>125</v>
      </c>
      <c r="B168" s="54"/>
      <c r="C168" s="54"/>
      <c r="D168" s="54"/>
      <c r="E168" s="54"/>
      <c r="F168" s="159"/>
      <c r="G168" s="159"/>
      <c r="H168" s="54"/>
      <c r="I168" s="54"/>
      <c r="J168" s="54"/>
      <c r="K168" s="54"/>
      <c r="L168" s="55"/>
      <c r="M168" s="55"/>
      <c r="N168" s="79"/>
      <c r="O168" s="136"/>
      <c r="P168" s="136"/>
      <c r="Q168" s="136"/>
      <c r="R168" s="136"/>
      <c r="S168" s="136"/>
      <c r="T168" s="136"/>
    </row>
    <row r="169" spans="1:20" x14ac:dyDescent="0.2">
      <c r="A169" s="56" t="s">
        <v>126</v>
      </c>
      <c r="B169" s="54"/>
      <c r="C169" s="54"/>
      <c r="D169" s="54"/>
      <c r="E169" s="54"/>
      <c r="F169" s="159"/>
      <c r="G169" s="159"/>
      <c r="H169" s="54"/>
      <c r="I169" s="54"/>
      <c r="J169" s="54"/>
      <c r="K169" s="54"/>
      <c r="L169" s="55"/>
      <c r="M169" s="55"/>
      <c r="N169" s="79"/>
      <c r="O169" s="136"/>
      <c r="P169" s="136"/>
      <c r="Q169" s="136"/>
      <c r="R169" s="136"/>
      <c r="S169" s="136"/>
      <c r="T169" s="136"/>
    </row>
    <row r="170" spans="1:20" x14ac:dyDescent="0.2">
      <c r="A170" s="42" t="s">
        <v>127</v>
      </c>
      <c r="B170" s="49"/>
      <c r="C170" s="49"/>
      <c r="D170" s="49"/>
      <c r="E170" s="49"/>
      <c r="F170" s="139">
        <f t="shared" ref="F170:L170" si="106">F172</f>
        <v>10489804</v>
      </c>
      <c r="G170" s="139">
        <f t="shared" si="106"/>
        <v>10489804</v>
      </c>
      <c r="H170" s="49">
        <f t="shared" si="106"/>
        <v>10489804</v>
      </c>
      <c r="I170" s="49">
        <f t="shared" si="106"/>
        <v>10489804</v>
      </c>
      <c r="J170" s="49">
        <f t="shared" si="106"/>
        <v>10489804</v>
      </c>
      <c r="K170" s="49">
        <f t="shared" si="106"/>
        <v>10489804</v>
      </c>
      <c r="L170" s="49">
        <f t="shared" si="106"/>
        <v>10489804</v>
      </c>
      <c r="M170" s="55"/>
      <c r="N170" s="79"/>
      <c r="O170" s="136"/>
      <c r="P170" s="136"/>
      <c r="Q170" s="136"/>
      <c r="R170" s="136"/>
      <c r="S170" s="136">
        <f>S172</f>
        <v>10489804</v>
      </c>
      <c r="T170" s="136">
        <f>T172</f>
        <v>10489804</v>
      </c>
    </row>
    <row r="171" spans="1:20" x14ac:dyDescent="0.2">
      <c r="A171" s="52" t="s">
        <v>123</v>
      </c>
      <c r="B171" s="49"/>
      <c r="C171" s="49"/>
      <c r="D171" s="49"/>
      <c r="E171" s="49"/>
      <c r="F171" s="139"/>
      <c r="G171" s="139"/>
      <c r="H171" s="49"/>
      <c r="I171" s="49"/>
      <c r="J171" s="49"/>
      <c r="K171" s="49"/>
      <c r="L171" s="49"/>
      <c r="M171" s="86"/>
      <c r="N171" s="79"/>
      <c r="O171" s="136"/>
      <c r="P171" s="136"/>
      <c r="Q171" s="136"/>
      <c r="R171" s="136"/>
      <c r="S171" s="136"/>
      <c r="T171" s="136"/>
    </row>
    <row r="172" spans="1:20" x14ac:dyDescent="0.2">
      <c r="A172" s="52" t="s">
        <v>124</v>
      </c>
      <c r="B172" s="49"/>
      <c r="C172" s="49"/>
      <c r="D172" s="49"/>
      <c r="E172" s="85" t="s">
        <v>129</v>
      </c>
      <c r="F172" s="139">
        <v>10489804</v>
      </c>
      <c r="G172" s="139">
        <v>10489804</v>
      </c>
      <c r="H172" s="49">
        <v>10489804</v>
      </c>
      <c r="I172" s="49">
        <v>10489804</v>
      </c>
      <c r="J172" s="49">
        <v>10489804</v>
      </c>
      <c r="K172" s="49">
        <v>10489804</v>
      </c>
      <c r="L172" s="49">
        <v>10489804</v>
      </c>
      <c r="M172"/>
      <c r="N172" s="79"/>
      <c r="O172" s="136"/>
      <c r="P172" s="136"/>
      <c r="Q172" s="136"/>
      <c r="R172" s="136"/>
      <c r="S172" s="136">
        <v>10489804</v>
      </c>
      <c r="T172" s="136">
        <v>10489804</v>
      </c>
    </row>
    <row r="173" spans="1:20" x14ac:dyDescent="0.2">
      <c r="A173" s="82" t="s">
        <v>154</v>
      </c>
      <c r="B173" s="83"/>
      <c r="C173" s="83"/>
      <c r="D173" s="83"/>
      <c r="E173" s="83"/>
      <c r="F173" s="159"/>
      <c r="G173" s="159"/>
      <c r="H173" s="83"/>
      <c r="I173" s="83"/>
      <c r="J173" s="83"/>
      <c r="K173" s="83"/>
      <c r="L173" s="84"/>
      <c r="M173" s="87"/>
      <c r="O173" s="136"/>
      <c r="P173" s="136"/>
      <c r="Q173" s="136"/>
      <c r="R173" s="136"/>
      <c r="S173" s="136"/>
      <c r="T173" s="136"/>
    </row>
    <row r="174" spans="1:20" ht="15" x14ac:dyDescent="0.25">
      <c r="A174" s="77" t="s">
        <v>118</v>
      </c>
      <c r="B174" s="78"/>
      <c r="C174" s="78"/>
      <c r="D174" s="78"/>
      <c r="E174" s="78"/>
      <c r="F174" s="138">
        <f t="shared" ref="F174:L174" si="107">F178</f>
        <v>10489804</v>
      </c>
      <c r="G174" s="138">
        <f t="shared" si="107"/>
        <v>10489804</v>
      </c>
      <c r="H174" s="78">
        <f t="shared" si="107"/>
        <v>10489804</v>
      </c>
      <c r="I174" s="78">
        <f t="shared" si="107"/>
        <v>10489804</v>
      </c>
      <c r="J174" s="78">
        <f t="shared" si="107"/>
        <v>10489804</v>
      </c>
      <c r="K174" s="78">
        <f t="shared" si="107"/>
        <v>10489804</v>
      </c>
      <c r="L174" s="78">
        <f t="shared" si="107"/>
        <v>10489804</v>
      </c>
      <c r="M174" s="50"/>
      <c r="N174" s="79"/>
      <c r="O174" s="151"/>
      <c r="P174" s="151"/>
      <c r="Q174" s="151"/>
      <c r="R174" s="151"/>
      <c r="S174" s="151">
        <f>S178</f>
        <v>10489804</v>
      </c>
      <c r="T174" s="151">
        <f>T178</f>
        <v>10489804</v>
      </c>
    </row>
    <row r="175" spans="1:20" x14ac:dyDescent="0.2">
      <c r="A175" s="42" t="s">
        <v>119</v>
      </c>
      <c r="B175" s="49"/>
      <c r="C175" s="49"/>
      <c r="D175" s="49"/>
      <c r="E175" s="49"/>
      <c r="F175" s="139"/>
      <c r="G175" s="139"/>
      <c r="H175" s="49"/>
      <c r="I175" s="49"/>
      <c r="J175" s="49"/>
      <c r="K175" s="49"/>
      <c r="L175" s="49"/>
      <c r="M175" s="50"/>
      <c r="N175" s="79"/>
      <c r="O175" s="151"/>
      <c r="P175" s="151"/>
      <c r="Q175" s="151"/>
      <c r="R175" s="151"/>
      <c r="S175" s="151"/>
      <c r="T175" s="151"/>
    </row>
    <row r="176" spans="1:20" x14ac:dyDescent="0.2">
      <c r="A176" s="42" t="s">
        <v>120</v>
      </c>
      <c r="B176" s="49"/>
      <c r="C176" s="49"/>
      <c r="D176" s="49"/>
      <c r="E176" s="49"/>
      <c r="F176" s="139"/>
      <c r="G176" s="139"/>
      <c r="H176" s="49"/>
      <c r="I176" s="49"/>
      <c r="J176" s="49"/>
      <c r="K176" s="49"/>
      <c r="L176" s="49"/>
      <c r="M176" s="50"/>
      <c r="N176" s="79"/>
      <c r="O176" s="151"/>
      <c r="P176" s="151"/>
      <c r="Q176" s="151"/>
      <c r="R176" s="151"/>
      <c r="S176" s="151"/>
      <c r="T176" s="151"/>
    </row>
    <row r="177" spans="1:20" x14ac:dyDescent="0.2">
      <c r="A177" s="42" t="s">
        <v>121</v>
      </c>
      <c r="B177" s="49"/>
      <c r="C177" s="49"/>
      <c r="D177" s="49"/>
      <c r="E177" s="49"/>
      <c r="F177" s="139"/>
      <c r="G177" s="139"/>
      <c r="H177" s="49"/>
      <c r="I177" s="49"/>
      <c r="J177" s="49"/>
      <c r="K177" s="49"/>
      <c r="L177" s="49"/>
      <c r="M177" s="50"/>
      <c r="N177" s="79"/>
      <c r="O177" s="151"/>
      <c r="P177" s="151"/>
      <c r="Q177" s="151"/>
      <c r="R177" s="151"/>
      <c r="S177" s="151"/>
      <c r="T177" s="151"/>
    </row>
    <row r="178" spans="1:20" ht="15" x14ac:dyDescent="0.25">
      <c r="A178" s="51" t="s">
        <v>122</v>
      </c>
      <c r="B178" s="49"/>
      <c r="C178" s="49"/>
      <c r="D178" s="49"/>
      <c r="E178" s="49"/>
      <c r="F178" s="139">
        <f t="shared" ref="F178:L178" si="108">F180</f>
        <v>10489804</v>
      </c>
      <c r="G178" s="139">
        <f t="shared" si="108"/>
        <v>10489804</v>
      </c>
      <c r="H178" s="49">
        <f t="shared" si="108"/>
        <v>10489804</v>
      </c>
      <c r="I178" s="49">
        <f t="shared" si="108"/>
        <v>10489804</v>
      </c>
      <c r="J178" s="49">
        <f t="shared" si="108"/>
        <v>10489804</v>
      </c>
      <c r="K178" s="49">
        <f t="shared" si="108"/>
        <v>10489804</v>
      </c>
      <c r="L178" s="49">
        <f t="shared" si="108"/>
        <v>10489804</v>
      </c>
      <c r="M178" s="50"/>
      <c r="N178" s="79"/>
      <c r="O178" s="151"/>
      <c r="P178" s="151"/>
      <c r="Q178" s="151"/>
      <c r="R178" s="151"/>
      <c r="S178" s="151">
        <f>S180</f>
        <v>10489804</v>
      </c>
      <c r="T178" s="151">
        <f>T180</f>
        <v>10489804</v>
      </c>
    </row>
    <row r="179" spans="1:20" x14ac:dyDescent="0.2">
      <c r="A179" s="52" t="s">
        <v>123</v>
      </c>
      <c r="B179" s="49"/>
      <c r="C179" s="49"/>
      <c r="D179" s="49"/>
      <c r="E179" s="49"/>
      <c r="F179" s="139"/>
      <c r="G179" s="139"/>
      <c r="H179" s="49"/>
      <c r="I179" s="49"/>
      <c r="J179" s="49"/>
      <c r="K179" s="49"/>
      <c r="L179" s="49"/>
      <c r="M179" s="50"/>
      <c r="N179" s="79"/>
      <c r="O179" s="151"/>
      <c r="P179" s="151"/>
      <c r="Q179" s="151"/>
      <c r="R179" s="151"/>
      <c r="S179" s="151"/>
      <c r="T179" s="151"/>
    </row>
    <row r="180" spans="1:20" x14ac:dyDescent="0.2">
      <c r="A180" s="52" t="s">
        <v>124</v>
      </c>
      <c r="B180" s="49"/>
      <c r="C180" s="49"/>
      <c r="D180" s="49"/>
      <c r="E180" s="85" t="s">
        <v>129</v>
      </c>
      <c r="F180" s="139">
        <f t="shared" ref="F180:L180" si="109">F183</f>
        <v>10489804</v>
      </c>
      <c r="G180" s="139">
        <f t="shared" si="109"/>
        <v>10489804</v>
      </c>
      <c r="H180" s="49">
        <f t="shared" si="109"/>
        <v>10489804</v>
      </c>
      <c r="I180" s="49">
        <f t="shared" si="109"/>
        <v>10489804</v>
      </c>
      <c r="J180" s="49">
        <f t="shared" si="109"/>
        <v>10489804</v>
      </c>
      <c r="K180" s="49">
        <f t="shared" si="109"/>
        <v>10489804</v>
      </c>
      <c r="L180" s="49">
        <f t="shared" si="109"/>
        <v>10489804</v>
      </c>
      <c r="M180" s="50"/>
      <c r="N180" s="79"/>
      <c r="O180" s="151"/>
      <c r="P180" s="151"/>
      <c r="Q180" s="151"/>
      <c r="R180" s="151"/>
      <c r="S180" s="151">
        <f>S183</f>
        <v>10489804</v>
      </c>
      <c r="T180" s="151">
        <f>T183</f>
        <v>10489804</v>
      </c>
    </row>
    <row r="181" spans="1:20" ht="15" x14ac:dyDescent="0.25">
      <c r="A181" s="53" t="s">
        <v>125</v>
      </c>
      <c r="B181" s="54"/>
      <c r="C181" s="54"/>
      <c r="D181" s="54"/>
      <c r="E181" s="54"/>
      <c r="F181" s="159"/>
      <c r="G181" s="159"/>
      <c r="H181" s="54"/>
      <c r="I181" s="54"/>
      <c r="J181" s="54"/>
      <c r="K181" s="54"/>
      <c r="L181" s="55"/>
      <c r="M181" s="55"/>
      <c r="N181" s="79"/>
      <c r="O181" s="151"/>
      <c r="P181" s="151"/>
      <c r="Q181" s="151"/>
      <c r="R181" s="151"/>
      <c r="S181" s="151"/>
      <c r="T181" s="151"/>
    </row>
    <row r="182" spans="1:20" x14ac:dyDescent="0.2">
      <c r="A182" s="56" t="s">
        <v>126</v>
      </c>
      <c r="B182" s="54"/>
      <c r="C182" s="54"/>
      <c r="D182" s="54"/>
      <c r="E182" s="54"/>
      <c r="F182" s="159"/>
      <c r="G182" s="159"/>
      <c r="H182" s="54"/>
      <c r="I182" s="54"/>
      <c r="J182" s="54"/>
      <c r="K182" s="54"/>
      <c r="L182" s="55"/>
      <c r="M182" s="55"/>
      <c r="N182" s="79"/>
      <c r="O182" s="151"/>
      <c r="P182" s="151"/>
      <c r="Q182" s="151"/>
      <c r="R182" s="151"/>
      <c r="S182" s="151"/>
      <c r="T182" s="151"/>
    </row>
    <row r="183" spans="1:20" x14ac:dyDescent="0.2">
      <c r="A183" s="42" t="s">
        <v>127</v>
      </c>
      <c r="B183" s="49"/>
      <c r="C183" s="49"/>
      <c r="D183" s="49"/>
      <c r="E183" s="49"/>
      <c r="F183" s="139">
        <f t="shared" ref="F183:L183" si="110">F185</f>
        <v>10489804</v>
      </c>
      <c r="G183" s="139">
        <f t="shared" si="110"/>
        <v>10489804</v>
      </c>
      <c r="H183" s="49">
        <f t="shared" si="110"/>
        <v>10489804</v>
      </c>
      <c r="I183" s="49">
        <f t="shared" si="110"/>
        <v>10489804</v>
      </c>
      <c r="J183" s="49">
        <f t="shared" si="110"/>
        <v>10489804</v>
      </c>
      <c r="K183" s="49">
        <f t="shared" si="110"/>
        <v>10489804</v>
      </c>
      <c r="L183" s="49">
        <f t="shared" si="110"/>
        <v>10489804</v>
      </c>
      <c r="M183" s="55"/>
      <c r="N183" s="79"/>
      <c r="O183" s="151"/>
      <c r="P183" s="151"/>
      <c r="Q183" s="151"/>
      <c r="R183" s="151"/>
      <c r="S183" s="151">
        <f>S185</f>
        <v>10489804</v>
      </c>
      <c r="T183" s="151">
        <f>T185</f>
        <v>10489804</v>
      </c>
    </row>
    <row r="184" spans="1:20" x14ac:dyDescent="0.2">
      <c r="A184" s="52" t="s">
        <v>123</v>
      </c>
      <c r="B184" s="49"/>
      <c r="C184" s="49"/>
      <c r="D184" s="49"/>
      <c r="E184" s="49"/>
      <c r="F184" s="139"/>
      <c r="G184" s="139"/>
      <c r="H184" s="49"/>
      <c r="I184" s="49"/>
      <c r="J184" s="49"/>
      <c r="K184" s="49"/>
      <c r="L184" s="49"/>
      <c r="M184" s="86"/>
      <c r="N184" s="79"/>
      <c r="O184" s="151"/>
      <c r="P184" s="151"/>
      <c r="Q184" s="151"/>
      <c r="R184" s="151"/>
      <c r="S184" s="151"/>
      <c r="T184" s="151"/>
    </row>
    <row r="185" spans="1:20" x14ac:dyDescent="0.2">
      <c r="A185" s="52" t="s">
        <v>124</v>
      </c>
      <c r="B185" s="49"/>
      <c r="C185" s="49"/>
      <c r="D185" s="49"/>
      <c r="E185" s="85" t="s">
        <v>129</v>
      </c>
      <c r="F185" s="139">
        <v>10489804</v>
      </c>
      <c r="G185" s="139">
        <v>10489804</v>
      </c>
      <c r="H185" s="49">
        <v>10489804</v>
      </c>
      <c r="I185" s="49">
        <v>10489804</v>
      </c>
      <c r="J185" s="49">
        <v>10489804</v>
      </c>
      <c r="K185" s="49">
        <v>10489804</v>
      </c>
      <c r="L185" s="49">
        <v>10489804</v>
      </c>
      <c r="M185" s="91" t="s">
        <v>155</v>
      </c>
      <c r="N185" s="79"/>
      <c r="O185" s="151"/>
      <c r="P185" s="151"/>
      <c r="Q185" s="151"/>
      <c r="R185" s="151"/>
      <c r="S185" s="151">
        <f>G185</f>
        <v>10489804</v>
      </c>
      <c r="T185" s="151">
        <f>H185</f>
        <v>10489804</v>
      </c>
    </row>
    <row r="186" spans="1:20" x14ac:dyDescent="0.2">
      <c r="A186" s="82" t="s">
        <v>156</v>
      </c>
      <c r="B186" s="83"/>
      <c r="C186" s="83"/>
      <c r="D186" s="83"/>
      <c r="E186" s="83"/>
      <c r="F186" s="159"/>
      <c r="G186" s="159"/>
      <c r="H186" s="83"/>
      <c r="I186" s="83"/>
      <c r="J186" s="83"/>
      <c r="K186" s="83"/>
      <c r="L186" s="84"/>
      <c r="M186" s="87" t="s">
        <v>157</v>
      </c>
      <c r="O186" s="136"/>
      <c r="P186" s="136"/>
      <c r="Q186" s="136"/>
      <c r="R186" s="136"/>
      <c r="S186" s="136"/>
      <c r="T186" s="136"/>
    </row>
    <row r="187" spans="1:20" x14ac:dyDescent="0.2">
      <c r="A187" s="68" t="s">
        <v>158</v>
      </c>
      <c r="B187" s="69"/>
      <c r="C187" s="69"/>
      <c r="D187" s="69"/>
      <c r="E187" s="69"/>
      <c r="F187" s="159"/>
      <c r="G187" s="159"/>
      <c r="H187" s="69"/>
      <c r="I187" s="69"/>
      <c r="J187" s="69"/>
      <c r="K187" s="69"/>
      <c r="L187" s="70"/>
      <c r="M187" s="90"/>
      <c r="O187" s="136"/>
      <c r="P187" s="136"/>
      <c r="Q187" s="136"/>
      <c r="R187" s="136"/>
      <c r="S187" s="136"/>
      <c r="T187" s="136"/>
    </row>
    <row r="188" spans="1:20" ht="15" x14ac:dyDescent="0.25">
      <c r="A188" s="77" t="s">
        <v>118</v>
      </c>
      <c r="B188" s="78">
        <f>SUM(B189:B192)</f>
        <v>492935043</v>
      </c>
      <c r="C188" s="78">
        <f>SUM(C189:C192)</f>
        <v>508725492</v>
      </c>
      <c r="D188" s="78">
        <f>SUM(D189:D192)</f>
        <v>508725492</v>
      </c>
      <c r="E188" s="78"/>
      <c r="F188" s="138"/>
      <c r="G188" s="138">
        <f t="shared" ref="G188:L188" si="111">SUM(G189:G192)</f>
        <v>64295607</v>
      </c>
      <c r="H188" s="78">
        <f t="shared" si="111"/>
        <v>108325684</v>
      </c>
      <c r="I188" s="78">
        <f t="shared" si="111"/>
        <v>155939104</v>
      </c>
      <c r="J188" s="78">
        <f t="shared" si="111"/>
        <v>207551957</v>
      </c>
      <c r="K188" s="78">
        <f t="shared" si="111"/>
        <v>263500180</v>
      </c>
      <c r="L188" s="78">
        <f t="shared" si="111"/>
        <v>302830794</v>
      </c>
      <c r="M188" s="92"/>
      <c r="N188" s="79"/>
      <c r="O188" s="137">
        <f>SUM(O189:O192)</f>
        <v>17534420</v>
      </c>
      <c r="P188" s="137">
        <f>SUM(P189:P192)</f>
        <v>47925703</v>
      </c>
      <c r="Q188" s="137">
        <f>C188+O188</f>
        <v>526259912</v>
      </c>
      <c r="R188" s="137">
        <f>D188+P188</f>
        <v>556651195</v>
      </c>
      <c r="S188" s="137">
        <f>SUM(S189:S192)</f>
        <v>49296936</v>
      </c>
      <c r="T188" s="137">
        <f>SUM(T189:T192)</f>
        <v>62304345</v>
      </c>
    </row>
    <row r="189" spans="1:20" x14ac:dyDescent="0.2">
      <c r="A189" s="42" t="s">
        <v>119</v>
      </c>
      <c r="B189" s="49"/>
      <c r="C189" s="49"/>
      <c r="D189" s="49"/>
      <c r="E189" s="49"/>
      <c r="F189" s="139"/>
      <c r="G189" s="139"/>
      <c r="H189" s="49"/>
      <c r="I189" s="49"/>
      <c r="J189" s="49"/>
      <c r="K189" s="49"/>
      <c r="L189" s="49"/>
      <c r="M189" s="55"/>
      <c r="N189" s="79"/>
      <c r="O189" s="137"/>
      <c r="P189" s="137"/>
      <c r="Q189" s="137"/>
      <c r="R189" s="137"/>
      <c r="S189" s="137"/>
      <c r="T189" s="137"/>
    </row>
    <row r="190" spans="1:20" x14ac:dyDescent="0.2">
      <c r="A190" s="42" t="s">
        <v>120</v>
      </c>
      <c r="B190" s="49"/>
      <c r="C190" s="49"/>
      <c r="D190" s="49"/>
      <c r="E190" s="49"/>
      <c r="F190" s="139"/>
      <c r="G190" s="139"/>
      <c r="H190" s="49"/>
      <c r="I190" s="49"/>
      <c r="J190" s="49"/>
      <c r="K190" s="49"/>
      <c r="L190" s="49"/>
      <c r="M190" s="55"/>
      <c r="N190" s="79"/>
      <c r="O190" s="137"/>
      <c r="P190" s="137"/>
      <c r="Q190" s="137"/>
      <c r="R190" s="137"/>
      <c r="S190" s="137"/>
      <c r="T190" s="137"/>
    </row>
    <row r="191" spans="1:20" x14ac:dyDescent="0.2">
      <c r="A191" s="42" t="s">
        <v>121</v>
      </c>
      <c r="B191" s="49"/>
      <c r="C191" s="49"/>
      <c r="D191" s="49"/>
      <c r="E191" s="49"/>
      <c r="F191" s="139"/>
      <c r="G191" s="139"/>
      <c r="H191" s="49"/>
      <c r="I191" s="49"/>
      <c r="J191" s="49"/>
      <c r="K191" s="49"/>
      <c r="L191" s="49"/>
      <c r="M191" s="55"/>
      <c r="N191" s="79"/>
      <c r="O191" s="137"/>
      <c r="P191" s="137"/>
      <c r="Q191" s="137"/>
      <c r="R191" s="137"/>
      <c r="S191" s="137"/>
      <c r="T191" s="137"/>
    </row>
    <row r="192" spans="1:20" ht="15" x14ac:dyDescent="0.25">
      <c r="A192" s="51" t="s">
        <v>122</v>
      </c>
      <c r="B192" s="49">
        <f>B193+B194</f>
        <v>492935043</v>
      </c>
      <c r="C192" s="49">
        <f>C193+C194</f>
        <v>508725492</v>
      </c>
      <c r="D192" s="49">
        <f>D193+D194</f>
        <v>508725492</v>
      </c>
      <c r="E192" s="49"/>
      <c r="F192" s="139"/>
      <c r="G192" s="139">
        <f t="shared" ref="G192:L192" si="112">G193+G194</f>
        <v>64295607</v>
      </c>
      <c r="H192" s="49">
        <f t="shared" si="112"/>
        <v>108325684</v>
      </c>
      <c r="I192" s="49">
        <f t="shared" si="112"/>
        <v>155939104</v>
      </c>
      <c r="J192" s="49">
        <f t="shared" si="112"/>
        <v>207551957</v>
      </c>
      <c r="K192" s="49">
        <f t="shared" si="112"/>
        <v>263500180</v>
      </c>
      <c r="L192" s="49">
        <f t="shared" si="112"/>
        <v>302830794</v>
      </c>
      <c r="M192" s="55"/>
      <c r="N192" s="79"/>
      <c r="O192" s="137">
        <f>O193+O194</f>
        <v>17534420</v>
      </c>
      <c r="P192" s="137">
        <f>P193+P194</f>
        <v>47925703</v>
      </c>
      <c r="Q192" s="137">
        <f>C192+O192</f>
        <v>526259912</v>
      </c>
      <c r="R192" s="137">
        <f>D192+P192</f>
        <v>556651195</v>
      </c>
      <c r="S192" s="137">
        <f>S193+S194</f>
        <v>49296936</v>
      </c>
      <c r="T192" s="137">
        <f>T193+T194</f>
        <v>62304345</v>
      </c>
    </row>
    <row r="193" spans="1:20" x14ac:dyDescent="0.2">
      <c r="A193" s="52" t="s">
        <v>123</v>
      </c>
      <c r="B193" s="49">
        <f>B198+B207+B213+B216+B219+B222+B225</f>
        <v>492935043</v>
      </c>
      <c r="C193" s="49">
        <f>C198+C207+C213+C216+C219+C222+C225</f>
        <v>508725492</v>
      </c>
      <c r="D193" s="49">
        <f>D198+D207+D213+D216+D219+D222+D225</f>
        <v>508725492</v>
      </c>
      <c r="E193" s="49"/>
      <c r="F193" s="139"/>
      <c r="G193" s="139">
        <f t="shared" ref="G193:L193" si="113">G198+G207+G213+G216+G219+G222+G225</f>
        <v>64295607</v>
      </c>
      <c r="H193" s="49">
        <f t="shared" si="113"/>
        <v>108325684</v>
      </c>
      <c r="I193" s="49">
        <f t="shared" si="113"/>
        <v>155939104</v>
      </c>
      <c r="J193" s="49">
        <f t="shared" si="113"/>
        <v>207551957</v>
      </c>
      <c r="K193" s="49">
        <f t="shared" si="113"/>
        <v>263500180</v>
      </c>
      <c r="L193" s="49">
        <f t="shared" si="113"/>
        <v>302830794</v>
      </c>
      <c r="M193" s="55"/>
      <c r="N193" s="79"/>
      <c r="O193" s="137">
        <f>O198+O207+O213+O216+O219+O222+O225</f>
        <v>17534420</v>
      </c>
      <c r="P193" s="137">
        <f>P198+P207+P213+P216+P219+P222+P225</f>
        <v>47925703</v>
      </c>
      <c r="Q193" s="137">
        <f>C193+O193</f>
        <v>526259912</v>
      </c>
      <c r="R193" s="137">
        <f>D193+P193</f>
        <v>556651195</v>
      </c>
      <c r="S193" s="137">
        <f>S198+S207+S213+S216+S219+S222+S225</f>
        <v>49296936</v>
      </c>
      <c r="T193" s="137">
        <f>T198+T207+T213+T216+T219+T222+T225</f>
        <v>62304345</v>
      </c>
    </row>
    <row r="194" spans="1:20" x14ac:dyDescent="0.2">
      <c r="A194" s="52" t="s">
        <v>124</v>
      </c>
      <c r="B194" s="49"/>
      <c r="C194" s="49"/>
      <c r="D194" s="49"/>
      <c r="E194" s="85" t="s">
        <v>129</v>
      </c>
      <c r="F194" s="139"/>
      <c r="G194" s="139"/>
      <c r="H194" s="49"/>
      <c r="I194" s="49"/>
      <c r="J194" s="49"/>
      <c r="K194" s="49"/>
      <c r="L194" s="49"/>
      <c r="M194" s="55"/>
      <c r="N194" s="79"/>
      <c r="O194" s="137"/>
      <c r="P194" s="137"/>
      <c r="Q194" s="137"/>
      <c r="R194" s="137"/>
      <c r="S194" s="137"/>
      <c r="T194" s="137"/>
    </row>
    <row r="195" spans="1:20" ht="15" x14ac:dyDescent="0.25">
      <c r="A195" s="53" t="s">
        <v>125</v>
      </c>
      <c r="B195" s="54"/>
      <c r="C195" s="54"/>
      <c r="D195" s="54"/>
      <c r="E195" s="54"/>
      <c r="F195" s="159"/>
      <c r="G195" s="159"/>
      <c r="H195" s="54"/>
      <c r="I195" s="54"/>
      <c r="J195" s="54"/>
      <c r="K195" s="54"/>
      <c r="L195" s="55"/>
      <c r="M195" s="55"/>
      <c r="N195" s="79"/>
      <c r="O195" s="137"/>
      <c r="P195" s="137"/>
      <c r="Q195" s="137"/>
      <c r="R195" s="137"/>
      <c r="S195" s="137"/>
      <c r="T195" s="137"/>
    </row>
    <row r="196" spans="1:20" x14ac:dyDescent="0.2">
      <c r="A196" s="56" t="s">
        <v>126</v>
      </c>
      <c r="B196" s="54"/>
      <c r="C196" s="54"/>
      <c r="D196" s="54"/>
      <c r="E196" s="54"/>
      <c r="F196" s="159"/>
      <c r="G196" s="159"/>
      <c r="H196" s="54"/>
      <c r="I196" s="54"/>
      <c r="J196" s="54"/>
      <c r="K196" s="54"/>
      <c r="L196" s="55"/>
      <c r="M196" s="55"/>
      <c r="N196" s="79"/>
      <c r="O196" s="137"/>
      <c r="P196" s="137"/>
      <c r="Q196" s="137"/>
      <c r="R196" s="137"/>
      <c r="S196" s="137"/>
      <c r="T196" s="137"/>
    </row>
    <row r="197" spans="1:20" x14ac:dyDescent="0.2">
      <c r="A197" s="42" t="s">
        <v>127</v>
      </c>
      <c r="B197" s="49">
        <f>B198+B205</f>
        <v>68100213</v>
      </c>
      <c r="C197" s="49">
        <f>C198+C205</f>
        <v>70452769</v>
      </c>
      <c r="D197" s="49">
        <f>D198+D205</f>
        <v>70452769</v>
      </c>
      <c r="E197" s="49"/>
      <c r="F197" s="139"/>
      <c r="G197" s="139">
        <f t="shared" ref="G197:L197" si="114">G198+G205</f>
        <v>1980600</v>
      </c>
      <c r="H197" s="49">
        <f t="shared" si="114"/>
        <v>8080455</v>
      </c>
      <c r="I197" s="49">
        <f t="shared" si="114"/>
        <v>14676034</v>
      </c>
      <c r="J197" s="49">
        <f t="shared" si="114"/>
        <v>21825545</v>
      </c>
      <c r="K197" s="49">
        <f t="shared" si="114"/>
        <v>29575510</v>
      </c>
      <c r="L197" s="49">
        <f t="shared" si="114"/>
        <v>35023558</v>
      </c>
      <c r="M197" s="55"/>
      <c r="N197" s="79"/>
      <c r="O197" s="137">
        <f>O198+O205</f>
        <v>4036434</v>
      </c>
      <c r="P197" s="137">
        <f>P198+P205</f>
        <v>9779564</v>
      </c>
      <c r="Q197" s="137">
        <f t="shared" ref="Q197:Q204" si="115">C197+O197</f>
        <v>74489203</v>
      </c>
      <c r="R197" s="137">
        <f t="shared" ref="R197:R204" si="116">D197+P197</f>
        <v>80232333</v>
      </c>
      <c r="S197" s="137">
        <f>S198+S205</f>
        <v>4670</v>
      </c>
      <c r="T197" s="137">
        <f>T198+T205</f>
        <v>173500</v>
      </c>
    </row>
    <row r="198" spans="1:20" x14ac:dyDescent="0.2">
      <c r="A198" s="52" t="s">
        <v>123</v>
      </c>
      <c r="B198" s="49">
        <f>SUM(B199:B204)</f>
        <v>68100213</v>
      </c>
      <c r="C198" s="49">
        <f>SUM(C199:C204)</f>
        <v>70452769</v>
      </c>
      <c r="D198" s="49">
        <f>SUM(D199:D204)</f>
        <v>70452769</v>
      </c>
      <c r="E198" s="49"/>
      <c r="F198" s="139"/>
      <c r="G198" s="139">
        <f t="shared" ref="G198:L198" si="117">SUM(G199:G204)</f>
        <v>1980600</v>
      </c>
      <c r="H198" s="49">
        <f t="shared" si="117"/>
        <v>8080455</v>
      </c>
      <c r="I198" s="49">
        <f t="shared" si="117"/>
        <v>14676034</v>
      </c>
      <c r="J198" s="49">
        <f t="shared" si="117"/>
        <v>21825545</v>
      </c>
      <c r="K198" s="49">
        <f t="shared" si="117"/>
        <v>29575510</v>
      </c>
      <c r="L198" s="49">
        <f t="shared" si="117"/>
        <v>35023558</v>
      </c>
      <c r="M198" s="55"/>
      <c r="N198" s="79"/>
      <c r="O198" s="137">
        <f>SUM(O199:O204)</f>
        <v>4036434</v>
      </c>
      <c r="P198" s="137">
        <f>SUM(P199:P204)</f>
        <v>9779564</v>
      </c>
      <c r="Q198" s="137">
        <f t="shared" si="115"/>
        <v>74489203</v>
      </c>
      <c r="R198" s="137">
        <f t="shared" si="116"/>
        <v>80232333</v>
      </c>
      <c r="S198" s="137">
        <f>SUM(S199:S204)</f>
        <v>4670</v>
      </c>
      <c r="T198" s="137">
        <f>SUM(T199:T204)</f>
        <v>173500</v>
      </c>
    </row>
    <row r="199" spans="1:20" x14ac:dyDescent="0.2">
      <c r="A199" s="52"/>
      <c r="B199" s="49">
        <v>262095</v>
      </c>
      <c r="C199" s="49">
        <v>272049</v>
      </c>
      <c r="D199" s="49">
        <v>272049</v>
      </c>
      <c r="E199" s="49" t="s">
        <v>159</v>
      </c>
      <c r="F199" s="139"/>
      <c r="G199" s="139">
        <v>7648</v>
      </c>
      <c r="H199" s="49">
        <v>30810</v>
      </c>
      <c r="I199" s="49">
        <v>55039</v>
      </c>
      <c r="J199" s="49">
        <v>81206</v>
      </c>
      <c r="K199" s="49">
        <v>109467</v>
      </c>
      <c r="L199" s="49">
        <v>129286</v>
      </c>
      <c r="M199" s="55"/>
      <c r="N199" s="79"/>
      <c r="O199" s="137">
        <v>5783</v>
      </c>
      <c r="P199" s="137">
        <v>17349</v>
      </c>
      <c r="Q199" s="137">
        <f t="shared" si="115"/>
        <v>277832</v>
      </c>
      <c r="R199" s="137">
        <f t="shared" si="116"/>
        <v>289398</v>
      </c>
      <c r="S199" s="137">
        <f t="shared" ref="S199:S204" si="118">IF(G199-O199&gt;0,G199-O199,0)</f>
        <v>1865</v>
      </c>
      <c r="T199" s="137">
        <f t="shared" ref="T199:T204" si="119">IF(H199-P199&gt;0,H199-P199,0)</f>
        <v>13461</v>
      </c>
    </row>
    <row r="200" spans="1:20" x14ac:dyDescent="0.2">
      <c r="A200" s="52"/>
      <c r="B200" s="49">
        <v>11852196</v>
      </c>
      <c r="C200" s="49">
        <v>12203316</v>
      </c>
      <c r="D200" s="49">
        <v>12203316</v>
      </c>
      <c r="E200" s="49" t="s">
        <v>160</v>
      </c>
      <c r="F200" s="139"/>
      <c r="G200" s="139">
        <v>343065</v>
      </c>
      <c r="H200" s="49">
        <v>1399706</v>
      </c>
      <c r="I200" s="49">
        <v>2542359</v>
      </c>
      <c r="J200" s="49">
        <v>3780996</v>
      </c>
      <c r="K200" s="49">
        <v>5123678</v>
      </c>
      <c r="L200" s="49">
        <v>6067561</v>
      </c>
      <c r="M200" s="55"/>
      <c r="N200" s="79"/>
      <c r="O200" s="142">
        <f>344184+119856+1011180</f>
        <v>1475220</v>
      </c>
      <c r="P200" s="142">
        <f>1032552+119856+1011180</f>
        <v>2163588</v>
      </c>
      <c r="Q200" s="137">
        <f t="shared" si="115"/>
        <v>13678536</v>
      </c>
      <c r="R200" s="137">
        <f t="shared" si="116"/>
        <v>14366904</v>
      </c>
      <c r="S200" s="137">
        <f t="shared" si="118"/>
        <v>0</v>
      </c>
      <c r="T200" s="137">
        <f t="shared" si="119"/>
        <v>0</v>
      </c>
    </row>
    <row r="201" spans="1:20" x14ac:dyDescent="0.2">
      <c r="A201" s="52"/>
      <c r="B201" s="49">
        <v>58817</v>
      </c>
      <c r="C201" s="49">
        <v>62390</v>
      </c>
      <c r="D201" s="49">
        <v>62390</v>
      </c>
      <c r="E201" s="49" t="s">
        <v>161</v>
      </c>
      <c r="F201" s="139"/>
      <c r="G201" s="139">
        <v>1754</v>
      </c>
      <c r="H201" s="49">
        <v>7156</v>
      </c>
      <c r="I201" s="49">
        <v>12998</v>
      </c>
      <c r="J201" s="49">
        <v>19331</v>
      </c>
      <c r="K201" s="49">
        <v>26195</v>
      </c>
      <c r="L201" s="49">
        <v>31021</v>
      </c>
      <c r="M201" s="55"/>
      <c r="N201" s="79"/>
      <c r="O201" s="142">
        <f>2076+33833</f>
        <v>35909</v>
      </c>
      <c r="P201" s="142">
        <f>6228+33833</f>
        <v>40061</v>
      </c>
      <c r="Q201" s="137">
        <f t="shared" si="115"/>
        <v>98299</v>
      </c>
      <c r="R201" s="137">
        <f t="shared" si="116"/>
        <v>102451</v>
      </c>
      <c r="S201" s="137">
        <f t="shared" si="118"/>
        <v>0</v>
      </c>
      <c r="T201" s="137">
        <f t="shared" si="119"/>
        <v>0</v>
      </c>
    </row>
    <row r="202" spans="1:20" x14ac:dyDescent="0.2">
      <c r="A202" s="52"/>
      <c r="B202" s="49">
        <v>37458883</v>
      </c>
      <c r="C202" s="49">
        <v>38701002</v>
      </c>
      <c r="D202" s="49">
        <v>38701002</v>
      </c>
      <c r="E202" s="49" t="s">
        <v>83</v>
      </c>
      <c r="F202" s="139"/>
      <c r="G202" s="139">
        <v>1087980</v>
      </c>
      <c r="H202" s="49">
        <v>4438958</v>
      </c>
      <c r="I202" s="49">
        <v>8062715</v>
      </c>
      <c r="J202" s="49">
        <v>11990867</v>
      </c>
      <c r="K202" s="49">
        <v>16248984</v>
      </c>
      <c r="L202" s="49">
        <v>19242369</v>
      </c>
      <c r="M202" s="55"/>
      <c r="N202" s="79"/>
      <c r="O202" s="137">
        <v>1838260</v>
      </c>
      <c r="P202" s="137">
        <v>5514780</v>
      </c>
      <c r="Q202" s="137">
        <f t="shared" si="115"/>
        <v>40539262</v>
      </c>
      <c r="R202" s="137">
        <f t="shared" si="116"/>
        <v>44215782</v>
      </c>
      <c r="S202" s="137">
        <f t="shared" si="118"/>
        <v>0</v>
      </c>
      <c r="T202" s="137">
        <f t="shared" si="119"/>
        <v>0</v>
      </c>
    </row>
    <row r="203" spans="1:20" x14ac:dyDescent="0.2">
      <c r="A203" s="52"/>
      <c r="B203" s="49">
        <v>1016098</v>
      </c>
      <c r="C203" s="49">
        <v>1072240</v>
      </c>
      <c r="D203" s="49">
        <v>1072240</v>
      </c>
      <c r="E203" s="49" t="s">
        <v>162</v>
      </c>
      <c r="F203" s="139"/>
      <c r="G203" s="139">
        <v>30143</v>
      </c>
      <c r="H203" s="49">
        <v>122985</v>
      </c>
      <c r="I203" s="49">
        <v>223384</v>
      </c>
      <c r="J203" s="49">
        <v>332216</v>
      </c>
      <c r="K203" s="49">
        <v>450190</v>
      </c>
      <c r="L203" s="49">
        <v>533124</v>
      </c>
      <c r="M203" s="55"/>
      <c r="N203" s="79"/>
      <c r="O203" s="137">
        <v>27338</v>
      </c>
      <c r="P203" s="137">
        <v>82014</v>
      </c>
      <c r="Q203" s="137">
        <f t="shared" si="115"/>
        <v>1099578</v>
      </c>
      <c r="R203" s="137">
        <f t="shared" si="116"/>
        <v>1154254</v>
      </c>
      <c r="S203" s="137">
        <f t="shared" si="118"/>
        <v>2805</v>
      </c>
      <c r="T203" s="137">
        <f t="shared" si="119"/>
        <v>40971</v>
      </c>
    </row>
    <row r="204" spans="1:20" x14ac:dyDescent="0.2">
      <c r="A204" s="52"/>
      <c r="B204" s="49">
        <v>17452124</v>
      </c>
      <c r="C204" s="49">
        <v>18141772</v>
      </c>
      <c r="D204" s="49">
        <v>18141772</v>
      </c>
      <c r="E204" s="49" t="s">
        <v>163</v>
      </c>
      <c r="F204" s="139"/>
      <c r="G204" s="139">
        <v>510010</v>
      </c>
      <c r="H204" s="49">
        <v>2080840</v>
      </c>
      <c r="I204" s="49">
        <v>3779539</v>
      </c>
      <c r="J204" s="49">
        <v>5620929</v>
      </c>
      <c r="K204" s="49">
        <v>7616996</v>
      </c>
      <c r="L204" s="49">
        <v>9020197</v>
      </c>
      <c r="M204" s="55"/>
      <c r="N204" s="79"/>
      <c r="O204" s="137">
        <v>653924</v>
      </c>
      <c r="P204" s="137">
        <v>1961772</v>
      </c>
      <c r="Q204" s="137">
        <f t="shared" si="115"/>
        <v>18795696</v>
      </c>
      <c r="R204" s="137">
        <f t="shared" si="116"/>
        <v>20103544</v>
      </c>
      <c r="S204" s="137">
        <f t="shared" si="118"/>
        <v>0</v>
      </c>
      <c r="T204" s="137">
        <f t="shared" si="119"/>
        <v>119068</v>
      </c>
    </row>
    <row r="205" spans="1:20" x14ac:dyDescent="0.2">
      <c r="A205" s="52" t="s">
        <v>124</v>
      </c>
      <c r="B205" s="49"/>
      <c r="C205" s="49"/>
      <c r="D205" s="49"/>
      <c r="E205" s="85" t="s">
        <v>129</v>
      </c>
      <c r="F205" s="139"/>
      <c r="G205" s="139"/>
      <c r="H205" s="49"/>
      <c r="I205" s="49"/>
      <c r="J205" s="49"/>
      <c r="K205" s="49"/>
      <c r="L205" s="49"/>
      <c r="M205" s="55"/>
      <c r="N205" s="79"/>
      <c r="O205" s="137"/>
      <c r="P205" s="137"/>
      <c r="Q205" s="137"/>
      <c r="R205" s="137"/>
      <c r="S205" s="137"/>
      <c r="T205" s="137"/>
    </row>
    <row r="206" spans="1:20" x14ac:dyDescent="0.2">
      <c r="A206" s="52" t="s">
        <v>128</v>
      </c>
      <c r="B206" s="49">
        <f>B207</f>
        <v>383165349</v>
      </c>
      <c r="C206" s="49">
        <f>C207</f>
        <v>395819057</v>
      </c>
      <c r="D206" s="49">
        <f>D207</f>
        <v>395819057</v>
      </c>
      <c r="E206" s="49"/>
      <c r="F206" s="139"/>
      <c r="G206" s="139">
        <f t="shared" ref="G206:L206" si="120">G207</f>
        <v>61127443</v>
      </c>
      <c r="H206" s="49">
        <f t="shared" si="120"/>
        <v>95399969</v>
      </c>
      <c r="I206" s="49">
        <f t="shared" si="120"/>
        <v>132462367</v>
      </c>
      <c r="J206" s="49">
        <f t="shared" si="120"/>
        <v>172638007</v>
      </c>
      <c r="K206" s="49">
        <f t="shared" si="120"/>
        <v>216188400</v>
      </c>
      <c r="L206" s="49">
        <f t="shared" si="120"/>
        <v>246803592</v>
      </c>
      <c r="M206" s="55"/>
      <c r="N206" s="79"/>
      <c r="O206" s="137">
        <f>O207</f>
        <v>12330813</v>
      </c>
      <c r="P206" s="137">
        <f>P207</f>
        <v>34644625</v>
      </c>
      <c r="Q206" s="137">
        <f t="shared" ref="Q206:R210" si="121">C206+O206</f>
        <v>408149870</v>
      </c>
      <c r="R206" s="137">
        <f t="shared" si="121"/>
        <v>430463682</v>
      </c>
      <c r="S206" s="137">
        <f>S207</f>
        <v>49257765</v>
      </c>
      <c r="T206" s="137">
        <f>T207</f>
        <v>60755344</v>
      </c>
    </row>
    <row r="207" spans="1:20" x14ac:dyDescent="0.2">
      <c r="A207" s="52" t="s">
        <v>123</v>
      </c>
      <c r="B207" s="49">
        <f>SUM(B208:B210)</f>
        <v>383165349</v>
      </c>
      <c r="C207" s="49">
        <f>SUM(C208:C210)</f>
        <v>395819057</v>
      </c>
      <c r="D207" s="49">
        <f>SUM(D208:D210)</f>
        <v>395819057</v>
      </c>
      <c r="E207" s="49"/>
      <c r="F207" s="139"/>
      <c r="G207" s="139">
        <f t="shared" ref="G207:L207" si="122">SUM(G208:G210)</f>
        <v>61127443</v>
      </c>
      <c r="H207" s="49">
        <f t="shared" si="122"/>
        <v>95399969</v>
      </c>
      <c r="I207" s="49">
        <f t="shared" si="122"/>
        <v>132462367</v>
      </c>
      <c r="J207" s="49">
        <f t="shared" si="122"/>
        <v>172638007</v>
      </c>
      <c r="K207" s="49">
        <f t="shared" si="122"/>
        <v>216188400</v>
      </c>
      <c r="L207" s="49">
        <f t="shared" si="122"/>
        <v>246803592</v>
      </c>
      <c r="M207" s="55"/>
      <c r="N207" s="79"/>
      <c r="O207" s="137">
        <f>SUM(O208:O210)</f>
        <v>12330813</v>
      </c>
      <c r="P207" s="137">
        <f>SUM(P208:P210)</f>
        <v>34644625</v>
      </c>
      <c r="Q207" s="137">
        <f t="shared" si="121"/>
        <v>408149870</v>
      </c>
      <c r="R207" s="137">
        <f t="shared" si="121"/>
        <v>430463682</v>
      </c>
      <c r="S207" s="137">
        <f>SUM(S208:S210)</f>
        <v>49257765</v>
      </c>
      <c r="T207" s="137">
        <f>SUM(T208:T210)</f>
        <v>60755344</v>
      </c>
    </row>
    <row r="208" spans="1:20" x14ac:dyDescent="0.2">
      <c r="A208" s="52"/>
      <c r="B208" s="49">
        <v>33959175</v>
      </c>
      <c r="C208" s="49">
        <v>35361173</v>
      </c>
      <c r="D208" s="49">
        <v>35361173</v>
      </c>
      <c r="E208" s="49" t="s">
        <v>164</v>
      </c>
      <c r="F208" s="139"/>
      <c r="G208" s="139">
        <v>994089</v>
      </c>
      <c r="H208" s="49">
        <v>4055884</v>
      </c>
      <c r="I208" s="49">
        <v>7366917</v>
      </c>
      <c r="J208" s="49">
        <v>10956076</v>
      </c>
      <c r="K208" s="49">
        <v>14846725</v>
      </c>
      <c r="L208" s="49">
        <v>17581786</v>
      </c>
      <c r="M208" s="55"/>
      <c r="N208" s="79"/>
      <c r="O208" s="142">
        <f>842953+201312-1825529</f>
        <v>-781264</v>
      </c>
      <c r="P208" s="142">
        <f>2528859+201312-1825529</f>
        <v>904642</v>
      </c>
      <c r="Q208" s="137">
        <f t="shared" si="121"/>
        <v>34579909</v>
      </c>
      <c r="R208" s="137">
        <f t="shared" si="121"/>
        <v>36265815</v>
      </c>
      <c r="S208" s="137">
        <f t="shared" ref="S208:T210" si="123">IF(G208-O208&gt;0,G208-O208,0)</f>
        <v>1775353</v>
      </c>
      <c r="T208" s="137">
        <f t="shared" si="123"/>
        <v>3151242</v>
      </c>
    </row>
    <row r="209" spans="1:20" x14ac:dyDescent="0.2">
      <c r="A209" s="52"/>
      <c r="B209" s="49">
        <v>308275128</v>
      </c>
      <c r="C209" s="49">
        <v>318306950</v>
      </c>
      <c r="D209" s="49">
        <v>318306950</v>
      </c>
      <c r="E209" s="49" t="s">
        <v>165</v>
      </c>
      <c r="F209" s="139"/>
      <c r="G209" s="139">
        <v>8948388</v>
      </c>
      <c r="H209" s="49">
        <v>36509424</v>
      </c>
      <c r="I209" s="49">
        <v>66313999</v>
      </c>
      <c r="J209" s="49">
        <v>98622159</v>
      </c>
      <c r="K209" s="49">
        <v>133644204</v>
      </c>
      <c r="L209" s="49">
        <v>158264111</v>
      </c>
      <c r="M209" s="55"/>
      <c r="N209" s="79"/>
      <c r="O209" s="142">
        <f>9054493+4368+350662</f>
        <v>9409523</v>
      </c>
      <c r="P209" s="142">
        <f>27163479+4368+350662</f>
        <v>27518509</v>
      </c>
      <c r="Q209" s="137">
        <f t="shared" si="121"/>
        <v>327716473</v>
      </c>
      <c r="R209" s="137">
        <f t="shared" si="121"/>
        <v>345825459</v>
      </c>
      <c r="S209" s="137">
        <f t="shared" si="123"/>
        <v>0</v>
      </c>
      <c r="T209" s="137">
        <f t="shared" si="123"/>
        <v>8990915</v>
      </c>
    </row>
    <row r="210" spans="1:20" x14ac:dyDescent="0.2">
      <c r="A210" s="52"/>
      <c r="B210" s="49">
        <v>40931046</v>
      </c>
      <c r="C210" s="49">
        <v>42150934</v>
      </c>
      <c r="D210" s="49">
        <v>42150934</v>
      </c>
      <c r="E210" s="49" t="s">
        <v>166</v>
      </c>
      <c r="F210" s="139"/>
      <c r="G210" s="139">
        <v>51184966</v>
      </c>
      <c r="H210" s="49">
        <v>54834661</v>
      </c>
      <c r="I210" s="49">
        <v>58781451</v>
      </c>
      <c r="J210" s="49">
        <v>63059772</v>
      </c>
      <c r="K210" s="49">
        <v>67697471</v>
      </c>
      <c r="L210" s="49">
        <v>70957695</v>
      </c>
      <c r="M210" s="55"/>
      <c r="N210" s="79"/>
      <c r="O210" s="142">
        <f>1259460+2013240+429854</f>
        <v>3702554</v>
      </c>
      <c r="P210" s="142">
        <f>3778380+2013240+429854</f>
        <v>6221474</v>
      </c>
      <c r="Q210" s="137">
        <f t="shared" si="121"/>
        <v>45853488</v>
      </c>
      <c r="R210" s="137">
        <f t="shared" si="121"/>
        <v>48372408</v>
      </c>
      <c r="S210" s="137">
        <f t="shared" si="123"/>
        <v>47482412</v>
      </c>
      <c r="T210" s="137">
        <f t="shared" si="123"/>
        <v>48613187</v>
      </c>
    </row>
    <row r="211" spans="1:20" x14ac:dyDescent="0.2">
      <c r="A211" s="52" t="s">
        <v>124</v>
      </c>
      <c r="B211" s="49"/>
      <c r="C211" s="49"/>
      <c r="D211" s="49"/>
      <c r="E211" s="85" t="s">
        <v>129</v>
      </c>
      <c r="F211" s="139"/>
      <c r="G211" s="139"/>
      <c r="H211" s="49"/>
      <c r="I211" s="49"/>
      <c r="J211" s="49"/>
      <c r="K211" s="49"/>
      <c r="L211" s="49"/>
      <c r="M211" s="55"/>
      <c r="N211" s="79"/>
      <c r="O211" s="137"/>
      <c r="P211" s="137"/>
      <c r="Q211" s="137"/>
      <c r="R211" s="137"/>
      <c r="S211" s="137"/>
      <c r="T211" s="137"/>
    </row>
    <row r="212" spans="1:20" x14ac:dyDescent="0.2">
      <c r="A212" s="52" t="s">
        <v>132</v>
      </c>
      <c r="B212" s="49">
        <f>B213+B214</f>
        <v>337632</v>
      </c>
      <c r="C212" s="49">
        <f>C213+C214</f>
        <v>348286</v>
      </c>
      <c r="D212" s="49">
        <f>D213+D214</f>
        <v>348286</v>
      </c>
      <c r="E212" s="49"/>
      <c r="F212" s="139"/>
      <c r="G212" s="139">
        <f t="shared" ref="G212:L212" si="124">G213+G214</f>
        <v>9791</v>
      </c>
      <c r="H212" s="49">
        <f t="shared" si="124"/>
        <v>39948</v>
      </c>
      <c r="I212" s="49">
        <f t="shared" si="124"/>
        <v>72560</v>
      </c>
      <c r="J212" s="49">
        <f t="shared" si="124"/>
        <v>107911</v>
      </c>
      <c r="K212" s="49">
        <f t="shared" si="124"/>
        <v>146231</v>
      </c>
      <c r="L212" s="49">
        <f t="shared" si="124"/>
        <v>173170</v>
      </c>
      <c r="M212" s="55"/>
      <c r="N212" s="79"/>
      <c r="O212" s="137">
        <f>O213+O214</f>
        <v>18181</v>
      </c>
      <c r="P212" s="137">
        <f>P213+P214</f>
        <v>54543</v>
      </c>
      <c r="Q212" s="137">
        <f>C212+O212</f>
        <v>366467</v>
      </c>
      <c r="R212" s="137">
        <f>D212+P212</f>
        <v>402829</v>
      </c>
      <c r="S212" s="137">
        <f>S213+S214</f>
        <v>0</v>
      </c>
      <c r="T212" s="137">
        <f>T213+T214</f>
        <v>0</v>
      </c>
    </row>
    <row r="213" spans="1:20" x14ac:dyDescent="0.2">
      <c r="A213" s="52" t="s">
        <v>123</v>
      </c>
      <c r="B213" s="49">
        <v>337632</v>
      </c>
      <c r="C213" s="49">
        <v>348286</v>
      </c>
      <c r="D213" s="49">
        <v>348286</v>
      </c>
      <c r="E213" s="49" t="s">
        <v>167</v>
      </c>
      <c r="F213" s="139"/>
      <c r="G213" s="139">
        <v>9791</v>
      </c>
      <c r="H213" s="49">
        <v>39948</v>
      </c>
      <c r="I213" s="49">
        <v>72560</v>
      </c>
      <c r="J213" s="49">
        <v>107911</v>
      </c>
      <c r="K213" s="49">
        <v>146231</v>
      </c>
      <c r="L213" s="49">
        <v>173170</v>
      </c>
      <c r="M213" s="55"/>
      <c r="N213" s="79"/>
      <c r="O213" s="137">
        <v>18181</v>
      </c>
      <c r="P213" s="137">
        <v>54543</v>
      </c>
      <c r="Q213" s="137">
        <f>C213+O213</f>
        <v>366467</v>
      </c>
      <c r="R213" s="137">
        <f>D213+P213</f>
        <v>402829</v>
      </c>
      <c r="S213" s="137">
        <f>IF(G213-O213&gt;0,G213-O213,0)</f>
        <v>0</v>
      </c>
      <c r="T213" s="137">
        <f>IF(H213-P213&gt;0,H213-P213,0)</f>
        <v>0</v>
      </c>
    </row>
    <row r="214" spans="1:20" x14ac:dyDescent="0.2">
      <c r="A214" s="52" t="s">
        <v>124</v>
      </c>
      <c r="B214" s="49"/>
      <c r="C214" s="49"/>
      <c r="D214" s="49"/>
      <c r="E214" s="85" t="s">
        <v>129</v>
      </c>
      <c r="F214" s="139"/>
      <c r="G214" s="139"/>
      <c r="H214" s="49"/>
      <c r="I214" s="49"/>
      <c r="J214" s="49"/>
      <c r="K214" s="49"/>
      <c r="L214" s="49"/>
      <c r="M214" s="55"/>
      <c r="N214" s="79"/>
      <c r="O214" s="137"/>
      <c r="P214" s="137"/>
      <c r="Q214" s="137"/>
      <c r="R214" s="137"/>
      <c r="S214" s="137"/>
      <c r="T214" s="137"/>
    </row>
    <row r="215" spans="1:20" x14ac:dyDescent="0.2">
      <c r="A215" s="42" t="s">
        <v>133</v>
      </c>
      <c r="B215" s="49">
        <f>B216+B217</f>
        <v>372314</v>
      </c>
      <c r="C215" s="49">
        <f>C216+C217</f>
        <v>384122</v>
      </c>
      <c r="D215" s="49">
        <f>D216+D217</f>
        <v>384122</v>
      </c>
      <c r="E215" s="49"/>
      <c r="F215" s="139"/>
      <c r="G215" s="139">
        <f t="shared" ref="G215:L215" si="125">G216+G217</f>
        <v>10799</v>
      </c>
      <c r="H215" s="49">
        <f t="shared" si="125"/>
        <v>44058</v>
      </c>
      <c r="I215" s="49">
        <f t="shared" si="125"/>
        <v>80025</v>
      </c>
      <c r="J215" s="49">
        <f t="shared" si="125"/>
        <v>119014</v>
      </c>
      <c r="K215" s="49">
        <f t="shared" si="125"/>
        <v>161277</v>
      </c>
      <c r="L215" s="49">
        <f t="shared" si="125"/>
        <v>190988</v>
      </c>
      <c r="M215" s="55"/>
      <c r="N215" s="79"/>
      <c r="O215" s="137">
        <f>O216+O217</f>
        <v>10291</v>
      </c>
      <c r="P215" s="137">
        <f>P216+P217</f>
        <v>30870</v>
      </c>
      <c r="Q215" s="137">
        <f>C215+O215</f>
        <v>394413</v>
      </c>
      <c r="R215" s="137">
        <f>D215+P215</f>
        <v>414992</v>
      </c>
      <c r="S215" s="137">
        <f>S216+S217</f>
        <v>508</v>
      </c>
      <c r="T215" s="137">
        <f>T216+T217</f>
        <v>13188</v>
      </c>
    </row>
    <row r="216" spans="1:20" x14ac:dyDescent="0.2">
      <c r="A216" s="52" t="s">
        <v>123</v>
      </c>
      <c r="B216" s="49">
        <v>372314</v>
      </c>
      <c r="C216" s="49">
        <v>384122</v>
      </c>
      <c r="D216" s="49">
        <v>384122</v>
      </c>
      <c r="E216" s="49" t="s">
        <v>168</v>
      </c>
      <c r="F216" s="139"/>
      <c r="G216" s="139">
        <v>10799</v>
      </c>
      <c r="H216" s="49">
        <v>44058</v>
      </c>
      <c r="I216" s="49">
        <v>80025</v>
      </c>
      <c r="J216" s="49">
        <v>119014</v>
      </c>
      <c r="K216" s="49">
        <v>161277</v>
      </c>
      <c r="L216" s="49">
        <v>190988</v>
      </c>
      <c r="M216" s="55"/>
      <c r="N216" s="79"/>
      <c r="O216" s="137">
        <v>10291</v>
      </c>
      <c r="P216" s="137">
        <v>30870</v>
      </c>
      <c r="Q216" s="137">
        <f>C216+O216</f>
        <v>394413</v>
      </c>
      <c r="R216" s="137">
        <f>D216+P216</f>
        <v>414992</v>
      </c>
      <c r="S216" s="137">
        <f>IF(G216-O216&gt;0,G216-O216,0)</f>
        <v>508</v>
      </c>
      <c r="T216" s="137">
        <f>IF(H216-P216&gt;0,H216-P216,0)</f>
        <v>13188</v>
      </c>
    </row>
    <row r="217" spans="1:20" x14ac:dyDescent="0.2">
      <c r="A217" s="52" t="s">
        <v>124</v>
      </c>
      <c r="B217" s="49"/>
      <c r="C217" s="49"/>
      <c r="D217" s="49"/>
      <c r="E217" s="85" t="s">
        <v>129</v>
      </c>
      <c r="F217" s="139"/>
      <c r="G217" s="139"/>
      <c r="H217" s="49"/>
      <c r="I217" s="49"/>
      <c r="J217" s="49"/>
      <c r="K217" s="49"/>
      <c r="L217" s="49"/>
      <c r="M217" s="55"/>
      <c r="N217" s="79"/>
      <c r="O217" s="137"/>
      <c r="P217" s="137"/>
      <c r="Q217" s="137"/>
      <c r="R217" s="137"/>
      <c r="S217" s="137"/>
      <c r="T217" s="137"/>
    </row>
    <row r="218" spans="1:20" x14ac:dyDescent="0.2">
      <c r="A218" s="42" t="s">
        <v>134</v>
      </c>
      <c r="B218" s="49">
        <f>B219+B220</f>
        <v>100075</v>
      </c>
      <c r="C218" s="49">
        <f>C219+C220</f>
        <v>100075</v>
      </c>
      <c r="D218" s="49">
        <f>D219+D220</f>
        <v>100075</v>
      </c>
      <c r="E218" s="49"/>
      <c r="F218" s="139"/>
      <c r="G218" s="139">
        <f t="shared" ref="G218:L218" si="126">G219+G220</f>
        <v>2813</v>
      </c>
      <c r="H218" s="49">
        <f t="shared" si="126"/>
        <v>11478</v>
      </c>
      <c r="I218" s="49">
        <f t="shared" si="126"/>
        <v>20849</v>
      </c>
      <c r="J218" s="49">
        <f t="shared" si="126"/>
        <v>31007</v>
      </c>
      <c r="K218" s="49">
        <f t="shared" si="126"/>
        <v>42017</v>
      </c>
      <c r="L218" s="49">
        <f t="shared" si="126"/>
        <v>49758</v>
      </c>
      <c r="M218" s="55"/>
      <c r="N218" s="79"/>
      <c r="O218" s="137">
        <f>O219+O220</f>
        <v>2265</v>
      </c>
      <c r="P218" s="137">
        <f>P219+P220</f>
        <v>6793</v>
      </c>
      <c r="Q218" s="137">
        <f>C218+O218</f>
        <v>102340</v>
      </c>
      <c r="R218" s="137">
        <f>D218+P218</f>
        <v>106868</v>
      </c>
      <c r="S218" s="137">
        <f>S219+S220</f>
        <v>548</v>
      </c>
      <c r="T218" s="137">
        <f>T219+T220</f>
        <v>4685</v>
      </c>
    </row>
    <row r="219" spans="1:20" x14ac:dyDescent="0.2">
      <c r="A219" s="52" t="s">
        <v>123</v>
      </c>
      <c r="B219" s="49">
        <v>100075</v>
      </c>
      <c r="C219" s="49">
        <v>100075</v>
      </c>
      <c r="D219" s="49">
        <v>100075</v>
      </c>
      <c r="E219" s="49" t="s">
        <v>169</v>
      </c>
      <c r="F219" s="139"/>
      <c r="G219" s="139">
        <v>2813</v>
      </c>
      <c r="H219" s="49">
        <v>11478</v>
      </c>
      <c r="I219" s="49">
        <v>20849</v>
      </c>
      <c r="J219" s="49">
        <v>31007</v>
      </c>
      <c r="K219" s="49">
        <v>42017</v>
      </c>
      <c r="L219" s="49">
        <v>49758</v>
      </c>
      <c r="M219" s="55"/>
      <c r="N219" s="79"/>
      <c r="O219" s="137">
        <v>2265</v>
      </c>
      <c r="P219" s="137">
        <v>6793</v>
      </c>
      <c r="Q219" s="137">
        <f>C219+O219</f>
        <v>102340</v>
      </c>
      <c r="R219" s="137">
        <f>D219+P219</f>
        <v>106868</v>
      </c>
      <c r="S219" s="137">
        <f>IF(G219-O219&gt;0,G219-O219,0)</f>
        <v>548</v>
      </c>
      <c r="T219" s="137">
        <f>IF(H219-P219&gt;0,H219-P219,0)</f>
        <v>4685</v>
      </c>
    </row>
    <row r="220" spans="1:20" x14ac:dyDescent="0.2">
      <c r="A220" s="52" t="s">
        <v>124</v>
      </c>
      <c r="B220" s="49"/>
      <c r="C220" s="49"/>
      <c r="D220" s="49"/>
      <c r="E220" s="85" t="s">
        <v>129</v>
      </c>
      <c r="F220" s="139"/>
      <c r="G220" s="139"/>
      <c r="H220" s="49"/>
      <c r="I220" s="49"/>
      <c r="J220" s="49"/>
      <c r="K220" s="49"/>
      <c r="L220" s="49"/>
      <c r="M220" s="55"/>
      <c r="N220" s="79"/>
      <c r="O220" s="137"/>
      <c r="P220" s="137"/>
      <c r="Q220" s="137"/>
      <c r="R220" s="137"/>
      <c r="S220" s="137"/>
      <c r="T220" s="137"/>
    </row>
    <row r="221" spans="1:20" x14ac:dyDescent="0.2">
      <c r="A221" s="42" t="s">
        <v>136</v>
      </c>
      <c r="B221" s="49">
        <f>B222+B223</f>
        <v>40426284</v>
      </c>
      <c r="C221" s="49">
        <f>C222+C223</f>
        <v>41175201</v>
      </c>
      <c r="D221" s="49">
        <f>D222+D223</f>
        <v>41175201</v>
      </c>
      <c r="E221" s="49"/>
      <c r="F221" s="139"/>
      <c r="G221" s="139">
        <f t="shared" ref="G221:L221" si="127">G222+G223</f>
        <v>1157536</v>
      </c>
      <c r="H221" s="49">
        <f t="shared" si="127"/>
        <v>4722746</v>
      </c>
      <c r="I221" s="49">
        <f t="shared" si="127"/>
        <v>8578173</v>
      </c>
      <c r="J221" s="49">
        <f t="shared" si="127"/>
        <v>12757457</v>
      </c>
      <c r="K221" s="49">
        <f t="shared" si="127"/>
        <v>17287800</v>
      </c>
      <c r="L221" s="49">
        <f t="shared" si="127"/>
        <v>20472555</v>
      </c>
      <c r="M221" s="55"/>
      <c r="N221" s="79"/>
      <c r="O221" s="137">
        <f>O222+O223</f>
        <v>1124554</v>
      </c>
      <c r="P221" s="137">
        <f>P222+P223</f>
        <v>3373662</v>
      </c>
      <c r="Q221" s="137">
        <f>C221+O221</f>
        <v>42299755</v>
      </c>
      <c r="R221" s="137">
        <f>D221+P221</f>
        <v>44548863</v>
      </c>
      <c r="S221" s="137">
        <f>S222+S223</f>
        <v>32982</v>
      </c>
      <c r="T221" s="137">
        <f>T222+T223</f>
        <v>1349084</v>
      </c>
    </row>
    <row r="222" spans="1:20" x14ac:dyDescent="0.2">
      <c r="A222" s="52" t="s">
        <v>123</v>
      </c>
      <c r="B222" s="49">
        <v>40426284</v>
      </c>
      <c r="C222" s="49">
        <v>41175201</v>
      </c>
      <c r="D222" s="49">
        <v>41175201</v>
      </c>
      <c r="E222" s="34" t="s">
        <v>170</v>
      </c>
      <c r="F222" s="139"/>
      <c r="G222" s="139">
        <v>1157536</v>
      </c>
      <c r="H222" s="49">
        <v>4722746</v>
      </c>
      <c r="I222" s="49">
        <v>8578173</v>
      </c>
      <c r="J222" s="49">
        <v>12757457</v>
      </c>
      <c r="K222" s="49">
        <v>17287800</v>
      </c>
      <c r="L222" s="49">
        <v>20472555</v>
      </c>
      <c r="M222" s="55"/>
      <c r="N222" s="79"/>
      <c r="O222" s="137">
        <v>1124554</v>
      </c>
      <c r="P222" s="137">
        <v>3373662</v>
      </c>
      <c r="Q222" s="137">
        <f>C222+O222</f>
        <v>42299755</v>
      </c>
      <c r="R222" s="137">
        <f>D222+P222</f>
        <v>44548863</v>
      </c>
      <c r="S222" s="137">
        <f>IF(G222-O222&gt;0,G222-O222,0)</f>
        <v>32982</v>
      </c>
      <c r="T222" s="137">
        <f>IF(H222-P222&gt;0,H222-P222,0)</f>
        <v>1349084</v>
      </c>
    </row>
    <row r="223" spans="1:20" x14ac:dyDescent="0.2">
      <c r="A223" s="52" t="s">
        <v>124</v>
      </c>
      <c r="B223" s="49"/>
      <c r="C223" s="49"/>
      <c r="D223" s="49"/>
      <c r="E223" s="85" t="s">
        <v>129</v>
      </c>
      <c r="F223" s="139"/>
      <c r="G223" s="139"/>
      <c r="H223" s="49"/>
      <c r="I223" s="49"/>
      <c r="J223" s="49"/>
      <c r="K223" s="49"/>
      <c r="L223" s="49"/>
      <c r="M223" s="55"/>
      <c r="N223" s="79"/>
      <c r="O223" s="137"/>
      <c r="P223" s="137"/>
      <c r="Q223" s="137"/>
      <c r="R223" s="137"/>
      <c r="S223" s="137"/>
      <c r="T223" s="137"/>
    </row>
    <row r="224" spans="1:20" x14ac:dyDescent="0.2">
      <c r="A224" s="42" t="s">
        <v>138</v>
      </c>
      <c r="B224" s="49">
        <f>B225+B228</f>
        <v>433176</v>
      </c>
      <c r="C224" s="49">
        <f>C225+C228</f>
        <v>445982</v>
      </c>
      <c r="D224" s="49">
        <f>D225+D228</f>
        <v>445982</v>
      </c>
      <c r="E224" s="49"/>
      <c r="F224" s="139"/>
      <c r="G224" s="139">
        <f t="shared" ref="G224:L224" si="128">G225+G228</f>
        <v>6625</v>
      </c>
      <c r="H224" s="49">
        <f t="shared" si="128"/>
        <v>27030</v>
      </c>
      <c r="I224" s="49">
        <f t="shared" si="128"/>
        <v>49096</v>
      </c>
      <c r="J224" s="49">
        <f t="shared" si="128"/>
        <v>73016</v>
      </c>
      <c r="K224" s="49">
        <f t="shared" si="128"/>
        <v>98945</v>
      </c>
      <c r="L224" s="49">
        <f t="shared" si="128"/>
        <v>117173</v>
      </c>
      <c r="M224" s="55"/>
      <c r="N224" s="79"/>
      <c r="O224" s="137">
        <f>O225+O230</f>
        <v>17546302</v>
      </c>
      <c r="P224" s="137">
        <f>P225+P230</f>
        <v>47961349</v>
      </c>
      <c r="Q224" s="137">
        <f t="shared" ref="Q224:R227" si="129">C224+O224</f>
        <v>17992284</v>
      </c>
      <c r="R224" s="137">
        <f t="shared" si="129"/>
        <v>48407331</v>
      </c>
      <c r="S224" s="137">
        <f>S225+S230</f>
        <v>49297399</v>
      </c>
      <c r="T224" s="137">
        <f>T225+T230</f>
        <v>62312889</v>
      </c>
    </row>
    <row r="225" spans="1:20" x14ac:dyDescent="0.2">
      <c r="A225" s="144" t="s">
        <v>123</v>
      </c>
      <c r="B225" s="141">
        <f>B226+B227</f>
        <v>433176</v>
      </c>
      <c r="C225" s="141">
        <f>C226+C227</f>
        <v>445982</v>
      </c>
      <c r="D225" s="141">
        <f>D226+D227</f>
        <v>445982</v>
      </c>
      <c r="E225" s="141"/>
      <c r="F225" s="141"/>
      <c r="G225" s="141">
        <f>G226+G227</f>
        <v>6625</v>
      </c>
      <c r="H225" s="141">
        <f>H226+H227</f>
        <v>27030</v>
      </c>
      <c r="I225" s="141">
        <v>49096</v>
      </c>
      <c r="J225" s="141">
        <v>73016</v>
      </c>
      <c r="K225" s="141">
        <v>98945</v>
      </c>
      <c r="L225" s="141">
        <v>117173</v>
      </c>
      <c r="M225" s="145"/>
      <c r="N225" s="140" t="s">
        <v>129</v>
      </c>
      <c r="O225" s="142">
        <f>O226+O227</f>
        <v>11882</v>
      </c>
      <c r="P225" s="142">
        <f>P226+P227</f>
        <v>35646</v>
      </c>
      <c r="Q225" s="137">
        <f t="shared" si="129"/>
        <v>457864</v>
      </c>
      <c r="R225" s="137">
        <f t="shared" si="129"/>
        <v>481628</v>
      </c>
      <c r="S225" s="142">
        <f>S226+S227</f>
        <v>463</v>
      </c>
      <c r="T225" s="142">
        <f>T226+T227</f>
        <v>8544</v>
      </c>
    </row>
    <row r="226" spans="1:20" x14ac:dyDescent="0.2">
      <c r="A226" s="146"/>
      <c r="B226" s="141">
        <v>235663</v>
      </c>
      <c r="C226" s="141">
        <v>242513</v>
      </c>
      <c r="D226" s="141">
        <v>242513</v>
      </c>
      <c r="E226" s="141" t="s">
        <v>171</v>
      </c>
      <c r="F226" s="141"/>
      <c r="G226" s="141">
        <v>6625</v>
      </c>
      <c r="H226" s="141">
        <v>27030</v>
      </c>
      <c r="I226" s="141">
        <v>49096</v>
      </c>
      <c r="J226" s="141">
        <v>73016</v>
      </c>
      <c r="K226" s="141">
        <v>98945</v>
      </c>
      <c r="L226" s="141">
        <v>117173</v>
      </c>
      <c r="M226" s="145" t="s">
        <v>172</v>
      </c>
      <c r="N226" s="140" t="s">
        <v>129</v>
      </c>
      <c r="O226" s="142">
        <v>6162</v>
      </c>
      <c r="P226" s="142">
        <v>18486</v>
      </c>
      <c r="Q226" s="137">
        <f t="shared" si="129"/>
        <v>248675</v>
      </c>
      <c r="R226" s="137">
        <f t="shared" si="129"/>
        <v>260999</v>
      </c>
      <c r="S226" s="137">
        <f>IF(G226-O226&gt;0,G226-O226,0)</f>
        <v>463</v>
      </c>
      <c r="T226" s="137">
        <f>IF(H226-P226&gt;0,H226-P226,0)</f>
        <v>8544</v>
      </c>
    </row>
    <row r="227" spans="1:20" x14ac:dyDescent="0.2">
      <c r="A227" s="147"/>
      <c r="B227" s="141">
        <f>C227-5956</f>
        <v>197513</v>
      </c>
      <c r="C227" s="141">
        <v>203469</v>
      </c>
      <c r="D227" s="141">
        <v>203469</v>
      </c>
      <c r="E227" s="141" t="s">
        <v>173</v>
      </c>
      <c r="F227" s="141"/>
      <c r="G227" s="141"/>
      <c r="H227" s="141"/>
      <c r="I227" s="141"/>
      <c r="J227" s="141"/>
      <c r="K227" s="141"/>
      <c r="L227" s="141"/>
      <c r="M227" s="145"/>
      <c r="N227" s="140" t="s">
        <v>129</v>
      </c>
      <c r="O227" s="142">
        <v>5720</v>
      </c>
      <c r="P227" s="142">
        <v>17160</v>
      </c>
      <c r="Q227" s="137">
        <f t="shared" si="129"/>
        <v>209189</v>
      </c>
      <c r="R227" s="137">
        <f t="shared" si="129"/>
        <v>220629</v>
      </c>
      <c r="S227" s="137">
        <f>IF(G227-O227&gt;0,G227-O227,0)</f>
        <v>0</v>
      </c>
      <c r="T227" s="137">
        <f>IF(H227-P227&gt;0,H227-P227,0)</f>
        <v>0</v>
      </c>
    </row>
    <row r="228" spans="1:20" x14ac:dyDescent="0.2">
      <c r="A228" s="66" t="s">
        <v>124</v>
      </c>
      <c r="B228" s="67"/>
      <c r="C228" s="67"/>
      <c r="D228" s="67"/>
      <c r="E228" s="58" t="s">
        <v>129</v>
      </c>
      <c r="F228" s="161"/>
      <c r="G228" s="161"/>
      <c r="H228" s="67"/>
      <c r="I228" s="67"/>
      <c r="J228" s="67"/>
      <c r="K228" s="67"/>
      <c r="L228" s="67"/>
      <c r="M228" s="55"/>
      <c r="N228" s="79"/>
      <c r="O228" s="136"/>
      <c r="P228" s="136"/>
      <c r="Q228" s="136"/>
      <c r="R228" s="136"/>
      <c r="S228" s="136"/>
      <c r="T228" s="136"/>
    </row>
    <row r="229" spans="1:20" x14ac:dyDescent="0.2">
      <c r="A229" s="82" t="s">
        <v>174</v>
      </c>
      <c r="B229" s="83"/>
      <c r="C229" s="83"/>
      <c r="D229" s="83"/>
      <c r="E229" s="83"/>
      <c r="F229" s="159"/>
      <c r="G229" s="159"/>
      <c r="H229" s="83"/>
      <c r="I229" s="83"/>
      <c r="J229" s="83"/>
      <c r="K229" s="83"/>
      <c r="L229" s="84"/>
      <c r="M229" s="87"/>
      <c r="O229" s="136"/>
      <c r="P229" s="136"/>
      <c r="Q229" s="136"/>
      <c r="R229" s="136"/>
      <c r="S229" s="136"/>
      <c r="T229" s="136"/>
    </row>
    <row r="230" spans="1:20" ht="15" x14ac:dyDescent="0.25">
      <c r="A230" s="77" t="s">
        <v>118</v>
      </c>
      <c r="B230" s="78">
        <f>SUM(B231:B234)</f>
        <v>492935043</v>
      </c>
      <c r="C230" s="78">
        <f>SUM(C231:C234)</f>
        <v>508725492</v>
      </c>
      <c r="D230" s="78">
        <f>SUM(D231:D234)</f>
        <v>508725492</v>
      </c>
      <c r="E230" s="78"/>
      <c r="F230" s="138"/>
      <c r="G230" s="138">
        <f t="shared" ref="G230:L230" si="130">SUM(G231:G234)</f>
        <v>64295607</v>
      </c>
      <c r="H230" s="78">
        <f t="shared" si="130"/>
        <v>108325684</v>
      </c>
      <c r="I230" s="78">
        <f t="shared" si="130"/>
        <v>155939104</v>
      </c>
      <c r="J230" s="78">
        <f t="shared" si="130"/>
        <v>207551957</v>
      </c>
      <c r="K230" s="78">
        <f t="shared" si="130"/>
        <v>263500180</v>
      </c>
      <c r="L230" s="78">
        <f t="shared" si="130"/>
        <v>302830794</v>
      </c>
      <c r="M230" s="55"/>
      <c r="N230" s="79"/>
      <c r="O230" s="137">
        <f>SUM(O231:O234)</f>
        <v>17534420</v>
      </c>
      <c r="P230" s="137">
        <f>SUM(P231:P234)</f>
        <v>47925703</v>
      </c>
      <c r="Q230" s="137">
        <f>C230+O230</f>
        <v>526259912</v>
      </c>
      <c r="R230" s="137">
        <f>D230+P230</f>
        <v>556651195</v>
      </c>
      <c r="S230" s="137">
        <f>SUM(S231:S234)</f>
        <v>49296936</v>
      </c>
      <c r="T230" s="137">
        <f>SUM(T231:T234)</f>
        <v>62304345</v>
      </c>
    </row>
    <row r="231" spans="1:20" x14ac:dyDescent="0.2">
      <c r="A231" s="42" t="s">
        <v>119</v>
      </c>
      <c r="B231" s="49"/>
      <c r="C231" s="49"/>
      <c r="D231" s="49"/>
      <c r="E231" s="49"/>
      <c r="F231" s="139"/>
      <c r="G231" s="139"/>
      <c r="H231" s="49"/>
      <c r="I231" s="49"/>
      <c r="J231" s="49"/>
      <c r="K231" s="49"/>
      <c r="L231" s="49"/>
      <c r="M231" s="55"/>
      <c r="N231" s="79"/>
      <c r="O231" s="137"/>
      <c r="P231" s="137"/>
      <c r="Q231" s="137"/>
      <c r="R231" s="137"/>
      <c r="S231" s="137"/>
      <c r="T231" s="137"/>
    </row>
    <row r="232" spans="1:20" x14ac:dyDescent="0.2">
      <c r="A232" s="42" t="s">
        <v>120</v>
      </c>
      <c r="B232" s="49"/>
      <c r="C232" s="49"/>
      <c r="D232" s="49"/>
      <c r="E232" s="49"/>
      <c r="F232" s="139"/>
      <c r="G232" s="139"/>
      <c r="H232" s="49"/>
      <c r="I232" s="49"/>
      <c r="J232" s="49"/>
      <c r="K232" s="49"/>
      <c r="L232" s="49"/>
      <c r="M232" s="55"/>
      <c r="N232" s="79"/>
      <c r="O232" s="137"/>
      <c r="P232" s="137"/>
      <c r="Q232" s="137"/>
      <c r="R232" s="137"/>
      <c r="S232" s="137"/>
      <c r="T232" s="137"/>
    </row>
    <row r="233" spans="1:20" x14ac:dyDescent="0.2">
      <c r="A233" s="42" t="s">
        <v>121</v>
      </c>
      <c r="B233" s="49"/>
      <c r="C233" s="49"/>
      <c r="D233" s="49"/>
      <c r="E233" s="49"/>
      <c r="F233" s="139"/>
      <c r="G233" s="139"/>
      <c r="H233" s="49"/>
      <c r="I233" s="49"/>
      <c r="J233" s="49"/>
      <c r="K233" s="49"/>
      <c r="L233" s="49"/>
      <c r="M233" s="55"/>
      <c r="N233" s="79"/>
      <c r="O233" s="137"/>
      <c r="P233" s="137"/>
      <c r="Q233" s="137"/>
      <c r="R233" s="137"/>
      <c r="S233" s="137"/>
      <c r="T233" s="137"/>
    </row>
    <row r="234" spans="1:20" ht="15" x14ac:dyDescent="0.25">
      <c r="A234" s="51" t="s">
        <v>122</v>
      </c>
      <c r="B234" s="49">
        <f>B235+B236</f>
        <v>492935043</v>
      </c>
      <c r="C234" s="49">
        <f>C235+C236</f>
        <v>508725492</v>
      </c>
      <c r="D234" s="49">
        <f>D235+D236</f>
        <v>508725492</v>
      </c>
      <c r="E234" s="49"/>
      <c r="F234" s="139"/>
      <c r="G234" s="139">
        <f t="shared" ref="G234:L234" si="131">G235+G236</f>
        <v>64295607</v>
      </c>
      <c r="H234" s="49">
        <f t="shared" si="131"/>
        <v>108325684</v>
      </c>
      <c r="I234" s="49">
        <f t="shared" si="131"/>
        <v>155939104</v>
      </c>
      <c r="J234" s="49">
        <f t="shared" si="131"/>
        <v>207551957</v>
      </c>
      <c r="K234" s="49">
        <f t="shared" si="131"/>
        <v>263500180</v>
      </c>
      <c r="L234" s="49">
        <f t="shared" si="131"/>
        <v>302830794</v>
      </c>
      <c r="M234" s="55"/>
      <c r="N234" s="79"/>
      <c r="O234" s="137">
        <f>O235+O236</f>
        <v>17534420</v>
      </c>
      <c r="P234" s="137">
        <f>P235+P236</f>
        <v>47925703</v>
      </c>
      <c r="Q234" s="137">
        <f>C234+O234</f>
        <v>526259912</v>
      </c>
      <c r="R234" s="137">
        <f>D234+P234</f>
        <v>556651195</v>
      </c>
      <c r="S234" s="137">
        <f>S235+S236</f>
        <v>49296936</v>
      </c>
      <c r="T234" s="137">
        <f>T235+T236</f>
        <v>62304345</v>
      </c>
    </row>
    <row r="235" spans="1:20" x14ac:dyDescent="0.2">
      <c r="A235" s="52" t="s">
        <v>123</v>
      </c>
      <c r="B235" s="49">
        <f>B240+B249+B255+B258+B261+B264+B267</f>
        <v>492935043</v>
      </c>
      <c r="C235" s="49">
        <f>C240+C249+C255+C258+C261+C264+C267</f>
        <v>508725492</v>
      </c>
      <c r="D235" s="49">
        <f>D240+D249+D255+D258+D261+D264+D267</f>
        <v>508725492</v>
      </c>
      <c r="E235" s="49"/>
      <c r="F235" s="139"/>
      <c r="G235" s="139">
        <f t="shared" ref="G235:L235" si="132">G240+G249+G255+G258+G261+G264+G267</f>
        <v>64295607</v>
      </c>
      <c r="H235" s="49">
        <f t="shared" si="132"/>
        <v>108325684</v>
      </c>
      <c r="I235" s="49">
        <f t="shared" si="132"/>
        <v>155939104</v>
      </c>
      <c r="J235" s="49">
        <f t="shared" si="132"/>
        <v>207551957</v>
      </c>
      <c r="K235" s="49">
        <f t="shared" si="132"/>
        <v>263500180</v>
      </c>
      <c r="L235" s="49">
        <f t="shared" si="132"/>
        <v>302830794</v>
      </c>
      <c r="M235" s="55"/>
      <c r="N235" s="79"/>
      <c r="O235" s="137">
        <f>O240+O249+O255+O258+O261+O264+O267</f>
        <v>17534420</v>
      </c>
      <c r="P235" s="137">
        <f>P240+P249+P255+P258+P261+P264+P267</f>
        <v>47925703</v>
      </c>
      <c r="Q235" s="137">
        <f>C235+O235</f>
        <v>526259912</v>
      </c>
      <c r="R235" s="137">
        <f>D235+P235</f>
        <v>556651195</v>
      </c>
      <c r="S235" s="137">
        <f>S240+S249+S255+S258+S261+S264+S267</f>
        <v>49296936</v>
      </c>
      <c r="T235" s="137">
        <f>T240+T249+T255+T258+T261+T264+T267</f>
        <v>62304345</v>
      </c>
    </row>
    <row r="236" spans="1:20" x14ac:dyDescent="0.2">
      <c r="A236" s="52" t="s">
        <v>124</v>
      </c>
      <c r="B236" s="49"/>
      <c r="C236" s="49"/>
      <c r="D236" s="49"/>
      <c r="E236" s="58" t="s">
        <v>129</v>
      </c>
      <c r="F236" s="139"/>
      <c r="G236" s="139"/>
      <c r="H236" s="49"/>
      <c r="I236" s="49"/>
      <c r="J236" s="49"/>
      <c r="K236" s="49"/>
      <c r="L236" s="49"/>
      <c r="M236" s="55"/>
      <c r="N236" s="79"/>
      <c r="O236" s="137"/>
      <c r="P236" s="137"/>
      <c r="Q236" s="137"/>
      <c r="R236" s="137"/>
      <c r="S236" s="137"/>
      <c r="T236" s="137"/>
    </row>
    <row r="237" spans="1:20" ht="15" x14ac:dyDescent="0.25">
      <c r="A237" s="53" t="s">
        <v>125</v>
      </c>
      <c r="B237" s="54"/>
      <c r="C237" s="54"/>
      <c r="D237" s="54"/>
      <c r="E237" s="54"/>
      <c r="F237" s="159"/>
      <c r="G237" s="159"/>
      <c r="H237" s="54"/>
      <c r="I237" s="54"/>
      <c r="J237" s="54"/>
      <c r="K237" s="54"/>
      <c r="L237" s="55"/>
      <c r="M237" s="55"/>
      <c r="N237" s="79"/>
      <c r="O237" s="137"/>
      <c r="P237" s="137"/>
      <c r="Q237" s="137"/>
      <c r="R237" s="137"/>
      <c r="S237" s="137"/>
      <c r="T237" s="137"/>
    </row>
    <row r="238" spans="1:20" x14ac:dyDescent="0.2">
      <c r="A238" s="56" t="s">
        <v>126</v>
      </c>
      <c r="B238" s="54"/>
      <c r="C238" s="54"/>
      <c r="D238" s="54"/>
      <c r="E238" s="54"/>
      <c r="F238" s="159"/>
      <c r="G238" s="159"/>
      <c r="H238" s="54"/>
      <c r="I238" s="54"/>
      <c r="J238" s="54"/>
      <c r="K238" s="54"/>
      <c r="L238" s="55"/>
      <c r="M238" s="55"/>
      <c r="N238" s="79"/>
      <c r="O238" s="137"/>
      <c r="P238" s="137"/>
      <c r="Q238" s="137"/>
      <c r="R238" s="137"/>
      <c r="S238" s="137"/>
      <c r="T238" s="137"/>
    </row>
    <row r="239" spans="1:20" x14ac:dyDescent="0.2">
      <c r="A239" s="42" t="s">
        <v>127</v>
      </c>
      <c r="B239" s="49">
        <f>B240+B247</f>
        <v>68100213</v>
      </c>
      <c r="C239" s="49">
        <f>C240+C247</f>
        <v>70452769</v>
      </c>
      <c r="D239" s="49">
        <f>D240+D247</f>
        <v>70452769</v>
      </c>
      <c r="E239" s="49"/>
      <c r="F239" s="139"/>
      <c r="G239" s="139">
        <f t="shared" ref="G239:L239" si="133">G240+G247</f>
        <v>1980600</v>
      </c>
      <c r="H239" s="49">
        <f t="shared" si="133"/>
        <v>8080455</v>
      </c>
      <c r="I239" s="49">
        <f t="shared" si="133"/>
        <v>14676034</v>
      </c>
      <c r="J239" s="49">
        <f t="shared" si="133"/>
        <v>21825545</v>
      </c>
      <c r="K239" s="49">
        <f t="shared" si="133"/>
        <v>29575510</v>
      </c>
      <c r="L239" s="49">
        <f t="shared" si="133"/>
        <v>35023558</v>
      </c>
      <c r="M239" s="55"/>
      <c r="N239" s="79"/>
      <c r="O239" s="137">
        <f>O240+O247</f>
        <v>4036434</v>
      </c>
      <c r="P239" s="137">
        <f>P240+P247</f>
        <v>9779564</v>
      </c>
      <c r="Q239" s="137">
        <f t="shared" ref="Q239:Q246" si="134">C239+O239</f>
        <v>74489203</v>
      </c>
      <c r="R239" s="137">
        <f t="shared" ref="R239:R246" si="135">D239+P239</f>
        <v>80232333</v>
      </c>
      <c r="S239" s="137">
        <f>S240+S247</f>
        <v>4670</v>
      </c>
      <c r="T239" s="137">
        <f>T240+T247</f>
        <v>173500</v>
      </c>
    </row>
    <row r="240" spans="1:20" x14ac:dyDescent="0.2">
      <c r="A240" s="52" t="s">
        <v>123</v>
      </c>
      <c r="B240" s="49">
        <f>SUM(B241:B246)</f>
        <v>68100213</v>
      </c>
      <c r="C240" s="49">
        <f>SUM(C241:C246)</f>
        <v>70452769</v>
      </c>
      <c r="D240" s="49">
        <f>SUM(D241:D246)</f>
        <v>70452769</v>
      </c>
      <c r="E240" s="49"/>
      <c r="F240" s="139"/>
      <c r="G240" s="139">
        <f t="shared" ref="G240:L240" si="136">SUM(G241:G246)</f>
        <v>1980600</v>
      </c>
      <c r="H240" s="49">
        <f t="shared" si="136"/>
        <v>8080455</v>
      </c>
      <c r="I240" s="49">
        <f t="shared" si="136"/>
        <v>14676034</v>
      </c>
      <c r="J240" s="49">
        <f t="shared" si="136"/>
        <v>21825545</v>
      </c>
      <c r="K240" s="49">
        <f t="shared" si="136"/>
        <v>29575510</v>
      </c>
      <c r="L240" s="49">
        <f t="shared" si="136"/>
        <v>35023558</v>
      </c>
      <c r="M240" s="55"/>
      <c r="N240" s="79"/>
      <c r="O240" s="137">
        <f>SUM(O241:O246)</f>
        <v>4036434</v>
      </c>
      <c r="P240" s="137">
        <f>SUM(P241:P246)</f>
        <v>9779564</v>
      </c>
      <c r="Q240" s="137">
        <f t="shared" si="134"/>
        <v>74489203</v>
      </c>
      <c r="R240" s="137">
        <f t="shared" si="135"/>
        <v>80232333</v>
      </c>
      <c r="S240" s="137">
        <f>SUM(S241:S246)</f>
        <v>4670</v>
      </c>
      <c r="T240" s="137">
        <f>SUM(T241:T246)</f>
        <v>173500</v>
      </c>
    </row>
    <row r="241" spans="1:20" x14ac:dyDescent="0.2">
      <c r="A241" s="52"/>
      <c r="B241" s="49">
        <v>262095</v>
      </c>
      <c r="C241" s="49">
        <v>272049</v>
      </c>
      <c r="D241" s="49">
        <v>272049</v>
      </c>
      <c r="E241" s="49" t="s">
        <v>159</v>
      </c>
      <c r="F241" s="139"/>
      <c r="G241" s="139">
        <v>7648</v>
      </c>
      <c r="H241" s="49">
        <v>30810</v>
      </c>
      <c r="I241" s="49">
        <v>55039</v>
      </c>
      <c r="J241" s="49">
        <v>81206</v>
      </c>
      <c r="K241" s="49">
        <v>109467</v>
      </c>
      <c r="L241" s="49">
        <v>129286</v>
      </c>
      <c r="M241" s="86" t="s">
        <v>175</v>
      </c>
      <c r="N241" s="79"/>
      <c r="O241" s="137">
        <v>5783</v>
      </c>
      <c r="P241" s="137">
        <v>17349</v>
      </c>
      <c r="Q241" s="137">
        <f t="shared" si="134"/>
        <v>277832</v>
      </c>
      <c r="R241" s="137">
        <f t="shared" si="135"/>
        <v>289398</v>
      </c>
      <c r="S241" s="137">
        <f t="shared" ref="S241:S246" si="137">IF(G241-O241&gt;0,G241-O241,0)</f>
        <v>1865</v>
      </c>
      <c r="T241" s="137">
        <f t="shared" ref="T241:T246" si="138">IF(H241-P241&gt;0,H241-P241,0)</f>
        <v>13461</v>
      </c>
    </row>
    <row r="242" spans="1:20" x14ac:dyDescent="0.2">
      <c r="A242" s="52"/>
      <c r="B242" s="49">
        <v>11852196</v>
      </c>
      <c r="C242" s="49">
        <v>12203316</v>
      </c>
      <c r="D242" s="49">
        <v>12203316</v>
      </c>
      <c r="E242" s="49" t="s">
        <v>160</v>
      </c>
      <c r="F242" s="139"/>
      <c r="G242" s="139">
        <v>343065</v>
      </c>
      <c r="H242" s="49">
        <v>1399706</v>
      </c>
      <c r="I242" s="49">
        <v>2542359</v>
      </c>
      <c r="J242" s="49">
        <v>3780996</v>
      </c>
      <c r="K242" s="49">
        <v>5123678</v>
      </c>
      <c r="L242" s="49">
        <v>6067561</v>
      </c>
      <c r="M242" s="86" t="s">
        <v>176</v>
      </c>
      <c r="N242" s="79"/>
      <c r="O242" s="142">
        <f>344184+119856+1011180</f>
        <v>1475220</v>
      </c>
      <c r="P242" s="142">
        <f>1032552+119856+1011180</f>
        <v>2163588</v>
      </c>
      <c r="Q242" s="137">
        <f t="shared" si="134"/>
        <v>13678536</v>
      </c>
      <c r="R242" s="137">
        <f t="shared" si="135"/>
        <v>14366904</v>
      </c>
      <c r="S242" s="137">
        <f t="shared" si="137"/>
        <v>0</v>
      </c>
      <c r="T242" s="137">
        <f t="shared" si="138"/>
        <v>0</v>
      </c>
    </row>
    <row r="243" spans="1:20" x14ac:dyDescent="0.2">
      <c r="A243" s="52"/>
      <c r="B243" s="49">
        <v>58817</v>
      </c>
      <c r="C243" s="49">
        <v>62390</v>
      </c>
      <c r="D243" s="49">
        <v>62390</v>
      </c>
      <c r="E243" s="49" t="s">
        <v>161</v>
      </c>
      <c r="F243" s="139"/>
      <c r="G243" s="139">
        <v>1754</v>
      </c>
      <c r="H243" s="49">
        <v>7156</v>
      </c>
      <c r="I243" s="49">
        <v>12998</v>
      </c>
      <c r="J243" s="49">
        <v>19331</v>
      </c>
      <c r="K243" s="49">
        <v>26195</v>
      </c>
      <c r="L243" s="49">
        <v>31021</v>
      </c>
      <c r="M243" s="86" t="s">
        <v>177</v>
      </c>
      <c r="N243" s="79"/>
      <c r="O243" s="142">
        <f>2076+33833</f>
        <v>35909</v>
      </c>
      <c r="P243" s="142">
        <f>6228+33833</f>
        <v>40061</v>
      </c>
      <c r="Q243" s="137">
        <f t="shared" si="134"/>
        <v>98299</v>
      </c>
      <c r="R243" s="137">
        <f t="shared" si="135"/>
        <v>102451</v>
      </c>
      <c r="S243" s="137">
        <f t="shared" si="137"/>
        <v>0</v>
      </c>
      <c r="T243" s="137">
        <f t="shared" si="138"/>
        <v>0</v>
      </c>
    </row>
    <row r="244" spans="1:20" x14ac:dyDescent="0.2">
      <c r="A244" s="52"/>
      <c r="B244" s="49">
        <v>37458883</v>
      </c>
      <c r="C244" s="49">
        <v>38701002</v>
      </c>
      <c r="D244" s="49">
        <v>38701002</v>
      </c>
      <c r="E244" s="49" t="s">
        <v>83</v>
      </c>
      <c r="F244" s="139"/>
      <c r="G244" s="139">
        <v>1087980</v>
      </c>
      <c r="H244" s="49">
        <v>4438958</v>
      </c>
      <c r="I244" s="49">
        <v>8062715</v>
      </c>
      <c r="J244" s="49">
        <v>11990867</v>
      </c>
      <c r="K244" s="49">
        <v>16248984</v>
      </c>
      <c r="L244" s="49">
        <v>19242369</v>
      </c>
      <c r="M244" s="86" t="s">
        <v>178</v>
      </c>
      <c r="N244" s="79"/>
      <c r="O244" s="137">
        <v>1838260</v>
      </c>
      <c r="P244" s="137">
        <v>5514780</v>
      </c>
      <c r="Q244" s="137">
        <f t="shared" si="134"/>
        <v>40539262</v>
      </c>
      <c r="R244" s="137">
        <f t="shared" si="135"/>
        <v>44215782</v>
      </c>
      <c r="S244" s="137">
        <f t="shared" si="137"/>
        <v>0</v>
      </c>
      <c r="T244" s="137">
        <f t="shared" si="138"/>
        <v>0</v>
      </c>
    </row>
    <row r="245" spans="1:20" x14ac:dyDescent="0.2">
      <c r="A245" s="52"/>
      <c r="B245" s="49">
        <v>1016098</v>
      </c>
      <c r="C245" s="49">
        <v>1072240</v>
      </c>
      <c r="D245" s="49">
        <v>1072240</v>
      </c>
      <c r="E245" s="49" t="s">
        <v>162</v>
      </c>
      <c r="F245" s="139"/>
      <c r="G245" s="139">
        <v>30143</v>
      </c>
      <c r="H245" s="49">
        <v>122985</v>
      </c>
      <c r="I245" s="49">
        <v>223384</v>
      </c>
      <c r="J245" s="49">
        <v>332216</v>
      </c>
      <c r="K245" s="49">
        <v>450190</v>
      </c>
      <c r="L245" s="49">
        <v>533124</v>
      </c>
      <c r="M245" s="86" t="s">
        <v>179</v>
      </c>
      <c r="N245" s="79"/>
      <c r="O245" s="137">
        <v>27338</v>
      </c>
      <c r="P245" s="137">
        <v>82014</v>
      </c>
      <c r="Q245" s="137">
        <f t="shared" si="134"/>
        <v>1099578</v>
      </c>
      <c r="R245" s="137">
        <f t="shared" si="135"/>
        <v>1154254</v>
      </c>
      <c r="S245" s="137">
        <f t="shared" si="137"/>
        <v>2805</v>
      </c>
      <c r="T245" s="137">
        <f t="shared" si="138"/>
        <v>40971</v>
      </c>
    </row>
    <row r="246" spans="1:20" x14ac:dyDescent="0.2">
      <c r="A246" s="52"/>
      <c r="B246" s="49">
        <v>17452124</v>
      </c>
      <c r="C246" s="49">
        <v>18141772</v>
      </c>
      <c r="D246" s="49">
        <v>18141772</v>
      </c>
      <c r="E246" s="49" t="s">
        <v>163</v>
      </c>
      <c r="F246" s="139"/>
      <c r="G246" s="139">
        <v>510010</v>
      </c>
      <c r="H246" s="49">
        <v>2080840</v>
      </c>
      <c r="I246" s="49">
        <v>3779539</v>
      </c>
      <c r="J246" s="49">
        <v>5620929</v>
      </c>
      <c r="K246" s="49">
        <v>7616996</v>
      </c>
      <c r="L246" s="49">
        <v>9020197</v>
      </c>
      <c r="M246" s="86" t="s">
        <v>180</v>
      </c>
      <c r="N246" s="81" t="s">
        <v>129</v>
      </c>
      <c r="O246" s="137">
        <v>653924</v>
      </c>
      <c r="P246" s="137">
        <v>1961772</v>
      </c>
      <c r="Q246" s="137">
        <f t="shared" si="134"/>
        <v>18795696</v>
      </c>
      <c r="R246" s="137">
        <f t="shared" si="135"/>
        <v>20103544</v>
      </c>
      <c r="S246" s="137">
        <f t="shared" si="137"/>
        <v>0</v>
      </c>
      <c r="T246" s="137">
        <f t="shared" si="138"/>
        <v>119068</v>
      </c>
    </row>
    <row r="247" spans="1:20" x14ac:dyDescent="0.2">
      <c r="A247" s="52" t="s">
        <v>124</v>
      </c>
      <c r="B247" s="49"/>
      <c r="C247" s="49"/>
      <c r="D247" s="49"/>
      <c r="E247" s="58" t="s">
        <v>129</v>
      </c>
      <c r="F247" s="139"/>
      <c r="G247" s="139"/>
      <c r="H247" s="49"/>
      <c r="I247" s="49"/>
      <c r="J247" s="49"/>
      <c r="K247" s="49"/>
      <c r="L247" s="49"/>
      <c r="M247" s="55"/>
      <c r="N247" s="79"/>
      <c r="O247" s="137"/>
      <c r="P247" s="137"/>
      <c r="Q247" s="137"/>
      <c r="R247" s="137"/>
      <c r="S247" s="137"/>
      <c r="T247" s="137"/>
    </row>
    <row r="248" spans="1:20" x14ac:dyDescent="0.2">
      <c r="A248" s="52" t="s">
        <v>128</v>
      </c>
      <c r="B248" s="49">
        <f>B249</f>
        <v>383165349</v>
      </c>
      <c r="C248" s="49">
        <f>C249</f>
        <v>395819057</v>
      </c>
      <c r="D248" s="49">
        <f>D249</f>
        <v>395819057</v>
      </c>
      <c r="E248" s="49"/>
      <c r="F248" s="139"/>
      <c r="G248" s="139">
        <f t="shared" ref="G248:L248" si="139">G249</f>
        <v>61127443</v>
      </c>
      <c r="H248" s="49">
        <f t="shared" si="139"/>
        <v>95399969</v>
      </c>
      <c r="I248" s="49">
        <f t="shared" si="139"/>
        <v>132462367</v>
      </c>
      <c r="J248" s="49">
        <f t="shared" si="139"/>
        <v>172638007</v>
      </c>
      <c r="K248" s="49">
        <f t="shared" si="139"/>
        <v>216188400</v>
      </c>
      <c r="L248" s="49">
        <f t="shared" si="139"/>
        <v>246803592</v>
      </c>
      <c r="M248" s="55"/>
      <c r="N248" s="79"/>
      <c r="O248" s="137">
        <f>O249</f>
        <v>12330813</v>
      </c>
      <c r="P248" s="137">
        <f>P249</f>
        <v>34644625</v>
      </c>
      <c r="Q248" s="137">
        <f t="shared" ref="Q248:R252" si="140">C248+O248</f>
        <v>408149870</v>
      </c>
      <c r="R248" s="137">
        <f t="shared" si="140"/>
        <v>430463682</v>
      </c>
      <c r="S248" s="137">
        <f>S249</f>
        <v>49257765</v>
      </c>
      <c r="T248" s="137">
        <f>T249</f>
        <v>60755344</v>
      </c>
    </row>
    <row r="249" spans="1:20" x14ac:dyDescent="0.2">
      <c r="A249" s="52" t="s">
        <v>123</v>
      </c>
      <c r="B249" s="49">
        <f>SUM(B250:B252)</f>
        <v>383165349</v>
      </c>
      <c r="C249" s="49">
        <f>SUM(C250:C252)</f>
        <v>395819057</v>
      </c>
      <c r="D249" s="49">
        <f>SUM(D250:D252)</f>
        <v>395819057</v>
      </c>
      <c r="E249" s="49"/>
      <c r="F249" s="139"/>
      <c r="G249" s="139">
        <f t="shared" ref="G249:L249" si="141">SUM(G250:G252)</f>
        <v>61127443</v>
      </c>
      <c r="H249" s="49">
        <f t="shared" si="141"/>
        <v>95399969</v>
      </c>
      <c r="I249" s="49">
        <f t="shared" si="141"/>
        <v>132462367</v>
      </c>
      <c r="J249" s="49">
        <f t="shared" si="141"/>
        <v>172638007</v>
      </c>
      <c r="K249" s="49">
        <f t="shared" si="141"/>
        <v>216188400</v>
      </c>
      <c r="L249" s="49">
        <f t="shared" si="141"/>
        <v>246803592</v>
      </c>
      <c r="M249" s="55"/>
      <c r="N249" s="79"/>
      <c r="O249" s="137">
        <f>SUM(O250:O252)</f>
        <v>12330813</v>
      </c>
      <c r="P249" s="137">
        <f>SUM(P250:P252)</f>
        <v>34644625</v>
      </c>
      <c r="Q249" s="137">
        <f t="shared" si="140"/>
        <v>408149870</v>
      </c>
      <c r="R249" s="137">
        <f t="shared" si="140"/>
        <v>430463682</v>
      </c>
      <c r="S249" s="137">
        <f>SUM(S250:S252)</f>
        <v>49257765</v>
      </c>
      <c r="T249" s="137">
        <f>SUM(T250:T252)</f>
        <v>60755344</v>
      </c>
    </row>
    <row r="250" spans="1:20" x14ac:dyDescent="0.2">
      <c r="A250" s="52"/>
      <c r="B250" s="49">
        <v>33959175</v>
      </c>
      <c r="C250" s="49">
        <v>35361173</v>
      </c>
      <c r="D250" s="49">
        <v>35361173</v>
      </c>
      <c r="E250" s="49" t="s">
        <v>164</v>
      </c>
      <c r="F250" s="139"/>
      <c r="G250" s="139">
        <v>994089</v>
      </c>
      <c r="H250" s="49">
        <v>4055884</v>
      </c>
      <c r="I250" s="49">
        <v>7366917</v>
      </c>
      <c r="J250" s="49">
        <v>10956076</v>
      </c>
      <c r="K250" s="49">
        <v>14846725</v>
      </c>
      <c r="L250" s="49">
        <v>17581786</v>
      </c>
      <c r="M250" s="86" t="s">
        <v>181</v>
      </c>
      <c r="N250" s="79"/>
      <c r="O250" s="142">
        <f>842953+201312-1825529</f>
        <v>-781264</v>
      </c>
      <c r="P250" s="142">
        <f>2528859+201312-1825529</f>
        <v>904642</v>
      </c>
      <c r="Q250" s="137">
        <f t="shared" si="140"/>
        <v>34579909</v>
      </c>
      <c r="R250" s="137">
        <f t="shared" si="140"/>
        <v>36265815</v>
      </c>
      <c r="S250" s="137">
        <f t="shared" ref="S250:T252" si="142">IF(G250-O250&gt;0,G250-O250,0)</f>
        <v>1775353</v>
      </c>
      <c r="T250" s="137">
        <f t="shared" si="142"/>
        <v>3151242</v>
      </c>
    </row>
    <row r="251" spans="1:20" x14ac:dyDescent="0.2">
      <c r="A251" s="52"/>
      <c r="B251" s="49">
        <v>308275128</v>
      </c>
      <c r="C251" s="49">
        <v>318306950</v>
      </c>
      <c r="D251" s="49">
        <v>318306950</v>
      </c>
      <c r="E251" s="49" t="s">
        <v>165</v>
      </c>
      <c r="F251" s="139"/>
      <c r="G251" s="139">
        <v>8948388</v>
      </c>
      <c r="H251" s="49">
        <v>36509424</v>
      </c>
      <c r="I251" s="49">
        <v>66313999</v>
      </c>
      <c r="J251" s="49">
        <v>98622159</v>
      </c>
      <c r="K251" s="49">
        <v>133644204</v>
      </c>
      <c r="L251" s="49">
        <v>158264111</v>
      </c>
      <c r="M251" s="86" t="s">
        <v>182</v>
      </c>
      <c r="N251" s="81" t="s">
        <v>129</v>
      </c>
      <c r="O251" s="142">
        <f>9054493+4368+350662</f>
        <v>9409523</v>
      </c>
      <c r="P251" s="142">
        <f>27163479+4368+350662</f>
        <v>27518509</v>
      </c>
      <c r="Q251" s="137">
        <f t="shared" si="140"/>
        <v>327716473</v>
      </c>
      <c r="R251" s="137">
        <f t="shared" si="140"/>
        <v>345825459</v>
      </c>
      <c r="S251" s="137">
        <f t="shared" si="142"/>
        <v>0</v>
      </c>
      <c r="T251" s="137">
        <f t="shared" si="142"/>
        <v>8990915</v>
      </c>
    </row>
    <row r="252" spans="1:20" x14ac:dyDescent="0.2">
      <c r="A252" s="52"/>
      <c r="B252" s="49">
        <v>40931046</v>
      </c>
      <c r="C252" s="49">
        <v>42150934</v>
      </c>
      <c r="D252" s="49">
        <v>42150934</v>
      </c>
      <c r="E252" s="49" t="s">
        <v>166</v>
      </c>
      <c r="F252" s="139"/>
      <c r="G252" s="139">
        <v>51184966</v>
      </c>
      <c r="H252" s="49">
        <v>54834661</v>
      </c>
      <c r="I252" s="49">
        <v>58781451</v>
      </c>
      <c r="J252" s="49">
        <v>63059772</v>
      </c>
      <c r="K252" s="49">
        <v>67697471</v>
      </c>
      <c r="L252" s="49">
        <v>70957695</v>
      </c>
      <c r="M252" s="86" t="s">
        <v>183</v>
      </c>
      <c r="N252" s="81" t="s">
        <v>129</v>
      </c>
      <c r="O252" s="142">
        <f>1259460+2013240+429854</f>
        <v>3702554</v>
      </c>
      <c r="P252" s="142">
        <f>3778380+2013240+429854</f>
        <v>6221474</v>
      </c>
      <c r="Q252" s="137">
        <f t="shared" si="140"/>
        <v>45853488</v>
      </c>
      <c r="R252" s="137">
        <f t="shared" si="140"/>
        <v>48372408</v>
      </c>
      <c r="S252" s="137">
        <f t="shared" si="142"/>
        <v>47482412</v>
      </c>
      <c r="T252" s="137">
        <f t="shared" si="142"/>
        <v>48613187</v>
      </c>
    </row>
    <row r="253" spans="1:20" x14ac:dyDescent="0.2">
      <c r="A253" s="52" t="s">
        <v>124</v>
      </c>
      <c r="B253" s="49"/>
      <c r="C253" s="49"/>
      <c r="D253" s="49"/>
      <c r="E253" s="58" t="s">
        <v>129</v>
      </c>
      <c r="F253" s="139"/>
      <c r="G253" s="139"/>
      <c r="H253" s="49"/>
      <c r="I253" s="49"/>
      <c r="J253" s="49"/>
      <c r="K253" s="49"/>
      <c r="L253" s="49"/>
      <c r="M253" s="55"/>
      <c r="N253" s="79"/>
      <c r="O253" s="137"/>
      <c r="P253" s="137"/>
      <c r="Q253" s="137"/>
      <c r="R253" s="137"/>
      <c r="S253" s="137"/>
      <c r="T253" s="137"/>
    </row>
    <row r="254" spans="1:20" x14ac:dyDescent="0.2">
      <c r="A254" s="52" t="s">
        <v>132</v>
      </c>
      <c r="B254" s="49">
        <f>B255+B256</f>
        <v>337632</v>
      </c>
      <c r="C254" s="49">
        <f>C255+C256</f>
        <v>348286</v>
      </c>
      <c r="D254" s="49">
        <f>D255+D256</f>
        <v>348286</v>
      </c>
      <c r="E254" s="49"/>
      <c r="F254" s="139"/>
      <c r="G254" s="139">
        <f t="shared" ref="G254:L254" si="143">G255+G256</f>
        <v>9791</v>
      </c>
      <c r="H254" s="49">
        <f t="shared" si="143"/>
        <v>39948</v>
      </c>
      <c r="I254" s="49">
        <f t="shared" si="143"/>
        <v>72560</v>
      </c>
      <c r="J254" s="49">
        <f t="shared" si="143"/>
        <v>107911</v>
      </c>
      <c r="K254" s="49">
        <f t="shared" si="143"/>
        <v>146231</v>
      </c>
      <c r="L254" s="49">
        <f t="shared" si="143"/>
        <v>173170</v>
      </c>
      <c r="M254" s="55"/>
      <c r="N254" s="79"/>
      <c r="O254" s="137">
        <f>O255+O256</f>
        <v>18181</v>
      </c>
      <c r="P254" s="137">
        <f>P255+P256</f>
        <v>54543</v>
      </c>
      <c r="Q254" s="137">
        <f>C254+O254</f>
        <v>366467</v>
      </c>
      <c r="R254" s="137">
        <f>D254+P254</f>
        <v>402829</v>
      </c>
      <c r="S254" s="137">
        <f>S255+S256</f>
        <v>0</v>
      </c>
      <c r="T254" s="137">
        <f>T255+T256</f>
        <v>0</v>
      </c>
    </row>
    <row r="255" spans="1:20" x14ac:dyDescent="0.2">
      <c r="A255" s="52" t="s">
        <v>123</v>
      </c>
      <c r="B255" s="49">
        <v>337632</v>
      </c>
      <c r="C255" s="49">
        <v>348286</v>
      </c>
      <c r="D255" s="49">
        <v>348286</v>
      </c>
      <c r="E255" s="49" t="s">
        <v>167</v>
      </c>
      <c r="F255" s="139"/>
      <c r="G255" s="139">
        <v>9791</v>
      </c>
      <c r="H255" s="49">
        <v>39948</v>
      </c>
      <c r="I255" s="49">
        <v>72560</v>
      </c>
      <c r="J255" s="49">
        <v>107911</v>
      </c>
      <c r="K255" s="49">
        <v>146231</v>
      </c>
      <c r="L255" s="49">
        <v>173170</v>
      </c>
      <c r="M255" s="86" t="s">
        <v>184</v>
      </c>
      <c r="N255" s="79"/>
      <c r="O255" s="137">
        <v>18181</v>
      </c>
      <c r="P255" s="137">
        <v>54543</v>
      </c>
      <c r="Q255" s="137">
        <f>C255+O255</f>
        <v>366467</v>
      </c>
      <c r="R255" s="137">
        <f>D255+P255</f>
        <v>402829</v>
      </c>
      <c r="S255" s="137">
        <f>IF(G255-O255&gt;0,G255-O255,0)</f>
        <v>0</v>
      </c>
      <c r="T255" s="137">
        <f>IF(H255-P255&gt;0,H255-P255,0)</f>
        <v>0</v>
      </c>
    </row>
    <row r="256" spans="1:20" x14ac:dyDescent="0.2">
      <c r="A256" s="52" t="s">
        <v>124</v>
      </c>
      <c r="B256" s="49"/>
      <c r="C256" s="49"/>
      <c r="D256" s="49"/>
      <c r="E256" s="58" t="s">
        <v>129</v>
      </c>
      <c r="F256" s="139"/>
      <c r="G256" s="139"/>
      <c r="H256" s="49"/>
      <c r="I256" s="49"/>
      <c r="J256" s="49"/>
      <c r="K256" s="49"/>
      <c r="L256" s="49"/>
      <c r="M256" s="55"/>
      <c r="N256" s="79"/>
      <c r="O256" s="137"/>
      <c r="P256" s="137"/>
      <c r="Q256" s="137"/>
      <c r="R256" s="137"/>
      <c r="S256" s="137"/>
      <c r="T256" s="137"/>
    </row>
    <row r="257" spans="1:20" x14ac:dyDescent="0.2">
      <c r="A257" s="42" t="s">
        <v>133</v>
      </c>
      <c r="B257" s="49">
        <f>B258+B259</f>
        <v>372314</v>
      </c>
      <c r="C257" s="49">
        <f>C258+C259</f>
        <v>384122</v>
      </c>
      <c r="D257" s="49">
        <f>D258+D259</f>
        <v>384122</v>
      </c>
      <c r="E257" s="49"/>
      <c r="F257" s="139"/>
      <c r="G257" s="139">
        <f t="shared" ref="G257:L257" si="144">G258+G259</f>
        <v>10799</v>
      </c>
      <c r="H257" s="49">
        <f t="shared" si="144"/>
        <v>44058</v>
      </c>
      <c r="I257" s="49">
        <f t="shared" si="144"/>
        <v>80025</v>
      </c>
      <c r="J257" s="49">
        <f t="shared" si="144"/>
        <v>119014</v>
      </c>
      <c r="K257" s="49">
        <f t="shared" si="144"/>
        <v>161277</v>
      </c>
      <c r="L257" s="49">
        <f t="shared" si="144"/>
        <v>190988</v>
      </c>
      <c r="M257" s="86"/>
      <c r="N257" s="79"/>
      <c r="O257" s="137">
        <f>O258+O259</f>
        <v>10291</v>
      </c>
      <c r="P257" s="137">
        <f>P258+P259</f>
        <v>30870</v>
      </c>
      <c r="Q257" s="137">
        <f>C257+O257</f>
        <v>394413</v>
      </c>
      <c r="R257" s="137">
        <f>D257+P257</f>
        <v>414992</v>
      </c>
      <c r="S257" s="137">
        <f>S258+S259</f>
        <v>508</v>
      </c>
      <c r="T257" s="137">
        <f>T258+T259</f>
        <v>13188</v>
      </c>
    </row>
    <row r="258" spans="1:20" x14ac:dyDescent="0.2">
      <c r="A258" s="52" t="s">
        <v>123</v>
      </c>
      <c r="B258" s="49">
        <v>372314</v>
      </c>
      <c r="C258" s="49">
        <v>384122</v>
      </c>
      <c r="D258" s="49">
        <v>384122</v>
      </c>
      <c r="E258" s="49" t="s">
        <v>168</v>
      </c>
      <c r="F258" s="139"/>
      <c r="G258" s="139">
        <v>10799</v>
      </c>
      <c r="H258" s="49">
        <v>44058</v>
      </c>
      <c r="I258" s="49">
        <v>80025</v>
      </c>
      <c r="J258" s="49">
        <v>119014</v>
      </c>
      <c r="K258" s="49">
        <v>161277</v>
      </c>
      <c r="L258" s="49">
        <v>190988</v>
      </c>
      <c r="M258" s="86" t="s">
        <v>185</v>
      </c>
      <c r="N258" s="81" t="s">
        <v>129</v>
      </c>
      <c r="O258" s="137">
        <v>10291</v>
      </c>
      <c r="P258" s="137">
        <v>30870</v>
      </c>
      <c r="Q258" s="137">
        <f>C258+O258</f>
        <v>394413</v>
      </c>
      <c r="R258" s="137">
        <f>D258+P258</f>
        <v>414992</v>
      </c>
      <c r="S258" s="137">
        <f>IF(G258-O258&gt;0,G258-O258,0)</f>
        <v>508</v>
      </c>
      <c r="T258" s="137">
        <f>IF(H258-P258&gt;0,H258-P258,0)</f>
        <v>13188</v>
      </c>
    </row>
    <row r="259" spans="1:20" x14ac:dyDescent="0.2">
      <c r="A259" s="52" t="s">
        <v>124</v>
      </c>
      <c r="B259" s="49"/>
      <c r="C259" s="49"/>
      <c r="D259" s="49"/>
      <c r="E259" s="58" t="s">
        <v>129</v>
      </c>
      <c r="F259" s="139"/>
      <c r="G259" s="139"/>
      <c r="H259" s="49"/>
      <c r="I259" s="49"/>
      <c r="J259" s="49"/>
      <c r="K259" s="49"/>
      <c r="L259" s="49"/>
      <c r="M259" s="55"/>
      <c r="N259" s="79"/>
      <c r="O259" s="137"/>
      <c r="P259" s="137"/>
      <c r="Q259" s="137"/>
      <c r="R259" s="137"/>
      <c r="S259" s="137"/>
      <c r="T259" s="137"/>
    </row>
    <row r="260" spans="1:20" x14ac:dyDescent="0.2">
      <c r="A260" s="42" t="s">
        <v>134</v>
      </c>
      <c r="B260" s="49">
        <f>B261+B262</f>
        <v>100075</v>
      </c>
      <c r="C260" s="49">
        <f>C261+C262</f>
        <v>100075</v>
      </c>
      <c r="D260" s="49">
        <f>D261+D262</f>
        <v>100075</v>
      </c>
      <c r="E260" s="49"/>
      <c r="F260" s="139"/>
      <c r="G260" s="139">
        <f t="shared" ref="G260:L260" si="145">G261+G262</f>
        <v>2813</v>
      </c>
      <c r="H260" s="49">
        <f t="shared" si="145"/>
        <v>11478</v>
      </c>
      <c r="I260" s="49">
        <f t="shared" si="145"/>
        <v>20849</v>
      </c>
      <c r="J260" s="49">
        <f t="shared" si="145"/>
        <v>31007</v>
      </c>
      <c r="K260" s="49">
        <f t="shared" si="145"/>
        <v>42017</v>
      </c>
      <c r="L260" s="49">
        <f t="shared" si="145"/>
        <v>49758</v>
      </c>
      <c r="M260" s="55"/>
      <c r="N260" s="79"/>
      <c r="O260" s="137">
        <f>O261+O262</f>
        <v>2265</v>
      </c>
      <c r="P260" s="137">
        <f>P261+P262</f>
        <v>6793</v>
      </c>
      <c r="Q260" s="137">
        <f>C260+O260</f>
        <v>102340</v>
      </c>
      <c r="R260" s="137">
        <f>D260+P260</f>
        <v>106868</v>
      </c>
      <c r="S260" s="137">
        <f>S261+S262</f>
        <v>548</v>
      </c>
      <c r="T260" s="137">
        <f>T261+T262</f>
        <v>4685</v>
      </c>
    </row>
    <row r="261" spans="1:20" x14ac:dyDescent="0.2">
      <c r="A261" s="52" t="s">
        <v>123</v>
      </c>
      <c r="B261" s="49">
        <v>100075</v>
      </c>
      <c r="C261" s="49">
        <v>100075</v>
      </c>
      <c r="D261" s="49">
        <v>100075</v>
      </c>
      <c r="E261" s="49" t="s">
        <v>169</v>
      </c>
      <c r="F261" s="139"/>
      <c r="G261" s="139">
        <v>2813</v>
      </c>
      <c r="H261" s="49">
        <v>11478</v>
      </c>
      <c r="I261" s="49">
        <v>20849</v>
      </c>
      <c r="J261" s="49">
        <v>31007</v>
      </c>
      <c r="K261" s="49">
        <v>42017</v>
      </c>
      <c r="L261" s="49">
        <v>49758</v>
      </c>
      <c r="M261" s="86" t="s">
        <v>186</v>
      </c>
      <c r="N261" s="79"/>
      <c r="O261" s="137">
        <v>2265</v>
      </c>
      <c r="P261" s="137">
        <v>6793</v>
      </c>
      <c r="Q261" s="137">
        <f>C261+O261</f>
        <v>102340</v>
      </c>
      <c r="R261" s="137">
        <f>D261+P261</f>
        <v>106868</v>
      </c>
      <c r="S261" s="137">
        <f>IF(G261-O261&gt;0,G261-O261,0)</f>
        <v>548</v>
      </c>
      <c r="T261" s="137">
        <f>IF(H261-P261&gt;0,H261-P261,0)</f>
        <v>4685</v>
      </c>
    </row>
    <row r="262" spans="1:20" x14ac:dyDescent="0.2">
      <c r="A262" s="52" t="s">
        <v>124</v>
      </c>
      <c r="B262" s="49"/>
      <c r="C262" s="49"/>
      <c r="D262" s="49"/>
      <c r="E262" s="58" t="s">
        <v>129</v>
      </c>
      <c r="F262" s="139"/>
      <c r="G262" s="139"/>
      <c r="H262" s="49"/>
      <c r="I262" s="49"/>
      <c r="J262" s="49"/>
      <c r="K262" s="49"/>
      <c r="L262" s="49"/>
      <c r="M262" s="55"/>
      <c r="N262" s="79"/>
      <c r="O262" s="137"/>
      <c r="P262" s="137"/>
      <c r="Q262" s="137"/>
      <c r="R262" s="137"/>
      <c r="S262" s="137"/>
      <c r="T262" s="137"/>
    </row>
    <row r="263" spans="1:20" x14ac:dyDescent="0.2">
      <c r="A263" s="42" t="s">
        <v>136</v>
      </c>
      <c r="B263" s="49">
        <f>B264+B265</f>
        <v>40426284</v>
      </c>
      <c r="C263" s="49">
        <f>C264+C265</f>
        <v>41175201</v>
      </c>
      <c r="D263" s="49">
        <f>D264+D265</f>
        <v>41175201</v>
      </c>
      <c r="E263" s="49"/>
      <c r="F263" s="139"/>
      <c r="G263" s="139">
        <f t="shared" ref="G263:L263" si="146">G264+G265</f>
        <v>1157536</v>
      </c>
      <c r="H263" s="49">
        <f t="shared" si="146"/>
        <v>4722746</v>
      </c>
      <c r="I263" s="49">
        <f t="shared" si="146"/>
        <v>8578173</v>
      </c>
      <c r="J263" s="49">
        <f t="shared" si="146"/>
        <v>12757457</v>
      </c>
      <c r="K263" s="49">
        <f t="shared" si="146"/>
        <v>17287800</v>
      </c>
      <c r="L263" s="49">
        <f t="shared" si="146"/>
        <v>20472555</v>
      </c>
      <c r="M263" s="55"/>
      <c r="N263" s="79"/>
      <c r="O263" s="137">
        <f>O264+O265</f>
        <v>1124554</v>
      </c>
      <c r="P263" s="137">
        <f>P264+P265</f>
        <v>3373662</v>
      </c>
      <c r="Q263" s="137">
        <f>C263+O263</f>
        <v>42299755</v>
      </c>
      <c r="R263" s="137">
        <f>D263+P263</f>
        <v>44548863</v>
      </c>
      <c r="S263" s="137">
        <f>S264+S265</f>
        <v>32982</v>
      </c>
      <c r="T263" s="137">
        <f>T264+T265</f>
        <v>1349084</v>
      </c>
    </row>
    <row r="264" spans="1:20" x14ac:dyDescent="0.2">
      <c r="A264" s="52" t="s">
        <v>123</v>
      </c>
      <c r="B264" s="49">
        <v>40426284</v>
      </c>
      <c r="C264" s="49">
        <v>41175201</v>
      </c>
      <c r="D264" s="49">
        <v>41175201</v>
      </c>
      <c r="E264" s="34" t="s">
        <v>170</v>
      </c>
      <c r="F264" s="139"/>
      <c r="G264" s="139">
        <v>1157536</v>
      </c>
      <c r="H264" s="49">
        <v>4722746</v>
      </c>
      <c r="I264" s="49">
        <v>8578173</v>
      </c>
      <c r="J264" s="49">
        <v>12757457</v>
      </c>
      <c r="K264" s="49">
        <v>17287800</v>
      </c>
      <c r="L264" s="49">
        <v>20472555</v>
      </c>
      <c r="M264" s="86" t="s">
        <v>187</v>
      </c>
      <c r="N264" s="79"/>
      <c r="O264" s="137">
        <v>1124554</v>
      </c>
      <c r="P264" s="137">
        <v>3373662</v>
      </c>
      <c r="Q264" s="137">
        <f>C264+O264</f>
        <v>42299755</v>
      </c>
      <c r="R264" s="137">
        <f>D264+P264</f>
        <v>44548863</v>
      </c>
      <c r="S264" s="137">
        <f>IF(G264-O264&gt;0,G264-O264,0)</f>
        <v>32982</v>
      </c>
      <c r="T264" s="137">
        <f>IF(H264-P264&gt;0,H264-P264,0)</f>
        <v>1349084</v>
      </c>
    </row>
    <row r="265" spans="1:20" x14ac:dyDescent="0.2">
      <c r="A265" s="52" t="s">
        <v>124</v>
      </c>
      <c r="B265" s="49"/>
      <c r="C265" s="49"/>
      <c r="D265" s="49"/>
      <c r="E265" s="58" t="s">
        <v>129</v>
      </c>
      <c r="F265" s="139"/>
      <c r="G265" s="139"/>
      <c r="H265" s="49"/>
      <c r="I265" s="49"/>
      <c r="J265" s="49"/>
      <c r="K265" s="49"/>
      <c r="L265" s="49"/>
      <c r="M265" s="55"/>
      <c r="N265" s="79"/>
      <c r="O265" s="137"/>
      <c r="P265" s="137"/>
      <c r="Q265" s="137"/>
      <c r="R265" s="137"/>
      <c r="S265" s="137"/>
      <c r="T265" s="137"/>
    </row>
    <row r="266" spans="1:20" x14ac:dyDescent="0.2">
      <c r="A266" s="42" t="s">
        <v>138</v>
      </c>
      <c r="B266" s="49">
        <f>B267+B270</f>
        <v>433176</v>
      </c>
      <c r="C266" s="49">
        <f>C267+C270</f>
        <v>445982</v>
      </c>
      <c r="D266" s="49">
        <f>D267+D270</f>
        <v>445982</v>
      </c>
      <c r="E266" s="49"/>
      <c r="F266" s="139"/>
      <c r="G266" s="139">
        <f t="shared" ref="G266:L266" si="147">G267+G270</f>
        <v>6625</v>
      </c>
      <c r="H266" s="49">
        <f t="shared" si="147"/>
        <v>27030</v>
      </c>
      <c r="I266" s="49">
        <f t="shared" si="147"/>
        <v>49096</v>
      </c>
      <c r="J266" s="49">
        <f t="shared" si="147"/>
        <v>73016</v>
      </c>
      <c r="K266" s="49">
        <f t="shared" si="147"/>
        <v>98945</v>
      </c>
      <c r="L266" s="49">
        <f t="shared" si="147"/>
        <v>117173</v>
      </c>
      <c r="M266" s="55"/>
      <c r="N266" s="79"/>
      <c r="O266" s="137">
        <f>O267+O270</f>
        <v>11882</v>
      </c>
      <c r="P266" s="137">
        <f>P267+P270</f>
        <v>35646</v>
      </c>
      <c r="Q266" s="137">
        <f t="shared" ref="Q266:R269" si="148">C266+O266</f>
        <v>457864</v>
      </c>
      <c r="R266" s="137">
        <f t="shared" si="148"/>
        <v>481628</v>
      </c>
      <c r="S266" s="137">
        <f>S267+S270</f>
        <v>463</v>
      </c>
      <c r="T266" s="137">
        <f>T267+T270</f>
        <v>8544</v>
      </c>
    </row>
    <row r="267" spans="1:20" x14ac:dyDescent="0.2">
      <c r="A267" s="144" t="s">
        <v>123</v>
      </c>
      <c r="B267" s="141">
        <f>B268+B269</f>
        <v>433176</v>
      </c>
      <c r="C267" s="141">
        <f>C268+C269</f>
        <v>445982</v>
      </c>
      <c r="D267" s="141">
        <f>D268+D269</f>
        <v>445982</v>
      </c>
      <c r="E267" s="141"/>
      <c r="F267" s="141"/>
      <c r="G267" s="141">
        <f>G268+G269</f>
        <v>6625</v>
      </c>
      <c r="H267" s="141">
        <f>H268+H269</f>
        <v>27030</v>
      </c>
      <c r="I267" s="141">
        <v>49096</v>
      </c>
      <c r="J267" s="141">
        <v>73016</v>
      </c>
      <c r="K267" s="141">
        <v>98945</v>
      </c>
      <c r="L267" s="141">
        <v>117173</v>
      </c>
      <c r="M267" s="145"/>
      <c r="N267" s="140" t="s">
        <v>129</v>
      </c>
      <c r="O267" s="142">
        <f>O268+O269</f>
        <v>11882</v>
      </c>
      <c r="P267" s="142">
        <f>P268+P269</f>
        <v>35646</v>
      </c>
      <c r="Q267" s="137">
        <f t="shared" si="148"/>
        <v>457864</v>
      </c>
      <c r="R267" s="137">
        <f t="shared" si="148"/>
        <v>481628</v>
      </c>
      <c r="S267" s="142">
        <f>S268+S269</f>
        <v>463</v>
      </c>
      <c r="T267" s="142">
        <f>T268+T269</f>
        <v>8544</v>
      </c>
    </row>
    <row r="268" spans="1:20" x14ac:dyDescent="0.2">
      <c r="A268" s="146"/>
      <c r="B268" s="141">
        <v>235663</v>
      </c>
      <c r="C268" s="141">
        <v>242513</v>
      </c>
      <c r="D268" s="141">
        <v>242513</v>
      </c>
      <c r="E268" s="141" t="s">
        <v>171</v>
      </c>
      <c r="F268" s="141"/>
      <c r="G268" s="141">
        <v>6625</v>
      </c>
      <c r="H268" s="141">
        <v>27030</v>
      </c>
      <c r="I268" s="141">
        <v>49096</v>
      </c>
      <c r="J268" s="141">
        <v>73016</v>
      </c>
      <c r="K268" s="141">
        <v>98945</v>
      </c>
      <c r="L268" s="141">
        <v>117173</v>
      </c>
      <c r="M268" s="145" t="s">
        <v>172</v>
      </c>
      <c r="N268" s="140" t="s">
        <v>129</v>
      </c>
      <c r="O268" s="142">
        <v>6162</v>
      </c>
      <c r="P268" s="142">
        <v>18486</v>
      </c>
      <c r="Q268" s="137">
        <f t="shared" si="148"/>
        <v>248675</v>
      </c>
      <c r="R268" s="137">
        <f t="shared" si="148"/>
        <v>260999</v>
      </c>
      <c r="S268" s="137">
        <f>IF(G268-O268&gt;0,G268-O268,0)</f>
        <v>463</v>
      </c>
      <c r="T268" s="137">
        <f>IF(H268-P268&gt;0,H268-P268,0)</f>
        <v>8544</v>
      </c>
    </row>
    <row r="269" spans="1:20" x14ac:dyDescent="0.2">
      <c r="A269" s="147"/>
      <c r="B269" s="141">
        <f>C269-5956</f>
        <v>197513</v>
      </c>
      <c r="C269" s="141">
        <v>203469</v>
      </c>
      <c r="D269" s="141">
        <v>203469</v>
      </c>
      <c r="E269" s="141" t="s">
        <v>173</v>
      </c>
      <c r="F269" s="141"/>
      <c r="G269" s="141"/>
      <c r="H269" s="141"/>
      <c r="I269" s="141"/>
      <c r="J269" s="141"/>
      <c r="K269" s="141"/>
      <c r="L269" s="141"/>
      <c r="M269" s="145"/>
      <c r="N269" s="140" t="s">
        <v>129</v>
      </c>
      <c r="O269" s="142">
        <v>5720</v>
      </c>
      <c r="P269" s="142">
        <v>17160</v>
      </c>
      <c r="Q269" s="137">
        <f t="shared" si="148"/>
        <v>209189</v>
      </c>
      <c r="R269" s="137">
        <f t="shared" si="148"/>
        <v>220629</v>
      </c>
      <c r="S269" s="137">
        <f>IF(G269-O269&gt;0,G269-O269,0)</f>
        <v>0</v>
      </c>
      <c r="T269" s="137">
        <f>IF(H269-P269&gt;0,H269-P269,0)</f>
        <v>0</v>
      </c>
    </row>
    <row r="270" spans="1:20" x14ac:dyDescent="0.2">
      <c r="A270" s="66" t="s">
        <v>124</v>
      </c>
      <c r="B270" s="67"/>
      <c r="C270" s="67"/>
      <c r="D270" s="67"/>
      <c r="E270" s="58" t="s">
        <v>129</v>
      </c>
      <c r="F270" s="161"/>
      <c r="G270" s="161"/>
      <c r="H270" s="67"/>
      <c r="I270" s="67"/>
      <c r="J270" s="67"/>
      <c r="K270" s="67"/>
      <c r="L270" s="67"/>
      <c r="M270" s="55"/>
      <c r="N270" s="79"/>
      <c r="O270" s="143"/>
      <c r="P270" s="143"/>
      <c r="Q270" s="137"/>
      <c r="R270" s="137"/>
      <c r="S270" s="137"/>
      <c r="T270" s="137"/>
    </row>
    <row r="271" spans="1:20" x14ac:dyDescent="0.2">
      <c r="A271" s="71" t="s">
        <v>188</v>
      </c>
      <c r="B271" s="72"/>
      <c r="C271" s="72"/>
      <c r="D271" s="72"/>
      <c r="E271" s="72"/>
      <c r="F271" s="162"/>
      <c r="G271" s="162"/>
      <c r="H271" s="72"/>
      <c r="I271" s="72"/>
      <c r="J271" s="72"/>
      <c r="K271" s="72"/>
      <c r="L271" s="73"/>
      <c r="M271" s="88" t="s">
        <v>189</v>
      </c>
      <c r="O271" s="136"/>
      <c r="P271" s="136"/>
      <c r="Q271" s="136"/>
      <c r="R271" s="136"/>
      <c r="S271" s="136"/>
      <c r="T271" s="136"/>
    </row>
    <row r="272" spans="1:20" x14ac:dyDescent="0.2">
      <c r="A272" s="74" t="s">
        <v>190</v>
      </c>
      <c r="B272" s="75"/>
      <c r="C272" s="75"/>
      <c r="D272" s="75"/>
      <c r="E272" s="75"/>
      <c r="F272" s="163"/>
      <c r="G272" s="163"/>
      <c r="H272" s="75"/>
      <c r="I272" s="75"/>
      <c r="J272" s="75"/>
      <c r="K272" s="75"/>
      <c r="L272" s="76"/>
      <c r="M272" s="89"/>
      <c r="O272" s="136"/>
      <c r="P272" s="136"/>
      <c r="Q272" s="136"/>
      <c r="R272" s="136"/>
      <c r="S272" s="136"/>
      <c r="T272" s="136"/>
    </row>
    <row r="273" spans="1:20" ht="15" x14ac:dyDescent="0.25">
      <c r="A273" s="63" t="s">
        <v>191</v>
      </c>
      <c r="B273" s="64"/>
      <c r="C273" s="64"/>
      <c r="D273" s="64"/>
      <c r="E273" s="64"/>
      <c r="F273" s="160"/>
      <c r="G273" s="160"/>
      <c r="H273" s="64"/>
      <c r="I273" s="64"/>
      <c r="J273" s="64"/>
      <c r="K273" s="64"/>
      <c r="L273" s="65"/>
      <c r="M273" s="65"/>
      <c r="O273" s="136"/>
      <c r="P273" s="136"/>
      <c r="Q273" s="136"/>
      <c r="R273" s="136"/>
      <c r="S273" s="136"/>
      <c r="T273" s="136"/>
    </row>
    <row r="274" spans="1:20" ht="15" x14ac:dyDescent="0.25">
      <c r="A274" s="51" t="s">
        <v>118</v>
      </c>
      <c r="B274" s="49">
        <f>B278</f>
        <v>102858594</v>
      </c>
      <c r="C274" s="49">
        <f>C278</f>
        <v>100414501</v>
      </c>
      <c r="D274" s="49">
        <f>D278</f>
        <v>100414501</v>
      </c>
      <c r="E274" s="49"/>
      <c r="F274" s="139"/>
      <c r="G274" s="139"/>
      <c r="H274" s="49">
        <f>H278</f>
        <v>9315592</v>
      </c>
      <c r="I274" s="49">
        <f>I278</f>
        <v>17779332</v>
      </c>
      <c r="J274" s="49">
        <f>J278</f>
        <v>31016734</v>
      </c>
      <c r="K274" s="49">
        <f>K278</f>
        <v>36832781</v>
      </c>
      <c r="L274" s="49">
        <f>L278</f>
        <v>39080055</v>
      </c>
      <c r="M274" s="55"/>
      <c r="N274" s="79"/>
      <c r="O274" s="136"/>
      <c r="P274" s="136"/>
      <c r="Q274" s="136">
        <f>Q278</f>
        <v>100414501</v>
      </c>
      <c r="R274" s="136">
        <f>R278</f>
        <v>100414501</v>
      </c>
      <c r="S274" s="136"/>
      <c r="T274" s="136">
        <f>T278</f>
        <v>9315592</v>
      </c>
    </row>
    <row r="275" spans="1:20" x14ac:dyDescent="0.2">
      <c r="A275" s="42" t="s">
        <v>119</v>
      </c>
      <c r="B275" s="49"/>
      <c r="C275" s="49"/>
      <c r="D275" s="49"/>
      <c r="E275" s="49"/>
      <c r="F275" s="139"/>
      <c r="G275" s="139"/>
      <c r="H275" s="49"/>
      <c r="I275" s="49"/>
      <c r="J275" s="49"/>
      <c r="K275" s="49"/>
      <c r="L275" s="49"/>
      <c r="M275" s="55"/>
      <c r="N275" s="79"/>
      <c r="O275" s="136"/>
      <c r="P275" s="136"/>
      <c r="Q275" s="136"/>
      <c r="R275" s="136"/>
      <c r="S275" s="136"/>
      <c r="T275" s="136"/>
    </row>
    <row r="276" spans="1:20" x14ac:dyDescent="0.2">
      <c r="A276" s="42" t="s">
        <v>120</v>
      </c>
      <c r="B276" s="49"/>
      <c r="C276" s="49"/>
      <c r="D276" s="49"/>
      <c r="E276" s="49"/>
      <c r="F276" s="139"/>
      <c r="G276" s="139"/>
      <c r="H276" s="49"/>
      <c r="I276" s="49"/>
      <c r="J276" s="49"/>
      <c r="K276" s="49"/>
      <c r="L276" s="49"/>
      <c r="M276" s="55"/>
      <c r="N276" s="79"/>
      <c r="O276" s="136"/>
      <c r="P276" s="136"/>
      <c r="Q276" s="136"/>
      <c r="R276" s="136"/>
      <c r="S276" s="136"/>
      <c r="T276" s="136"/>
    </row>
    <row r="277" spans="1:20" x14ac:dyDescent="0.2">
      <c r="A277" s="42" t="s">
        <v>121</v>
      </c>
      <c r="B277" s="49"/>
      <c r="C277" s="49"/>
      <c r="D277" s="49"/>
      <c r="E277" s="49"/>
      <c r="F277" s="139"/>
      <c r="G277" s="139"/>
      <c r="H277" s="49"/>
      <c r="I277" s="49"/>
      <c r="J277" s="49"/>
      <c r="K277" s="49"/>
      <c r="L277" s="49"/>
      <c r="M277" s="55"/>
      <c r="N277" s="79"/>
      <c r="O277" s="136"/>
      <c r="P277" s="136"/>
      <c r="Q277" s="136"/>
      <c r="R277" s="136"/>
      <c r="S277" s="136"/>
      <c r="T277" s="136"/>
    </row>
    <row r="278" spans="1:20" ht="15" x14ac:dyDescent="0.25">
      <c r="A278" s="51" t="s">
        <v>122</v>
      </c>
      <c r="B278" s="49">
        <f>B283+B287+B290+B293+B296</f>
        <v>102858594</v>
      </c>
      <c r="C278" s="49">
        <f>C283+C287+C290+C293+C296</f>
        <v>100414501</v>
      </c>
      <c r="D278" s="49">
        <f>D283+D287+D290+D293+D296</f>
        <v>100414501</v>
      </c>
      <c r="E278" s="49"/>
      <c r="F278" s="139"/>
      <c r="G278" s="139"/>
      <c r="H278" s="49">
        <f>H279+H280</f>
        <v>9315592</v>
      </c>
      <c r="I278" s="49">
        <f>I279+I280</f>
        <v>17779332</v>
      </c>
      <c r="J278" s="49">
        <f>J279+J280</f>
        <v>31016734</v>
      </c>
      <c r="K278" s="49">
        <f>K279+K280</f>
        <v>36832781</v>
      </c>
      <c r="L278" s="49">
        <f>L279+L280</f>
        <v>39080055</v>
      </c>
      <c r="M278" s="55"/>
      <c r="N278" s="79"/>
      <c r="O278" s="136"/>
      <c r="P278" s="136"/>
      <c r="Q278" s="136">
        <f>Q283+Q287+Q290+Q293+Q296</f>
        <v>100414501</v>
      </c>
      <c r="R278" s="136">
        <f>R283+R287+R290+R293+R296</f>
        <v>100414501</v>
      </c>
      <c r="S278" s="136"/>
      <c r="T278" s="136">
        <f>T279+T280</f>
        <v>9315592</v>
      </c>
    </row>
    <row r="279" spans="1:20" x14ac:dyDescent="0.2">
      <c r="A279" s="52" t="s">
        <v>123</v>
      </c>
      <c r="B279" s="49">
        <f>B284+B285+B288+B291+B294+B297</f>
        <v>102858594</v>
      </c>
      <c r="C279" s="49">
        <f>C284+C285+C288+C291+C294+C297</f>
        <v>100414501</v>
      </c>
      <c r="D279" s="49">
        <f>D284+D285+D288+D291+D294+D297</f>
        <v>100414501</v>
      </c>
      <c r="E279" s="49"/>
      <c r="F279" s="139"/>
      <c r="G279" s="139"/>
      <c r="H279" s="49">
        <f>H284+H285+H288+H291+H294+H297</f>
        <v>7295947</v>
      </c>
      <c r="I279" s="49">
        <f>I284+I285+I288+I291+I294+I297</f>
        <v>13740047</v>
      </c>
      <c r="J279" s="49">
        <f>J284+J285+J288+J291+J294+J297</f>
        <v>20597449</v>
      </c>
      <c r="K279" s="49">
        <f>K284+K285+K288+K291+K294+K297</f>
        <v>26413496</v>
      </c>
      <c r="L279" s="49">
        <f>L284+L285+L288+L291+L294+L297</f>
        <v>32700055</v>
      </c>
      <c r="M279" s="55"/>
      <c r="N279" s="79"/>
      <c r="O279" s="136"/>
      <c r="P279" s="136"/>
      <c r="Q279" s="136">
        <f>Q284+Q285+Q288+Q291+Q294+Q297</f>
        <v>100414501</v>
      </c>
      <c r="R279" s="136">
        <f>R284+R285+R288+R291+R294+R297</f>
        <v>100414501</v>
      </c>
      <c r="S279" s="136"/>
      <c r="T279" s="136">
        <f>T284+T285+T288+T291+T294+T297</f>
        <v>7295947</v>
      </c>
    </row>
    <row r="280" spans="1:20" x14ac:dyDescent="0.2">
      <c r="A280" s="52" t="s">
        <v>124</v>
      </c>
      <c r="B280" s="49"/>
      <c r="C280" s="49"/>
      <c r="D280" s="49"/>
      <c r="E280" s="85" t="s">
        <v>129</v>
      </c>
      <c r="F280" s="139"/>
      <c r="G280" s="139"/>
      <c r="H280" s="49">
        <v>2019645</v>
      </c>
      <c r="I280" s="49">
        <v>4039285</v>
      </c>
      <c r="J280" s="49">
        <v>10419285</v>
      </c>
      <c r="K280" s="49">
        <v>10419285</v>
      </c>
      <c r="L280" s="49">
        <v>6380000</v>
      </c>
      <c r="M280" s="55"/>
      <c r="N280" s="79"/>
      <c r="O280" s="136"/>
      <c r="P280" s="136"/>
      <c r="Q280" s="136"/>
      <c r="R280" s="136"/>
      <c r="S280" s="136"/>
      <c r="T280" s="136">
        <v>2019645</v>
      </c>
    </row>
    <row r="281" spans="1:20" ht="15" x14ac:dyDescent="0.25">
      <c r="A281" s="53" t="s">
        <v>125</v>
      </c>
      <c r="B281" s="54"/>
      <c r="C281" s="54"/>
      <c r="D281" s="54"/>
      <c r="E281" s="54"/>
      <c r="F281" s="159"/>
      <c r="G281" s="159"/>
      <c r="H281" s="54"/>
      <c r="I281" s="54"/>
      <c r="J281" s="54"/>
      <c r="K281" s="54"/>
      <c r="L281" s="55"/>
      <c r="M281" s="55"/>
      <c r="N281" s="79"/>
      <c r="O281" s="136"/>
      <c r="P281" s="136"/>
      <c r="Q281" s="136"/>
      <c r="R281" s="136"/>
      <c r="S281" s="136"/>
      <c r="T281" s="136"/>
    </row>
    <row r="282" spans="1:20" x14ac:dyDescent="0.2">
      <c r="A282" s="56" t="s">
        <v>126</v>
      </c>
      <c r="B282" s="54"/>
      <c r="C282" s="54"/>
      <c r="D282" s="54"/>
      <c r="E282" s="54"/>
      <c r="F282" s="159"/>
      <c r="G282" s="159"/>
      <c r="H282" s="54"/>
      <c r="I282" s="54"/>
      <c r="J282" s="54"/>
      <c r="K282" s="54"/>
      <c r="L282" s="55"/>
      <c r="M282" s="55"/>
      <c r="N282" s="79"/>
      <c r="O282" s="136"/>
      <c r="P282" s="136"/>
      <c r="Q282" s="136"/>
      <c r="R282" s="136"/>
      <c r="S282" s="136"/>
      <c r="T282" s="136"/>
    </row>
    <row r="283" spans="1:20" x14ac:dyDescent="0.2">
      <c r="A283" s="42" t="s">
        <v>127</v>
      </c>
      <c r="B283" s="49">
        <f>B284+B285</f>
        <v>65198341</v>
      </c>
      <c r="C283" s="49">
        <f>C284+C285</f>
        <v>63058366</v>
      </c>
      <c r="D283" s="49">
        <f>D284+D285</f>
        <v>63058366</v>
      </c>
      <c r="E283" s="49"/>
      <c r="F283" s="139"/>
      <c r="G283" s="139"/>
      <c r="H283" s="49">
        <f>H284+H285+H286</f>
        <v>5600121</v>
      </c>
      <c r="I283" s="49">
        <f>I284+I285+I286</f>
        <v>11429863</v>
      </c>
      <c r="J283" s="49">
        <f>J284+J285+J286</f>
        <v>21873534</v>
      </c>
      <c r="K283" s="49">
        <f>K284+K285+K286</f>
        <v>25342230</v>
      </c>
      <c r="L283" s="49">
        <f>L284+L285+L286</f>
        <v>25057494</v>
      </c>
      <c r="M283" s="55"/>
      <c r="N283" s="79"/>
      <c r="O283" s="136"/>
      <c r="P283" s="136"/>
      <c r="Q283" s="136">
        <f>Q284+Q285</f>
        <v>63058366</v>
      </c>
      <c r="R283" s="136">
        <f>R284+R285</f>
        <v>63058366</v>
      </c>
      <c r="S283" s="136"/>
      <c r="T283" s="136">
        <f>T284+T285+T286</f>
        <v>5600121</v>
      </c>
    </row>
    <row r="284" spans="1:20" x14ac:dyDescent="0.2">
      <c r="A284" s="52" t="s">
        <v>123</v>
      </c>
      <c r="B284" s="49">
        <f>B332+B393</f>
        <v>54220945</v>
      </c>
      <c r="C284" s="49">
        <f>C332+C393</f>
        <v>52365900</v>
      </c>
      <c r="D284" s="49">
        <f>D332+D393</f>
        <v>52365900</v>
      </c>
      <c r="E284" s="49" t="s">
        <v>71</v>
      </c>
      <c r="F284" s="139"/>
      <c r="G284" s="139"/>
      <c r="H284" s="49">
        <f>H332+H393</f>
        <v>3113171</v>
      </c>
      <c r="I284" s="49">
        <f>I332+I393</f>
        <v>6416470</v>
      </c>
      <c r="J284" s="49">
        <f>J332+J393</f>
        <v>9929721</v>
      </c>
      <c r="K284" s="49">
        <f>K332+K393</f>
        <v>12801759</v>
      </c>
      <c r="L284" s="49">
        <f>L332+L393</f>
        <v>15910480</v>
      </c>
      <c r="M284" s="55"/>
      <c r="N284" s="79"/>
      <c r="O284" s="136"/>
      <c r="P284" s="136"/>
      <c r="Q284" s="136">
        <f>Q332+Q393</f>
        <v>52365900</v>
      </c>
      <c r="R284" s="136">
        <f>R332+R393</f>
        <v>52365900</v>
      </c>
      <c r="S284" s="136"/>
      <c r="T284" s="136">
        <f>T332+T393</f>
        <v>3113171</v>
      </c>
    </row>
    <row r="285" spans="1:20" x14ac:dyDescent="0.2">
      <c r="A285" s="52" t="s">
        <v>123</v>
      </c>
      <c r="B285" s="79">
        <f>B394</f>
        <v>10977396</v>
      </c>
      <c r="C285" s="79">
        <f>C394</f>
        <v>10692466</v>
      </c>
      <c r="D285" s="79">
        <f>D394</f>
        <v>10692466</v>
      </c>
      <c r="E285" s="79" t="s">
        <v>192</v>
      </c>
      <c r="F285" s="139"/>
      <c r="G285" s="139"/>
      <c r="H285" s="49">
        <f>H394</f>
        <v>467305</v>
      </c>
      <c r="I285" s="49">
        <f>I394</f>
        <v>974108</v>
      </c>
      <c r="J285" s="49">
        <f>J394</f>
        <v>1524528</v>
      </c>
      <c r="K285" s="49">
        <f>K394</f>
        <v>2121186</v>
      </c>
      <c r="L285" s="49">
        <f>L394</f>
        <v>2767014</v>
      </c>
      <c r="M285" s="86"/>
      <c r="O285" s="136"/>
      <c r="P285" s="136"/>
      <c r="Q285" s="136">
        <f>Q394</f>
        <v>10692466</v>
      </c>
      <c r="R285" s="136">
        <f>R394</f>
        <v>10692466</v>
      </c>
      <c r="S285" s="136"/>
      <c r="T285" s="136">
        <f>T394</f>
        <v>467305</v>
      </c>
    </row>
    <row r="286" spans="1:20" x14ac:dyDescent="0.2">
      <c r="A286" s="66" t="s">
        <v>124</v>
      </c>
      <c r="B286" s="67"/>
      <c r="C286" s="67"/>
      <c r="D286" s="67"/>
      <c r="E286" s="85" t="s">
        <v>129</v>
      </c>
      <c r="F286" s="161"/>
      <c r="G286" s="161"/>
      <c r="H286" s="67">
        <f>H306</f>
        <v>2019645</v>
      </c>
      <c r="I286" s="67">
        <f>I306</f>
        <v>4039285</v>
      </c>
      <c r="J286" s="67">
        <f>J306</f>
        <v>10419285</v>
      </c>
      <c r="K286" s="67">
        <f>K306</f>
        <v>10419285</v>
      </c>
      <c r="L286" s="67">
        <f>L306</f>
        <v>6380000</v>
      </c>
      <c r="M286" s="55"/>
      <c r="N286" s="79"/>
      <c r="O286" s="136"/>
      <c r="P286" s="136"/>
      <c r="Q286" s="136"/>
      <c r="R286" s="136"/>
      <c r="S286" s="136"/>
      <c r="T286" s="136">
        <f>T306</f>
        <v>2019645</v>
      </c>
    </row>
    <row r="287" spans="1:20" x14ac:dyDescent="0.2">
      <c r="A287" s="93" t="s">
        <v>132</v>
      </c>
      <c r="B287" s="94">
        <f>B288+B289</f>
        <v>10811141</v>
      </c>
      <c r="C287" s="94">
        <f>C288+C289</f>
        <v>10507023</v>
      </c>
      <c r="D287" s="94">
        <f>D288+D289</f>
        <v>10507023</v>
      </c>
      <c r="E287" s="94"/>
      <c r="F287" s="162"/>
      <c r="G287" s="162"/>
      <c r="H287" s="94">
        <f t="shared" ref="H287:L288" si="149">H312+H370</f>
        <v>648130</v>
      </c>
      <c r="I287" s="94">
        <f t="shared" si="149"/>
        <v>1332963</v>
      </c>
      <c r="J287" s="94">
        <f t="shared" si="149"/>
        <v>2059805</v>
      </c>
      <c r="K287" s="94">
        <f t="shared" si="149"/>
        <v>2634369</v>
      </c>
      <c r="L287" s="95">
        <f t="shared" si="149"/>
        <v>3256279</v>
      </c>
      <c r="M287" s="55"/>
      <c r="N287" s="79"/>
      <c r="O287" s="136"/>
      <c r="P287" s="136"/>
      <c r="Q287" s="136">
        <f>Q288+Q289</f>
        <v>10507023</v>
      </c>
      <c r="R287" s="136">
        <f>R288+R289</f>
        <v>10507023</v>
      </c>
      <c r="S287" s="136"/>
      <c r="T287" s="136">
        <f>T312+T370</f>
        <v>648130</v>
      </c>
    </row>
    <row r="288" spans="1:20" x14ac:dyDescent="0.2">
      <c r="A288" s="93" t="s">
        <v>123</v>
      </c>
      <c r="B288" s="94">
        <f>B335+B397</f>
        <v>10811141</v>
      </c>
      <c r="C288" s="94">
        <f>C335+C397</f>
        <v>10507023</v>
      </c>
      <c r="D288" s="94">
        <f>D335+D397</f>
        <v>10507023</v>
      </c>
      <c r="E288" s="94" t="s">
        <v>193</v>
      </c>
      <c r="F288" s="162"/>
      <c r="G288" s="162"/>
      <c r="H288" s="94">
        <f t="shared" si="149"/>
        <v>648130</v>
      </c>
      <c r="I288" s="94">
        <f t="shared" si="149"/>
        <v>1332963</v>
      </c>
      <c r="J288" s="94">
        <f t="shared" si="149"/>
        <v>2059805</v>
      </c>
      <c r="K288" s="94">
        <f t="shared" si="149"/>
        <v>2634369</v>
      </c>
      <c r="L288" s="95">
        <f t="shared" si="149"/>
        <v>3256279</v>
      </c>
      <c r="M288" s="55"/>
      <c r="N288" s="79"/>
      <c r="O288" s="136"/>
      <c r="P288" s="136"/>
      <c r="Q288" s="136">
        <f>Q335+Q397</f>
        <v>10507023</v>
      </c>
      <c r="R288" s="136">
        <f>R335+R397</f>
        <v>10507023</v>
      </c>
      <c r="S288" s="136"/>
      <c r="T288" s="136">
        <f>T313+T371</f>
        <v>648130</v>
      </c>
    </row>
    <row r="289" spans="1:20" x14ac:dyDescent="0.2">
      <c r="A289" s="93" t="s">
        <v>124</v>
      </c>
      <c r="B289" s="94"/>
      <c r="C289" s="94"/>
      <c r="D289" s="94"/>
      <c r="E289" s="96" t="s">
        <v>129</v>
      </c>
      <c r="F289" s="162"/>
      <c r="G289" s="162"/>
      <c r="H289" s="94"/>
      <c r="I289" s="94"/>
      <c r="J289" s="94"/>
      <c r="K289" s="94"/>
      <c r="L289" s="95"/>
      <c r="M289" s="55"/>
      <c r="N289" s="79"/>
      <c r="O289" s="136"/>
      <c r="P289" s="136"/>
      <c r="Q289" s="136"/>
      <c r="R289" s="136"/>
      <c r="S289" s="136"/>
      <c r="T289" s="136"/>
    </row>
    <row r="290" spans="1:20" x14ac:dyDescent="0.2">
      <c r="A290" s="42" t="s">
        <v>133</v>
      </c>
      <c r="B290" s="94">
        <f>B291+B292</f>
        <v>345494</v>
      </c>
      <c r="C290" s="94">
        <f>C291+C292</f>
        <v>345494</v>
      </c>
      <c r="D290" s="94">
        <f>D291+D292</f>
        <v>345494</v>
      </c>
      <c r="E290" s="49"/>
      <c r="F290" s="139"/>
      <c r="G290" s="139"/>
      <c r="H290" s="49">
        <v>13908</v>
      </c>
      <c r="I290" s="49">
        <v>41417</v>
      </c>
      <c r="J290" s="49">
        <v>59112</v>
      </c>
      <c r="K290" s="49">
        <v>86831</v>
      </c>
      <c r="L290" s="49">
        <v>108007</v>
      </c>
      <c r="M290" s="55"/>
      <c r="N290" s="79"/>
      <c r="O290" s="136"/>
      <c r="P290" s="136"/>
      <c r="Q290" s="136">
        <f>Q291+Q292</f>
        <v>345494</v>
      </c>
      <c r="R290" s="136">
        <f>R291+R292</f>
        <v>345494</v>
      </c>
      <c r="S290" s="136"/>
      <c r="T290" s="136">
        <v>13908</v>
      </c>
    </row>
    <row r="291" spans="1:20" x14ac:dyDescent="0.2">
      <c r="A291" s="52" t="s">
        <v>123</v>
      </c>
      <c r="B291" s="49">
        <f>B400</f>
        <v>345494</v>
      </c>
      <c r="C291" s="49">
        <f>C400</f>
        <v>345494</v>
      </c>
      <c r="D291" s="49">
        <f>D400</f>
        <v>345494</v>
      </c>
      <c r="E291" s="49" t="s">
        <v>194</v>
      </c>
      <c r="F291" s="139"/>
      <c r="G291" s="139"/>
      <c r="H291" s="49">
        <f>H400</f>
        <v>13908</v>
      </c>
      <c r="I291" s="49">
        <f>I400</f>
        <v>41417</v>
      </c>
      <c r="J291" s="49">
        <f>J400</f>
        <v>59112</v>
      </c>
      <c r="K291" s="49">
        <f>K400</f>
        <v>86831</v>
      </c>
      <c r="L291" s="49">
        <f>L400</f>
        <v>108007</v>
      </c>
      <c r="M291" s="55"/>
      <c r="N291" s="79"/>
      <c r="O291" s="136"/>
      <c r="P291" s="136"/>
      <c r="Q291" s="136">
        <f>Q400</f>
        <v>345494</v>
      </c>
      <c r="R291" s="136">
        <f>R400</f>
        <v>345494</v>
      </c>
      <c r="S291" s="136"/>
      <c r="T291" s="136">
        <f>T400</f>
        <v>13908</v>
      </c>
    </row>
    <row r="292" spans="1:20" x14ac:dyDescent="0.2">
      <c r="A292" s="52" t="s">
        <v>124</v>
      </c>
      <c r="B292" s="49"/>
      <c r="C292" s="49"/>
      <c r="D292" s="49"/>
      <c r="E292" s="85" t="s">
        <v>129</v>
      </c>
      <c r="F292" s="139"/>
      <c r="G292" s="139"/>
      <c r="H292" s="49"/>
      <c r="I292" s="49"/>
      <c r="J292" s="49"/>
      <c r="K292" s="49"/>
      <c r="L292" s="49"/>
      <c r="M292" s="55"/>
      <c r="N292" s="79"/>
      <c r="O292" s="136"/>
      <c r="P292" s="136"/>
      <c r="Q292" s="136"/>
      <c r="R292" s="136"/>
      <c r="S292" s="136"/>
      <c r="T292" s="136"/>
    </row>
    <row r="293" spans="1:20" x14ac:dyDescent="0.2">
      <c r="A293" s="93" t="s">
        <v>136</v>
      </c>
      <c r="B293" s="94">
        <f>B294+B295</f>
        <v>10022603</v>
      </c>
      <c r="C293" s="94">
        <f>C294+C295</f>
        <v>10022603</v>
      </c>
      <c r="D293" s="94">
        <f>D294+D295</f>
        <v>10022603</v>
      </c>
      <c r="E293" s="94"/>
      <c r="F293" s="162"/>
      <c r="G293" s="162"/>
      <c r="H293" s="94">
        <f t="shared" ref="H293:L294" si="150">H315+H376</f>
        <v>1887319</v>
      </c>
      <c r="I293" s="94">
        <f t="shared" si="150"/>
        <v>2570924</v>
      </c>
      <c r="J293" s="94">
        <f t="shared" si="150"/>
        <v>3302567</v>
      </c>
      <c r="K293" s="94">
        <f t="shared" si="150"/>
        <v>3959726</v>
      </c>
      <c r="L293" s="95">
        <f t="shared" si="150"/>
        <v>4671039</v>
      </c>
      <c r="M293" s="55"/>
      <c r="N293" s="79"/>
      <c r="O293" s="136"/>
      <c r="P293" s="136"/>
      <c r="Q293" s="136">
        <f>Q294+Q295</f>
        <v>10022603</v>
      </c>
      <c r="R293" s="136">
        <f>R294+R295</f>
        <v>10022603</v>
      </c>
      <c r="S293" s="136"/>
      <c r="T293" s="136">
        <f>T315+T376</f>
        <v>1887319</v>
      </c>
    </row>
    <row r="294" spans="1:20" x14ac:dyDescent="0.2">
      <c r="A294" s="93" t="s">
        <v>123</v>
      </c>
      <c r="B294" s="94">
        <f>B338+B403</f>
        <v>10022603</v>
      </c>
      <c r="C294" s="94">
        <f>C338+C403</f>
        <v>10022603</v>
      </c>
      <c r="D294" s="94">
        <f>D338+D403</f>
        <v>10022603</v>
      </c>
      <c r="E294" s="94" t="s">
        <v>170</v>
      </c>
      <c r="F294" s="162"/>
      <c r="G294" s="162"/>
      <c r="H294" s="94">
        <f t="shared" si="150"/>
        <v>1887319</v>
      </c>
      <c r="I294" s="94">
        <f t="shared" si="150"/>
        <v>2570924</v>
      </c>
      <c r="J294" s="94">
        <f t="shared" si="150"/>
        <v>3302567</v>
      </c>
      <c r="K294" s="94">
        <f t="shared" si="150"/>
        <v>3959726</v>
      </c>
      <c r="L294" s="95">
        <f t="shared" si="150"/>
        <v>4671039</v>
      </c>
      <c r="M294" s="55"/>
      <c r="N294" s="79"/>
      <c r="O294" s="136"/>
      <c r="P294" s="136"/>
      <c r="Q294" s="136">
        <f>Q338+Q403</f>
        <v>10022603</v>
      </c>
      <c r="R294" s="136">
        <f>R338+R403</f>
        <v>10022603</v>
      </c>
      <c r="S294" s="136"/>
      <c r="T294" s="136">
        <f>T316+T377</f>
        <v>1887319</v>
      </c>
    </row>
    <row r="295" spans="1:20" x14ac:dyDescent="0.2">
      <c r="A295" s="93" t="s">
        <v>124</v>
      </c>
      <c r="B295" s="94"/>
      <c r="C295" s="94"/>
      <c r="D295" s="94"/>
      <c r="E295" s="85" t="s">
        <v>129</v>
      </c>
      <c r="F295" s="162"/>
      <c r="G295" s="162"/>
      <c r="H295" s="94"/>
      <c r="I295" s="94"/>
      <c r="J295" s="94"/>
      <c r="K295" s="94"/>
      <c r="L295" s="95"/>
      <c r="M295" s="55"/>
      <c r="N295" s="79"/>
      <c r="O295" s="136"/>
      <c r="P295" s="136"/>
      <c r="Q295" s="136"/>
      <c r="R295" s="136"/>
      <c r="S295" s="136"/>
      <c r="T295" s="136"/>
    </row>
    <row r="296" spans="1:20" x14ac:dyDescent="0.2">
      <c r="A296" s="93" t="s">
        <v>138</v>
      </c>
      <c r="B296" s="94">
        <f>B297+B298</f>
        <v>16481015</v>
      </c>
      <c r="C296" s="94">
        <f>C297+C298</f>
        <v>16481015</v>
      </c>
      <c r="D296" s="94">
        <f>D297+D298</f>
        <v>16481015</v>
      </c>
      <c r="E296" s="94"/>
      <c r="F296" s="162"/>
      <c r="G296" s="162"/>
      <c r="H296" s="94">
        <f t="shared" ref="H296:L297" si="151">H318+H379</f>
        <v>1166114</v>
      </c>
      <c r="I296" s="94">
        <f t="shared" si="151"/>
        <v>2404165</v>
      </c>
      <c r="J296" s="94">
        <f t="shared" si="151"/>
        <v>3721716</v>
      </c>
      <c r="K296" s="94">
        <f t="shared" si="151"/>
        <v>4809625</v>
      </c>
      <c r="L296" s="95">
        <f t="shared" si="151"/>
        <v>5987236</v>
      </c>
      <c r="M296" s="55"/>
      <c r="N296" s="79"/>
      <c r="O296" s="136"/>
      <c r="P296" s="136"/>
      <c r="Q296" s="136">
        <f>Q297+Q298</f>
        <v>16481015</v>
      </c>
      <c r="R296" s="136">
        <f>R297+R298</f>
        <v>16481015</v>
      </c>
      <c r="S296" s="136"/>
      <c r="T296" s="136">
        <f>T318+T379</f>
        <v>1166114</v>
      </c>
    </row>
    <row r="297" spans="1:20" x14ac:dyDescent="0.2">
      <c r="A297" s="93" t="s">
        <v>123</v>
      </c>
      <c r="B297" s="94">
        <f>B341+B406</f>
        <v>16481015</v>
      </c>
      <c r="C297" s="94">
        <f>C341+C406</f>
        <v>16481015</v>
      </c>
      <c r="D297" s="94">
        <f>D341+D406</f>
        <v>16481015</v>
      </c>
      <c r="E297" s="94" t="s">
        <v>195</v>
      </c>
      <c r="F297" s="162"/>
      <c r="G297" s="162"/>
      <c r="H297" s="94">
        <f t="shared" si="151"/>
        <v>1166114</v>
      </c>
      <c r="I297" s="94">
        <f t="shared" si="151"/>
        <v>2404165</v>
      </c>
      <c r="J297" s="94">
        <f t="shared" si="151"/>
        <v>3721716</v>
      </c>
      <c r="K297" s="94">
        <f t="shared" si="151"/>
        <v>4809625</v>
      </c>
      <c r="L297" s="95">
        <f t="shared" si="151"/>
        <v>5987236</v>
      </c>
      <c r="M297" s="55"/>
      <c r="N297" s="79"/>
      <c r="O297" s="136"/>
      <c r="P297" s="136"/>
      <c r="Q297" s="136">
        <f>Q341+Q406</f>
        <v>16481015</v>
      </c>
      <c r="R297" s="136">
        <f>R341+R406</f>
        <v>16481015</v>
      </c>
      <c r="S297" s="136"/>
      <c r="T297" s="136">
        <f>T319+T380</f>
        <v>1166114</v>
      </c>
    </row>
    <row r="298" spans="1:20" x14ac:dyDescent="0.2">
      <c r="A298" s="93" t="s">
        <v>124</v>
      </c>
      <c r="B298" s="94"/>
      <c r="C298" s="94"/>
      <c r="D298" s="94"/>
      <c r="E298" s="85" t="s">
        <v>129</v>
      </c>
      <c r="F298" s="162"/>
      <c r="G298" s="162"/>
      <c r="H298" s="94"/>
      <c r="I298" s="94"/>
      <c r="J298" s="94"/>
      <c r="K298" s="94"/>
      <c r="L298" s="95"/>
      <c r="M298" s="55"/>
      <c r="N298" s="79"/>
      <c r="O298" s="136"/>
      <c r="P298" s="136"/>
      <c r="Q298" s="136"/>
      <c r="R298" s="136"/>
      <c r="S298" s="136"/>
      <c r="T298" s="136"/>
    </row>
    <row r="299" spans="1:20" x14ac:dyDescent="0.2">
      <c r="A299" s="68" t="s">
        <v>196</v>
      </c>
      <c r="B299" s="69"/>
      <c r="C299" s="69"/>
      <c r="D299" s="69"/>
      <c r="E299" s="69"/>
      <c r="F299" s="159"/>
      <c r="G299" s="159"/>
      <c r="H299" s="69"/>
      <c r="I299" s="69"/>
      <c r="J299" s="69"/>
      <c r="K299" s="69"/>
      <c r="L299" s="70"/>
      <c r="M299" s="70"/>
      <c r="O299" s="136"/>
      <c r="P299" s="136"/>
      <c r="Q299" s="136"/>
      <c r="R299" s="136"/>
      <c r="S299" s="136"/>
      <c r="T299" s="136"/>
    </row>
    <row r="300" spans="1:20" ht="15" x14ac:dyDescent="0.25">
      <c r="A300" s="77" t="s">
        <v>118</v>
      </c>
      <c r="B300" s="78">
        <v>30083821</v>
      </c>
      <c r="C300" s="78">
        <v>29704181</v>
      </c>
      <c r="D300" s="78">
        <v>29704181</v>
      </c>
      <c r="E300" s="78"/>
      <c r="F300" s="138"/>
      <c r="G300" s="138"/>
      <c r="H300" s="78">
        <f>SUM(H301:H304)</f>
        <v>3519645</v>
      </c>
      <c r="I300" s="78">
        <f>SUM(I301:I304)</f>
        <v>7039285</v>
      </c>
      <c r="J300" s="78">
        <f>SUM(J301:J304)</f>
        <v>14919285</v>
      </c>
      <c r="K300" s="78">
        <f>SUM(K301:K304)</f>
        <v>14919285</v>
      </c>
      <c r="L300" s="78">
        <f>SUM(L301:L304)</f>
        <v>10880000</v>
      </c>
      <c r="M300" s="55"/>
      <c r="N300" s="79"/>
      <c r="O300" s="136"/>
      <c r="P300" s="136"/>
      <c r="Q300" s="136">
        <v>29704181</v>
      </c>
      <c r="R300" s="136">
        <v>29704181</v>
      </c>
      <c r="S300" s="136"/>
      <c r="T300" s="136">
        <f>SUM(T301:T304)</f>
        <v>3519645</v>
      </c>
    </row>
    <row r="301" spans="1:20" x14ac:dyDescent="0.2">
      <c r="A301" s="42" t="s">
        <v>119</v>
      </c>
      <c r="B301" s="49"/>
      <c r="C301" s="49"/>
      <c r="D301" s="49"/>
      <c r="E301" s="49"/>
      <c r="F301" s="139"/>
      <c r="G301" s="139"/>
      <c r="H301" s="49"/>
      <c r="I301" s="49"/>
      <c r="J301" s="49"/>
      <c r="K301" s="49"/>
      <c r="L301" s="49"/>
      <c r="M301" s="55"/>
      <c r="N301" s="79"/>
      <c r="O301" s="136"/>
      <c r="P301" s="136"/>
      <c r="Q301" s="136"/>
      <c r="R301" s="136"/>
      <c r="S301" s="136"/>
      <c r="T301" s="136"/>
    </row>
    <row r="302" spans="1:20" x14ac:dyDescent="0.2">
      <c r="A302" s="42" t="s">
        <v>120</v>
      </c>
      <c r="B302" s="49"/>
      <c r="C302" s="49"/>
      <c r="D302" s="49"/>
      <c r="E302" s="49"/>
      <c r="F302" s="139"/>
      <c r="G302" s="139"/>
      <c r="H302" s="49"/>
      <c r="I302" s="49"/>
      <c r="J302" s="49"/>
      <c r="K302" s="49"/>
      <c r="L302" s="49"/>
      <c r="M302" s="55"/>
      <c r="N302" s="79"/>
      <c r="O302" s="136"/>
      <c r="P302" s="136"/>
      <c r="Q302" s="136"/>
      <c r="R302" s="136"/>
      <c r="S302" s="136"/>
      <c r="T302" s="136"/>
    </row>
    <row r="303" spans="1:20" x14ac:dyDescent="0.2">
      <c r="A303" s="42" t="s">
        <v>121</v>
      </c>
      <c r="B303" s="49"/>
      <c r="C303" s="49"/>
      <c r="D303" s="49"/>
      <c r="E303" s="49"/>
      <c r="F303" s="139"/>
      <c r="G303" s="139"/>
      <c r="H303" s="49"/>
      <c r="I303" s="49"/>
      <c r="J303" s="49"/>
      <c r="K303" s="49"/>
      <c r="L303" s="49"/>
      <c r="M303" s="55"/>
      <c r="N303" s="79"/>
      <c r="O303" s="136"/>
      <c r="P303" s="136"/>
      <c r="Q303" s="136"/>
      <c r="R303" s="136"/>
      <c r="S303" s="136"/>
      <c r="T303" s="136"/>
    </row>
    <row r="304" spans="1:20" ht="15" x14ac:dyDescent="0.25">
      <c r="A304" s="51" t="s">
        <v>122</v>
      </c>
      <c r="B304" s="49">
        <v>30083821</v>
      </c>
      <c r="C304" s="49">
        <v>29704181</v>
      </c>
      <c r="D304" s="49">
        <v>29704181</v>
      </c>
      <c r="E304" s="49"/>
      <c r="F304" s="139"/>
      <c r="G304" s="139"/>
      <c r="H304" s="49">
        <f>H305+H306</f>
        <v>3519645</v>
      </c>
      <c r="I304" s="49">
        <f>I305+I306</f>
        <v>7039285</v>
      </c>
      <c r="J304" s="49">
        <f>J305+J306</f>
        <v>14919285</v>
      </c>
      <c r="K304" s="49">
        <f>K305+K306</f>
        <v>14919285</v>
      </c>
      <c r="L304" s="49">
        <f>L305+L306</f>
        <v>10880000</v>
      </c>
      <c r="M304" s="55"/>
      <c r="N304" s="79"/>
      <c r="O304" s="136"/>
      <c r="P304" s="136"/>
      <c r="Q304" s="136">
        <v>29704181</v>
      </c>
      <c r="R304" s="136">
        <v>29704181</v>
      </c>
      <c r="S304" s="136"/>
      <c r="T304" s="136">
        <f>T305+T306</f>
        <v>3519645</v>
      </c>
    </row>
    <row r="305" spans="1:20" x14ac:dyDescent="0.2">
      <c r="A305" s="52" t="s">
        <v>123</v>
      </c>
      <c r="B305" s="49">
        <v>30083821</v>
      </c>
      <c r="C305" s="49">
        <v>29704181</v>
      </c>
      <c r="D305" s="49">
        <v>29704181</v>
      </c>
      <c r="E305" s="49"/>
      <c r="F305" s="139"/>
      <c r="G305" s="139"/>
      <c r="H305" s="49">
        <f>H310+H313+H316+H319</f>
        <v>1500000</v>
      </c>
      <c r="I305" s="49">
        <f t="shared" ref="I305:L306" si="152">I310+I313+I316+I319</f>
        <v>3000000</v>
      </c>
      <c r="J305" s="49">
        <f t="shared" si="152"/>
        <v>4500000</v>
      </c>
      <c r="K305" s="49">
        <f t="shared" si="152"/>
        <v>4500000</v>
      </c>
      <c r="L305" s="49">
        <f t="shared" si="152"/>
        <v>4500000</v>
      </c>
      <c r="M305" s="55"/>
      <c r="N305" s="79"/>
      <c r="O305" s="136"/>
      <c r="P305" s="136"/>
      <c r="Q305" s="136">
        <v>29704181</v>
      </c>
      <c r="R305" s="136">
        <v>29704181</v>
      </c>
      <c r="S305" s="136"/>
      <c r="T305" s="136">
        <f>T310+T313+T316+T319</f>
        <v>1500000</v>
      </c>
    </row>
    <row r="306" spans="1:20" x14ac:dyDescent="0.2">
      <c r="A306" s="52" t="s">
        <v>124</v>
      </c>
      <c r="B306" s="49"/>
      <c r="C306" s="49"/>
      <c r="D306" s="49"/>
      <c r="E306" s="85" t="s">
        <v>129</v>
      </c>
      <c r="F306" s="139"/>
      <c r="G306" s="139"/>
      <c r="H306" s="49">
        <f>H311+H314+H317+H320</f>
        <v>2019645</v>
      </c>
      <c r="I306" s="49">
        <f t="shared" si="152"/>
        <v>4039285</v>
      </c>
      <c r="J306" s="49">
        <f t="shared" si="152"/>
        <v>10419285</v>
      </c>
      <c r="K306" s="49">
        <f t="shared" si="152"/>
        <v>10419285</v>
      </c>
      <c r="L306" s="49">
        <f t="shared" si="152"/>
        <v>6380000</v>
      </c>
      <c r="M306" s="55"/>
      <c r="N306" s="79"/>
      <c r="O306" s="136"/>
      <c r="P306" s="136"/>
      <c r="Q306" s="136"/>
      <c r="R306" s="136"/>
      <c r="S306" s="136"/>
      <c r="T306" s="136">
        <f>T311+T314+T317+T320</f>
        <v>2019645</v>
      </c>
    </row>
    <row r="307" spans="1:20" ht="15" x14ac:dyDescent="0.25">
      <c r="A307" s="53" t="s">
        <v>125</v>
      </c>
      <c r="B307" s="54"/>
      <c r="C307" s="54"/>
      <c r="D307" s="54"/>
      <c r="E307" s="54"/>
      <c r="F307" s="159"/>
      <c r="G307" s="159"/>
      <c r="H307" s="54"/>
      <c r="I307" s="54"/>
      <c r="J307" s="54"/>
      <c r="K307" s="54"/>
      <c r="L307" s="55"/>
      <c r="M307" s="55"/>
      <c r="N307" s="79"/>
      <c r="O307" s="136"/>
      <c r="P307" s="136"/>
      <c r="Q307" s="136"/>
      <c r="R307" s="136"/>
      <c r="S307" s="136"/>
      <c r="T307" s="136"/>
    </row>
    <row r="308" spans="1:20" x14ac:dyDescent="0.2">
      <c r="A308" s="56" t="s">
        <v>126</v>
      </c>
      <c r="B308" s="54"/>
      <c r="C308" s="54"/>
      <c r="D308" s="54"/>
      <c r="E308" s="54"/>
      <c r="F308" s="159"/>
      <c r="G308" s="159"/>
      <c r="H308" s="54"/>
      <c r="I308" s="54"/>
      <c r="J308" s="54"/>
      <c r="K308" s="54"/>
      <c r="L308" s="55"/>
      <c r="M308" s="55"/>
      <c r="N308" s="79"/>
      <c r="O308" s="136"/>
      <c r="P308" s="136"/>
      <c r="Q308" s="136"/>
      <c r="R308" s="136"/>
      <c r="S308" s="136"/>
      <c r="T308" s="136"/>
    </row>
    <row r="309" spans="1:20" x14ac:dyDescent="0.2">
      <c r="A309" s="42" t="s">
        <v>127</v>
      </c>
      <c r="B309" s="49">
        <f>B310+B311</f>
        <v>17559565</v>
      </c>
      <c r="C309" s="49">
        <f>C310+C311</f>
        <v>15704520</v>
      </c>
      <c r="D309" s="49">
        <f>D310+D311</f>
        <v>15704520</v>
      </c>
      <c r="E309" s="49"/>
      <c r="F309" s="139"/>
      <c r="G309" s="139"/>
      <c r="H309" s="49">
        <f>H310+H311</f>
        <v>2883424</v>
      </c>
      <c r="I309" s="49">
        <f>I310+I311</f>
        <v>5766843</v>
      </c>
      <c r="J309" s="49">
        <f>J310+J311</f>
        <v>13010623</v>
      </c>
      <c r="K309" s="49">
        <f>K310+K311</f>
        <v>13010623</v>
      </c>
      <c r="L309" s="49">
        <f>L310+L311</f>
        <v>8971338</v>
      </c>
      <c r="M309" s="55"/>
      <c r="N309" s="79"/>
      <c r="O309" s="136"/>
      <c r="P309" s="136"/>
      <c r="Q309" s="136">
        <f>Q310+Q311</f>
        <v>15704520</v>
      </c>
      <c r="R309" s="136">
        <f>R310+R311</f>
        <v>15704520</v>
      </c>
      <c r="S309" s="136"/>
      <c r="T309" s="136">
        <f>T310+T311</f>
        <v>2883424</v>
      </c>
    </row>
    <row r="310" spans="1:20" x14ac:dyDescent="0.2">
      <c r="A310" s="52" t="s">
        <v>123</v>
      </c>
      <c r="B310" s="49">
        <v>17559565</v>
      </c>
      <c r="C310" s="49">
        <v>15704520</v>
      </c>
      <c r="D310" s="49">
        <v>15704520</v>
      </c>
      <c r="E310" s="49"/>
      <c r="F310" s="139"/>
      <c r="G310" s="139"/>
      <c r="H310" s="49">
        <v>863779</v>
      </c>
      <c r="I310" s="49">
        <v>1727558</v>
      </c>
      <c r="J310" s="49">
        <v>2591338</v>
      </c>
      <c r="K310" s="49">
        <v>2591338</v>
      </c>
      <c r="L310" s="49">
        <v>2591338</v>
      </c>
      <c r="M310" s="55"/>
      <c r="N310" s="79"/>
      <c r="O310" s="136"/>
      <c r="P310" s="136"/>
      <c r="Q310" s="136">
        <v>15704520</v>
      </c>
      <c r="R310" s="136">
        <v>15704520</v>
      </c>
      <c r="S310" s="136"/>
      <c r="T310" s="136">
        <v>863779</v>
      </c>
    </row>
    <row r="311" spans="1:20" x14ac:dyDescent="0.2">
      <c r="A311" s="52" t="s">
        <v>124</v>
      </c>
      <c r="B311" s="49"/>
      <c r="C311" s="49"/>
      <c r="D311" s="49"/>
      <c r="E311" s="85" t="s">
        <v>129</v>
      </c>
      <c r="F311" s="139"/>
      <c r="G311" s="139"/>
      <c r="H311" s="49">
        <f>H333+H351</f>
        <v>2019645</v>
      </c>
      <c r="I311" s="49">
        <f>I333+I351</f>
        <v>4039285</v>
      </c>
      <c r="J311" s="49">
        <f>J333+J351</f>
        <v>10419285</v>
      </c>
      <c r="K311" s="49">
        <f>K333+K351</f>
        <v>10419285</v>
      </c>
      <c r="L311" s="49">
        <f>L333+L351</f>
        <v>6380000</v>
      </c>
      <c r="M311" s="55"/>
      <c r="N311" s="79"/>
      <c r="O311" s="136"/>
      <c r="P311" s="136"/>
      <c r="Q311" s="136"/>
      <c r="R311" s="136"/>
      <c r="S311" s="136"/>
      <c r="T311" s="136">
        <f>T333+T351</f>
        <v>2019645</v>
      </c>
    </row>
    <row r="312" spans="1:20" x14ac:dyDescent="0.2">
      <c r="A312" s="52" t="s">
        <v>132</v>
      </c>
      <c r="B312" s="49">
        <v>3456225</v>
      </c>
      <c r="C312" s="49">
        <v>3152107</v>
      </c>
      <c r="D312" s="49">
        <v>3152107</v>
      </c>
      <c r="E312" s="49"/>
      <c r="F312" s="139"/>
      <c r="G312" s="139"/>
      <c r="H312" s="49">
        <v>196804</v>
      </c>
      <c r="I312" s="49">
        <v>393608</v>
      </c>
      <c r="J312" s="49">
        <v>590412</v>
      </c>
      <c r="K312" s="49">
        <v>590412</v>
      </c>
      <c r="L312" s="49">
        <v>590412</v>
      </c>
      <c r="M312" s="55"/>
      <c r="N312" s="79"/>
      <c r="O312" s="136"/>
      <c r="P312" s="136"/>
      <c r="Q312" s="136">
        <v>3152107</v>
      </c>
      <c r="R312" s="136">
        <v>3152107</v>
      </c>
      <c r="S312" s="136"/>
      <c r="T312" s="136">
        <v>196804</v>
      </c>
    </row>
    <row r="313" spans="1:20" x14ac:dyDescent="0.2">
      <c r="A313" s="52" t="s">
        <v>123</v>
      </c>
      <c r="B313" s="49">
        <v>3456225</v>
      </c>
      <c r="C313" s="49">
        <v>3152107</v>
      </c>
      <c r="D313" s="49">
        <v>3152107</v>
      </c>
      <c r="E313" s="49"/>
      <c r="F313" s="139"/>
      <c r="G313" s="139"/>
      <c r="H313" s="49">
        <v>196804</v>
      </c>
      <c r="I313" s="49">
        <v>393608</v>
      </c>
      <c r="J313" s="49">
        <v>590412</v>
      </c>
      <c r="K313" s="49">
        <v>590412</v>
      </c>
      <c r="L313" s="49">
        <v>590412</v>
      </c>
      <c r="M313" s="55"/>
      <c r="N313" s="79"/>
      <c r="O313" s="136"/>
      <c r="P313" s="136"/>
      <c r="Q313" s="136">
        <v>3152107</v>
      </c>
      <c r="R313" s="136">
        <v>3152107</v>
      </c>
      <c r="S313" s="136"/>
      <c r="T313" s="136">
        <v>196804</v>
      </c>
    </row>
    <row r="314" spans="1:20" x14ac:dyDescent="0.2">
      <c r="A314" s="52" t="s">
        <v>124</v>
      </c>
      <c r="B314" s="49"/>
      <c r="C314" s="49"/>
      <c r="D314" s="49"/>
      <c r="E314" s="85" t="s">
        <v>129</v>
      </c>
      <c r="F314" s="139"/>
      <c r="G314" s="139"/>
      <c r="H314" s="49"/>
      <c r="I314" s="49"/>
      <c r="J314" s="49"/>
      <c r="K314" s="49"/>
      <c r="L314" s="49"/>
      <c r="M314" s="55"/>
      <c r="N314" s="79"/>
      <c r="O314" s="136"/>
      <c r="P314" s="136"/>
      <c r="Q314" s="136"/>
      <c r="R314" s="136"/>
      <c r="S314" s="136"/>
      <c r="T314" s="136"/>
    </row>
    <row r="315" spans="1:20" x14ac:dyDescent="0.2">
      <c r="A315" s="52" t="s">
        <v>136</v>
      </c>
      <c r="B315" s="49">
        <v>2814143</v>
      </c>
      <c r="C315" s="49">
        <v>2814143</v>
      </c>
      <c r="D315" s="49">
        <v>2814143</v>
      </c>
      <c r="E315" s="49"/>
      <c r="F315" s="139"/>
      <c r="G315" s="139"/>
      <c r="H315" s="49">
        <v>125413</v>
      </c>
      <c r="I315" s="49">
        <v>250825</v>
      </c>
      <c r="J315" s="49">
        <v>376237</v>
      </c>
      <c r="K315" s="49">
        <v>376237</v>
      </c>
      <c r="L315" s="49">
        <v>376237</v>
      </c>
      <c r="M315" s="55"/>
      <c r="N315" s="79"/>
      <c r="O315" s="136"/>
      <c r="P315" s="136"/>
      <c r="Q315" s="136">
        <v>2814143</v>
      </c>
      <c r="R315" s="136">
        <v>2814143</v>
      </c>
      <c r="S315" s="136"/>
      <c r="T315" s="136">
        <v>125413</v>
      </c>
    </row>
    <row r="316" spans="1:20" x14ac:dyDescent="0.2">
      <c r="A316" s="52" t="s">
        <v>123</v>
      </c>
      <c r="B316" s="49">
        <v>2814143</v>
      </c>
      <c r="C316" s="49">
        <v>2814143</v>
      </c>
      <c r="D316" s="49">
        <v>2814143</v>
      </c>
      <c r="E316" s="49"/>
      <c r="F316" s="139"/>
      <c r="G316" s="139"/>
      <c r="H316" s="49">
        <v>125413</v>
      </c>
      <c r="I316" s="49">
        <v>250825</v>
      </c>
      <c r="J316" s="49">
        <v>376237</v>
      </c>
      <c r="K316" s="49">
        <v>376237</v>
      </c>
      <c r="L316" s="49">
        <v>376237</v>
      </c>
      <c r="M316" s="55"/>
      <c r="N316" s="79"/>
      <c r="O316" s="136"/>
      <c r="P316" s="136"/>
      <c r="Q316" s="136">
        <v>2814143</v>
      </c>
      <c r="R316" s="136">
        <v>2814143</v>
      </c>
      <c r="S316" s="136"/>
      <c r="T316" s="136">
        <v>125413</v>
      </c>
    </row>
    <row r="317" spans="1:20" x14ac:dyDescent="0.2">
      <c r="A317" s="52" t="s">
        <v>124</v>
      </c>
      <c r="B317" s="49"/>
      <c r="C317" s="49"/>
      <c r="D317" s="49"/>
      <c r="E317" s="85" t="s">
        <v>129</v>
      </c>
      <c r="F317" s="139"/>
      <c r="G317" s="139"/>
      <c r="H317" s="49"/>
      <c r="I317" s="49"/>
      <c r="J317" s="49"/>
      <c r="K317" s="49"/>
      <c r="L317" s="49"/>
      <c r="M317" s="55"/>
      <c r="N317" s="79"/>
      <c r="O317" s="136"/>
      <c r="P317" s="136"/>
      <c r="Q317" s="136"/>
      <c r="R317" s="136"/>
      <c r="S317" s="136"/>
      <c r="T317" s="136"/>
    </row>
    <row r="318" spans="1:20" x14ac:dyDescent="0.2">
      <c r="A318" s="52" t="s">
        <v>138</v>
      </c>
      <c r="B318" s="49">
        <v>2788331</v>
      </c>
      <c r="C318" s="49">
        <v>2788331</v>
      </c>
      <c r="D318" s="49">
        <v>2788331</v>
      </c>
      <c r="E318" s="49"/>
      <c r="F318" s="139"/>
      <c r="G318" s="139"/>
      <c r="H318" s="49">
        <v>314004</v>
      </c>
      <c r="I318" s="49">
        <v>628009</v>
      </c>
      <c r="J318" s="49">
        <v>942013</v>
      </c>
      <c r="K318" s="49">
        <v>942013</v>
      </c>
      <c r="L318" s="49">
        <v>942013</v>
      </c>
      <c r="M318" s="55"/>
      <c r="N318" s="79"/>
      <c r="O318" s="136"/>
      <c r="P318" s="136"/>
      <c r="Q318" s="136">
        <v>2788331</v>
      </c>
      <c r="R318" s="136">
        <v>2788331</v>
      </c>
      <c r="S318" s="136"/>
      <c r="T318" s="136">
        <v>314004</v>
      </c>
    </row>
    <row r="319" spans="1:20" x14ac:dyDescent="0.2">
      <c r="A319" s="52" t="s">
        <v>123</v>
      </c>
      <c r="B319" s="49">
        <v>2788331</v>
      </c>
      <c r="C319" s="49">
        <v>2788331</v>
      </c>
      <c r="D319" s="49">
        <v>2788331</v>
      </c>
      <c r="E319" s="49"/>
      <c r="F319" s="139"/>
      <c r="G319" s="139"/>
      <c r="H319" s="49">
        <v>314004</v>
      </c>
      <c r="I319" s="49">
        <v>628009</v>
      </c>
      <c r="J319" s="49">
        <v>942013</v>
      </c>
      <c r="K319" s="49">
        <v>942013</v>
      </c>
      <c r="L319" s="49">
        <v>942013</v>
      </c>
      <c r="M319" s="55"/>
      <c r="N319" s="79"/>
      <c r="O319" s="136"/>
      <c r="P319" s="136"/>
      <c r="Q319" s="136">
        <v>2788331</v>
      </c>
      <c r="R319" s="136">
        <v>2788331</v>
      </c>
      <c r="S319" s="136"/>
      <c r="T319" s="136">
        <v>314004</v>
      </c>
    </row>
    <row r="320" spans="1:20" x14ac:dyDescent="0.2">
      <c r="A320" s="52" t="s">
        <v>124</v>
      </c>
      <c r="B320" s="49"/>
      <c r="C320" s="49"/>
      <c r="D320" s="49"/>
      <c r="E320" s="85" t="s">
        <v>129</v>
      </c>
      <c r="F320" s="139"/>
      <c r="G320" s="139"/>
      <c r="H320" s="49"/>
      <c r="I320" s="49"/>
      <c r="J320" s="49"/>
      <c r="K320" s="49"/>
      <c r="L320" s="49"/>
      <c r="M320" s="55"/>
      <c r="N320" s="79"/>
      <c r="O320" s="136"/>
      <c r="P320" s="136"/>
      <c r="Q320" s="136"/>
      <c r="R320" s="136"/>
      <c r="S320" s="136"/>
      <c r="T320" s="136"/>
    </row>
    <row r="321" spans="1:20" x14ac:dyDescent="0.2">
      <c r="A321" s="82" t="s">
        <v>197</v>
      </c>
      <c r="B321" s="83"/>
      <c r="C321" s="83"/>
      <c r="D321" s="83"/>
      <c r="E321" s="83"/>
      <c r="F321" s="159"/>
      <c r="G321" s="159"/>
      <c r="H321" s="83"/>
      <c r="I321" s="83"/>
      <c r="J321" s="83"/>
      <c r="K321" s="83"/>
      <c r="L321" s="84"/>
      <c r="M321" s="84"/>
      <c r="O321" s="136"/>
      <c r="P321" s="136"/>
      <c r="Q321" s="136"/>
      <c r="R321" s="136"/>
      <c r="S321" s="136"/>
      <c r="T321" s="136"/>
    </row>
    <row r="322" spans="1:20" ht="15" x14ac:dyDescent="0.25">
      <c r="A322" s="77" t="s">
        <v>118</v>
      </c>
      <c r="B322" s="78">
        <f>SUM(B323:B326)</f>
        <v>26618264</v>
      </c>
      <c r="C322" s="78">
        <f>SUM(C323:C326)</f>
        <v>24459101</v>
      </c>
      <c r="D322" s="78">
        <f>SUM(D323:D326)</f>
        <v>24459101</v>
      </c>
      <c r="E322" s="78"/>
      <c r="F322" s="138"/>
      <c r="G322" s="138"/>
      <c r="H322" s="78">
        <f>SUM(H323:H326)</f>
        <v>1500000</v>
      </c>
      <c r="I322" s="78">
        <f>SUM(I323:I326)</f>
        <v>3000000</v>
      </c>
      <c r="J322" s="78">
        <f>SUM(J323:J326)</f>
        <v>10880000</v>
      </c>
      <c r="K322" s="78">
        <f>SUM(K323:K326)</f>
        <v>10880000</v>
      </c>
      <c r="L322" s="78">
        <f>SUM(L323:L326)</f>
        <v>10880000</v>
      </c>
      <c r="M322" s="55"/>
      <c r="N322" s="79"/>
      <c r="O322" s="151"/>
      <c r="P322" s="151"/>
      <c r="Q322" s="151">
        <f>SUM(Q323:Q326)</f>
        <v>24459101</v>
      </c>
      <c r="R322" s="151">
        <f>SUM(R323:R326)</f>
        <v>24459101</v>
      </c>
      <c r="S322" s="151"/>
      <c r="T322" s="151">
        <f>SUM(T323:T326)</f>
        <v>1500000</v>
      </c>
    </row>
    <row r="323" spans="1:20" x14ac:dyDescent="0.2">
      <c r="A323" s="42" t="s">
        <v>119</v>
      </c>
      <c r="B323" s="49"/>
      <c r="C323" s="49"/>
      <c r="D323" s="49"/>
      <c r="E323" s="49"/>
      <c r="F323" s="139"/>
      <c r="G323" s="139"/>
      <c r="H323" s="49"/>
      <c r="I323" s="49"/>
      <c r="J323" s="49"/>
      <c r="K323" s="49"/>
      <c r="L323" s="49"/>
      <c r="M323" s="55"/>
      <c r="N323" s="79"/>
      <c r="O323" s="151"/>
      <c r="P323" s="151"/>
      <c r="Q323" s="151"/>
      <c r="R323" s="151"/>
      <c r="S323" s="151"/>
      <c r="T323" s="151"/>
    </row>
    <row r="324" spans="1:20" x14ac:dyDescent="0.2">
      <c r="A324" s="42" t="s">
        <v>120</v>
      </c>
      <c r="B324" s="49"/>
      <c r="C324" s="49"/>
      <c r="D324" s="49"/>
      <c r="E324" s="49"/>
      <c r="F324" s="139"/>
      <c r="G324" s="139"/>
      <c r="H324" s="49"/>
      <c r="I324" s="49"/>
      <c r="J324" s="49"/>
      <c r="K324" s="49"/>
      <c r="L324" s="49"/>
      <c r="M324" s="55"/>
      <c r="N324" s="79"/>
      <c r="O324" s="151"/>
      <c r="P324" s="151"/>
      <c r="Q324" s="151"/>
      <c r="R324" s="151"/>
      <c r="S324" s="151"/>
      <c r="T324" s="151"/>
    </row>
    <row r="325" spans="1:20" x14ac:dyDescent="0.2">
      <c r="A325" s="42" t="s">
        <v>121</v>
      </c>
      <c r="B325" s="49"/>
      <c r="C325" s="49"/>
      <c r="D325" s="49"/>
      <c r="E325" s="49"/>
      <c r="F325" s="139"/>
      <c r="G325" s="139"/>
      <c r="H325" s="49"/>
      <c r="I325" s="49"/>
      <c r="J325" s="49"/>
      <c r="K325" s="49"/>
      <c r="L325" s="49"/>
      <c r="M325" s="55"/>
      <c r="N325" s="79"/>
      <c r="O325" s="151"/>
      <c r="P325" s="151"/>
      <c r="Q325" s="151"/>
      <c r="R325" s="151"/>
      <c r="S325" s="151"/>
      <c r="T325" s="151"/>
    </row>
    <row r="326" spans="1:20" ht="15" x14ac:dyDescent="0.25">
      <c r="A326" s="51" t="s">
        <v>122</v>
      </c>
      <c r="B326" s="49">
        <f>B327+B328</f>
        <v>26618264</v>
      </c>
      <c r="C326" s="49">
        <f>C327+C328</f>
        <v>24459101</v>
      </c>
      <c r="D326" s="49">
        <f>D327+D328</f>
        <v>24459101</v>
      </c>
      <c r="E326" s="49"/>
      <c r="F326" s="139"/>
      <c r="G326" s="139"/>
      <c r="H326" s="49">
        <f>H327+H328</f>
        <v>1500000</v>
      </c>
      <c r="I326" s="49">
        <f>I327+I328</f>
        <v>3000000</v>
      </c>
      <c r="J326" s="49">
        <f>J327+J328</f>
        <v>10880000</v>
      </c>
      <c r="K326" s="49">
        <f>K327+K328</f>
        <v>10880000</v>
      </c>
      <c r="L326" s="49">
        <f>L327+L328</f>
        <v>10880000</v>
      </c>
      <c r="M326" s="55"/>
      <c r="N326" s="79"/>
      <c r="O326" s="151"/>
      <c r="P326" s="151"/>
      <c r="Q326" s="151">
        <f>Q327+Q328</f>
        <v>24459101</v>
      </c>
      <c r="R326" s="151">
        <f>R327+R328</f>
        <v>24459101</v>
      </c>
      <c r="S326" s="151"/>
      <c r="T326" s="151">
        <f>T327+T328</f>
        <v>1500000</v>
      </c>
    </row>
    <row r="327" spans="1:20" x14ac:dyDescent="0.2">
      <c r="A327" s="52" t="s">
        <v>123</v>
      </c>
      <c r="B327" s="49">
        <f>B332+B335+B338+B341</f>
        <v>26618264</v>
      </c>
      <c r="C327" s="49">
        <f>C332+C335+C338+C341</f>
        <v>24459101</v>
      </c>
      <c r="D327" s="49">
        <f>D332+D335+D338+D341</f>
        <v>24459101</v>
      </c>
      <c r="E327" s="49"/>
      <c r="F327" s="139"/>
      <c r="G327" s="139"/>
      <c r="H327" s="49">
        <f>H332+H335+H338+H341</f>
        <v>1500000</v>
      </c>
      <c r="I327" s="49">
        <f>I332+I335+I338+I341</f>
        <v>3000000</v>
      </c>
      <c r="J327" s="49">
        <f t="shared" ref="J327:L328" si="153">J332+J335+J338+J341</f>
        <v>4500000</v>
      </c>
      <c r="K327" s="49">
        <f t="shared" si="153"/>
        <v>4500000</v>
      </c>
      <c r="L327" s="49">
        <f t="shared" si="153"/>
        <v>4500000</v>
      </c>
      <c r="M327" s="55"/>
      <c r="N327" s="79"/>
      <c r="O327" s="151"/>
      <c r="P327" s="151"/>
      <c r="Q327" s="151">
        <f>Q332+Q335+Q338+Q341</f>
        <v>24459101</v>
      </c>
      <c r="R327" s="151">
        <f>R332+R335+R338+R341</f>
        <v>24459101</v>
      </c>
      <c r="S327" s="151"/>
      <c r="T327" s="151">
        <f>T332+T335+T338+T341</f>
        <v>1500000</v>
      </c>
    </row>
    <row r="328" spans="1:20" x14ac:dyDescent="0.2">
      <c r="A328" s="52" t="s">
        <v>124</v>
      </c>
      <c r="B328" s="49"/>
      <c r="C328" s="49"/>
      <c r="D328" s="49"/>
      <c r="E328" s="85" t="s">
        <v>129</v>
      </c>
      <c r="F328" s="139"/>
      <c r="G328" s="139"/>
      <c r="H328" s="49"/>
      <c r="I328" s="49"/>
      <c r="J328" s="49">
        <f t="shared" si="153"/>
        <v>6380000</v>
      </c>
      <c r="K328" s="49">
        <f t="shared" si="153"/>
        <v>6380000</v>
      </c>
      <c r="L328" s="49">
        <f t="shared" si="153"/>
        <v>6380000</v>
      </c>
      <c r="M328" s="80"/>
      <c r="N328" s="79"/>
      <c r="O328" s="151"/>
      <c r="P328" s="151"/>
      <c r="Q328" s="151"/>
      <c r="R328" s="151"/>
      <c r="S328" s="151"/>
      <c r="T328" s="151"/>
    </row>
    <row r="329" spans="1:20" ht="15" x14ac:dyDescent="0.25">
      <c r="A329" s="53" t="s">
        <v>125</v>
      </c>
      <c r="B329" s="54"/>
      <c r="C329" s="54"/>
      <c r="D329" s="54"/>
      <c r="E329" s="54"/>
      <c r="F329" s="159"/>
      <c r="G329" s="159"/>
      <c r="H329" s="54"/>
      <c r="I329" s="54"/>
      <c r="J329" s="54"/>
      <c r="K329" s="54"/>
      <c r="L329" s="55"/>
      <c r="M329" s="55"/>
      <c r="N329" s="79"/>
      <c r="O329" s="151"/>
      <c r="P329" s="151"/>
      <c r="Q329" s="151"/>
      <c r="R329" s="151"/>
      <c r="S329" s="151"/>
      <c r="T329" s="151"/>
    </row>
    <row r="330" spans="1:20" x14ac:dyDescent="0.2">
      <c r="A330" s="56" t="s">
        <v>126</v>
      </c>
      <c r="B330" s="54"/>
      <c r="C330" s="54"/>
      <c r="D330" s="54"/>
      <c r="E330" s="54"/>
      <c r="F330" s="159"/>
      <c r="G330" s="159"/>
      <c r="H330" s="54"/>
      <c r="I330" s="54"/>
      <c r="J330" s="54"/>
      <c r="K330" s="54"/>
      <c r="L330" s="55"/>
      <c r="M330" s="55"/>
      <c r="N330" s="79"/>
      <c r="O330" s="151"/>
      <c r="P330" s="151"/>
      <c r="Q330" s="151"/>
      <c r="R330" s="151"/>
      <c r="S330" s="151"/>
      <c r="T330" s="151"/>
    </row>
    <row r="331" spans="1:20" x14ac:dyDescent="0.2">
      <c r="A331" s="42" t="s">
        <v>127</v>
      </c>
      <c r="B331" s="49">
        <f>B332+B333</f>
        <v>17559565</v>
      </c>
      <c r="C331" s="49">
        <f>C332+C333</f>
        <v>15704520</v>
      </c>
      <c r="D331" s="49">
        <f>D332+D333</f>
        <v>15704520</v>
      </c>
      <c r="E331" s="49"/>
      <c r="F331" s="139"/>
      <c r="G331" s="139"/>
      <c r="H331" s="49">
        <f>H332+H333</f>
        <v>863779</v>
      </c>
      <c r="I331" s="49">
        <f>I332+I333</f>
        <v>1727558</v>
      </c>
      <c r="J331" s="49">
        <f>J332+J333</f>
        <v>8971338</v>
      </c>
      <c r="K331" s="49">
        <f>K332+K333</f>
        <v>8971338</v>
      </c>
      <c r="L331" s="49">
        <f>L332+L333</f>
        <v>8971338</v>
      </c>
      <c r="M331" s="55"/>
      <c r="N331" s="79"/>
      <c r="O331" s="151"/>
      <c r="P331" s="151"/>
      <c r="Q331" s="151">
        <f>Q332+Q333</f>
        <v>15704520</v>
      </c>
      <c r="R331" s="151">
        <f>R332+R333</f>
        <v>15704520</v>
      </c>
      <c r="S331" s="151"/>
      <c r="T331" s="151">
        <f>T332+T333</f>
        <v>863779</v>
      </c>
    </row>
    <row r="332" spans="1:20" x14ac:dyDescent="0.2">
      <c r="A332" s="52" t="s">
        <v>123</v>
      </c>
      <c r="B332" s="49">
        <v>17559565</v>
      </c>
      <c r="C332" s="49">
        <v>15704520</v>
      </c>
      <c r="D332" s="49">
        <v>15704520</v>
      </c>
      <c r="E332" s="49" t="s">
        <v>71</v>
      </c>
      <c r="F332" s="139"/>
      <c r="G332" s="139"/>
      <c r="H332" s="49">
        <v>863779</v>
      </c>
      <c r="I332" s="49">
        <v>1727558</v>
      </c>
      <c r="J332" s="49">
        <v>2591338</v>
      </c>
      <c r="K332" s="49">
        <v>2591338</v>
      </c>
      <c r="L332" s="49">
        <v>2591338</v>
      </c>
      <c r="M332" s="86" t="s">
        <v>198</v>
      </c>
      <c r="N332" s="79"/>
      <c r="O332" s="151"/>
      <c r="P332" s="151"/>
      <c r="Q332" s="151">
        <v>15704520</v>
      </c>
      <c r="R332" s="151">
        <v>15704520</v>
      </c>
      <c r="S332" s="151"/>
      <c r="T332" s="151">
        <v>863779</v>
      </c>
    </row>
    <row r="333" spans="1:20" x14ac:dyDescent="0.2">
      <c r="A333" s="52" t="s">
        <v>124</v>
      </c>
      <c r="B333" s="49"/>
      <c r="C333" s="49"/>
      <c r="D333" s="49"/>
      <c r="E333" s="85" t="s">
        <v>129</v>
      </c>
      <c r="F333" s="139"/>
      <c r="G333" s="139"/>
      <c r="H333" s="49"/>
      <c r="I333" s="49"/>
      <c r="J333" s="49">
        <v>6380000</v>
      </c>
      <c r="K333" s="49">
        <v>6380000</v>
      </c>
      <c r="L333" s="49">
        <v>6380000</v>
      </c>
      <c r="M333" s="80" t="s">
        <v>199</v>
      </c>
      <c r="N333" s="79"/>
      <c r="O333" s="151"/>
      <c r="P333" s="151"/>
      <c r="Q333" s="151"/>
      <c r="R333" s="151"/>
      <c r="S333" s="151"/>
      <c r="T333" s="151"/>
    </row>
    <row r="334" spans="1:20" x14ac:dyDescent="0.2">
      <c r="A334" s="42" t="s">
        <v>132</v>
      </c>
      <c r="B334" s="49">
        <f>B335+B336</f>
        <v>3456225</v>
      </c>
      <c r="C334" s="49">
        <f>C335+C336</f>
        <v>3152107</v>
      </c>
      <c r="D334" s="49">
        <f>D335+D336</f>
        <v>3152107</v>
      </c>
      <c r="E334" s="49"/>
      <c r="F334" s="139"/>
      <c r="G334" s="139"/>
      <c r="H334" s="49">
        <f>H335+H336</f>
        <v>196804</v>
      </c>
      <c r="I334" s="49">
        <f>I335+I336</f>
        <v>393608</v>
      </c>
      <c r="J334" s="49">
        <f>J335+J336</f>
        <v>590412</v>
      </c>
      <c r="K334" s="49">
        <f>K335+K336</f>
        <v>590412</v>
      </c>
      <c r="L334" s="49">
        <f>L335+L336</f>
        <v>590412</v>
      </c>
      <c r="M334" s="55"/>
      <c r="N334" s="79"/>
      <c r="O334" s="151"/>
      <c r="P334" s="151"/>
      <c r="Q334" s="151">
        <f>Q335+Q336</f>
        <v>3152107</v>
      </c>
      <c r="R334" s="151">
        <f>R335+R336</f>
        <v>3152107</v>
      </c>
      <c r="S334" s="151"/>
      <c r="T334" s="151">
        <f>T335+T336</f>
        <v>196804</v>
      </c>
    </row>
    <row r="335" spans="1:20" x14ac:dyDescent="0.2">
      <c r="A335" s="52" t="s">
        <v>123</v>
      </c>
      <c r="B335" s="49">
        <v>3456225</v>
      </c>
      <c r="C335" s="49">
        <v>3152107</v>
      </c>
      <c r="D335" s="49">
        <v>3152107</v>
      </c>
      <c r="E335" s="49" t="s">
        <v>193</v>
      </c>
      <c r="F335" s="139"/>
      <c r="G335" s="139"/>
      <c r="H335" s="49">
        <v>196804</v>
      </c>
      <c r="I335" s="49">
        <v>393608</v>
      </c>
      <c r="J335" s="49">
        <v>590412</v>
      </c>
      <c r="K335" s="49">
        <v>590412</v>
      </c>
      <c r="L335" s="49">
        <v>590412</v>
      </c>
      <c r="M335" s="86" t="s">
        <v>200</v>
      </c>
      <c r="N335" s="79"/>
      <c r="O335" s="151"/>
      <c r="P335" s="151"/>
      <c r="Q335" s="151">
        <v>3152107</v>
      </c>
      <c r="R335" s="151">
        <v>3152107</v>
      </c>
      <c r="S335" s="151"/>
      <c r="T335" s="151">
        <v>196804</v>
      </c>
    </row>
    <row r="336" spans="1:20" x14ac:dyDescent="0.2">
      <c r="A336" s="52" t="s">
        <v>124</v>
      </c>
      <c r="B336" s="49"/>
      <c r="C336" s="49"/>
      <c r="D336" s="49"/>
      <c r="E336" s="85" t="s">
        <v>129</v>
      </c>
      <c r="F336" s="139"/>
      <c r="G336" s="139"/>
      <c r="H336" s="49"/>
      <c r="I336" s="49"/>
      <c r="J336" s="49"/>
      <c r="K336" s="49"/>
      <c r="L336" s="49"/>
      <c r="M336" s="55"/>
      <c r="N336" s="79"/>
      <c r="O336" s="151"/>
      <c r="P336" s="151"/>
      <c r="Q336" s="151"/>
      <c r="R336" s="151"/>
      <c r="S336" s="151"/>
      <c r="T336" s="151"/>
    </row>
    <row r="337" spans="1:20" x14ac:dyDescent="0.2">
      <c r="A337" s="42" t="s">
        <v>136</v>
      </c>
      <c r="B337" s="49">
        <f>B338+B339</f>
        <v>2814143</v>
      </c>
      <c r="C337" s="49">
        <f>C338+C339</f>
        <v>2814143</v>
      </c>
      <c r="D337" s="49">
        <f>D338+D339</f>
        <v>2814143</v>
      </c>
      <c r="E337" s="49"/>
      <c r="F337" s="139"/>
      <c r="G337" s="139"/>
      <c r="H337" s="49">
        <f>H338+H339</f>
        <v>125413</v>
      </c>
      <c r="I337" s="49">
        <f>I338+I339</f>
        <v>250825</v>
      </c>
      <c r="J337" s="49">
        <f>J338+J339</f>
        <v>376237</v>
      </c>
      <c r="K337" s="49">
        <f>K338+K339</f>
        <v>376237</v>
      </c>
      <c r="L337" s="49">
        <f>L338+L339</f>
        <v>376237</v>
      </c>
      <c r="M337" s="55"/>
      <c r="N337" s="79"/>
      <c r="O337" s="151"/>
      <c r="P337" s="151"/>
      <c r="Q337" s="151">
        <f>Q338+Q339</f>
        <v>2814143</v>
      </c>
      <c r="R337" s="151">
        <f>R338+R339</f>
        <v>2814143</v>
      </c>
      <c r="S337" s="151"/>
      <c r="T337" s="151">
        <f>T338+T339</f>
        <v>125413</v>
      </c>
    </row>
    <row r="338" spans="1:20" x14ac:dyDescent="0.2">
      <c r="A338" s="52" t="s">
        <v>123</v>
      </c>
      <c r="B338" s="49">
        <v>2814143</v>
      </c>
      <c r="C338" s="49">
        <v>2814143</v>
      </c>
      <c r="D338" s="49">
        <v>2814143</v>
      </c>
      <c r="E338" s="49" t="s">
        <v>170</v>
      </c>
      <c r="F338" s="139"/>
      <c r="G338" s="139"/>
      <c r="H338" s="49">
        <v>125413</v>
      </c>
      <c r="I338" s="49">
        <v>250825</v>
      </c>
      <c r="J338" s="49">
        <v>376237</v>
      </c>
      <c r="K338" s="49">
        <v>376237</v>
      </c>
      <c r="L338" s="49">
        <v>376237</v>
      </c>
      <c r="M338" s="86" t="s">
        <v>201</v>
      </c>
      <c r="N338" s="79"/>
      <c r="O338" s="151"/>
      <c r="P338" s="151"/>
      <c r="Q338" s="151">
        <v>2814143</v>
      </c>
      <c r="R338" s="151">
        <v>2814143</v>
      </c>
      <c r="S338" s="151"/>
      <c r="T338" s="151">
        <v>125413</v>
      </c>
    </row>
    <row r="339" spans="1:20" x14ac:dyDescent="0.2">
      <c r="A339" s="52" t="s">
        <v>124</v>
      </c>
      <c r="B339" s="49"/>
      <c r="C339" s="49"/>
      <c r="D339" s="49"/>
      <c r="E339" s="85" t="s">
        <v>129</v>
      </c>
      <c r="F339" s="139"/>
      <c r="G339" s="139"/>
      <c r="H339" s="49"/>
      <c r="I339" s="49"/>
      <c r="J339" s="49"/>
      <c r="K339" s="49"/>
      <c r="L339" s="49"/>
      <c r="M339" s="55"/>
      <c r="N339" s="79"/>
      <c r="O339" s="151"/>
      <c r="P339" s="151"/>
      <c r="Q339" s="151"/>
      <c r="R339" s="151"/>
      <c r="S339" s="151"/>
      <c r="T339" s="151"/>
    </row>
    <row r="340" spans="1:20" x14ac:dyDescent="0.2">
      <c r="A340" s="42" t="s">
        <v>138</v>
      </c>
      <c r="B340" s="49">
        <f>B341+B342</f>
        <v>2788331</v>
      </c>
      <c r="C340" s="49">
        <f>C341+C342</f>
        <v>2788331</v>
      </c>
      <c r="D340" s="49">
        <f>D341+D342</f>
        <v>2788331</v>
      </c>
      <c r="E340" s="49"/>
      <c r="F340" s="139"/>
      <c r="G340" s="139"/>
      <c r="H340" s="49">
        <f>H341+H342</f>
        <v>314004</v>
      </c>
      <c r="I340" s="49">
        <f>I341+I342</f>
        <v>628009</v>
      </c>
      <c r="J340" s="49">
        <f>J341+J342</f>
        <v>942013</v>
      </c>
      <c r="K340" s="49">
        <f>K341+K342</f>
        <v>942013</v>
      </c>
      <c r="L340" s="49">
        <f>L341+L342</f>
        <v>942013</v>
      </c>
      <c r="M340" s="55"/>
      <c r="N340" s="79"/>
      <c r="O340" s="151"/>
      <c r="P340" s="151"/>
      <c r="Q340" s="151">
        <f>Q341+Q342</f>
        <v>2788331</v>
      </c>
      <c r="R340" s="151">
        <f>R341+R342</f>
        <v>2788331</v>
      </c>
      <c r="S340" s="151"/>
      <c r="T340" s="151">
        <f>T341+T342</f>
        <v>314004</v>
      </c>
    </row>
    <row r="341" spans="1:20" x14ac:dyDescent="0.2">
      <c r="A341" s="52" t="s">
        <v>123</v>
      </c>
      <c r="B341" s="49">
        <v>2788331</v>
      </c>
      <c r="C341" s="49">
        <v>2788331</v>
      </c>
      <c r="D341" s="49">
        <v>2788331</v>
      </c>
      <c r="E341" s="49" t="s">
        <v>195</v>
      </c>
      <c r="F341" s="139"/>
      <c r="G341" s="139"/>
      <c r="H341" s="49">
        <v>314004</v>
      </c>
      <c r="I341" s="49">
        <v>628009</v>
      </c>
      <c r="J341" s="49">
        <v>942013</v>
      </c>
      <c r="K341" s="49">
        <v>942013</v>
      </c>
      <c r="L341" s="49">
        <v>942013</v>
      </c>
      <c r="M341" s="86" t="s">
        <v>202</v>
      </c>
      <c r="N341" s="79"/>
      <c r="O341" s="151"/>
      <c r="P341" s="151"/>
      <c r="Q341" s="151">
        <v>2788331</v>
      </c>
      <c r="R341" s="151">
        <v>2788331</v>
      </c>
      <c r="S341" s="151"/>
      <c r="T341" s="151">
        <v>314004</v>
      </c>
    </row>
    <row r="342" spans="1:20" x14ac:dyDescent="0.2">
      <c r="A342" s="52" t="s">
        <v>124</v>
      </c>
      <c r="B342" s="49"/>
      <c r="C342" s="49"/>
      <c r="D342" s="49"/>
      <c r="E342" s="85" t="s">
        <v>129</v>
      </c>
      <c r="F342" s="139"/>
      <c r="G342" s="139"/>
      <c r="H342" s="49"/>
      <c r="I342" s="49"/>
      <c r="J342" s="49"/>
      <c r="K342" s="49"/>
      <c r="L342" s="49"/>
      <c r="M342" s="55"/>
      <c r="N342" s="79"/>
      <c r="O342" s="151"/>
      <c r="P342" s="151"/>
      <c r="Q342" s="151"/>
      <c r="R342" s="151"/>
      <c r="S342" s="151"/>
      <c r="T342" s="151"/>
    </row>
    <row r="343" spans="1:20" x14ac:dyDescent="0.2">
      <c r="A343" s="71" t="s">
        <v>203</v>
      </c>
      <c r="B343" s="72"/>
      <c r="C343" s="72"/>
      <c r="D343" s="72"/>
      <c r="E343" s="72"/>
      <c r="F343" s="162"/>
      <c r="G343" s="162"/>
      <c r="H343" s="72"/>
      <c r="I343" s="72"/>
      <c r="J343" s="72"/>
      <c r="K343" s="72"/>
      <c r="L343" s="73"/>
      <c r="M343" s="88"/>
      <c r="O343" s="136"/>
      <c r="P343" s="136"/>
      <c r="Q343" s="136"/>
      <c r="R343" s="136"/>
      <c r="S343" s="136"/>
      <c r="T343" s="136"/>
    </row>
    <row r="344" spans="1:20" x14ac:dyDescent="0.2">
      <c r="A344" s="74" t="s">
        <v>204</v>
      </c>
      <c r="B344" s="75"/>
      <c r="C344" s="75"/>
      <c r="D344" s="75"/>
      <c r="E344" s="75"/>
      <c r="F344" s="163"/>
      <c r="G344" s="163"/>
      <c r="H344" s="75"/>
      <c r="I344" s="75"/>
      <c r="J344" s="75"/>
      <c r="K344" s="75"/>
      <c r="L344" s="76"/>
      <c r="M344" s="89"/>
      <c r="O344" s="136"/>
      <c r="P344" s="136"/>
      <c r="Q344" s="136"/>
      <c r="R344" s="136"/>
      <c r="S344" s="136"/>
      <c r="T344" s="136"/>
    </row>
    <row r="345" spans="1:20" ht="15" x14ac:dyDescent="0.25">
      <c r="A345" s="77" t="s">
        <v>118</v>
      </c>
      <c r="B345" s="78"/>
      <c r="C345" s="78"/>
      <c r="D345" s="78"/>
      <c r="E345" s="78"/>
      <c r="F345" s="138"/>
      <c r="G345" s="138"/>
      <c r="H345" s="78">
        <f>SUM(H346:H349)</f>
        <v>2019645</v>
      </c>
      <c r="I345" s="78">
        <f>SUM(I346:I349)</f>
        <v>4039285</v>
      </c>
      <c r="J345" s="78">
        <f>SUM(J346:J349)</f>
        <v>4039285</v>
      </c>
      <c r="K345" s="78">
        <f>SUM(K346:K349)</f>
        <v>4039285</v>
      </c>
      <c r="L345" s="78"/>
      <c r="M345" s="50"/>
      <c r="N345" s="79"/>
      <c r="O345" s="151"/>
      <c r="P345" s="151"/>
      <c r="Q345" s="151"/>
      <c r="R345" s="151"/>
      <c r="S345" s="151"/>
      <c r="T345" s="151">
        <f>SUM(T346:T349)</f>
        <v>2019645</v>
      </c>
    </row>
    <row r="346" spans="1:20" x14ac:dyDescent="0.2">
      <c r="A346" s="42" t="s">
        <v>119</v>
      </c>
      <c r="B346" s="49"/>
      <c r="C346" s="49"/>
      <c r="D346" s="49"/>
      <c r="E346" s="49"/>
      <c r="F346" s="139"/>
      <c r="G346" s="139"/>
      <c r="H346" s="49"/>
      <c r="I346" s="49"/>
      <c r="J346" s="49"/>
      <c r="K346" s="49"/>
      <c r="L346" s="49"/>
      <c r="M346" s="50"/>
      <c r="N346" s="79"/>
      <c r="O346" s="151"/>
      <c r="P346" s="151"/>
      <c r="Q346" s="151"/>
      <c r="R346" s="151"/>
      <c r="S346" s="151"/>
      <c r="T346" s="151"/>
    </row>
    <row r="347" spans="1:20" x14ac:dyDescent="0.2">
      <c r="A347" s="42" t="s">
        <v>120</v>
      </c>
      <c r="B347" s="49"/>
      <c r="C347" s="49"/>
      <c r="D347" s="49"/>
      <c r="E347" s="49"/>
      <c r="F347" s="139"/>
      <c r="G347" s="139"/>
      <c r="H347" s="49"/>
      <c r="I347" s="49"/>
      <c r="J347" s="49"/>
      <c r="K347" s="49"/>
      <c r="L347" s="49"/>
      <c r="M347" s="55"/>
      <c r="N347" s="79"/>
      <c r="O347" s="151"/>
      <c r="P347" s="151"/>
      <c r="Q347" s="151"/>
      <c r="R347" s="151"/>
      <c r="S347" s="151"/>
      <c r="T347" s="151"/>
    </row>
    <row r="348" spans="1:20" x14ac:dyDescent="0.2">
      <c r="A348" s="42" t="s">
        <v>121</v>
      </c>
      <c r="B348" s="49"/>
      <c r="C348" s="49"/>
      <c r="D348" s="49"/>
      <c r="E348" s="49"/>
      <c r="F348" s="139"/>
      <c r="G348" s="139"/>
      <c r="H348" s="49"/>
      <c r="I348" s="49"/>
      <c r="J348" s="49"/>
      <c r="K348" s="49"/>
      <c r="L348" s="49"/>
      <c r="M348" s="55"/>
      <c r="N348" s="79"/>
      <c r="O348" s="151"/>
      <c r="P348" s="151"/>
      <c r="Q348" s="151"/>
      <c r="R348" s="151"/>
      <c r="S348" s="151"/>
      <c r="T348" s="151"/>
    </row>
    <row r="349" spans="1:20" ht="15" x14ac:dyDescent="0.25">
      <c r="A349" s="51" t="s">
        <v>122</v>
      </c>
      <c r="B349" s="49"/>
      <c r="C349" s="49"/>
      <c r="D349" s="49"/>
      <c r="E349" s="49"/>
      <c r="F349" s="139"/>
      <c r="G349" s="139"/>
      <c r="H349" s="49">
        <f>H350+H351</f>
        <v>2019645</v>
      </c>
      <c r="I349" s="49">
        <f>I350+I351</f>
        <v>4039285</v>
      </c>
      <c r="J349" s="49">
        <f>J350+J351</f>
        <v>4039285</v>
      </c>
      <c r="K349" s="49">
        <f>K350+K351</f>
        <v>4039285</v>
      </c>
      <c r="L349" s="49"/>
      <c r="M349" s="55"/>
      <c r="N349" s="79"/>
      <c r="O349" s="151"/>
      <c r="P349" s="151"/>
      <c r="Q349" s="151"/>
      <c r="R349" s="151"/>
      <c r="S349" s="151"/>
      <c r="T349" s="151">
        <f>T350+T351</f>
        <v>2019645</v>
      </c>
    </row>
    <row r="350" spans="1:20" x14ac:dyDescent="0.2">
      <c r="A350" s="52" t="s">
        <v>123</v>
      </c>
      <c r="B350" s="49"/>
      <c r="C350" s="49"/>
      <c r="D350" s="49"/>
      <c r="E350" s="49"/>
      <c r="F350" s="139"/>
      <c r="G350" s="139"/>
      <c r="H350" s="49"/>
      <c r="I350" s="49"/>
      <c r="J350" s="49"/>
      <c r="K350" s="49"/>
      <c r="L350" s="49"/>
      <c r="M350" s="55"/>
      <c r="N350" s="79"/>
      <c r="O350" s="151"/>
      <c r="P350" s="151"/>
      <c r="Q350" s="151"/>
      <c r="R350" s="151"/>
      <c r="S350" s="151"/>
      <c r="T350" s="151"/>
    </row>
    <row r="351" spans="1:20" x14ac:dyDescent="0.2">
      <c r="A351" s="52" t="s">
        <v>124</v>
      </c>
      <c r="B351" s="49"/>
      <c r="C351" s="49"/>
      <c r="D351" s="49"/>
      <c r="E351" s="85" t="s">
        <v>129</v>
      </c>
      <c r="F351" s="139"/>
      <c r="G351" s="139"/>
      <c r="H351" s="49">
        <f>H356</f>
        <v>2019645</v>
      </c>
      <c r="I351" s="49">
        <f>I356</f>
        <v>4039285</v>
      </c>
      <c r="J351" s="49">
        <f>J356</f>
        <v>4039285</v>
      </c>
      <c r="K351" s="49">
        <f>K356</f>
        <v>4039285</v>
      </c>
      <c r="L351" s="49"/>
      <c r="M351" s="55"/>
      <c r="N351" s="79"/>
      <c r="O351" s="151"/>
      <c r="P351" s="151"/>
      <c r="Q351" s="151"/>
      <c r="R351" s="151"/>
      <c r="S351" s="151"/>
      <c r="T351" s="151">
        <f>T356</f>
        <v>2019645</v>
      </c>
    </row>
    <row r="352" spans="1:20" ht="15" x14ac:dyDescent="0.25">
      <c r="A352" s="53" t="s">
        <v>125</v>
      </c>
      <c r="B352" s="54"/>
      <c r="C352" s="54"/>
      <c r="D352" s="54"/>
      <c r="E352" s="54"/>
      <c r="F352" s="159"/>
      <c r="G352" s="159"/>
      <c r="H352" s="54"/>
      <c r="I352" s="54"/>
      <c r="J352" s="54"/>
      <c r="K352" s="54"/>
      <c r="L352" s="55"/>
      <c r="M352" s="55"/>
      <c r="N352" s="79"/>
      <c r="O352" s="151"/>
      <c r="P352" s="151"/>
      <c r="Q352" s="151"/>
      <c r="R352" s="151"/>
      <c r="S352" s="151"/>
      <c r="T352" s="151"/>
    </row>
    <row r="353" spans="1:20" x14ac:dyDescent="0.2">
      <c r="A353" s="56" t="s">
        <v>126</v>
      </c>
      <c r="B353" s="54"/>
      <c r="C353" s="54"/>
      <c r="D353" s="54"/>
      <c r="E353" s="54"/>
      <c r="F353" s="159"/>
      <c r="G353" s="159"/>
      <c r="H353" s="54"/>
      <c r="I353" s="54"/>
      <c r="J353" s="54"/>
      <c r="K353" s="54"/>
      <c r="L353" s="55"/>
      <c r="M353" s="55"/>
      <c r="N353" s="79"/>
      <c r="O353" s="151"/>
      <c r="P353" s="151"/>
      <c r="Q353" s="151"/>
      <c r="R353" s="151"/>
      <c r="S353" s="151"/>
      <c r="T353" s="151"/>
    </row>
    <row r="354" spans="1:20" x14ac:dyDescent="0.2">
      <c r="A354" s="42" t="s">
        <v>127</v>
      </c>
      <c r="B354" s="49"/>
      <c r="C354" s="49"/>
      <c r="D354" s="49"/>
      <c r="E354" s="49"/>
      <c r="F354" s="139"/>
      <c r="G354" s="139"/>
      <c r="H354" s="49">
        <f>H355+H356</f>
        <v>2019645</v>
      </c>
      <c r="I354" s="49">
        <f>I355+I356</f>
        <v>4039285</v>
      </c>
      <c r="J354" s="49">
        <f>J355+J356</f>
        <v>4039285</v>
      </c>
      <c r="K354" s="49">
        <f>K355+K356</f>
        <v>4039285</v>
      </c>
      <c r="L354" s="49"/>
      <c r="M354" s="55"/>
      <c r="N354" s="79"/>
      <c r="O354" s="151"/>
      <c r="P354" s="151"/>
      <c r="Q354" s="151"/>
      <c r="R354" s="151"/>
      <c r="S354" s="151"/>
      <c r="T354" s="151">
        <f>T355+T356</f>
        <v>2019645</v>
      </c>
    </row>
    <row r="355" spans="1:20" x14ac:dyDescent="0.2">
      <c r="A355" s="52" t="s">
        <v>123</v>
      </c>
      <c r="B355" s="49"/>
      <c r="C355" s="49"/>
      <c r="D355" s="49"/>
      <c r="E355" s="49"/>
      <c r="F355" s="139"/>
      <c r="G355" s="139"/>
      <c r="H355" s="49"/>
      <c r="I355" s="49"/>
      <c r="J355" s="49"/>
      <c r="K355" s="49"/>
      <c r="L355" s="49"/>
      <c r="M355" s="55"/>
      <c r="N355" s="79"/>
      <c r="O355" s="151"/>
      <c r="P355" s="151"/>
      <c r="Q355" s="151"/>
      <c r="R355" s="151"/>
      <c r="S355" s="151"/>
      <c r="T355" s="151"/>
    </row>
    <row r="356" spans="1:20" x14ac:dyDescent="0.2">
      <c r="A356" s="66" t="s">
        <v>124</v>
      </c>
      <c r="B356" s="67"/>
      <c r="C356" s="67"/>
      <c r="D356" s="67"/>
      <c r="E356" s="85" t="s">
        <v>129</v>
      </c>
      <c r="F356" s="161"/>
      <c r="G356" s="161"/>
      <c r="H356" s="67">
        <v>2019645</v>
      </c>
      <c r="I356" s="67">
        <v>4039285</v>
      </c>
      <c r="J356" s="67">
        <v>4039285</v>
      </c>
      <c r="K356" s="67">
        <v>4039285</v>
      </c>
      <c r="L356" s="67"/>
      <c r="M356" s="55" t="s">
        <v>79</v>
      </c>
      <c r="N356" s="79"/>
      <c r="O356" s="151"/>
      <c r="P356" s="151"/>
      <c r="Q356" s="151"/>
      <c r="R356" s="151"/>
      <c r="S356" s="151"/>
      <c r="T356" s="151">
        <v>2019645</v>
      </c>
    </row>
    <row r="357" spans="1:20" x14ac:dyDescent="0.2">
      <c r="A357" s="97" t="s">
        <v>205</v>
      </c>
      <c r="B357" s="98"/>
      <c r="C357" s="98"/>
      <c r="D357" s="98"/>
      <c r="E357" s="98"/>
      <c r="F357" s="164"/>
      <c r="G357" s="164"/>
      <c r="H357" s="98"/>
      <c r="I357" s="98"/>
      <c r="J357" s="98"/>
      <c r="K357" s="98"/>
      <c r="L357" s="70"/>
      <c r="M357" s="70"/>
      <c r="N357" s="79"/>
      <c r="O357" s="136"/>
      <c r="P357" s="136"/>
      <c r="Q357" s="136"/>
      <c r="R357" s="136"/>
      <c r="S357" s="136"/>
      <c r="T357" s="136"/>
    </row>
    <row r="358" spans="1:20" ht="15" x14ac:dyDescent="0.25">
      <c r="A358" s="77" t="s">
        <v>118</v>
      </c>
      <c r="B358" s="49">
        <v>76245710</v>
      </c>
      <c r="C358" s="49">
        <v>75958303</v>
      </c>
      <c r="D358" s="49">
        <v>75958303</v>
      </c>
      <c r="E358" s="78"/>
      <c r="F358" s="138"/>
      <c r="G358" s="138"/>
      <c r="H358" s="78">
        <v>5795947</v>
      </c>
      <c r="I358" s="78">
        <v>10740047</v>
      </c>
      <c r="J358" s="78">
        <v>16097449</v>
      </c>
      <c r="K358" s="78">
        <v>21913496</v>
      </c>
      <c r="L358" s="78">
        <v>28200055</v>
      </c>
      <c r="M358" s="55"/>
      <c r="N358" s="79"/>
      <c r="O358" s="136"/>
      <c r="P358" s="136"/>
      <c r="Q358" s="136">
        <v>75958303</v>
      </c>
      <c r="R358" s="136">
        <v>75958303</v>
      </c>
      <c r="S358" s="136"/>
      <c r="T358" s="136">
        <v>5795947</v>
      </c>
    </row>
    <row r="359" spans="1:20" x14ac:dyDescent="0.2">
      <c r="A359" s="42" t="s">
        <v>119</v>
      </c>
      <c r="B359" s="49"/>
      <c r="C359" s="49"/>
      <c r="D359" s="49"/>
      <c r="E359" s="49"/>
      <c r="F359" s="139"/>
      <c r="G359" s="139"/>
      <c r="H359" s="49"/>
      <c r="I359" s="49"/>
      <c r="J359" s="49"/>
      <c r="K359" s="49"/>
      <c r="L359" s="49"/>
      <c r="M359" s="55"/>
      <c r="N359" s="79"/>
      <c r="O359" s="136"/>
      <c r="P359" s="136"/>
      <c r="Q359" s="136"/>
      <c r="R359" s="136"/>
      <c r="S359" s="136"/>
      <c r="T359" s="136"/>
    </row>
    <row r="360" spans="1:20" x14ac:dyDescent="0.2">
      <c r="A360" s="42" t="s">
        <v>120</v>
      </c>
      <c r="B360" s="49"/>
      <c r="C360" s="49"/>
      <c r="D360" s="49"/>
      <c r="E360" s="49"/>
      <c r="F360" s="139"/>
      <c r="G360" s="139"/>
      <c r="H360" s="49"/>
      <c r="I360" s="49"/>
      <c r="J360" s="49"/>
      <c r="K360" s="49"/>
      <c r="L360" s="49"/>
      <c r="M360" s="55"/>
      <c r="N360" s="79"/>
      <c r="O360" s="136"/>
      <c r="P360" s="136"/>
      <c r="Q360" s="136"/>
      <c r="R360" s="136"/>
      <c r="S360" s="136"/>
      <c r="T360" s="136"/>
    </row>
    <row r="361" spans="1:20" x14ac:dyDescent="0.2">
      <c r="A361" s="42" t="s">
        <v>121</v>
      </c>
      <c r="B361" s="49"/>
      <c r="C361" s="49"/>
      <c r="D361" s="49"/>
      <c r="E361" s="49"/>
      <c r="F361" s="139"/>
      <c r="G361" s="139"/>
      <c r="H361" s="49"/>
      <c r="I361" s="49"/>
      <c r="J361" s="49"/>
      <c r="K361" s="49"/>
      <c r="L361" s="49"/>
      <c r="M361" s="55"/>
      <c r="N361" s="79"/>
      <c r="O361" s="136"/>
      <c r="P361" s="136"/>
      <c r="Q361" s="136"/>
      <c r="R361" s="136"/>
      <c r="S361" s="136"/>
      <c r="T361" s="136"/>
    </row>
    <row r="362" spans="1:20" ht="15" x14ac:dyDescent="0.25">
      <c r="A362" s="51" t="s">
        <v>122</v>
      </c>
      <c r="B362" s="49">
        <v>76245710</v>
      </c>
      <c r="C362" s="49">
        <v>75958303</v>
      </c>
      <c r="D362" s="49">
        <v>75958303</v>
      </c>
      <c r="E362" s="49"/>
      <c r="F362" s="139"/>
      <c r="G362" s="139"/>
      <c r="H362" s="49">
        <v>5795947</v>
      </c>
      <c r="I362" s="49">
        <v>10740047</v>
      </c>
      <c r="J362" s="49">
        <v>16097449</v>
      </c>
      <c r="K362" s="49">
        <v>21913496</v>
      </c>
      <c r="L362" s="49">
        <v>28200055</v>
      </c>
      <c r="M362" s="55"/>
      <c r="N362" s="79"/>
      <c r="O362" s="136"/>
      <c r="P362" s="136"/>
      <c r="Q362" s="136">
        <v>75958303</v>
      </c>
      <c r="R362" s="136">
        <v>75958303</v>
      </c>
      <c r="S362" s="136"/>
      <c r="T362" s="136">
        <v>5795947</v>
      </c>
    </row>
    <row r="363" spans="1:20" x14ac:dyDescent="0.2">
      <c r="A363" s="52" t="s">
        <v>123</v>
      </c>
      <c r="B363" s="49">
        <v>76245710</v>
      </c>
      <c r="C363" s="49">
        <v>75958303</v>
      </c>
      <c r="D363" s="49">
        <v>75958303</v>
      </c>
      <c r="E363" s="49"/>
      <c r="F363" s="139"/>
      <c r="G363" s="139"/>
      <c r="H363" s="49">
        <v>5795947</v>
      </c>
      <c r="I363" s="49">
        <v>10740047</v>
      </c>
      <c r="J363" s="49">
        <v>16097449</v>
      </c>
      <c r="K363" s="49">
        <v>21913496</v>
      </c>
      <c r="L363" s="49">
        <v>28200055</v>
      </c>
      <c r="M363" s="55"/>
      <c r="N363" s="79"/>
      <c r="O363" s="136"/>
      <c r="P363" s="136"/>
      <c r="Q363" s="136">
        <v>75958303</v>
      </c>
      <c r="R363" s="136">
        <v>75958303</v>
      </c>
      <c r="S363" s="136"/>
      <c r="T363" s="136">
        <v>5795947</v>
      </c>
    </row>
    <row r="364" spans="1:20" x14ac:dyDescent="0.2">
      <c r="A364" s="52" t="s">
        <v>124</v>
      </c>
      <c r="B364" s="49"/>
      <c r="C364" s="49"/>
      <c r="D364" s="49"/>
      <c r="E364" s="85" t="s">
        <v>129</v>
      </c>
      <c r="F364" s="139"/>
      <c r="G364" s="139"/>
      <c r="H364" s="49"/>
      <c r="I364" s="49"/>
      <c r="J364" s="49"/>
      <c r="K364" s="49"/>
      <c r="L364" s="49"/>
      <c r="M364" s="55"/>
      <c r="N364" s="79"/>
      <c r="O364" s="136"/>
      <c r="P364" s="136"/>
      <c r="Q364" s="136"/>
      <c r="R364" s="136"/>
      <c r="S364" s="136"/>
      <c r="T364" s="136"/>
    </row>
    <row r="365" spans="1:20" ht="15" x14ac:dyDescent="0.25">
      <c r="A365" s="53" t="s">
        <v>125</v>
      </c>
      <c r="B365" s="54"/>
      <c r="C365" s="54"/>
      <c r="D365" s="54"/>
      <c r="E365" s="54"/>
      <c r="F365" s="159"/>
      <c r="G365" s="159"/>
      <c r="H365" s="54"/>
      <c r="I365" s="54"/>
      <c r="J365" s="54"/>
      <c r="K365" s="54"/>
      <c r="L365" s="55"/>
      <c r="M365" s="55"/>
      <c r="O365" s="136"/>
      <c r="P365" s="136"/>
      <c r="Q365" s="136"/>
      <c r="R365" s="136"/>
      <c r="S365" s="136"/>
      <c r="T365" s="136"/>
    </row>
    <row r="366" spans="1:20" x14ac:dyDescent="0.2">
      <c r="A366" s="56" t="s">
        <v>126</v>
      </c>
      <c r="B366" s="54"/>
      <c r="C366" s="54"/>
      <c r="D366" s="54"/>
      <c r="E366" s="54"/>
      <c r="F366" s="159"/>
      <c r="G366" s="159"/>
      <c r="H366" s="54"/>
      <c r="I366" s="54"/>
      <c r="J366" s="54"/>
      <c r="K366" s="54"/>
      <c r="L366" s="55"/>
      <c r="M366" s="55"/>
      <c r="O366" s="136"/>
      <c r="P366" s="136"/>
      <c r="Q366" s="136"/>
      <c r="R366" s="136"/>
      <c r="S366" s="136"/>
      <c r="T366" s="136"/>
    </row>
    <row r="367" spans="1:20" x14ac:dyDescent="0.2">
      <c r="A367" s="42" t="s">
        <v>127</v>
      </c>
      <c r="B367" s="49">
        <v>47638776</v>
      </c>
      <c r="C367" s="49">
        <v>47353846</v>
      </c>
      <c r="D367" s="49">
        <v>47353846</v>
      </c>
      <c r="E367" s="49"/>
      <c r="F367" s="139"/>
      <c r="G367" s="139"/>
      <c r="H367" s="49">
        <v>2716697</v>
      </c>
      <c r="I367" s="49">
        <v>5663020</v>
      </c>
      <c r="J367" s="49">
        <v>8862911</v>
      </c>
      <c r="K367" s="49">
        <v>12331607</v>
      </c>
      <c r="L367" s="49">
        <v>16086156</v>
      </c>
      <c r="M367" s="55"/>
      <c r="N367" s="79"/>
      <c r="O367" s="136"/>
      <c r="P367" s="136"/>
      <c r="Q367" s="136">
        <v>47353846</v>
      </c>
      <c r="R367" s="136">
        <v>47353846</v>
      </c>
      <c r="S367" s="136"/>
      <c r="T367" s="136">
        <v>2716697</v>
      </c>
    </row>
    <row r="368" spans="1:20" x14ac:dyDescent="0.2">
      <c r="A368" s="52" t="s">
        <v>123</v>
      </c>
      <c r="B368" s="49">
        <v>47638776</v>
      </c>
      <c r="C368" s="49">
        <v>47353846</v>
      </c>
      <c r="D368" s="49">
        <v>47353846</v>
      </c>
      <c r="E368" s="49"/>
      <c r="F368" s="139"/>
      <c r="G368" s="139"/>
      <c r="H368" s="49">
        <v>2716697</v>
      </c>
      <c r="I368" s="49">
        <v>5663020</v>
      </c>
      <c r="J368" s="49">
        <v>8862911</v>
      </c>
      <c r="K368" s="49">
        <v>12331607</v>
      </c>
      <c r="L368" s="49">
        <v>16086156</v>
      </c>
      <c r="M368" s="86"/>
      <c r="N368" s="79"/>
      <c r="O368" s="136"/>
      <c r="P368" s="136"/>
      <c r="Q368" s="136">
        <v>47353846</v>
      </c>
      <c r="R368" s="136">
        <v>47353846</v>
      </c>
      <c r="S368" s="136"/>
      <c r="T368" s="136">
        <v>2716697</v>
      </c>
    </row>
    <row r="369" spans="1:20" x14ac:dyDescent="0.2">
      <c r="A369" s="52" t="s">
        <v>124</v>
      </c>
      <c r="B369" s="49"/>
      <c r="C369" s="49"/>
      <c r="D369" s="49"/>
      <c r="E369" s="85" t="s">
        <v>129</v>
      </c>
      <c r="F369" s="139"/>
      <c r="G369" s="139"/>
      <c r="H369" s="49"/>
      <c r="I369" s="49"/>
      <c r="J369" s="49"/>
      <c r="K369" s="49"/>
      <c r="L369" s="49"/>
      <c r="M369" s="80"/>
      <c r="N369" s="79"/>
      <c r="O369" s="136"/>
      <c r="P369" s="136"/>
      <c r="Q369" s="136"/>
      <c r="R369" s="136"/>
      <c r="S369" s="136"/>
      <c r="T369" s="136"/>
    </row>
    <row r="370" spans="1:20" x14ac:dyDescent="0.2">
      <c r="A370" s="42" t="s">
        <v>132</v>
      </c>
      <c r="B370" s="49">
        <v>7354916</v>
      </c>
      <c r="C370" s="49">
        <v>7354916</v>
      </c>
      <c r="D370" s="49">
        <v>7354916</v>
      </c>
      <c r="E370" s="49"/>
      <c r="F370" s="139"/>
      <c r="G370" s="139"/>
      <c r="H370" s="49">
        <v>451326</v>
      </c>
      <c r="I370" s="49">
        <v>939355</v>
      </c>
      <c r="J370" s="49">
        <v>1469393</v>
      </c>
      <c r="K370" s="49">
        <v>2043957</v>
      </c>
      <c r="L370" s="49">
        <v>2665867</v>
      </c>
      <c r="M370" s="55"/>
      <c r="N370" s="79"/>
      <c r="O370" s="136"/>
      <c r="P370" s="136"/>
      <c r="Q370" s="136">
        <v>7354916</v>
      </c>
      <c r="R370" s="136">
        <v>7354916</v>
      </c>
      <c r="S370" s="136"/>
      <c r="T370" s="136">
        <v>451326</v>
      </c>
    </row>
    <row r="371" spans="1:20" x14ac:dyDescent="0.2">
      <c r="A371" s="52" t="s">
        <v>123</v>
      </c>
      <c r="B371" s="49">
        <v>7354916</v>
      </c>
      <c r="C371" s="49">
        <v>7354916</v>
      </c>
      <c r="D371" s="49">
        <v>7354916</v>
      </c>
      <c r="E371" s="49"/>
      <c r="F371" s="139"/>
      <c r="G371" s="139"/>
      <c r="H371" s="49">
        <v>451326</v>
      </c>
      <c r="I371" s="49">
        <v>939355</v>
      </c>
      <c r="J371" s="49">
        <v>1469393</v>
      </c>
      <c r="K371" s="49">
        <v>2043957</v>
      </c>
      <c r="L371" s="49">
        <v>2665867</v>
      </c>
      <c r="M371" s="86"/>
      <c r="N371" s="79"/>
      <c r="O371" s="136"/>
      <c r="P371" s="136"/>
      <c r="Q371" s="136">
        <v>7354916</v>
      </c>
      <c r="R371" s="136">
        <v>7354916</v>
      </c>
      <c r="S371" s="136"/>
      <c r="T371" s="136">
        <v>451326</v>
      </c>
    </row>
    <row r="372" spans="1:20" x14ac:dyDescent="0.2">
      <c r="A372" s="52" t="s">
        <v>124</v>
      </c>
      <c r="B372" s="49"/>
      <c r="C372" s="49"/>
      <c r="D372" s="49"/>
      <c r="E372" s="85" t="s">
        <v>129</v>
      </c>
      <c r="F372" s="139"/>
      <c r="G372" s="139"/>
      <c r="H372" s="49"/>
      <c r="I372" s="49"/>
      <c r="J372" s="49"/>
      <c r="K372" s="49"/>
      <c r="L372" s="49"/>
      <c r="M372" s="55"/>
      <c r="N372" s="79"/>
      <c r="O372" s="136"/>
      <c r="P372" s="136"/>
      <c r="Q372" s="136"/>
      <c r="R372" s="136"/>
      <c r="S372" s="136"/>
      <c r="T372" s="136"/>
    </row>
    <row r="373" spans="1:20" x14ac:dyDescent="0.2">
      <c r="A373" s="42" t="s">
        <v>133</v>
      </c>
      <c r="B373" s="49">
        <v>345494</v>
      </c>
      <c r="C373" s="49">
        <v>345494</v>
      </c>
      <c r="D373" s="49">
        <v>345494</v>
      </c>
      <c r="E373" s="49"/>
      <c r="F373" s="139"/>
      <c r="G373" s="139"/>
      <c r="H373" s="49">
        <v>13908</v>
      </c>
      <c r="I373" s="49">
        <v>41417</v>
      </c>
      <c r="J373" s="49">
        <v>59112</v>
      </c>
      <c r="K373" s="49">
        <v>86831</v>
      </c>
      <c r="L373" s="49">
        <v>108007</v>
      </c>
      <c r="M373" s="55"/>
      <c r="N373" s="79"/>
      <c r="O373" s="136"/>
      <c r="P373" s="136"/>
      <c r="Q373" s="136">
        <v>345494</v>
      </c>
      <c r="R373" s="136">
        <v>345494</v>
      </c>
      <c r="S373" s="136"/>
      <c r="T373" s="136">
        <v>13908</v>
      </c>
    </row>
    <row r="374" spans="1:20" x14ac:dyDescent="0.2">
      <c r="A374" s="52" t="s">
        <v>123</v>
      </c>
      <c r="B374" s="49">
        <v>345494</v>
      </c>
      <c r="C374" s="49">
        <v>345494</v>
      </c>
      <c r="D374" s="49">
        <v>345494</v>
      </c>
      <c r="E374" s="49"/>
      <c r="F374" s="139"/>
      <c r="G374" s="139"/>
      <c r="H374" s="49">
        <v>13908</v>
      </c>
      <c r="I374" s="49">
        <v>41417</v>
      </c>
      <c r="J374" s="49">
        <v>59112</v>
      </c>
      <c r="K374" s="49">
        <v>86831</v>
      </c>
      <c r="L374" s="49">
        <v>108007</v>
      </c>
      <c r="M374" s="86"/>
      <c r="N374" s="81" t="s">
        <v>129</v>
      </c>
      <c r="O374" s="136"/>
      <c r="P374" s="136"/>
      <c r="Q374" s="136">
        <v>345494</v>
      </c>
      <c r="R374" s="136">
        <v>345494</v>
      </c>
      <c r="S374" s="136"/>
      <c r="T374" s="136">
        <v>13908</v>
      </c>
    </row>
    <row r="375" spans="1:20" x14ac:dyDescent="0.2">
      <c r="A375" s="52" t="s">
        <v>124</v>
      </c>
      <c r="B375" s="49"/>
      <c r="C375" s="49"/>
      <c r="D375" s="49"/>
      <c r="E375" s="85" t="s">
        <v>129</v>
      </c>
      <c r="F375" s="139"/>
      <c r="G375" s="139"/>
      <c r="H375" s="49"/>
      <c r="I375" s="49"/>
      <c r="J375" s="49"/>
      <c r="K375" s="49"/>
      <c r="L375" s="49"/>
      <c r="M375" s="55"/>
      <c r="N375" s="79"/>
      <c r="O375" s="136"/>
      <c r="P375" s="136"/>
      <c r="Q375" s="136"/>
      <c r="R375" s="136"/>
      <c r="S375" s="136"/>
      <c r="T375" s="136"/>
    </row>
    <row r="376" spans="1:20" x14ac:dyDescent="0.2">
      <c r="A376" s="42" t="s">
        <v>136</v>
      </c>
      <c r="B376" s="49">
        <v>7208460</v>
      </c>
      <c r="C376" s="49">
        <v>7208460</v>
      </c>
      <c r="D376" s="49">
        <v>7208460</v>
      </c>
      <c r="E376" s="49"/>
      <c r="F376" s="139"/>
      <c r="G376" s="139"/>
      <c r="H376" s="49">
        <v>1761906</v>
      </c>
      <c r="I376" s="49">
        <v>2320099</v>
      </c>
      <c r="J376" s="49">
        <v>2926330</v>
      </c>
      <c r="K376" s="49">
        <v>3583489</v>
      </c>
      <c r="L376" s="49">
        <v>4294802</v>
      </c>
      <c r="M376" s="55"/>
      <c r="N376" s="79"/>
      <c r="O376" s="136"/>
      <c r="P376" s="136"/>
      <c r="Q376" s="136">
        <v>7208460</v>
      </c>
      <c r="R376" s="136">
        <v>7208460</v>
      </c>
      <c r="S376" s="136"/>
      <c r="T376" s="136">
        <v>1761906</v>
      </c>
    </row>
    <row r="377" spans="1:20" x14ac:dyDescent="0.2">
      <c r="A377" s="52" t="s">
        <v>123</v>
      </c>
      <c r="B377" s="49">
        <v>7208460</v>
      </c>
      <c r="C377" s="49">
        <v>7208460</v>
      </c>
      <c r="D377" s="49">
        <v>7208460</v>
      </c>
      <c r="E377" s="49"/>
      <c r="F377" s="139"/>
      <c r="G377" s="139"/>
      <c r="H377" s="49">
        <v>1761906</v>
      </c>
      <c r="I377" s="49">
        <v>2320099</v>
      </c>
      <c r="J377" s="49">
        <v>2926330</v>
      </c>
      <c r="K377" s="49">
        <v>3583489</v>
      </c>
      <c r="L377" s="49">
        <v>4294802</v>
      </c>
      <c r="M377" s="86"/>
      <c r="N377" s="79"/>
      <c r="O377" s="136"/>
      <c r="P377" s="136"/>
      <c r="Q377" s="136">
        <v>7208460</v>
      </c>
      <c r="R377" s="136">
        <v>7208460</v>
      </c>
      <c r="S377" s="136"/>
      <c r="T377" s="136">
        <v>1761906</v>
      </c>
    </row>
    <row r="378" spans="1:20" x14ac:dyDescent="0.2">
      <c r="A378" s="52" t="s">
        <v>124</v>
      </c>
      <c r="B378" s="49"/>
      <c r="C378" s="49"/>
      <c r="D378" s="49"/>
      <c r="E378" s="85" t="s">
        <v>129</v>
      </c>
      <c r="F378" s="139"/>
      <c r="G378" s="139"/>
      <c r="H378" s="49"/>
      <c r="I378" s="49"/>
      <c r="J378" s="49"/>
      <c r="K378" s="49"/>
      <c r="L378" s="49"/>
      <c r="M378" s="55"/>
      <c r="N378" s="79"/>
      <c r="O378" s="136"/>
      <c r="P378" s="136"/>
      <c r="Q378" s="136"/>
      <c r="R378" s="136"/>
      <c r="S378" s="136"/>
      <c r="T378" s="136"/>
    </row>
    <row r="379" spans="1:20" x14ac:dyDescent="0.2">
      <c r="A379" s="42" t="s">
        <v>138</v>
      </c>
      <c r="B379" s="49">
        <v>13692684</v>
      </c>
      <c r="C379" s="49">
        <v>13692684</v>
      </c>
      <c r="D379" s="49">
        <v>13692684</v>
      </c>
      <c r="E379" s="49"/>
      <c r="F379" s="139"/>
      <c r="G379" s="139"/>
      <c r="H379" s="49">
        <v>852110</v>
      </c>
      <c r="I379" s="49">
        <v>1776156</v>
      </c>
      <c r="J379" s="49">
        <v>2779703</v>
      </c>
      <c r="K379" s="49">
        <v>3867612</v>
      </c>
      <c r="L379" s="49">
        <v>5045223</v>
      </c>
      <c r="M379" s="86"/>
      <c r="N379" s="79"/>
      <c r="O379" s="136"/>
      <c r="P379" s="136"/>
      <c r="Q379" s="136">
        <v>13692684</v>
      </c>
      <c r="R379" s="136">
        <v>13692684</v>
      </c>
      <c r="S379" s="136"/>
      <c r="T379" s="136">
        <v>852110</v>
      </c>
    </row>
    <row r="380" spans="1:20" x14ac:dyDescent="0.2">
      <c r="A380" s="52" t="s">
        <v>123</v>
      </c>
      <c r="B380" s="49">
        <v>13692684</v>
      </c>
      <c r="C380" s="49">
        <v>13692684</v>
      </c>
      <c r="D380" s="49">
        <v>13692684</v>
      </c>
      <c r="E380" s="49"/>
      <c r="F380" s="139"/>
      <c r="G380" s="139"/>
      <c r="H380" s="49">
        <v>852110</v>
      </c>
      <c r="I380" s="49">
        <v>1776156</v>
      </c>
      <c r="J380" s="49">
        <v>2779703</v>
      </c>
      <c r="K380" s="49">
        <v>3867612</v>
      </c>
      <c r="L380" s="49">
        <v>5045223</v>
      </c>
      <c r="M380" s="86"/>
      <c r="N380" s="79"/>
      <c r="O380" s="136"/>
      <c r="P380" s="136"/>
      <c r="Q380" s="136">
        <v>13692684</v>
      </c>
      <c r="R380" s="136">
        <v>13692684</v>
      </c>
      <c r="S380" s="136"/>
      <c r="T380" s="136">
        <v>852110</v>
      </c>
    </row>
    <row r="381" spans="1:20" x14ac:dyDescent="0.2">
      <c r="A381" s="52" t="s">
        <v>124</v>
      </c>
      <c r="B381" s="49"/>
      <c r="C381" s="49"/>
      <c r="D381" s="49"/>
      <c r="E381" s="85" t="s">
        <v>129</v>
      </c>
      <c r="F381" s="139"/>
      <c r="G381" s="139"/>
      <c r="H381" s="49"/>
      <c r="I381" s="49"/>
      <c r="J381" s="49"/>
      <c r="K381" s="49"/>
      <c r="L381" s="49"/>
      <c r="M381" s="55"/>
      <c r="N381" s="79"/>
      <c r="O381" s="136"/>
      <c r="P381" s="136"/>
      <c r="Q381" s="136"/>
      <c r="R381" s="136"/>
      <c r="S381" s="136"/>
      <c r="T381" s="136"/>
    </row>
    <row r="382" spans="1:20" x14ac:dyDescent="0.2">
      <c r="A382" s="82" t="s">
        <v>206</v>
      </c>
      <c r="B382" s="83"/>
      <c r="C382" s="83"/>
      <c r="D382" s="83"/>
      <c r="E382" s="83"/>
      <c r="F382" s="159"/>
      <c r="G382" s="159"/>
      <c r="H382" s="83"/>
      <c r="I382" s="83"/>
      <c r="J382" s="83"/>
      <c r="K382" s="83"/>
      <c r="L382" s="84"/>
      <c r="M382" s="84" t="s">
        <v>207</v>
      </c>
      <c r="O382" s="136"/>
      <c r="P382" s="136"/>
      <c r="Q382" s="136"/>
      <c r="R382" s="136"/>
      <c r="S382" s="136"/>
      <c r="T382" s="136"/>
    </row>
    <row r="383" spans="1:20" ht="15" x14ac:dyDescent="0.25">
      <c r="A383" s="77" t="s">
        <v>118</v>
      </c>
      <c r="B383" s="78">
        <f>B387</f>
        <v>76240330</v>
      </c>
      <c r="C383" s="78">
        <f>C387</f>
        <v>75955400</v>
      </c>
      <c r="D383" s="78">
        <f>D387</f>
        <v>75955400</v>
      </c>
      <c r="E383" s="78"/>
      <c r="F383" s="138"/>
      <c r="G383" s="138"/>
      <c r="H383" s="78">
        <f>H387</f>
        <v>5795947</v>
      </c>
      <c r="I383" s="78">
        <f>I387</f>
        <v>10740047</v>
      </c>
      <c r="J383" s="78">
        <f>J387</f>
        <v>16097449</v>
      </c>
      <c r="K383" s="78">
        <f>K387</f>
        <v>21913496</v>
      </c>
      <c r="L383" s="78">
        <f>L387</f>
        <v>28200055</v>
      </c>
      <c r="M383" s="50"/>
      <c r="N383" s="79"/>
      <c r="O383" s="151"/>
      <c r="P383" s="151"/>
      <c r="Q383" s="151">
        <f>Q387</f>
        <v>75955400</v>
      </c>
      <c r="R383" s="151">
        <f>R387</f>
        <v>75955400</v>
      </c>
      <c r="S383" s="151"/>
      <c r="T383" s="151">
        <f>T387</f>
        <v>5795947</v>
      </c>
    </row>
    <row r="384" spans="1:20" x14ac:dyDescent="0.2">
      <c r="A384" s="42" t="s">
        <v>119</v>
      </c>
      <c r="B384" s="49"/>
      <c r="C384" s="49"/>
      <c r="D384" s="49"/>
      <c r="E384" s="49"/>
      <c r="F384" s="139"/>
      <c r="G384" s="139"/>
      <c r="H384" s="49"/>
      <c r="I384" s="49"/>
      <c r="J384" s="49"/>
      <c r="K384" s="49"/>
      <c r="L384" s="49"/>
      <c r="M384" s="50"/>
      <c r="N384" s="79"/>
      <c r="O384" s="151"/>
      <c r="P384" s="151"/>
      <c r="Q384" s="151"/>
      <c r="R384" s="151"/>
      <c r="S384" s="151"/>
      <c r="T384" s="151"/>
    </row>
    <row r="385" spans="1:20" x14ac:dyDescent="0.2">
      <c r="A385" s="42" t="s">
        <v>120</v>
      </c>
      <c r="B385" s="49"/>
      <c r="C385" s="49"/>
      <c r="D385" s="49"/>
      <c r="E385" s="49"/>
      <c r="F385" s="139"/>
      <c r="G385" s="139"/>
      <c r="H385" s="49"/>
      <c r="I385" s="49"/>
      <c r="J385" s="49"/>
      <c r="K385" s="49"/>
      <c r="L385" s="49"/>
      <c r="M385" s="55"/>
      <c r="N385" s="79"/>
      <c r="O385" s="151"/>
      <c r="P385" s="151"/>
      <c r="Q385" s="151"/>
      <c r="R385" s="151"/>
      <c r="S385" s="151"/>
      <c r="T385" s="151"/>
    </row>
    <row r="386" spans="1:20" x14ac:dyDescent="0.2">
      <c r="A386" s="42" t="s">
        <v>121</v>
      </c>
      <c r="B386" s="49"/>
      <c r="C386" s="49"/>
      <c r="D386" s="49"/>
      <c r="E386" s="49"/>
      <c r="F386" s="139"/>
      <c r="G386" s="139"/>
      <c r="H386" s="49"/>
      <c r="I386" s="49"/>
      <c r="J386" s="49"/>
      <c r="K386" s="49"/>
      <c r="L386" s="49"/>
      <c r="M386" s="55"/>
      <c r="N386" s="79"/>
      <c r="O386" s="151"/>
      <c r="P386" s="151"/>
      <c r="Q386" s="151"/>
      <c r="R386" s="151"/>
      <c r="S386" s="151"/>
      <c r="T386" s="151"/>
    </row>
    <row r="387" spans="1:20" ht="15" x14ac:dyDescent="0.25">
      <c r="A387" s="51" t="s">
        <v>122</v>
      </c>
      <c r="B387" s="49">
        <f>B388</f>
        <v>76240330</v>
      </c>
      <c r="C387" s="49">
        <f>C388</f>
        <v>75955400</v>
      </c>
      <c r="D387" s="49">
        <f>D388</f>
        <v>75955400</v>
      </c>
      <c r="E387" s="49"/>
      <c r="F387" s="139"/>
      <c r="G387" s="139"/>
      <c r="H387" s="49">
        <f>H388</f>
        <v>5795947</v>
      </c>
      <c r="I387" s="49">
        <f>I388</f>
        <v>10740047</v>
      </c>
      <c r="J387" s="49">
        <f>J388</f>
        <v>16097449</v>
      </c>
      <c r="K387" s="49">
        <f>K388</f>
        <v>21913496</v>
      </c>
      <c r="L387" s="49">
        <f>L388</f>
        <v>28200055</v>
      </c>
      <c r="M387" s="55"/>
      <c r="N387" s="79"/>
      <c r="O387" s="151"/>
      <c r="P387" s="151"/>
      <c r="Q387" s="151">
        <f>Q388</f>
        <v>75955400</v>
      </c>
      <c r="R387" s="151">
        <f>R388</f>
        <v>75955400</v>
      </c>
      <c r="S387" s="151"/>
      <c r="T387" s="151">
        <f>T388</f>
        <v>5795947</v>
      </c>
    </row>
    <row r="388" spans="1:20" x14ac:dyDescent="0.2">
      <c r="A388" s="52" t="s">
        <v>123</v>
      </c>
      <c r="B388" s="49">
        <f>B393+B394+B397+B400+B403+B406</f>
        <v>76240330</v>
      </c>
      <c r="C388" s="49">
        <f>C393+C394+C397+C400+C403+C406</f>
        <v>75955400</v>
      </c>
      <c r="D388" s="49">
        <f>D393+D394+D397+D400+D403+D406</f>
        <v>75955400</v>
      </c>
      <c r="E388" s="49"/>
      <c r="F388" s="139"/>
      <c r="G388" s="139"/>
      <c r="H388" s="49">
        <f>H393+H394+H397+H400+H403+H406</f>
        <v>5795947</v>
      </c>
      <c r="I388" s="49">
        <f>I393+I394+I397+I400+I403+I406</f>
        <v>10740047</v>
      </c>
      <c r="J388" s="49">
        <f>J393+J394+J397+J400+J403+J406</f>
        <v>16097449</v>
      </c>
      <c r="K388" s="49">
        <f>K393+K394+K397+K400+K403+K406</f>
        <v>21913496</v>
      </c>
      <c r="L388" s="49">
        <f>L393+L394+L397+L400+L403+L406</f>
        <v>28200055</v>
      </c>
      <c r="M388" s="55"/>
      <c r="N388" s="79"/>
      <c r="O388" s="151"/>
      <c r="P388" s="151"/>
      <c r="Q388" s="151">
        <f>Q393+Q394+Q397+Q400+Q403+Q406</f>
        <v>75955400</v>
      </c>
      <c r="R388" s="151">
        <f>R393+R394+R397+R400+R403+R406</f>
        <v>75955400</v>
      </c>
      <c r="S388" s="151"/>
      <c r="T388" s="151">
        <f>T393+T394+T397+T400+T403+T406</f>
        <v>5795947</v>
      </c>
    </row>
    <row r="389" spans="1:20" x14ac:dyDescent="0.2">
      <c r="A389" s="52" t="s">
        <v>124</v>
      </c>
      <c r="B389" s="49"/>
      <c r="C389" s="49"/>
      <c r="D389" s="49"/>
      <c r="E389" s="85" t="s">
        <v>129</v>
      </c>
      <c r="F389" s="139"/>
      <c r="G389" s="139"/>
      <c r="H389" s="49"/>
      <c r="I389" s="49"/>
      <c r="J389" s="49"/>
      <c r="K389" s="49"/>
      <c r="L389" s="49"/>
      <c r="M389" s="55"/>
      <c r="N389" s="79"/>
      <c r="O389" s="151"/>
      <c r="P389" s="151"/>
      <c r="Q389" s="151"/>
      <c r="R389" s="151"/>
      <c r="S389" s="151"/>
      <c r="T389" s="151"/>
    </row>
    <row r="390" spans="1:20" ht="15" x14ac:dyDescent="0.25">
      <c r="A390" s="53" t="s">
        <v>125</v>
      </c>
      <c r="B390" s="54"/>
      <c r="C390" s="54"/>
      <c r="D390" s="54"/>
      <c r="E390" s="54"/>
      <c r="F390" s="159"/>
      <c r="G390" s="159"/>
      <c r="H390" s="54"/>
      <c r="I390" s="54"/>
      <c r="J390" s="54"/>
      <c r="K390" s="54"/>
      <c r="L390" s="55"/>
      <c r="M390" s="55"/>
      <c r="O390" s="151"/>
      <c r="P390" s="151"/>
      <c r="Q390" s="151"/>
      <c r="R390" s="151"/>
      <c r="S390" s="151"/>
      <c r="T390" s="151"/>
    </row>
    <row r="391" spans="1:20" x14ac:dyDescent="0.2">
      <c r="A391" s="56" t="s">
        <v>126</v>
      </c>
      <c r="B391" s="54"/>
      <c r="C391" s="54"/>
      <c r="D391" s="54"/>
      <c r="E391" s="54"/>
      <c r="F391" s="159"/>
      <c r="G391" s="159"/>
      <c r="H391" s="54"/>
      <c r="I391" s="54"/>
      <c r="J391" s="54"/>
      <c r="K391" s="54"/>
      <c r="L391" s="55"/>
      <c r="M391" s="55"/>
      <c r="O391" s="151"/>
      <c r="P391" s="151"/>
      <c r="Q391" s="151"/>
      <c r="R391" s="151"/>
      <c r="S391" s="151"/>
      <c r="T391" s="151"/>
    </row>
    <row r="392" spans="1:20" x14ac:dyDescent="0.2">
      <c r="A392" s="42" t="s">
        <v>127</v>
      </c>
      <c r="B392" s="49">
        <f>B393+B394</f>
        <v>47638776</v>
      </c>
      <c r="C392" s="49">
        <f>C393+C394</f>
        <v>47353846</v>
      </c>
      <c r="D392" s="49">
        <f>D393+D394</f>
        <v>47353846</v>
      </c>
      <c r="E392" s="49"/>
      <c r="F392" s="139"/>
      <c r="G392" s="139"/>
      <c r="H392" s="49">
        <f>H393+H394</f>
        <v>2716697</v>
      </c>
      <c r="I392" s="49">
        <f>I393+I394</f>
        <v>5663020</v>
      </c>
      <c r="J392" s="49">
        <f>J393+J394</f>
        <v>8862911</v>
      </c>
      <c r="K392" s="49">
        <f>K393+K394</f>
        <v>12331607</v>
      </c>
      <c r="L392" s="49">
        <f>L393+L394</f>
        <v>16086156</v>
      </c>
      <c r="M392" s="55"/>
      <c r="N392" s="79"/>
      <c r="O392" s="151"/>
      <c r="P392" s="151"/>
      <c r="Q392" s="151">
        <f>Q393+Q394</f>
        <v>47353846</v>
      </c>
      <c r="R392" s="151">
        <f>R393+R394</f>
        <v>47353846</v>
      </c>
      <c r="S392" s="151"/>
      <c r="T392" s="151">
        <f>T393+T394</f>
        <v>2716697</v>
      </c>
    </row>
    <row r="393" spans="1:20" x14ac:dyDescent="0.2">
      <c r="A393" s="52" t="s">
        <v>123</v>
      </c>
      <c r="B393" s="49">
        <v>36661380</v>
      </c>
      <c r="C393" s="49">
        <v>36661380</v>
      </c>
      <c r="D393" s="49">
        <v>36661380</v>
      </c>
      <c r="E393" s="49" t="s">
        <v>71</v>
      </c>
      <c r="F393" s="139"/>
      <c r="G393" s="139"/>
      <c r="H393" s="49">
        <v>2249392</v>
      </c>
      <c r="I393" s="49">
        <v>4688912</v>
      </c>
      <c r="J393" s="49">
        <v>7338383</v>
      </c>
      <c r="K393" s="49">
        <v>10210421</v>
      </c>
      <c r="L393" s="49">
        <v>13319142</v>
      </c>
      <c r="M393" s="86" t="s">
        <v>208</v>
      </c>
      <c r="N393" s="79"/>
      <c r="O393" s="151"/>
      <c r="P393" s="151"/>
      <c r="Q393" s="151">
        <v>36661380</v>
      </c>
      <c r="R393" s="151">
        <v>36661380</v>
      </c>
      <c r="S393" s="151"/>
      <c r="T393" s="151">
        <v>2249392</v>
      </c>
    </row>
    <row r="394" spans="1:20" x14ac:dyDescent="0.2">
      <c r="A394" s="52" t="s">
        <v>123</v>
      </c>
      <c r="B394" s="79">
        <v>10977396</v>
      </c>
      <c r="C394" s="79">
        <v>10692466</v>
      </c>
      <c r="D394" s="79">
        <v>10692466</v>
      </c>
      <c r="E394" s="79" t="s">
        <v>192</v>
      </c>
      <c r="F394" s="139"/>
      <c r="G394" s="139"/>
      <c r="H394" s="49">
        <v>467305</v>
      </c>
      <c r="I394" s="49">
        <v>974108</v>
      </c>
      <c r="J394" s="49">
        <v>1524528</v>
      </c>
      <c r="K394" s="49">
        <v>2121186</v>
      </c>
      <c r="L394" s="49">
        <v>2767014</v>
      </c>
      <c r="M394" s="86" t="s">
        <v>209</v>
      </c>
      <c r="O394" s="151"/>
      <c r="P394" s="151"/>
      <c r="Q394" s="151">
        <v>10692466</v>
      </c>
      <c r="R394" s="151">
        <v>10692466</v>
      </c>
      <c r="S394" s="151"/>
      <c r="T394" s="151">
        <v>467305</v>
      </c>
    </row>
    <row r="395" spans="1:20" x14ac:dyDescent="0.2">
      <c r="A395" s="52" t="s">
        <v>124</v>
      </c>
      <c r="B395" s="49"/>
      <c r="C395" s="49"/>
      <c r="D395" s="49"/>
      <c r="E395" s="85" t="s">
        <v>129</v>
      </c>
      <c r="F395" s="139"/>
      <c r="G395" s="139"/>
      <c r="H395" s="49"/>
      <c r="I395" s="49"/>
      <c r="J395" s="49"/>
      <c r="K395" s="49"/>
      <c r="L395" s="49"/>
      <c r="M395" s="80"/>
      <c r="N395" s="79"/>
      <c r="O395" s="151"/>
      <c r="P395" s="151"/>
      <c r="Q395" s="151"/>
      <c r="R395" s="151"/>
      <c r="S395" s="151"/>
      <c r="T395" s="151"/>
    </row>
    <row r="396" spans="1:20" x14ac:dyDescent="0.2">
      <c r="A396" s="42" t="s">
        <v>132</v>
      </c>
      <c r="B396" s="49">
        <f>B397+B398</f>
        <v>7354916</v>
      </c>
      <c r="C396" s="49">
        <f>C397+C398</f>
        <v>7354916</v>
      </c>
      <c r="D396" s="49">
        <f>D397+D398</f>
        <v>7354916</v>
      </c>
      <c r="E396" s="49"/>
      <c r="F396" s="139"/>
      <c r="G396" s="139"/>
      <c r="H396" s="49">
        <f>H397+H398</f>
        <v>451326</v>
      </c>
      <c r="I396" s="49">
        <f>I397+I398</f>
        <v>939355</v>
      </c>
      <c r="J396" s="49">
        <f>J397+J398</f>
        <v>1469393</v>
      </c>
      <c r="K396" s="49">
        <f>K397+K398</f>
        <v>2043957</v>
      </c>
      <c r="L396" s="49">
        <f>L397+L398</f>
        <v>2665867</v>
      </c>
      <c r="M396" s="55"/>
      <c r="N396" s="79"/>
      <c r="O396" s="151"/>
      <c r="P396" s="151"/>
      <c r="Q396" s="151">
        <f>Q397+Q398</f>
        <v>7354916</v>
      </c>
      <c r="R396" s="151">
        <f>R397+R398</f>
        <v>7354916</v>
      </c>
      <c r="S396" s="151"/>
      <c r="T396" s="151">
        <f>T397+T398</f>
        <v>451326</v>
      </c>
    </row>
    <row r="397" spans="1:20" x14ac:dyDescent="0.2">
      <c r="A397" s="52" t="s">
        <v>123</v>
      </c>
      <c r="B397" s="49">
        <v>7354916</v>
      </c>
      <c r="C397" s="49">
        <v>7354916</v>
      </c>
      <c r="D397" s="49">
        <v>7354916</v>
      </c>
      <c r="E397" s="49" t="s">
        <v>193</v>
      </c>
      <c r="F397" s="139"/>
      <c r="G397" s="139"/>
      <c r="H397" s="49">
        <v>451326</v>
      </c>
      <c r="I397" s="49">
        <v>939355</v>
      </c>
      <c r="J397" s="49">
        <v>1469393</v>
      </c>
      <c r="K397" s="49">
        <v>2043957</v>
      </c>
      <c r="L397" s="49">
        <v>2665867</v>
      </c>
      <c r="M397" s="86" t="s">
        <v>210</v>
      </c>
      <c r="N397" s="79"/>
      <c r="O397" s="151"/>
      <c r="P397" s="151"/>
      <c r="Q397" s="151">
        <v>7354916</v>
      </c>
      <c r="R397" s="151">
        <v>7354916</v>
      </c>
      <c r="S397" s="151"/>
      <c r="T397" s="151">
        <v>451326</v>
      </c>
    </row>
    <row r="398" spans="1:20" x14ac:dyDescent="0.2">
      <c r="A398" s="52" t="s">
        <v>124</v>
      </c>
      <c r="B398" s="49"/>
      <c r="C398" s="49"/>
      <c r="D398" s="49"/>
      <c r="E398" s="85" t="s">
        <v>129</v>
      </c>
      <c r="F398" s="139"/>
      <c r="G398" s="139"/>
      <c r="H398" s="49"/>
      <c r="I398" s="49"/>
      <c r="J398" s="49"/>
      <c r="K398" s="49"/>
      <c r="L398" s="49"/>
      <c r="M398" s="55"/>
      <c r="N398" s="79"/>
      <c r="O398" s="151"/>
      <c r="P398" s="151"/>
      <c r="Q398" s="151"/>
      <c r="R398" s="151"/>
      <c r="S398" s="151"/>
      <c r="T398" s="151"/>
    </row>
    <row r="399" spans="1:20" x14ac:dyDescent="0.2">
      <c r="A399" s="42" t="s">
        <v>133</v>
      </c>
      <c r="B399" s="49">
        <f>B400+B401</f>
        <v>345494</v>
      </c>
      <c r="C399" s="49">
        <f>C400+C401</f>
        <v>345494</v>
      </c>
      <c r="D399" s="49">
        <f>D400+D401</f>
        <v>345494</v>
      </c>
      <c r="E399" s="49"/>
      <c r="F399" s="139"/>
      <c r="G399" s="139"/>
      <c r="H399" s="49">
        <f>H400+H401</f>
        <v>13908</v>
      </c>
      <c r="I399" s="49">
        <f>I400+I401</f>
        <v>41417</v>
      </c>
      <c r="J399" s="49">
        <f>J400+J401</f>
        <v>59112</v>
      </c>
      <c r="K399" s="49">
        <f>K400+K401</f>
        <v>86831</v>
      </c>
      <c r="L399" s="49">
        <f>L400+L401</f>
        <v>108007</v>
      </c>
      <c r="M399" s="55"/>
      <c r="N399" s="79"/>
      <c r="O399" s="151"/>
      <c r="P399" s="151"/>
      <c r="Q399" s="151">
        <f>Q400+Q401</f>
        <v>345494</v>
      </c>
      <c r="R399" s="151">
        <f>R400+R401</f>
        <v>345494</v>
      </c>
      <c r="S399" s="151"/>
      <c r="T399" s="151">
        <f>T400+T401</f>
        <v>13908</v>
      </c>
    </row>
    <row r="400" spans="1:20" x14ac:dyDescent="0.2">
      <c r="A400" s="52" t="s">
        <v>123</v>
      </c>
      <c r="B400" s="49">
        <v>345494</v>
      </c>
      <c r="C400" s="49">
        <v>345494</v>
      </c>
      <c r="D400" s="49">
        <v>345494</v>
      </c>
      <c r="E400" s="49" t="s">
        <v>194</v>
      </c>
      <c r="F400" s="139"/>
      <c r="G400" s="139"/>
      <c r="H400" s="49">
        <v>13908</v>
      </c>
      <c r="I400" s="49">
        <v>41417</v>
      </c>
      <c r="J400" s="49">
        <v>59112</v>
      </c>
      <c r="K400" s="49">
        <v>86831</v>
      </c>
      <c r="L400" s="49">
        <v>108007</v>
      </c>
      <c r="M400" s="86" t="s">
        <v>211</v>
      </c>
      <c r="N400" s="81" t="s">
        <v>129</v>
      </c>
      <c r="O400" s="151"/>
      <c r="P400" s="151"/>
      <c r="Q400" s="151">
        <v>345494</v>
      </c>
      <c r="R400" s="151">
        <v>345494</v>
      </c>
      <c r="S400" s="151"/>
      <c r="T400" s="151">
        <v>13908</v>
      </c>
    </row>
    <row r="401" spans="1:20" x14ac:dyDescent="0.2">
      <c r="A401" s="52" t="s">
        <v>124</v>
      </c>
      <c r="B401" s="49"/>
      <c r="C401" s="49"/>
      <c r="D401" s="49"/>
      <c r="E401" s="85" t="s">
        <v>129</v>
      </c>
      <c r="F401" s="139"/>
      <c r="G401" s="139"/>
      <c r="H401" s="49"/>
      <c r="I401" s="49"/>
      <c r="J401" s="49"/>
      <c r="K401" s="49"/>
      <c r="L401" s="49"/>
      <c r="M401" s="55"/>
      <c r="N401" s="79"/>
      <c r="O401" s="151"/>
      <c r="P401" s="151"/>
      <c r="Q401" s="151"/>
      <c r="R401" s="151"/>
      <c r="S401" s="151"/>
      <c r="T401" s="151"/>
    </row>
    <row r="402" spans="1:20" x14ac:dyDescent="0.2">
      <c r="A402" s="42" t="s">
        <v>136</v>
      </c>
      <c r="B402" s="49">
        <f>B403+B404</f>
        <v>7208460</v>
      </c>
      <c r="C402" s="49">
        <f>C403+C404</f>
        <v>7208460</v>
      </c>
      <c r="D402" s="49">
        <f>D403+D404</f>
        <v>7208460</v>
      </c>
      <c r="E402" s="49"/>
      <c r="F402" s="139"/>
      <c r="G402" s="139"/>
      <c r="H402" s="49">
        <v>1761906</v>
      </c>
      <c r="I402" s="49">
        <v>2320099</v>
      </c>
      <c r="J402" s="49">
        <v>2926330</v>
      </c>
      <c r="K402" s="49">
        <v>3583489</v>
      </c>
      <c r="L402" s="49">
        <v>4294802</v>
      </c>
      <c r="M402" s="55"/>
      <c r="N402" s="79"/>
      <c r="O402" s="151"/>
      <c r="P402" s="151"/>
      <c r="Q402" s="151">
        <f>Q403+Q404</f>
        <v>7208460</v>
      </c>
      <c r="R402" s="151">
        <f>R403+R404</f>
        <v>7208460</v>
      </c>
      <c r="S402" s="151"/>
      <c r="T402" s="151">
        <v>1761906</v>
      </c>
    </row>
    <row r="403" spans="1:20" x14ac:dyDescent="0.2">
      <c r="A403" s="52" t="s">
        <v>123</v>
      </c>
      <c r="B403" s="49">
        <v>7208460</v>
      </c>
      <c r="C403" s="49">
        <v>7208460</v>
      </c>
      <c r="D403" s="49">
        <v>7208460</v>
      </c>
      <c r="E403" s="49" t="s">
        <v>170</v>
      </c>
      <c r="F403" s="139"/>
      <c r="G403" s="139"/>
      <c r="H403" s="49">
        <v>1761906</v>
      </c>
      <c r="I403" s="49">
        <v>2320099</v>
      </c>
      <c r="J403" s="49">
        <v>2926330</v>
      </c>
      <c r="K403" s="49">
        <v>3583489</v>
      </c>
      <c r="L403" s="49">
        <v>4294802</v>
      </c>
      <c r="M403" s="86" t="s">
        <v>212</v>
      </c>
      <c r="N403" s="79"/>
      <c r="O403" s="151"/>
      <c r="P403" s="151"/>
      <c r="Q403" s="151">
        <v>7208460</v>
      </c>
      <c r="R403" s="151">
        <v>7208460</v>
      </c>
      <c r="S403" s="151"/>
      <c r="T403" s="151">
        <v>1761906</v>
      </c>
    </row>
    <row r="404" spans="1:20" x14ac:dyDescent="0.2">
      <c r="A404" s="52" t="s">
        <v>124</v>
      </c>
      <c r="B404" s="49"/>
      <c r="C404" s="49"/>
      <c r="D404" s="49"/>
      <c r="E404" s="85" t="s">
        <v>129</v>
      </c>
      <c r="F404" s="139"/>
      <c r="G404" s="139"/>
      <c r="H404" s="49"/>
      <c r="I404" s="49"/>
      <c r="J404" s="49"/>
      <c r="K404" s="49"/>
      <c r="L404" s="49"/>
      <c r="M404" s="55"/>
      <c r="N404" s="79"/>
      <c r="O404" s="151"/>
      <c r="P404" s="151"/>
      <c r="Q404" s="151"/>
      <c r="R404" s="151"/>
      <c r="S404" s="151"/>
      <c r="T404" s="151"/>
    </row>
    <row r="405" spans="1:20" x14ac:dyDescent="0.2">
      <c r="A405" s="42" t="s">
        <v>138</v>
      </c>
      <c r="B405" s="49">
        <f>B406+B407</f>
        <v>13692684</v>
      </c>
      <c r="C405" s="49">
        <f>C406+C407</f>
        <v>13692684</v>
      </c>
      <c r="D405" s="49">
        <f>D406+D407</f>
        <v>13692684</v>
      </c>
      <c r="E405" s="49"/>
      <c r="F405" s="139"/>
      <c r="G405" s="139"/>
      <c r="H405" s="49">
        <f>H406+H407</f>
        <v>852110</v>
      </c>
      <c r="I405" s="49">
        <f>I406+I407</f>
        <v>1776156</v>
      </c>
      <c r="J405" s="49">
        <f>J406+J407</f>
        <v>2779703</v>
      </c>
      <c r="K405" s="49">
        <f>K406+K407</f>
        <v>3867612</v>
      </c>
      <c r="L405" s="49">
        <f>L406+L407</f>
        <v>5045223</v>
      </c>
      <c r="M405" s="86"/>
      <c r="N405" s="79"/>
      <c r="O405" s="151"/>
      <c r="P405" s="151"/>
      <c r="Q405" s="151">
        <f>Q406+Q407</f>
        <v>13692684</v>
      </c>
      <c r="R405" s="151">
        <f>R406+R407</f>
        <v>13692684</v>
      </c>
      <c r="S405" s="151"/>
      <c r="T405" s="151">
        <f>T406+T407</f>
        <v>852110</v>
      </c>
    </row>
    <row r="406" spans="1:20" x14ac:dyDescent="0.2">
      <c r="A406" s="52" t="s">
        <v>123</v>
      </c>
      <c r="B406" s="49">
        <v>13692684</v>
      </c>
      <c r="C406" s="49">
        <v>13692684</v>
      </c>
      <c r="D406" s="49">
        <v>13692684</v>
      </c>
      <c r="E406" s="49" t="s">
        <v>195</v>
      </c>
      <c r="F406" s="139"/>
      <c r="G406" s="139"/>
      <c r="H406" s="49">
        <v>852110</v>
      </c>
      <c r="I406" s="49">
        <v>1776156</v>
      </c>
      <c r="J406" s="49">
        <v>2779703</v>
      </c>
      <c r="K406" s="49">
        <v>3867612</v>
      </c>
      <c r="L406" s="49">
        <v>5045223</v>
      </c>
      <c r="M406" s="86" t="s">
        <v>213</v>
      </c>
      <c r="N406" s="79"/>
      <c r="O406" s="151"/>
      <c r="P406" s="151"/>
      <c r="Q406" s="151">
        <v>13692684</v>
      </c>
      <c r="R406" s="151">
        <v>13692684</v>
      </c>
      <c r="S406" s="151"/>
      <c r="T406" s="151">
        <v>852110</v>
      </c>
    </row>
    <row r="407" spans="1:20" x14ac:dyDescent="0.2">
      <c r="A407" s="52" t="s">
        <v>124</v>
      </c>
      <c r="B407" s="49"/>
      <c r="C407" s="49"/>
      <c r="D407" s="49"/>
      <c r="E407" s="85" t="s">
        <v>129</v>
      </c>
      <c r="F407" s="139"/>
      <c r="G407" s="139"/>
      <c r="H407" s="49"/>
      <c r="I407" s="49"/>
      <c r="J407" s="49"/>
      <c r="K407" s="49"/>
      <c r="L407" s="49"/>
      <c r="M407" s="55"/>
      <c r="N407" s="79"/>
      <c r="O407" s="151"/>
      <c r="P407" s="151"/>
      <c r="Q407" s="151"/>
      <c r="R407" s="151"/>
      <c r="S407" s="151"/>
      <c r="T407" s="151"/>
    </row>
    <row r="408" spans="1:20" ht="15" x14ac:dyDescent="0.25">
      <c r="A408" s="99" t="s">
        <v>39</v>
      </c>
      <c r="B408" s="100"/>
      <c r="C408" s="100"/>
      <c r="D408" s="100"/>
      <c r="E408" s="100"/>
      <c r="F408" s="165"/>
      <c r="G408" s="165"/>
      <c r="H408" s="100"/>
      <c r="I408" s="100"/>
      <c r="J408" s="100"/>
      <c r="K408" s="100"/>
      <c r="L408" s="101"/>
      <c r="M408" s="102"/>
      <c r="N408" s="62"/>
      <c r="O408" s="136"/>
      <c r="P408" s="136"/>
      <c r="Q408" s="136"/>
      <c r="R408" s="136"/>
      <c r="S408" s="136"/>
      <c r="T408" s="136"/>
    </row>
    <row r="409" spans="1:20" ht="15" x14ac:dyDescent="0.25">
      <c r="A409" s="63" t="s">
        <v>214</v>
      </c>
      <c r="B409" s="64"/>
      <c r="C409" s="64"/>
      <c r="D409" s="64"/>
      <c r="E409" s="64"/>
      <c r="F409" s="160"/>
      <c r="G409" s="160"/>
      <c r="H409" s="64"/>
      <c r="I409" s="64"/>
      <c r="J409" s="64"/>
      <c r="K409" s="64"/>
      <c r="L409" s="65"/>
      <c r="M409" s="65"/>
      <c r="N409" s="62"/>
      <c r="O409" s="136"/>
      <c r="P409" s="136"/>
      <c r="Q409" s="136"/>
      <c r="R409" s="136"/>
      <c r="S409" s="136"/>
      <c r="T409" s="136"/>
    </row>
    <row r="410" spans="1:20" ht="15" x14ac:dyDescent="0.25">
      <c r="A410" s="51" t="s">
        <v>118</v>
      </c>
      <c r="B410" s="49">
        <f t="shared" ref="B410:L410" si="154">SUM(B411:B414)</f>
        <v>1002265</v>
      </c>
      <c r="C410" s="49">
        <f t="shared" si="154"/>
        <v>100400</v>
      </c>
      <c r="D410" s="49">
        <f>SUM(D411:D414)</f>
        <v>100400</v>
      </c>
      <c r="E410" s="49"/>
      <c r="F410" s="139"/>
      <c r="G410" s="139">
        <f t="shared" si="154"/>
        <v>16334975</v>
      </c>
      <c r="H410" s="49">
        <f t="shared" si="154"/>
        <v>22036764</v>
      </c>
      <c r="I410" s="49">
        <f t="shared" si="154"/>
        <v>27227611</v>
      </c>
      <c r="J410" s="49">
        <f t="shared" si="154"/>
        <v>32537432</v>
      </c>
      <c r="K410" s="49">
        <f t="shared" si="154"/>
        <v>43577612</v>
      </c>
      <c r="L410" s="49">
        <f t="shared" si="154"/>
        <v>41567792</v>
      </c>
      <c r="M410" s="55"/>
      <c r="N410" s="79"/>
      <c r="O410" s="137">
        <f t="shared" ref="O410:T410" si="155">SUM(O411:O414)</f>
        <v>894586</v>
      </c>
      <c r="P410" s="137">
        <f t="shared" si="155"/>
        <v>894586</v>
      </c>
      <c r="Q410" s="137">
        <f t="shared" si="155"/>
        <v>994986</v>
      </c>
      <c r="R410" s="137">
        <f t="shared" si="155"/>
        <v>994986</v>
      </c>
      <c r="S410" s="151">
        <f t="shared" si="155"/>
        <v>16334975</v>
      </c>
      <c r="T410" s="151">
        <f t="shared" si="155"/>
        <v>22036764</v>
      </c>
    </row>
    <row r="411" spans="1:20" x14ac:dyDescent="0.2">
      <c r="A411" s="42" t="s">
        <v>119</v>
      </c>
      <c r="B411" s="49"/>
      <c r="C411" s="49"/>
      <c r="D411" s="49"/>
      <c r="E411" s="49"/>
      <c r="F411" s="139"/>
      <c r="G411" s="139"/>
      <c r="H411" s="49"/>
      <c r="I411" s="49">
        <f>I428</f>
        <v>1531026</v>
      </c>
      <c r="J411" s="49">
        <f>J428</f>
        <v>1531026</v>
      </c>
      <c r="K411" s="49">
        <f>K428</f>
        <v>1531026</v>
      </c>
      <c r="L411" s="49">
        <f>L428</f>
        <v>1531026</v>
      </c>
      <c r="M411" s="55"/>
      <c r="N411" s="79"/>
      <c r="O411" s="137"/>
      <c r="P411" s="137"/>
      <c r="Q411" s="137"/>
      <c r="R411" s="137"/>
      <c r="S411" s="151"/>
      <c r="T411" s="151"/>
    </row>
    <row r="412" spans="1:20" x14ac:dyDescent="0.2">
      <c r="A412" s="42" t="s">
        <v>120</v>
      </c>
      <c r="B412" s="49"/>
      <c r="C412" s="49"/>
      <c r="D412" s="49"/>
      <c r="E412" s="49"/>
      <c r="F412" s="139"/>
      <c r="G412" s="139"/>
      <c r="H412" s="49"/>
      <c r="I412" s="49"/>
      <c r="J412" s="49"/>
      <c r="K412" s="49"/>
      <c r="L412" s="49"/>
      <c r="M412" s="55"/>
      <c r="N412" s="79"/>
      <c r="O412" s="137"/>
      <c r="P412" s="137"/>
      <c r="Q412" s="137"/>
      <c r="R412" s="137"/>
      <c r="S412" s="151"/>
      <c r="T412" s="151"/>
    </row>
    <row r="413" spans="1:20" x14ac:dyDescent="0.2">
      <c r="A413" s="42" t="s">
        <v>121</v>
      </c>
      <c r="B413" s="49"/>
      <c r="C413" s="49"/>
      <c r="D413" s="49"/>
      <c r="E413" s="49"/>
      <c r="F413" s="139"/>
      <c r="G413" s="139"/>
      <c r="H413" s="49"/>
      <c r="I413" s="49"/>
      <c r="J413" s="49"/>
      <c r="K413" s="49"/>
      <c r="L413" s="49"/>
      <c r="M413" s="55"/>
      <c r="N413" s="79"/>
      <c r="O413" s="137"/>
      <c r="P413" s="137"/>
      <c r="Q413" s="137"/>
      <c r="R413" s="137"/>
      <c r="S413" s="151"/>
      <c r="T413" s="151"/>
    </row>
    <row r="414" spans="1:20" ht="15" x14ac:dyDescent="0.25">
      <c r="A414" s="51" t="s">
        <v>122</v>
      </c>
      <c r="B414" s="49">
        <f t="shared" ref="B414:L414" si="156">B415+B416</f>
        <v>1002265</v>
      </c>
      <c r="C414" s="49">
        <f t="shared" si="156"/>
        <v>100400</v>
      </c>
      <c r="D414" s="49">
        <f t="shared" si="156"/>
        <v>100400</v>
      </c>
      <c r="E414" s="49"/>
      <c r="F414" s="139"/>
      <c r="G414" s="139">
        <f t="shared" si="156"/>
        <v>16334975</v>
      </c>
      <c r="H414" s="49">
        <f t="shared" si="156"/>
        <v>22036764</v>
      </c>
      <c r="I414" s="49">
        <f t="shared" si="156"/>
        <v>25696585</v>
      </c>
      <c r="J414" s="49">
        <f t="shared" si="156"/>
        <v>31006406</v>
      </c>
      <c r="K414" s="49">
        <f t="shared" si="156"/>
        <v>42046586</v>
      </c>
      <c r="L414" s="49">
        <f t="shared" si="156"/>
        <v>40036766</v>
      </c>
      <c r="M414" s="55"/>
      <c r="N414" s="79"/>
      <c r="O414" s="137">
        <f t="shared" ref="O414:T414" si="157">O415+O416</f>
        <v>894586</v>
      </c>
      <c r="P414" s="137">
        <f t="shared" si="157"/>
        <v>894586</v>
      </c>
      <c r="Q414" s="137">
        <f t="shared" si="157"/>
        <v>994986</v>
      </c>
      <c r="R414" s="137">
        <f t="shared" si="157"/>
        <v>994986</v>
      </c>
      <c r="S414" s="151">
        <f t="shared" si="157"/>
        <v>16334975</v>
      </c>
      <c r="T414" s="151">
        <f t="shared" si="157"/>
        <v>22036764</v>
      </c>
    </row>
    <row r="415" spans="1:20" x14ac:dyDescent="0.2">
      <c r="A415" s="52" t="s">
        <v>123</v>
      </c>
      <c r="B415" s="49">
        <f>B420</f>
        <v>124400</v>
      </c>
      <c r="C415" s="49">
        <f>C420</f>
        <v>100400</v>
      </c>
      <c r="D415" s="49">
        <f>D420</f>
        <v>100400</v>
      </c>
      <c r="E415" s="49"/>
      <c r="F415" s="139"/>
      <c r="G415" s="139">
        <f t="shared" ref="G415:L415" si="158">G420</f>
        <v>4234545</v>
      </c>
      <c r="H415" s="49">
        <f t="shared" si="158"/>
        <v>8421091</v>
      </c>
      <c r="I415" s="49">
        <f t="shared" si="158"/>
        <v>8421091</v>
      </c>
      <c r="J415" s="49">
        <f t="shared" si="158"/>
        <v>8421091</v>
      </c>
      <c r="K415" s="49">
        <f t="shared" si="158"/>
        <v>8421091</v>
      </c>
      <c r="L415" s="49">
        <f t="shared" si="158"/>
        <v>8421091</v>
      </c>
      <c r="M415" s="55"/>
      <c r="N415" s="79"/>
      <c r="O415" s="137">
        <f t="shared" ref="O415:T415" si="159">O420</f>
        <v>894586</v>
      </c>
      <c r="P415" s="137">
        <f t="shared" si="159"/>
        <v>894586</v>
      </c>
      <c r="Q415" s="137">
        <f t="shared" si="159"/>
        <v>994986</v>
      </c>
      <c r="R415" s="137">
        <f t="shared" si="159"/>
        <v>994986</v>
      </c>
      <c r="S415" s="151">
        <f t="shared" si="159"/>
        <v>4234545</v>
      </c>
      <c r="T415" s="151">
        <f t="shared" si="159"/>
        <v>8421091</v>
      </c>
    </row>
    <row r="416" spans="1:20" x14ac:dyDescent="0.2">
      <c r="A416" s="52" t="s">
        <v>124</v>
      </c>
      <c r="B416" s="49">
        <f>B421</f>
        <v>877865</v>
      </c>
      <c r="C416" s="49"/>
      <c r="D416" s="49"/>
      <c r="E416" s="49"/>
      <c r="F416" s="139"/>
      <c r="G416" s="139">
        <f t="shared" ref="G416:L416" si="160">G421+G424</f>
        <v>12100430</v>
      </c>
      <c r="H416" s="49">
        <f t="shared" si="160"/>
        <v>13615673</v>
      </c>
      <c r="I416" s="49">
        <f t="shared" si="160"/>
        <v>17275494</v>
      </c>
      <c r="J416" s="49">
        <f t="shared" si="160"/>
        <v>22585315</v>
      </c>
      <c r="K416" s="49">
        <f t="shared" si="160"/>
        <v>33625495</v>
      </c>
      <c r="L416" s="49">
        <f t="shared" si="160"/>
        <v>31615675</v>
      </c>
      <c r="M416" s="55"/>
      <c r="N416" s="79"/>
      <c r="O416" s="137"/>
      <c r="P416" s="137"/>
      <c r="Q416" s="137"/>
      <c r="R416" s="137"/>
      <c r="S416" s="151">
        <f>S421+S424</f>
        <v>12100430</v>
      </c>
      <c r="T416" s="151">
        <f>T421+T424</f>
        <v>13615673</v>
      </c>
    </row>
    <row r="417" spans="1:20" ht="15" x14ac:dyDescent="0.25">
      <c r="A417" s="53" t="s">
        <v>125</v>
      </c>
      <c r="B417" s="54"/>
      <c r="C417" s="54"/>
      <c r="D417" s="54"/>
      <c r="E417" s="54"/>
      <c r="F417" s="159"/>
      <c r="G417" s="159"/>
      <c r="H417" s="54"/>
      <c r="I417" s="54"/>
      <c r="J417" s="54"/>
      <c r="K417" s="54"/>
      <c r="L417" s="55"/>
      <c r="M417" s="55"/>
      <c r="N417" s="79"/>
      <c r="O417" s="137"/>
      <c r="P417" s="137"/>
      <c r="Q417" s="137"/>
      <c r="R417" s="137"/>
      <c r="S417" s="151"/>
      <c r="T417" s="151"/>
    </row>
    <row r="418" spans="1:20" x14ac:dyDescent="0.2">
      <c r="A418" s="56" t="s">
        <v>126</v>
      </c>
      <c r="B418" s="54"/>
      <c r="C418" s="54"/>
      <c r="D418" s="54"/>
      <c r="E418" s="54"/>
      <c r="F418" s="159"/>
      <c r="G418" s="159"/>
      <c r="H418" s="54"/>
      <c r="I418" s="54"/>
      <c r="J418" s="54"/>
      <c r="K418" s="54"/>
      <c r="L418" s="55"/>
      <c r="M418" s="55"/>
      <c r="N418" s="79"/>
      <c r="O418" s="137"/>
      <c r="P418" s="137"/>
      <c r="Q418" s="137"/>
      <c r="R418" s="137"/>
      <c r="S418" s="151"/>
      <c r="T418" s="151"/>
    </row>
    <row r="419" spans="1:20" x14ac:dyDescent="0.2">
      <c r="A419" s="42" t="s">
        <v>127</v>
      </c>
      <c r="B419" s="49">
        <f t="shared" ref="B419:L419" si="161">B420+B421</f>
        <v>1002265</v>
      </c>
      <c r="C419" s="49">
        <f t="shared" si="161"/>
        <v>100400</v>
      </c>
      <c r="D419" s="49">
        <f t="shared" si="161"/>
        <v>100400</v>
      </c>
      <c r="E419" s="49"/>
      <c r="F419" s="139"/>
      <c r="G419" s="139">
        <f t="shared" si="161"/>
        <v>12782475</v>
      </c>
      <c r="H419" s="49">
        <f t="shared" si="161"/>
        <v>18484264</v>
      </c>
      <c r="I419" s="49">
        <f t="shared" si="161"/>
        <v>22144085</v>
      </c>
      <c r="J419" s="49">
        <f t="shared" si="161"/>
        <v>27453906</v>
      </c>
      <c r="K419" s="49">
        <f t="shared" si="161"/>
        <v>38494086</v>
      </c>
      <c r="L419" s="49">
        <f t="shared" si="161"/>
        <v>36484266</v>
      </c>
      <c r="M419" s="55"/>
      <c r="N419" s="79"/>
      <c r="O419" s="137">
        <f t="shared" ref="O419:T419" si="162">O420+O421</f>
        <v>894586</v>
      </c>
      <c r="P419" s="137">
        <f t="shared" si="162"/>
        <v>894586</v>
      </c>
      <c r="Q419" s="137">
        <f t="shared" si="162"/>
        <v>994986</v>
      </c>
      <c r="R419" s="137">
        <f t="shared" si="162"/>
        <v>994986</v>
      </c>
      <c r="S419" s="151">
        <f t="shared" si="162"/>
        <v>12782475</v>
      </c>
      <c r="T419" s="151">
        <f t="shared" si="162"/>
        <v>18484264</v>
      </c>
    </row>
    <row r="420" spans="1:20" x14ac:dyDescent="0.2">
      <c r="A420" s="52" t="s">
        <v>123</v>
      </c>
      <c r="B420" s="49">
        <f>B437+B522+B574</f>
        <v>124400</v>
      </c>
      <c r="C420" s="49">
        <f>C437+C522+C574</f>
        <v>100400</v>
      </c>
      <c r="D420" s="49">
        <f>D437+D522+D574</f>
        <v>100400</v>
      </c>
      <c r="E420" s="49"/>
      <c r="F420" s="139"/>
      <c r="G420" s="139">
        <f t="shared" ref="G420:L421" si="163">G437+G522+G574</f>
        <v>4234545</v>
      </c>
      <c r="H420" s="49">
        <f t="shared" si="163"/>
        <v>8421091</v>
      </c>
      <c r="I420" s="49">
        <f t="shared" si="163"/>
        <v>8421091</v>
      </c>
      <c r="J420" s="49">
        <f t="shared" si="163"/>
        <v>8421091</v>
      </c>
      <c r="K420" s="49">
        <f t="shared" si="163"/>
        <v>8421091</v>
      </c>
      <c r="L420" s="49">
        <f t="shared" si="163"/>
        <v>8421091</v>
      </c>
      <c r="M420" s="55"/>
      <c r="N420" s="79"/>
      <c r="O420" s="137">
        <f t="shared" ref="O420:T420" si="164">O437+O522+O574</f>
        <v>894586</v>
      </c>
      <c r="P420" s="137">
        <f t="shared" si="164"/>
        <v>894586</v>
      </c>
      <c r="Q420" s="137">
        <f t="shared" si="164"/>
        <v>994986</v>
      </c>
      <c r="R420" s="137">
        <f t="shared" si="164"/>
        <v>994986</v>
      </c>
      <c r="S420" s="151">
        <f t="shared" si="164"/>
        <v>4234545</v>
      </c>
      <c r="T420" s="151">
        <f t="shared" si="164"/>
        <v>8421091</v>
      </c>
    </row>
    <row r="421" spans="1:20" x14ac:dyDescent="0.2">
      <c r="A421" s="52" t="s">
        <v>124</v>
      </c>
      <c r="B421" s="49">
        <f>B438+B523+B575</f>
        <v>877865</v>
      </c>
      <c r="C421" s="49"/>
      <c r="D421" s="49"/>
      <c r="E421" s="49"/>
      <c r="F421" s="139"/>
      <c r="G421" s="139">
        <f t="shared" si="163"/>
        <v>8547930</v>
      </c>
      <c r="H421" s="49">
        <f t="shared" si="163"/>
        <v>10063173</v>
      </c>
      <c r="I421" s="49">
        <f t="shared" si="163"/>
        <v>13722994</v>
      </c>
      <c r="J421" s="49">
        <f t="shared" si="163"/>
        <v>19032815</v>
      </c>
      <c r="K421" s="49">
        <f t="shared" si="163"/>
        <v>30072995</v>
      </c>
      <c r="L421" s="49">
        <f t="shared" si="163"/>
        <v>28063175</v>
      </c>
      <c r="M421" s="55"/>
      <c r="N421" s="79"/>
      <c r="O421" s="137"/>
      <c r="P421" s="137"/>
      <c r="Q421" s="137"/>
      <c r="R421" s="137"/>
      <c r="S421" s="151">
        <f>S438+S523+S575</f>
        <v>8547930</v>
      </c>
      <c r="T421" s="151">
        <f>T438+T523+T575</f>
        <v>10063173</v>
      </c>
    </row>
    <row r="422" spans="1:20" x14ac:dyDescent="0.2">
      <c r="A422" s="42" t="s">
        <v>136</v>
      </c>
      <c r="B422" s="49"/>
      <c r="C422" s="49"/>
      <c r="D422" s="49"/>
      <c r="E422" s="49"/>
      <c r="F422" s="139"/>
      <c r="G422" s="139">
        <f t="shared" ref="G422:L422" si="165">G424</f>
        <v>3552500</v>
      </c>
      <c r="H422" s="49">
        <f t="shared" si="165"/>
        <v>3552500</v>
      </c>
      <c r="I422" s="49">
        <f t="shared" si="165"/>
        <v>3552500</v>
      </c>
      <c r="J422" s="49">
        <f t="shared" si="165"/>
        <v>3552500</v>
      </c>
      <c r="K422" s="49">
        <f t="shared" si="165"/>
        <v>3552500</v>
      </c>
      <c r="L422" s="49">
        <f t="shared" si="165"/>
        <v>3552500</v>
      </c>
      <c r="M422" s="95"/>
      <c r="N422" s="79"/>
      <c r="O422" s="137"/>
      <c r="P422" s="137"/>
      <c r="Q422" s="137"/>
      <c r="R422" s="137"/>
      <c r="S422" s="151">
        <f>S424</f>
        <v>3552500</v>
      </c>
      <c r="T422" s="151">
        <f>T424</f>
        <v>3552500</v>
      </c>
    </row>
    <row r="423" spans="1:20" x14ac:dyDescent="0.2">
      <c r="A423" s="52" t="s">
        <v>123</v>
      </c>
      <c r="B423" s="49"/>
      <c r="C423" s="49"/>
      <c r="D423" s="49"/>
      <c r="E423" s="49"/>
      <c r="F423" s="139"/>
      <c r="G423" s="139"/>
      <c r="H423" s="49"/>
      <c r="I423" s="49"/>
      <c r="J423" s="49"/>
      <c r="K423" s="49"/>
      <c r="L423" s="49"/>
      <c r="M423" s="95"/>
      <c r="N423" s="79"/>
      <c r="O423" s="137"/>
      <c r="P423" s="137"/>
      <c r="Q423" s="137"/>
      <c r="R423" s="137"/>
      <c r="S423" s="151"/>
      <c r="T423" s="151"/>
    </row>
    <row r="424" spans="1:20" x14ac:dyDescent="0.2">
      <c r="A424" s="52" t="s">
        <v>124</v>
      </c>
      <c r="B424" s="49"/>
      <c r="C424" s="49"/>
      <c r="D424" s="49"/>
      <c r="E424" s="85" t="s">
        <v>129</v>
      </c>
      <c r="F424" s="139"/>
      <c r="G424" s="139">
        <f t="shared" ref="G424:L424" si="166">G441</f>
        <v>3552500</v>
      </c>
      <c r="H424" s="49">
        <f t="shared" si="166"/>
        <v>3552500</v>
      </c>
      <c r="I424" s="49">
        <f t="shared" si="166"/>
        <v>3552500</v>
      </c>
      <c r="J424" s="49">
        <f t="shared" si="166"/>
        <v>3552500</v>
      </c>
      <c r="K424" s="49">
        <f t="shared" si="166"/>
        <v>3552500</v>
      </c>
      <c r="L424" s="49">
        <f t="shared" si="166"/>
        <v>3552500</v>
      </c>
      <c r="M424" s="95"/>
      <c r="N424" s="79"/>
      <c r="O424" s="137"/>
      <c r="P424" s="137"/>
      <c r="Q424" s="137"/>
      <c r="R424" s="137"/>
      <c r="S424" s="151">
        <f>S441</f>
        <v>3552500</v>
      </c>
      <c r="T424" s="151">
        <f>T441</f>
        <v>3552500</v>
      </c>
    </row>
    <row r="425" spans="1:20" x14ac:dyDescent="0.2">
      <c r="A425" s="103" t="s">
        <v>215</v>
      </c>
      <c r="B425" s="104"/>
      <c r="C425" s="104"/>
      <c r="D425" s="104"/>
      <c r="E425" s="104"/>
      <c r="F425" s="162"/>
      <c r="G425" s="162"/>
      <c r="H425" s="104"/>
      <c r="I425" s="104"/>
      <c r="J425" s="104"/>
      <c r="K425" s="104"/>
      <c r="L425" s="105"/>
      <c r="M425" s="105"/>
      <c r="N425" s="79"/>
      <c r="O425" s="136"/>
      <c r="P425" s="136"/>
      <c r="Q425" s="136"/>
      <c r="R425" s="136"/>
      <c r="S425" s="136"/>
      <c r="T425" s="136"/>
    </row>
    <row r="426" spans="1:20" x14ac:dyDescent="0.2">
      <c r="A426" s="106" t="s">
        <v>216</v>
      </c>
      <c r="B426" s="107"/>
      <c r="C426" s="107"/>
      <c r="D426" s="107"/>
      <c r="E426" s="107"/>
      <c r="F426" s="163"/>
      <c r="G426" s="163"/>
      <c r="H426" s="107"/>
      <c r="I426" s="107"/>
      <c r="J426" s="107"/>
      <c r="K426" s="107"/>
      <c r="L426" s="108"/>
      <c r="M426" s="108"/>
      <c r="N426" s="79"/>
      <c r="O426" s="136"/>
      <c r="P426" s="136"/>
      <c r="Q426" s="136"/>
      <c r="R426" s="136"/>
      <c r="S426" s="136"/>
      <c r="T426" s="136"/>
    </row>
    <row r="427" spans="1:20" ht="15" x14ac:dyDescent="0.25">
      <c r="A427" s="51" t="s">
        <v>118</v>
      </c>
      <c r="B427" s="49">
        <f t="shared" ref="B427:L427" si="167">SUM(B428:B431)</f>
        <v>1002265</v>
      </c>
      <c r="C427" s="49">
        <f t="shared" si="167"/>
        <v>100400</v>
      </c>
      <c r="D427" s="49">
        <f>SUM(D428:D431)</f>
        <v>100400</v>
      </c>
      <c r="E427" s="49"/>
      <c r="F427" s="139"/>
      <c r="G427" s="139">
        <f t="shared" si="167"/>
        <v>16334975</v>
      </c>
      <c r="H427" s="49">
        <f t="shared" si="167"/>
        <v>20202703</v>
      </c>
      <c r="I427" s="49">
        <f t="shared" si="167"/>
        <v>21733729</v>
      </c>
      <c r="J427" s="49">
        <f t="shared" si="167"/>
        <v>21733730</v>
      </c>
      <c r="K427" s="49">
        <f t="shared" si="167"/>
        <v>21733730</v>
      </c>
      <c r="L427" s="49">
        <f t="shared" si="167"/>
        <v>21733730</v>
      </c>
      <c r="M427" s="55"/>
      <c r="N427" s="79"/>
      <c r="O427" s="137">
        <f t="shared" ref="O427:T427" si="168">SUM(O428:O431)</f>
        <v>894586</v>
      </c>
      <c r="P427" s="137">
        <f t="shared" si="168"/>
        <v>894586</v>
      </c>
      <c r="Q427" s="137">
        <f t="shared" si="168"/>
        <v>994986</v>
      </c>
      <c r="R427" s="137">
        <f t="shared" si="168"/>
        <v>994986</v>
      </c>
      <c r="S427" s="151">
        <f t="shared" si="168"/>
        <v>16334975</v>
      </c>
      <c r="T427" s="151">
        <f t="shared" si="168"/>
        <v>20202703</v>
      </c>
    </row>
    <row r="428" spans="1:20" x14ac:dyDescent="0.2">
      <c r="A428" s="42" t="s">
        <v>119</v>
      </c>
      <c r="B428" s="49"/>
      <c r="C428" s="49"/>
      <c r="D428" s="49"/>
      <c r="E428" s="49"/>
      <c r="F428" s="139"/>
      <c r="G428" s="139"/>
      <c r="H428" s="49"/>
      <c r="I428" s="49">
        <f>I445</f>
        <v>1531026</v>
      </c>
      <c r="J428" s="49">
        <f>J445</f>
        <v>1531026</v>
      </c>
      <c r="K428" s="49">
        <f>K445</f>
        <v>1531026</v>
      </c>
      <c r="L428" s="49">
        <f>L445</f>
        <v>1531026</v>
      </c>
      <c r="M428" s="55"/>
      <c r="N428" s="79"/>
      <c r="O428" s="137"/>
      <c r="P428" s="137"/>
      <c r="Q428" s="137"/>
      <c r="R428" s="137"/>
      <c r="S428" s="151"/>
      <c r="T428" s="151"/>
    </row>
    <row r="429" spans="1:20" x14ac:dyDescent="0.2">
      <c r="A429" s="42" t="s">
        <v>120</v>
      </c>
      <c r="B429" s="49"/>
      <c r="C429" s="49"/>
      <c r="D429" s="49"/>
      <c r="E429" s="49"/>
      <c r="F429" s="139"/>
      <c r="G429" s="139"/>
      <c r="H429" s="49"/>
      <c r="I429" s="49"/>
      <c r="J429" s="49"/>
      <c r="K429" s="49"/>
      <c r="L429" s="49"/>
      <c r="M429" s="55"/>
      <c r="N429" s="79"/>
      <c r="O429" s="137"/>
      <c r="P429" s="137"/>
      <c r="Q429" s="137"/>
      <c r="R429" s="137"/>
      <c r="S429" s="151"/>
      <c r="T429" s="151"/>
    </row>
    <row r="430" spans="1:20" x14ac:dyDescent="0.2">
      <c r="A430" s="42" t="s">
        <v>121</v>
      </c>
      <c r="B430" s="49"/>
      <c r="C430" s="49"/>
      <c r="D430" s="49"/>
      <c r="E430" s="49"/>
      <c r="F430" s="139"/>
      <c r="G430" s="139"/>
      <c r="H430" s="49"/>
      <c r="I430" s="49"/>
      <c r="J430" s="49"/>
      <c r="K430" s="49"/>
      <c r="L430" s="49"/>
      <c r="M430" s="55"/>
      <c r="N430" s="79"/>
      <c r="O430" s="137"/>
      <c r="P430" s="137"/>
      <c r="Q430" s="137"/>
      <c r="R430" s="137"/>
      <c r="S430" s="151"/>
      <c r="T430" s="151"/>
    </row>
    <row r="431" spans="1:20" ht="15" x14ac:dyDescent="0.25">
      <c r="A431" s="51" t="s">
        <v>122</v>
      </c>
      <c r="B431" s="49">
        <f t="shared" ref="B431:L431" si="169">B432+B433</f>
        <v>1002265</v>
      </c>
      <c r="C431" s="49">
        <f t="shared" si="169"/>
        <v>100400</v>
      </c>
      <c r="D431" s="49">
        <f t="shared" si="169"/>
        <v>100400</v>
      </c>
      <c r="E431" s="49"/>
      <c r="F431" s="139"/>
      <c r="G431" s="139">
        <f t="shared" si="169"/>
        <v>16334975</v>
      </c>
      <c r="H431" s="49">
        <f t="shared" si="169"/>
        <v>20202703</v>
      </c>
      <c r="I431" s="49">
        <f t="shared" si="169"/>
        <v>20202703</v>
      </c>
      <c r="J431" s="49">
        <f t="shared" si="169"/>
        <v>20202704</v>
      </c>
      <c r="K431" s="49">
        <f t="shared" si="169"/>
        <v>20202704</v>
      </c>
      <c r="L431" s="49">
        <f t="shared" si="169"/>
        <v>20202704</v>
      </c>
      <c r="M431" s="55"/>
      <c r="N431" s="79"/>
      <c r="O431" s="137">
        <f t="shared" ref="O431:T431" si="170">O432+O433</f>
        <v>894586</v>
      </c>
      <c r="P431" s="137">
        <f t="shared" si="170"/>
        <v>894586</v>
      </c>
      <c r="Q431" s="137">
        <f t="shared" si="170"/>
        <v>994986</v>
      </c>
      <c r="R431" s="137">
        <f t="shared" si="170"/>
        <v>994986</v>
      </c>
      <c r="S431" s="151">
        <f t="shared" si="170"/>
        <v>16334975</v>
      </c>
      <c r="T431" s="151">
        <f t="shared" si="170"/>
        <v>20202703</v>
      </c>
    </row>
    <row r="432" spans="1:20" x14ac:dyDescent="0.2">
      <c r="A432" s="52" t="s">
        <v>123</v>
      </c>
      <c r="B432" s="49">
        <f>B437</f>
        <v>124400</v>
      </c>
      <c r="C432" s="49">
        <f>C437</f>
        <v>100400</v>
      </c>
      <c r="D432" s="49">
        <f>D437</f>
        <v>100400</v>
      </c>
      <c r="E432" s="49"/>
      <c r="F432" s="139"/>
      <c r="G432" s="139">
        <f t="shared" ref="G432:L432" si="171">G437</f>
        <v>4234545</v>
      </c>
      <c r="H432" s="49">
        <f t="shared" si="171"/>
        <v>8421091</v>
      </c>
      <c r="I432" s="49">
        <f t="shared" si="171"/>
        <v>8421091</v>
      </c>
      <c r="J432" s="49">
        <f t="shared" si="171"/>
        <v>8421091</v>
      </c>
      <c r="K432" s="49">
        <f t="shared" si="171"/>
        <v>8421091</v>
      </c>
      <c r="L432" s="49">
        <f t="shared" si="171"/>
        <v>8421091</v>
      </c>
      <c r="M432" s="55"/>
      <c r="N432" s="79"/>
      <c r="O432" s="137">
        <f t="shared" ref="O432:T432" si="172">O437</f>
        <v>894586</v>
      </c>
      <c r="P432" s="137">
        <f t="shared" si="172"/>
        <v>894586</v>
      </c>
      <c r="Q432" s="137">
        <f t="shared" si="172"/>
        <v>994986</v>
      </c>
      <c r="R432" s="137">
        <f t="shared" si="172"/>
        <v>994986</v>
      </c>
      <c r="S432" s="151">
        <f t="shared" si="172"/>
        <v>4234545</v>
      </c>
      <c r="T432" s="151">
        <f t="shared" si="172"/>
        <v>8421091</v>
      </c>
    </row>
    <row r="433" spans="1:20" x14ac:dyDescent="0.2">
      <c r="A433" s="52" t="s">
        <v>124</v>
      </c>
      <c r="B433" s="49">
        <f>B438</f>
        <v>877865</v>
      </c>
      <c r="C433" s="49"/>
      <c r="D433" s="49"/>
      <c r="E433" s="49"/>
      <c r="F433" s="139"/>
      <c r="G433" s="139">
        <f t="shared" ref="G433:L433" si="173">G438+G441</f>
        <v>12100430</v>
      </c>
      <c r="H433" s="49">
        <f t="shared" si="173"/>
        <v>11781612</v>
      </c>
      <c r="I433" s="49">
        <f t="shared" si="173"/>
        <v>11781612</v>
      </c>
      <c r="J433" s="49">
        <f t="shared" si="173"/>
        <v>11781613</v>
      </c>
      <c r="K433" s="49">
        <f t="shared" si="173"/>
        <v>11781613</v>
      </c>
      <c r="L433" s="49">
        <f t="shared" si="173"/>
        <v>11781613</v>
      </c>
      <c r="M433" s="55"/>
      <c r="N433" s="79"/>
      <c r="O433" s="137">
        <f t="shared" ref="O433:T433" si="174">O438+O441</f>
        <v>0</v>
      </c>
      <c r="P433" s="137">
        <f t="shared" si="174"/>
        <v>0</v>
      </c>
      <c r="Q433" s="137">
        <f t="shared" si="174"/>
        <v>0</v>
      </c>
      <c r="R433" s="137">
        <f t="shared" si="174"/>
        <v>0</v>
      </c>
      <c r="S433" s="151">
        <f t="shared" si="174"/>
        <v>12100430</v>
      </c>
      <c r="T433" s="151">
        <f t="shared" si="174"/>
        <v>11781612</v>
      </c>
    </row>
    <row r="434" spans="1:20" ht="15" x14ac:dyDescent="0.25">
      <c r="A434" s="53" t="s">
        <v>125</v>
      </c>
      <c r="B434" s="54"/>
      <c r="C434" s="54"/>
      <c r="D434" s="54"/>
      <c r="E434" s="54"/>
      <c r="F434" s="159"/>
      <c r="G434" s="159"/>
      <c r="H434" s="54"/>
      <c r="I434" s="54"/>
      <c r="J434" s="54"/>
      <c r="K434" s="54"/>
      <c r="L434" s="55"/>
      <c r="M434" s="55"/>
      <c r="N434" s="79"/>
      <c r="O434" s="137"/>
      <c r="P434" s="137"/>
      <c r="Q434" s="137"/>
      <c r="R434" s="137"/>
      <c r="S434" s="151"/>
      <c r="T434" s="151"/>
    </row>
    <row r="435" spans="1:20" x14ac:dyDescent="0.2">
      <c r="A435" s="56" t="s">
        <v>126</v>
      </c>
      <c r="B435" s="54"/>
      <c r="C435" s="54"/>
      <c r="D435" s="54"/>
      <c r="E435" s="54"/>
      <c r="F435" s="159"/>
      <c r="G435" s="159"/>
      <c r="H435" s="54"/>
      <c r="I435" s="54"/>
      <c r="J435" s="54"/>
      <c r="K435" s="54"/>
      <c r="L435" s="55"/>
      <c r="M435" s="55"/>
      <c r="N435" s="79"/>
      <c r="O435" s="137"/>
      <c r="P435" s="137"/>
      <c r="Q435" s="137"/>
      <c r="R435" s="137"/>
      <c r="S435" s="151"/>
      <c r="T435" s="151"/>
    </row>
    <row r="436" spans="1:20" x14ac:dyDescent="0.2">
      <c r="A436" s="42" t="s">
        <v>127</v>
      </c>
      <c r="B436" s="49">
        <f>B437+B438</f>
        <v>1002265</v>
      </c>
      <c r="C436" s="49">
        <f>C437+C438</f>
        <v>100400</v>
      </c>
      <c r="D436" s="49">
        <f>D437+D438</f>
        <v>100400</v>
      </c>
      <c r="E436" s="49"/>
      <c r="F436" s="139"/>
      <c r="G436" s="139">
        <f>G438</f>
        <v>8547930</v>
      </c>
      <c r="H436" s="49">
        <f>H438</f>
        <v>8229112</v>
      </c>
      <c r="I436" s="49">
        <f>I437+I438</f>
        <v>16650203</v>
      </c>
      <c r="J436" s="49">
        <f>J437+J438</f>
        <v>16650204</v>
      </c>
      <c r="K436" s="49">
        <f>K437+K438</f>
        <v>16650204</v>
      </c>
      <c r="L436" s="49">
        <f>L437+L438</f>
        <v>16650204</v>
      </c>
      <c r="M436" s="55"/>
      <c r="N436" s="79"/>
      <c r="O436" s="137">
        <f>O437+O438</f>
        <v>894586</v>
      </c>
      <c r="P436" s="137">
        <f>P437+P438</f>
        <v>894586</v>
      </c>
      <c r="Q436" s="137">
        <f>Q437+Q438</f>
        <v>994986</v>
      </c>
      <c r="R436" s="137">
        <f>R437+R438</f>
        <v>994986</v>
      </c>
      <c r="S436" s="155">
        <f>S438</f>
        <v>8547930</v>
      </c>
      <c r="T436" s="156">
        <f>T438</f>
        <v>8229112</v>
      </c>
    </row>
    <row r="437" spans="1:20" x14ac:dyDescent="0.2">
      <c r="A437" s="52" t="s">
        <v>123</v>
      </c>
      <c r="B437" s="49">
        <f>B454+B467+B480+B494+B508</f>
        <v>124400</v>
      </c>
      <c r="C437" s="49">
        <f>C454+C467+C480+C494+C508</f>
        <v>100400</v>
      </c>
      <c r="D437" s="49">
        <f>D454+D467+D480+D494+D508</f>
        <v>100400</v>
      </c>
      <c r="E437" s="49"/>
      <c r="F437" s="139"/>
      <c r="G437" s="139">
        <f t="shared" ref="G437:L437" si="175">G454+G467+G480+G481+G494</f>
        <v>4234545</v>
      </c>
      <c r="H437" s="49">
        <f t="shared" si="175"/>
        <v>8421091</v>
      </c>
      <c r="I437" s="49">
        <f t="shared" si="175"/>
        <v>8421091</v>
      </c>
      <c r="J437" s="49">
        <f t="shared" si="175"/>
        <v>8421091</v>
      </c>
      <c r="K437" s="49">
        <f t="shared" si="175"/>
        <v>8421091</v>
      </c>
      <c r="L437" s="49">
        <f t="shared" si="175"/>
        <v>8421091</v>
      </c>
      <c r="M437" s="55"/>
      <c r="N437" s="79"/>
      <c r="O437" s="137">
        <f t="shared" ref="O437:R438" si="176">O454+O467+O480+O494+O508</f>
        <v>894586</v>
      </c>
      <c r="P437" s="137">
        <f t="shared" si="176"/>
        <v>894586</v>
      </c>
      <c r="Q437" s="137">
        <f t="shared" si="176"/>
        <v>994986</v>
      </c>
      <c r="R437" s="137">
        <f t="shared" si="176"/>
        <v>994986</v>
      </c>
      <c r="S437" s="151">
        <f>G437</f>
        <v>4234545</v>
      </c>
      <c r="T437" s="151">
        <f>H437</f>
        <v>8421091</v>
      </c>
    </row>
    <row r="438" spans="1:20" x14ac:dyDescent="0.2">
      <c r="A438" s="52" t="s">
        <v>124</v>
      </c>
      <c r="B438" s="49">
        <f>B455+B468+B482+B495+B509</f>
        <v>877865</v>
      </c>
      <c r="C438" s="49"/>
      <c r="D438" s="49"/>
      <c r="E438" s="49"/>
      <c r="F438" s="139"/>
      <c r="G438" s="139">
        <f t="shared" ref="G438:L438" si="177">G455+G468+G482+G495</f>
        <v>8547930</v>
      </c>
      <c r="H438" s="49">
        <f t="shared" si="177"/>
        <v>8229112</v>
      </c>
      <c r="I438" s="49">
        <f t="shared" si="177"/>
        <v>8229112</v>
      </c>
      <c r="J438" s="49">
        <f t="shared" si="177"/>
        <v>8229113</v>
      </c>
      <c r="K438" s="49">
        <f t="shared" si="177"/>
        <v>8229113</v>
      </c>
      <c r="L438" s="49">
        <f t="shared" si="177"/>
        <v>8229113</v>
      </c>
      <c r="M438" s="55"/>
      <c r="N438" s="79"/>
      <c r="O438" s="137">
        <f t="shared" si="176"/>
        <v>0</v>
      </c>
      <c r="P438" s="137">
        <f t="shared" si="176"/>
        <v>0</v>
      </c>
      <c r="Q438" s="137">
        <f t="shared" si="176"/>
        <v>0</v>
      </c>
      <c r="R438" s="137">
        <f t="shared" si="176"/>
        <v>0</v>
      </c>
      <c r="S438" s="151">
        <f>G438</f>
        <v>8547930</v>
      </c>
      <c r="T438" s="151">
        <f>H438</f>
        <v>8229112</v>
      </c>
    </row>
    <row r="439" spans="1:20" x14ac:dyDescent="0.2">
      <c r="A439" s="42" t="s">
        <v>136</v>
      </c>
      <c r="B439" s="49"/>
      <c r="C439" s="49"/>
      <c r="D439" s="49"/>
      <c r="E439" s="49"/>
      <c r="F439" s="139"/>
      <c r="G439" s="139">
        <f t="shared" ref="G439:L439" si="178">G441</f>
        <v>3552500</v>
      </c>
      <c r="H439" s="49">
        <f t="shared" si="178"/>
        <v>3552500</v>
      </c>
      <c r="I439" s="49">
        <f t="shared" si="178"/>
        <v>3552500</v>
      </c>
      <c r="J439" s="49">
        <f t="shared" si="178"/>
        <v>3552500</v>
      </c>
      <c r="K439" s="49">
        <f t="shared" si="178"/>
        <v>3552500</v>
      </c>
      <c r="L439" s="49">
        <f t="shared" si="178"/>
        <v>3552500</v>
      </c>
      <c r="M439" s="55"/>
      <c r="O439" s="137"/>
      <c r="P439" s="137"/>
      <c r="Q439" s="137"/>
      <c r="R439" s="137"/>
      <c r="S439" s="156">
        <f>S441</f>
        <v>3552500</v>
      </c>
      <c r="T439" s="156">
        <f>T441</f>
        <v>3552500</v>
      </c>
    </row>
    <row r="440" spans="1:20" x14ac:dyDescent="0.2">
      <c r="A440" s="52" t="s">
        <v>123</v>
      </c>
      <c r="B440" s="49"/>
      <c r="C440" s="49"/>
      <c r="D440" s="49"/>
      <c r="E440" s="49"/>
      <c r="F440" s="139"/>
      <c r="G440" s="139"/>
      <c r="H440" s="49"/>
      <c r="I440" s="49"/>
      <c r="J440" s="49"/>
      <c r="K440" s="49"/>
      <c r="L440" s="49"/>
      <c r="M440" s="55"/>
      <c r="O440" s="137"/>
      <c r="P440" s="137"/>
      <c r="Q440" s="137"/>
      <c r="R440" s="137"/>
      <c r="S440" s="151"/>
      <c r="T440" s="151"/>
    </row>
    <row r="441" spans="1:20" x14ac:dyDescent="0.2">
      <c r="A441" s="52" t="s">
        <v>124</v>
      </c>
      <c r="B441" s="49"/>
      <c r="C441" s="49"/>
      <c r="D441" s="49"/>
      <c r="E441" s="85" t="s">
        <v>129</v>
      </c>
      <c r="F441" s="139"/>
      <c r="G441" s="139">
        <f t="shared" ref="G441:L441" si="179">G509</f>
        <v>3552500</v>
      </c>
      <c r="H441" s="49">
        <f t="shared" si="179"/>
        <v>3552500</v>
      </c>
      <c r="I441" s="49">
        <f t="shared" si="179"/>
        <v>3552500</v>
      </c>
      <c r="J441" s="49">
        <f t="shared" si="179"/>
        <v>3552500</v>
      </c>
      <c r="K441" s="49">
        <f t="shared" si="179"/>
        <v>3552500</v>
      </c>
      <c r="L441" s="49">
        <f t="shared" si="179"/>
        <v>3552500</v>
      </c>
      <c r="M441" s="55"/>
      <c r="O441" s="137"/>
      <c r="P441" s="137"/>
      <c r="Q441" s="137"/>
      <c r="R441" s="137"/>
      <c r="S441" s="151">
        <f>G441</f>
        <v>3552500</v>
      </c>
      <c r="T441" s="151">
        <f>H441</f>
        <v>3552500</v>
      </c>
    </row>
    <row r="442" spans="1:20" x14ac:dyDescent="0.2">
      <c r="A442" s="71" t="s">
        <v>217</v>
      </c>
      <c r="B442" s="72"/>
      <c r="C442" s="72"/>
      <c r="D442" s="72"/>
      <c r="E442" s="72"/>
      <c r="F442" s="162"/>
      <c r="G442" s="162"/>
      <c r="H442" s="72"/>
      <c r="I442" s="72"/>
      <c r="J442" s="72"/>
      <c r="K442" s="72"/>
      <c r="L442" s="73"/>
      <c r="M442" s="73"/>
      <c r="O442" s="136"/>
      <c r="P442" s="136"/>
      <c r="Q442" s="136"/>
      <c r="R442" s="136"/>
      <c r="S442" s="136"/>
      <c r="T442" s="136"/>
    </row>
    <row r="443" spans="1:20" x14ac:dyDescent="0.2">
      <c r="A443" s="74" t="s">
        <v>218</v>
      </c>
      <c r="B443" s="75"/>
      <c r="C443" s="75"/>
      <c r="D443" s="75"/>
      <c r="E443" s="75"/>
      <c r="F443" s="163"/>
      <c r="G443" s="163"/>
      <c r="H443" s="75"/>
      <c r="I443" s="75"/>
      <c r="J443" s="75"/>
      <c r="K443" s="75"/>
      <c r="L443" s="76"/>
      <c r="M443" s="76"/>
      <c r="O443" s="136"/>
      <c r="P443" s="136"/>
      <c r="Q443" s="136"/>
      <c r="R443" s="136"/>
      <c r="S443" s="136"/>
      <c r="T443" s="136"/>
    </row>
    <row r="444" spans="1:20" ht="15" x14ac:dyDescent="0.25">
      <c r="A444" s="77" t="s">
        <v>118</v>
      </c>
      <c r="B444" s="78"/>
      <c r="C444" s="78"/>
      <c r="D444" s="78"/>
      <c r="E444" s="78"/>
      <c r="F444" s="138"/>
      <c r="G444" s="138">
        <f t="shared" ref="G444:L444" si="180">SUM(G445:G448)</f>
        <v>8229112</v>
      </c>
      <c r="H444" s="78">
        <f t="shared" si="180"/>
        <v>8229112</v>
      </c>
      <c r="I444" s="78">
        <f t="shared" si="180"/>
        <v>9760138</v>
      </c>
      <c r="J444" s="78">
        <f t="shared" si="180"/>
        <v>9760139</v>
      </c>
      <c r="K444" s="78">
        <f t="shared" si="180"/>
        <v>9760139</v>
      </c>
      <c r="L444" s="78">
        <f t="shared" si="180"/>
        <v>9760139</v>
      </c>
      <c r="M444" s="50"/>
      <c r="N444" s="79"/>
      <c r="O444" s="151"/>
      <c r="P444" s="151"/>
      <c r="Q444" s="151"/>
      <c r="R444" s="151"/>
      <c r="S444" s="151">
        <f>SUM(S445:S448)</f>
        <v>8229112</v>
      </c>
      <c r="T444" s="151">
        <f>SUM(T445:T448)</f>
        <v>8229112</v>
      </c>
    </row>
    <row r="445" spans="1:20" x14ac:dyDescent="0.2">
      <c r="A445" s="42" t="s">
        <v>119</v>
      </c>
      <c r="B445" s="49"/>
      <c r="C445" s="49"/>
      <c r="D445" s="49"/>
      <c r="E445" s="49"/>
      <c r="F445" s="139"/>
      <c r="G445" s="139"/>
      <c r="H445" s="49"/>
      <c r="I445" s="49">
        <v>1531026</v>
      </c>
      <c r="J445" s="49">
        <v>1531026</v>
      </c>
      <c r="K445" s="49">
        <v>1531026</v>
      </c>
      <c r="L445" s="49">
        <v>1531026</v>
      </c>
      <c r="M445" s="80" t="s">
        <v>219</v>
      </c>
      <c r="N445" s="79"/>
      <c r="O445" s="151"/>
      <c r="P445" s="151"/>
      <c r="Q445" s="151"/>
      <c r="R445" s="151"/>
      <c r="S445" s="151"/>
      <c r="T445" s="151"/>
    </row>
    <row r="446" spans="1:20" x14ac:dyDescent="0.2">
      <c r="A446" s="42" t="s">
        <v>120</v>
      </c>
      <c r="B446" s="49"/>
      <c r="C446" s="49"/>
      <c r="D446" s="49"/>
      <c r="E446" s="49"/>
      <c r="F446" s="139"/>
      <c r="G446" s="139"/>
      <c r="H446" s="49"/>
      <c r="I446" s="49"/>
      <c r="J446" s="49"/>
      <c r="K446" s="49"/>
      <c r="L446" s="49"/>
      <c r="M446" s="55"/>
      <c r="N446" s="79"/>
      <c r="O446" s="151"/>
      <c r="P446" s="151"/>
      <c r="Q446" s="151"/>
      <c r="R446" s="151"/>
      <c r="S446" s="151"/>
      <c r="T446" s="151"/>
    </row>
    <row r="447" spans="1:20" x14ac:dyDescent="0.2">
      <c r="A447" s="42" t="s">
        <v>121</v>
      </c>
      <c r="B447" s="49"/>
      <c r="C447" s="49"/>
      <c r="D447" s="49"/>
      <c r="E447" s="49"/>
      <c r="F447" s="139"/>
      <c r="G447" s="139"/>
      <c r="H447" s="49"/>
      <c r="I447" s="49"/>
      <c r="J447" s="49"/>
      <c r="K447" s="49"/>
      <c r="L447" s="49"/>
      <c r="M447" s="55"/>
      <c r="N447" s="79"/>
      <c r="O447" s="151"/>
      <c r="P447" s="151"/>
      <c r="Q447" s="151"/>
      <c r="R447" s="151"/>
      <c r="S447" s="151"/>
      <c r="T447" s="151"/>
    </row>
    <row r="448" spans="1:20" ht="15" x14ac:dyDescent="0.25">
      <c r="A448" s="51" t="s">
        <v>122</v>
      </c>
      <c r="B448" s="49"/>
      <c r="C448" s="49"/>
      <c r="D448" s="49"/>
      <c r="E448" s="49"/>
      <c r="F448" s="139"/>
      <c r="G448" s="139">
        <f t="shared" ref="G448:L448" si="181">G449+G450</f>
        <v>8229112</v>
      </c>
      <c r="H448" s="49">
        <f t="shared" si="181"/>
        <v>8229112</v>
      </c>
      <c r="I448" s="49">
        <f t="shared" si="181"/>
        <v>8229112</v>
      </c>
      <c r="J448" s="49">
        <f t="shared" si="181"/>
        <v>8229113</v>
      </c>
      <c r="K448" s="49">
        <f t="shared" si="181"/>
        <v>8229113</v>
      </c>
      <c r="L448" s="49">
        <f t="shared" si="181"/>
        <v>8229113</v>
      </c>
      <c r="M448" s="55"/>
      <c r="N448" s="79"/>
      <c r="O448" s="151"/>
      <c r="P448" s="151"/>
      <c r="Q448" s="151"/>
      <c r="R448" s="151"/>
      <c r="S448" s="151">
        <f>S449+S450</f>
        <v>8229112</v>
      </c>
      <c r="T448" s="151">
        <f>T449+T450</f>
        <v>8229112</v>
      </c>
    </row>
    <row r="449" spans="1:20" x14ac:dyDescent="0.2">
      <c r="A449" s="52" t="s">
        <v>123</v>
      </c>
      <c r="B449" s="49"/>
      <c r="C449" s="49"/>
      <c r="D449" s="49"/>
      <c r="E449" s="49"/>
      <c r="F449" s="139"/>
      <c r="G449" s="139"/>
      <c r="H449" s="49"/>
      <c r="I449" s="49"/>
      <c r="J449" s="49"/>
      <c r="K449" s="49"/>
      <c r="L449" s="49"/>
      <c r="M449" s="55"/>
      <c r="N449" s="79"/>
      <c r="O449" s="151"/>
      <c r="P449" s="151"/>
      <c r="Q449" s="151"/>
      <c r="R449" s="151"/>
      <c r="S449" s="151"/>
      <c r="T449" s="151"/>
    </row>
    <row r="450" spans="1:20" x14ac:dyDescent="0.2">
      <c r="A450" s="52" t="s">
        <v>124</v>
      </c>
      <c r="B450" s="49"/>
      <c r="C450" s="49"/>
      <c r="D450" s="49"/>
      <c r="E450" s="85" t="s">
        <v>129</v>
      </c>
      <c r="F450" s="139"/>
      <c r="G450" s="139">
        <f t="shared" ref="G450:L450" si="182">G455</f>
        <v>8229112</v>
      </c>
      <c r="H450" s="49">
        <f t="shared" si="182"/>
        <v>8229112</v>
      </c>
      <c r="I450" s="49">
        <f t="shared" si="182"/>
        <v>8229112</v>
      </c>
      <c r="J450" s="49">
        <f t="shared" si="182"/>
        <v>8229113</v>
      </c>
      <c r="K450" s="49">
        <f t="shared" si="182"/>
        <v>8229113</v>
      </c>
      <c r="L450" s="49">
        <f t="shared" si="182"/>
        <v>8229113</v>
      </c>
      <c r="M450" s="55"/>
      <c r="N450" s="79"/>
      <c r="O450" s="151"/>
      <c r="P450" s="151"/>
      <c r="Q450" s="151"/>
      <c r="R450" s="151"/>
      <c r="S450" s="151">
        <f>S455</f>
        <v>8229112</v>
      </c>
      <c r="T450" s="151">
        <f>T455</f>
        <v>8229112</v>
      </c>
    </row>
    <row r="451" spans="1:20" ht="15" x14ac:dyDescent="0.25">
      <c r="A451" s="53" t="s">
        <v>125</v>
      </c>
      <c r="B451" s="54"/>
      <c r="C451" s="54"/>
      <c r="D451" s="54"/>
      <c r="E451" s="54"/>
      <c r="F451" s="159"/>
      <c r="G451" s="159"/>
      <c r="H451" s="54"/>
      <c r="I451" s="54"/>
      <c r="J451" s="54"/>
      <c r="K451" s="54"/>
      <c r="L451" s="55"/>
      <c r="M451" s="55"/>
      <c r="N451" s="79"/>
      <c r="O451" s="151"/>
      <c r="P451" s="151"/>
      <c r="Q451" s="151"/>
      <c r="R451" s="151"/>
      <c r="S451" s="151"/>
      <c r="T451" s="151"/>
    </row>
    <row r="452" spans="1:20" x14ac:dyDescent="0.2">
      <c r="A452" s="56" t="s">
        <v>126</v>
      </c>
      <c r="B452" s="54"/>
      <c r="C452" s="54"/>
      <c r="D452" s="54"/>
      <c r="E452" s="54"/>
      <c r="F452" s="159"/>
      <c r="G452" s="159"/>
      <c r="H452" s="54"/>
      <c r="I452" s="54"/>
      <c r="J452" s="54"/>
      <c r="K452" s="54"/>
      <c r="L452" s="55"/>
      <c r="M452" s="55"/>
      <c r="N452" s="79"/>
      <c r="O452" s="151"/>
      <c r="P452" s="151"/>
      <c r="Q452" s="151"/>
      <c r="R452" s="151"/>
      <c r="S452" s="151"/>
      <c r="T452" s="151"/>
    </row>
    <row r="453" spans="1:20" x14ac:dyDescent="0.2">
      <c r="A453" s="42" t="s">
        <v>127</v>
      </c>
      <c r="B453" s="49"/>
      <c r="C453" s="49"/>
      <c r="D453" s="49"/>
      <c r="E453" s="49"/>
      <c r="F453" s="139"/>
      <c r="G453" s="139">
        <f t="shared" ref="G453:L453" si="183">G454+G455</f>
        <v>8229112</v>
      </c>
      <c r="H453" s="49">
        <f t="shared" si="183"/>
        <v>8229112</v>
      </c>
      <c r="I453" s="49">
        <f t="shared" si="183"/>
        <v>8229112</v>
      </c>
      <c r="J453" s="49">
        <f t="shared" si="183"/>
        <v>8229113</v>
      </c>
      <c r="K453" s="49">
        <f t="shared" si="183"/>
        <v>8229113</v>
      </c>
      <c r="L453" s="49">
        <f t="shared" si="183"/>
        <v>8229113</v>
      </c>
      <c r="M453" s="55"/>
      <c r="N453" s="79"/>
      <c r="O453" s="151"/>
      <c r="P453" s="151"/>
      <c r="Q453" s="151"/>
      <c r="R453" s="151"/>
      <c r="S453" s="151">
        <f>S454+S455</f>
        <v>8229112</v>
      </c>
      <c r="T453" s="151">
        <f>T454+T455</f>
        <v>8229112</v>
      </c>
    </row>
    <row r="454" spans="1:20" x14ac:dyDescent="0.2">
      <c r="A454" s="52" t="s">
        <v>123</v>
      </c>
      <c r="B454" s="49"/>
      <c r="C454" s="49"/>
      <c r="D454" s="49"/>
      <c r="E454" s="49"/>
      <c r="F454" s="139"/>
      <c r="G454" s="139"/>
      <c r="H454" s="49"/>
      <c r="I454" s="49"/>
      <c r="J454" s="49"/>
      <c r="K454" s="49"/>
      <c r="L454" s="49"/>
      <c r="M454" s="55"/>
      <c r="N454" s="79"/>
      <c r="O454" s="151"/>
      <c r="P454" s="151"/>
      <c r="Q454" s="151"/>
      <c r="R454" s="151"/>
      <c r="S454" s="151"/>
      <c r="T454" s="151"/>
    </row>
    <row r="455" spans="1:20" x14ac:dyDescent="0.2">
      <c r="A455" s="52" t="s">
        <v>124</v>
      </c>
      <c r="B455" s="49"/>
      <c r="C455" s="49"/>
      <c r="D455" s="49"/>
      <c r="E455" s="85" t="s">
        <v>129</v>
      </c>
      <c r="F455" s="139"/>
      <c r="G455" s="139">
        <v>8229112</v>
      </c>
      <c r="H455" s="49">
        <v>8229112</v>
      </c>
      <c r="I455" s="49">
        <v>8229112</v>
      </c>
      <c r="J455" s="49">
        <v>8229113</v>
      </c>
      <c r="K455" s="49">
        <v>8229113</v>
      </c>
      <c r="L455" s="49">
        <v>8229113</v>
      </c>
      <c r="M455" s="50" t="s">
        <v>220</v>
      </c>
      <c r="N455" s="79"/>
      <c r="O455" s="151"/>
      <c r="P455" s="151"/>
      <c r="Q455" s="151"/>
      <c r="R455" s="151"/>
      <c r="S455" s="151">
        <f>G455</f>
        <v>8229112</v>
      </c>
      <c r="T455" s="151">
        <f>H455</f>
        <v>8229112</v>
      </c>
    </row>
    <row r="456" spans="1:20" x14ac:dyDescent="0.2">
      <c r="A456" s="82" t="s">
        <v>221</v>
      </c>
      <c r="B456" s="83"/>
      <c r="C456" s="83"/>
      <c r="D456" s="83"/>
      <c r="E456" s="83"/>
      <c r="F456" s="159"/>
      <c r="G456" s="159"/>
      <c r="H456" s="83"/>
      <c r="I456" s="83"/>
      <c r="J456" s="83"/>
      <c r="K456" s="83"/>
      <c r="L456" s="84"/>
      <c r="M456" s="87"/>
      <c r="O456" s="136"/>
      <c r="P456" s="136"/>
      <c r="Q456" s="136"/>
      <c r="R456" s="136"/>
      <c r="S456" s="136"/>
      <c r="T456" s="136"/>
    </row>
    <row r="457" spans="1:20" ht="15" x14ac:dyDescent="0.25">
      <c r="A457" s="77" t="s">
        <v>118</v>
      </c>
      <c r="B457" s="78">
        <f>SUM(B458:B461)</f>
        <v>877865</v>
      </c>
      <c r="C457" s="78"/>
      <c r="D457" s="78"/>
      <c r="E457" s="78"/>
      <c r="F457" s="138"/>
      <c r="G457" s="138">
        <f>SUM(G458:G461)</f>
        <v>318818</v>
      </c>
      <c r="H457" s="78"/>
      <c r="I457" s="78"/>
      <c r="J457" s="78"/>
      <c r="K457" s="78"/>
      <c r="L457" s="78"/>
      <c r="M457" s="50"/>
      <c r="N457" s="79"/>
      <c r="O457" s="151"/>
      <c r="P457" s="151"/>
      <c r="Q457" s="151"/>
      <c r="R457" s="151"/>
      <c r="S457" s="151">
        <f>SUM(S458:S461)</f>
        <v>318818</v>
      </c>
      <c r="T457" s="151"/>
    </row>
    <row r="458" spans="1:20" x14ac:dyDescent="0.2">
      <c r="A458" s="42" t="s">
        <v>119</v>
      </c>
      <c r="B458" s="49"/>
      <c r="C458" s="49"/>
      <c r="D458" s="49"/>
      <c r="E458" s="49"/>
      <c r="F458" s="139"/>
      <c r="G458" s="139"/>
      <c r="H458" s="49"/>
      <c r="I458" s="49"/>
      <c r="J458" s="49"/>
      <c r="K458" s="49"/>
      <c r="L458" s="49"/>
      <c r="M458" s="50"/>
      <c r="N458" s="79"/>
      <c r="O458" s="151"/>
      <c r="P458" s="151"/>
      <c r="Q458" s="151"/>
      <c r="R458" s="151"/>
      <c r="S458" s="151"/>
      <c r="T458" s="151"/>
    </row>
    <row r="459" spans="1:20" x14ac:dyDescent="0.2">
      <c r="A459" s="42" t="s">
        <v>120</v>
      </c>
      <c r="B459" s="49"/>
      <c r="C459" s="49"/>
      <c r="D459" s="49"/>
      <c r="E459" s="49"/>
      <c r="F459" s="139"/>
      <c r="G459" s="139"/>
      <c r="H459" s="49"/>
      <c r="I459" s="49"/>
      <c r="J459" s="49"/>
      <c r="K459" s="49"/>
      <c r="L459" s="49"/>
      <c r="M459" s="50"/>
      <c r="N459" s="79"/>
      <c r="O459" s="151"/>
      <c r="P459" s="151"/>
      <c r="Q459" s="151"/>
      <c r="R459" s="151"/>
      <c r="S459" s="151"/>
      <c r="T459" s="151"/>
    </row>
    <row r="460" spans="1:20" x14ac:dyDescent="0.2">
      <c r="A460" s="42" t="s">
        <v>121</v>
      </c>
      <c r="B460" s="49"/>
      <c r="C460" s="49"/>
      <c r="D460" s="49"/>
      <c r="E460" s="49"/>
      <c r="F460" s="139"/>
      <c r="G460" s="139"/>
      <c r="H460" s="49"/>
      <c r="I460" s="49"/>
      <c r="J460" s="49"/>
      <c r="K460" s="49"/>
      <c r="L460" s="49"/>
      <c r="M460" s="50"/>
      <c r="N460" s="79"/>
      <c r="O460" s="151"/>
      <c r="P460" s="151"/>
      <c r="Q460" s="151"/>
      <c r="R460" s="151"/>
      <c r="S460" s="151"/>
      <c r="T460" s="151"/>
    </row>
    <row r="461" spans="1:20" ht="15" x14ac:dyDescent="0.25">
      <c r="A461" s="51" t="s">
        <v>122</v>
      </c>
      <c r="B461" s="49">
        <f>B462+B463</f>
        <v>877865</v>
      </c>
      <c r="C461" s="49"/>
      <c r="D461" s="49"/>
      <c r="E461" s="49"/>
      <c r="F461" s="139"/>
      <c r="G461" s="139">
        <f>G462+G463</f>
        <v>318818</v>
      </c>
      <c r="H461" s="49"/>
      <c r="I461" s="49"/>
      <c r="J461" s="49"/>
      <c r="K461" s="49"/>
      <c r="L461" s="49"/>
      <c r="M461" s="50"/>
      <c r="N461" s="79"/>
      <c r="O461" s="151"/>
      <c r="P461" s="151"/>
      <c r="Q461" s="151"/>
      <c r="R461" s="151"/>
      <c r="S461" s="151">
        <f>S462+S463</f>
        <v>318818</v>
      </c>
      <c r="T461" s="151"/>
    </row>
    <row r="462" spans="1:20" x14ac:dyDescent="0.2">
      <c r="A462" s="52" t="s">
        <v>123</v>
      </c>
      <c r="B462" s="49"/>
      <c r="C462" s="49"/>
      <c r="D462" s="49"/>
      <c r="E462" s="49"/>
      <c r="F462" s="139"/>
      <c r="G462" s="139"/>
      <c r="H462" s="49"/>
      <c r="I462" s="49"/>
      <c r="J462" s="49"/>
      <c r="K462" s="49"/>
      <c r="L462" s="49"/>
      <c r="M462" s="50"/>
      <c r="N462" s="79"/>
      <c r="O462" s="151"/>
      <c r="P462" s="151"/>
      <c r="Q462" s="151"/>
      <c r="R462" s="151"/>
      <c r="S462" s="151"/>
      <c r="T462" s="151"/>
    </row>
    <row r="463" spans="1:20" x14ac:dyDescent="0.2">
      <c r="A463" s="52" t="s">
        <v>124</v>
      </c>
      <c r="B463" s="49">
        <f>B468</f>
        <v>877865</v>
      </c>
      <c r="C463" s="49"/>
      <c r="D463" s="49"/>
      <c r="E463" s="49"/>
      <c r="F463" s="139"/>
      <c r="G463" s="139">
        <f>G468</f>
        <v>318818</v>
      </c>
      <c r="H463" s="49"/>
      <c r="I463" s="49"/>
      <c r="J463" s="49"/>
      <c r="K463" s="49"/>
      <c r="L463" s="49"/>
      <c r="M463" s="50"/>
      <c r="N463" s="79"/>
      <c r="O463" s="151"/>
      <c r="P463" s="151"/>
      <c r="Q463" s="151"/>
      <c r="R463" s="151"/>
      <c r="S463" s="151">
        <f>S468</f>
        <v>318818</v>
      </c>
      <c r="T463" s="151"/>
    </row>
    <row r="464" spans="1:20" ht="15" x14ac:dyDescent="0.25">
      <c r="A464" s="53" t="s">
        <v>125</v>
      </c>
      <c r="B464" s="54"/>
      <c r="C464" s="54"/>
      <c r="D464" s="54"/>
      <c r="E464" s="54"/>
      <c r="F464" s="159"/>
      <c r="G464" s="159"/>
      <c r="H464" s="54"/>
      <c r="I464" s="54"/>
      <c r="J464" s="54"/>
      <c r="K464" s="54"/>
      <c r="L464" s="55"/>
      <c r="M464" s="55"/>
      <c r="N464" s="79"/>
      <c r="O464" s="151"/>
      <c r="P464" s="151"/>
      <c r="Q464" s="151"/>
      <c r="R464" s="151"/>
      <c r="S464" s="151"/>
      <c r="T464" s="151"/>
    </row>
    <row r="465" spans="1:20" x14ac:dyDescent="0.2">
      <c r="A465" s="56" t="s">
        <v>126</v>
      </c>
      <c r="B465" s="54"/>
      <c r="C465" s="54"/>
      <c r="D465" s="54"/>
      <c r="E465" s="54"/>
      <c r="F465" s="159"/>
      <c r="G465" s="159"/>
      <c r="H465" s="54"/>
      <c r="I465" s="54"/>
      <c r="J465" s="54"/>
      <c r="K465" s="54"/>
      <c r="L465" s="55"/>
      <c r="M465" s="55"/>
      <c r="N465" s="79"/>
      <c r="O465" s="151"/>
      <c r="P465" s="151"/>
      <c r="Q465" s="151"/>
      <c r="R465" s="151"/>
      <c r="S465" s="151"/>
      <c r="T465" s="151"/>
    </row>
    <row r="466" spans="1:20" x14ac:dyDescent="0.2">
      <c r="A466" s="42" t="s">
        <v>127</v>
      </c>
      <c r="B466" s="49">
        <f>B467+B468</f>
        <v>877865</v>
      </c>
      <c r="C466" s="49"/>
      <c r="D466" s="49"/>
      <c r="E466" s="49"/>
      <c r="F466" s="139"/>
      <c r="G466" s="139">
        <f>G467+G468</f>
        <v>318818</v>
      </c>
      <c r="H466" s="49"/>
      <c r="I466" s="49"/>
      <c r="J466" s="49"/>
      <c r="K466" s="49"/>
      <c r="L466" s="49"/>
      <c r="M466" s="55"/>
      <c r="N466" s="79"/>
      <c r="O466" s="151"/>
      <c r="P466" s="151"/>
      <c r="Q466" s="151"/>
      <c r="R466" s="151"/>
      <c r="S466" s="151">
        <f>S467+S468</f>
        <v>318818</v>
      </c>
      <c r="T466" s="151"/>
    </row>
    <row r="467" spans="1:20" x14ac:dyDescent="0.2">
      <c r="A467" s="52" t="s">
        <v>123</v>
      </c>
      <c r="B467" s="49"/>
      <c r="C467" s="49"/>
      <c r="D467" s="49"/>
      <c r="E467" s="49"/>
      <c r="F467" s="139"/>
      <c r="G467" s="139"/>
      <c r="H467" s="49"/>
      <c r="I467" s="49"/>
      <c r="J467" s="49"/>
      <c r="K467" s="49"/>
      <c r="L467" s="49"/>
      <c r="M467" s="55"/>
      <c r="N467" s="79"/>
      <c r="O467" s="151"/>
      <c r="P467" s="151"/>
      <c r="Q467" s="151"/>
      <c r="R467" s="151"/>
      <c r="S467" s="151"/>
      <c r="T467" s="151"/>
    </row>
    <row r="468" spans="1:20" x14ac:dyDescent="0.2">
      <c r="A468" s="52" t="s">
        <v>124</v>
      </c>
      <c r="B468" s="49">
        <v>877865</v>
      </c>
      <c r="C468" s="49"/>
      <c r="D468" s="49"/>
      <c r="E468" s="49" t="s">
        <v>143</v>
      </c>
      <c r="F468" s="139"/>
      <c r="G468" s="139">
        <v>318818</v>
      </c>
      <c r="H468" s="49"/>
      <c r="I468" s="49"/>
      <c r="J468" s="49"/>
      <c r="K468" s="49"/>
      <c r="L468" s="49"/>
      <c r="M468" s="86" t="s">
        <v>222</v>
      </c>
      <c r="N468" s="81" t="s">
        <v>129</v>
      </c>
      <c r="O468" s="151"/>
      <c r="P468" s="151"/>
      <c r="Q468" s="151"/>
      <c r="R468" s="151"/>
      <c r="S468" s="151">
        <f>G468</f>
        <v>318818</v>
      </c>
      <c r="T468" s="151"/>
    </row>
    <row r="469" spans="1:20" x14ac:dyDescent="0.2">
      <c r="A469" s="82" t="s">
        <v>223</v>
      </c>
      <c r="B469" s="83"/>
      <c r="C469" s="83"/>
      <c r="D469" s="83"/>
      <c r="E469" s="83"/>
      <c r="F469" s="159"/>
      <c r="G469" s="159"/>
      <c r="H469" s="83"/>
      <c r="I469" s="83"/>
      <c r="J469" s="83"/>
      <c r="K469" s="83"/>
      <c r="L469" s="84"/>
      <c r="M469" s="87"/>
      <c r="O469" s="136"/>
      <c r="P469" s="136"/>
      <c r="Q469" s="136"/>
      <c r="R469" s="136"/>
      <c r="S469" s="136"/>
      <c r="T469" s="136"/>
    </row>
    <row r="470" spans="1:20" ht="15" x14ac:dyDescent="0.25">
      <c r="A470" s="77" t="s">
        <v>118</v>
      </c>
      <c r="B470" s="78">
        <f>SUM(B471:B474)</f>
        <v>100400</v>
      </c>
      <c r="C470" s="78">
        <f>SUM(C471:C474)</f>
        <v>100400</v>
      </c>
      <c r="D470" s="78">
        <f>SUM(D471:D474)</f>
        <v>100400</v>
      </c>
      <c r="E470" s="78"/>
      <c r="F470" s="138"/>
      <c r="G470" s="138">
        <f t="shared" ref="G470:L470" si="184">SUM(G471:G474)</f>
        <v>4034545</v>
      </c>
      <c r="H470" s="78">
        <f t="shared" si="184"/>
        <v>8069091</v>
      </c>
      <c r="I470" s="78">
        <f t="shared" si="184"/>
        <v>8069091</v>
      </c>
      <c r="J470" s="78">
        <f t="shared" si="184"/>
        <v>8069091</v>
      </c>
      <c r="K470" s="78">
        <f t="shared" si="184"/>
        <v>8069091</v>
      </c>
      <c r="L470" s="78">
        <f t="shared" si="184"/>
        <v>8069091</v>
      </c>
      <c r="M470" s="50"/>
      <c r="N470" s="79"/>
      <c r="O470" s="151"/>
      <c r="P470" s="151"/>
      <c r="Q470" s="151">
        <f>SUM(Q471:Q474)</f>
        <v>100400</v>
      </c>
      <c r="R470" s="151">
        <f>SUM(R471:R474)</f>
        <v>100400</v>
      </c>
      <c r="S470" s="151">
        <f>SUM(S471:S474)</f>
        <v>4034545</v>
      </c>
      <c r="T470" s="151">
        <f>SUM(T471:T474)</f>
        <v>8069091</v>
      </c>
    </row>
    <row r="471" spans="1:20" x14ac:dyDescent="0.2">
      <c r="A471" s="42" t="s">
        <v>119</v>
      </c>
      <c r="B471" s="49"/>
      <c r="C471" s="49"/>
      <c r="D471" s="49"/>
      <c r="E471" s="49"/>
      <c r="F471" s="139"/>
      <c r="G471" s="139"/>
      <c r="H471" s="49"/>
      <c r="I471" s="49"/>
      <c r="J471" s="49"/>
      <c r="K471" s="49"/>
      <c r="L471" s="49"/>
      <c r="M471" s="50"/>
      <c r="N471" s="79"/>
      <c r="O471" s="151"/>
      <c r="P471" s="151"/>
      <c r="Q471" s="151"/>
      <c r="R471" s="151"/>
      <c r="S471" s="151"/>
      <c r="T471" s="151"/>
    </row>
    <row r="472" spans="1:20" x14ac:dyDescent="0.2">
      <c r="A472" s="42" t="s">
        <v>120</v>
      </c>
      <c r="B472" s="49"/>
      <c r="C472" s="49"/>
      <c r="D472" s="49"/>
      <c r="E472" s="49"/>
      <c r="F472" s="139"/>
      <c r="G472" s="139"/>
      <c r="H472" s="49"/>
      <c r="I472" s="49"/>
      <c r="J472" s="49"/>
      <c r="K472" s="49"/>
      <c r="L472" s="49"/>
      <c r="M472" s="55"/>
      <c r="N472" s="79"/>
      <c r="O472" s="151"/>
      <c r="P472" s="151"/>
      <c r="Q472" s="151"/>
      <c r="R472" s="151"/>
      <c r="S472" s="151"/>
      <c r="T472" s="151"/>
    </row>
    <row r="473" spans="1:20" x14ac:dyDescent="0.2">
      <c r="A473" s="42" t="s">
        <v>121</v>
      </c>
      <c r="B473" s="49"/>
      <c r="C473" s="49"/>
      <c r="D473" s="49"/>
      <c r="E473" s="49"/>
      <c r="F473" s="139"/>
      <c r="G473" s="139"/>
      <c r="H473" s="49"/>
      <c r="I473" s="49"/>
      <c r="J473" s="49"/>
      <c r="K473" s="49"/>
      <c r="L473" s="49"/>
      <c r="M473" s="55"/>
      <c r="N473" s="79"/>
      <c r="O473" s="151"/>
      <c r="P473" s="151"/>
      <c r="Q473" s="151"/>
      <c r="R473" s="151"/>
      <c r="S473" s="151"/>
      <c r="T473" s="151"/>
    </row>
    <row r="474" spans="1:20" ht="15" x14ac:dyDescent="0.25">
      <c r="A474" s="51" t="s">
        <v>122</v>
      </c>
      <c r="B474" s="49">
        <f>B475+B476</f>
        <v>100400</v>
      </c>
      <c r="C474" s="49">
        <f>C475+C476</f>
        <v>100400</v>
      </c>
      <c r="D474" s="49">
        <f>D475+D476</f>
        <v>100400</v>
      </c>
      <c r="E474" s="49"/>
      <c r="F474" s="139"/>
      <c r="G474" s="139">
        <f t="shared" ref="G474:L474" si="185">G475+G476</f>
        <v>4034545</v>
      </c>
      <c r="H474" s="49">
        <f t="shared" si="185"/>
        <v>8069091</v>
      </c>
      <c r="I474" s="49">
        <f t="shared" si="185"/>
        <v>8069091</v>
      </c>
      <c r="J474" s="49">
        <f t="shared" si="185"/>
        <v>8069091</v>
      </c>
      <c r="K474" s="49">
        <f t="shared" si="185"/>
        <v>8069091</v>
      </c>
      <c r="L474" s="49">
        <f t="shared" si="185"/>
        <v>8069091</v>
      </c>
      <c r="M474" s="55"/>
      <c r="N474" s="79"/>
      <c r="O474" s="151"/>
      <c r="P474" s="151"/>
      <c r="Q474" s="151">
        <f>Q475+Q476</f>
        <v>100400</v>
      </c>
      <c r="R474" s="151">
        <f>R475+R476</f>
        <v>100400</v>
      </c>
      <c r="S474" s="151">
        <f>S475+S476</f>
        <v>4034545</v>
      </c>
      <c r="T474" s="151">
        <f>T475+T476</f>
        <v>8069091</v>
      </c>
    </row>
    <row r="475" spans="1:20" x14ac:dyDescent="0.2">
      <c r="A475" s="52" t="s">
        <v>123</v>
      </c>
      <c r="B475" s="49">
        <f>B480</f>
        <v>100400</v>
      </c>
      <c r="C475" s="49">
        <f>C480</f>
        <v>100400</v>
      </c>
      <c r="D475" s="49">
        <f>D480</f>
        <v>100400</v>
      </c>
      <c r="E475" s="49"/>
      <c r="F475" s="139"/>
      <c r="G475" s="139">
        <f t="shared" ref="G475:L475" si="186">G479</f>
        <v>4034545</v>
      </c>
      <c r="H475" s="49">
        <f t="shared" si="186"/>
        <v>8069091</v>
      </c>
      <c r="I475" s="49">
        <f t="shared" si="186"/>
        <v>8069091</v>
      </c>
      <c r="J475" s="49">
        <f t="shared" si="186"/>
        <v>8069091</v>
      </c>
      <c r="K475" s="49">
        <f t="shared" si="186"/>
        <v>8069091</v>
      </c>
      <c r="L475" s="49">
        <f t="shared" si="186"/>
        <v>8069091</v>
      </c>
      <c r="M475" s="55"/>
      <c r="N475" s="79"/>
      <c r="O475" s="151"/>
      <c r="P475" s="151"/>
      <c r="Q475" s="151">
        <f>Q480</f>
        <v>100400</v>
      </c>
      <c r="R475" s="151">
        <f>R480</f>
        <v>100400</v>
      </c>
      <c r="S475" s="151">
        <f>S479</f>
        <v>4034545</v>
      </c>
      <c r="T475" s="151">
        <f>T479</f>
        <v>8069091</v>
      </c>
    </row>
    <row r="476" spans="1:20" x14ac:dyDescent="0.2">
      <c r="A476" s="52" t="s">
        <v>124</v>
      </c>
      <c r="B476" s="49"/>
      <c r="C476" s="49"/>
      <c r="D476" s="49"/>
      <c r="E476" s="85" t="s">
        <v>129</v>
      </c>
      <c r="F476" s="139"/>
      <c r="G476" s="139"/>
      <c r="H476" s="49"/>
      <c r="I476" s="49"/>
      <c r="J476" s="49"/>
      <c r="K476" s="49"/>
      <c r="L476" s="49"/>
      <c r="M476" s="55"/>
      <c r="N476" s="79"/>
      <c r="O476" s="151"/>
      <c r="P476" s="151"/>
      <c r="Q476" s="151"/>
      <c r="R476" s="151"/>
      <c r="S476" s="151"/>
      <c r="T476" s="151"/>
    </row>
    <row r="477" spans="1:20" ht="15" x14ac:dyDescent="0.25">
      <c r="A477" s="53" t="s">
        <v>125</v>
      </c>
      <c r="B477" s="54"/>
      <c r="C477" s="54"/>
      <c r="D477" s="54"/>
      <c r="E477" s="54"/>
      <c r="F477" s="159"/>
      <c r="G477" s="159"/>
      <c r="H477" s="54"/>
      <c r="I477" s="54"/>
      <c r="J477" s="54"/>
      <c r="K477" s="54"/>
      <c r="L477" s="55"/>
      <c r="M477" s="55"/>
      <c r="N477" s="79"/>
      <c r="O477" s="151"/>
      <c r="P477" s="151"/>
      <c r="Q477" s="151"/>
      <c r="R477" s="151"/>
      <c r="S477" s="151"/>
      <c r="T477" s="151"/>
    </row>
    <row r="478" spans="1:20" x14ac:dyDescent="0.2">
      <c r="A478" s="56" t="s">
        <v>126</v>
      </c>
      <c r="B478" s="54"/>
      <c r="C478" s="54"/>
      <c r="D478" s="54"/>
      <c r="E478" s="54"/>
      <c r="F478" s="159"/>
      <c r="G478" s="159"/>
      <c r="H478" s="54"/>
      <c r="I478" s="54"/>
      <c r="J478" s="54"/>
      <c r="K478" s="54"/>
      <c r="L478" s="55"/>
      <c r="M478" s="55"/>
      <c r="N478" s="79"/>
      <c r="O478" s="151"/>
      <c r="P478" s="151"/>
      <c r="Q478" s="151"/>
      <c r="R478" s="151"/>
      <c r="S478" s="151"/>
      <c r="T478" s="151"/>
    </row>
    <row r="479" spans="1:20" x14ac:dyDescent="0.2">
      <c r="A479" s="42" t="s">
        <v>127</v>
      </c>
      <c r="B479" s="49">
        <f>B480+B482</f>
        <v>100400</v>
      </c>
      <c r="C479" s="49">
        <f>C480+C482</f>
        <v>100400</v>
      </c>
      <c r="D479" s="49">
        <f>D480+D482</f>
        <v>100400</v>
      </c>
      <c r="E479" s="49"/>
      <c r="F479" s="139"/>
      <c r="G479" s="139">
        <f t="shared" ref="G479:L479" si="187">G480+G481</f>
        <v>4034545</v>
      </c>
      <c r="H479" s="49">
        <f t="shared" si="187"/>
        <v>8069091</v>
      </c>
      <c r="I479" s="49">
        <f t="shared" si="187"/>
        <v>8069091</v>
      </c>
      <c r="J479" s="49">
        <f t="shared" si="187"/>
        <v>8069091</v>
      </c>
      <c r="K479" s="49">
        <f t="shared" si="187"/>
        <v>8069091</v>
      </c>
      <c r="L479" s="49">
        <f t="shared" si="187"/>
        <v>8069091</v>
      </c>
      <c r="M479" s="55"/>
      <c r="N479" s="79"/>
      <c r="O479" s="151"/>
      <c r="P479" s="151"/>
      <c r="Q479" s="151">
        <f>Q480+Q482</f>
        <v>100400</v>
      </c>
      <c r="R479" s="151">
        <f>R480+R482</f>
        <v>100400</v>
      </c>
      <c r="S479" s="151">
        <f>S480+S481</f>
        <v>4034545</v>
      </c>
      <c r="T479" s="151">
        <f>T480+T481</f>
        <v>8069091</v>
      </c>
    </row>
    <row r="480" spans="1:20" x14ac:dyDescent="0.2">
      <c r="A480" s="52" t="s">
        <v>123</v>
      </c>
      <c r="B480" s="49">
        <v>100400</v>
      </c>
      <c r="C480" s="49">
        <v>100400</v>
      </c>
      <c r="D480" s="49">
        <v>100400</v>
      </c>
      <c r="E480" s="49" t="s">
        <v>82</v>
      </c>
      <c r="F480" s="139"/>
      <c r="G480" s="139">
        <v>3702425</v>
      </c>
      <c r="H480" s="49">
        <v>7404850</v>
      </c>
      <c r="I480" s="49">
        <v>7404850</v>
      </c>
      <c r="J480" s="49">
        <v>7404850</v>
      </c>
      <c r="K480" s="49">
        <v>7404850</v>
      </c>
      <c r="L480" s="49">
        <v>7404850</v>
      </c>
      <c r="M480" s="86" t="s">
        <v>224</v>
      </c>
      <c r="N480" s="81" t="s">
        <v>129</v>
      </c>
      <c r="O480" s="151"/>
      <c r="P480" s="151"/>
      <c r="Q480" s="151">
        <f>C480</f>
        <v>100400</v>
      </c>
      <c r="R480" s="151">
        <f>D480</f>
        <v>100400</v>
      </c>
      <c r="S480" s="151">
        <f>G480</f>
        <v>3702425</v>
      </c>
      <c r="T480" s="151">
        <f>H480</f>
        <v>7404850</v>
      </c>
    </row>
    <row r="481" spans="1:20" x14ac:dyDescent="0.2">
      <c r="A481" s="52" t="s">
        <v>123</v>
      </c>
      <c r="B481" s="49"/>
      <c r="C481" s="49"/>
      <c r="D481" s="49"/>
      <c r="E481" s="49"/>
      <c r="F481" s="139"/>
      <c r="G481" s="139">
        <v>332120</v>
      </c>
      <c r="H481" s="49">
        <v>664241</v>
      </c>
      <c r="I481" s="49">
        <v>664241</v>
      </c>
      <c r="J481" s="49">
        <v>664241</v>
      </c>
      <c r="K481" s="49">
        <v>664241</v>
      </c>
      <c r="L481" s="49">
        <v>664241</v>
      </c>
      <c r="M481" s="86" t="s">
        <v>225</v>
      </c>
      <c r="N481" s="79"/>
      <c r="O481" s="151"/>
      <c r="P481" s="151"/>
      <c r="Q481" s="151"/>
      <c r="R481" s="151"/>
      <c r="S481" s="151">
        <f>G481</f>
        <v>332120</v>
      </c>
      <c r="T481" s="151">
        <f>H481</f>
        <v>664241</v>
      </c>
    </row>
    <row r="482" spans="1:20" x14ac:dyDescent="0.2">
      <c r="A482" s="52" t="s">
        <v>124</v>
      </c>
      <c r="B482" s="49"/>
      <c r="C482" s="49"/>
      <c r="D482" s="49"/>
      <c r="E482" s="49"/>
      <c r="F482" s="139"/>
      <c r="G482" s="139"/>
      <c r="H482" s="49"/>
      <c r="I482" s="49"/>
      <c r="J482" s="49"/>
      <c r="K482" s="49"/>
      <c r="L482" s="49"/>
      <c r="M482" s="109"/>
      <c r="N482" s="79"/>
      <c r="O482" s="136"/>
      <c r="P482" s="136"/>
      <c r="Q482" s="136"/>
      <c r="R482" s="136"/>
      <c r="S482" s="136"/>
      <c r="T482" s="136"/>
    </row>
    <row r="483" spans="1:20" x14ac:dyDescent="0.2">
      <c r="A483" s="82" t="s">
        <v>226</v>
      </c>
      <c r="B483" s="83"/>
      <c r="C483" s="83"/>
      <c r="D483" s="83"/>
      <c r="E483" s="83"/>
      <c r="F483" s="159"/>
      <c r="G483" s="159"/>
      <c r="H483" s="83"/>
      <c r="I483" s="83"/>
      <c r="J483" s="83"/>
      <c r="K483" s="83"/>
      <c r="L483" s="84"/>
      <c r="M483" s="87"/>
      <c r="O483" s="136"/>
      <c r="P483" s="136"/>
      <c r="Q483" s="136"/>
      <c r="R483" s="136"/>
      <c r="S483" s="136"/>
      <c r="T483" s="136"/>
    </row>
    <row r="484" spans="1:20" ht="15" x14ac:dyDescent="0.25">
      <c r="A484" s="77" t="s">
        <v>118</v>
      </c>
      <c r="B484" s="78">
        <f>SUM(B485:B488)</f>
        <v>24000</v>
      </c>
      <c r="C484" s="78"/>
      <c r="D484" s="78"/>
      <c r="E484" s="78"/>
      <c r="F484" s="139"/>
      <c r="G484" s="138">
        <f t="shared" ref="G484:L484" si="188">SUM(G485:G488)</f>
        <v>200000</v>
      </c>
      <c r="H484" s="152">
        <f t="shared" si="188"/>
        <v>352000</v>
      </c>
      <c r="I484" s="78">
        <f t="shared" si="188"/>
        <v>352000</v>
      </c>
      <c r="J484" s="78">
        <f t="shared" si="188"/>
        <v>352000</v>
      </c>
      <c r="K484" s="78">
        <f t="shared" si="188"/>
        <v>352000</v>
      </c>
      <c r="L484" s="78">
        <f t="shared" si="188"/>
        <v>352000</v>
      </c>
      <c r="M484" s="50"/>
      <c r="N484" s="79"/>
      <c r="O484" s="137">
        <f>SUM(O485:O488)</f>
        <v>894586</v>
      </c>
      <c r="P484" s="137">
        <f>SUM(P485:P488)</f>
        <v>894586</v>
      </c>
      <c r="Q484" s="137">
        <f>C484+O484</f>
        <v>894586</v>
      </c>
      <c r="R484" s="137">
        <f>D484+P484</f>
        <v>894586</v>
      </c>
      <c r="S484" s="137">
        <f>SUM(S485:S488)</f>
        <v>0</v>
      </c>
      <c r="T484" s="137">
        <f>SUM(T485:T488)</f>
        <v>0</v>
      </c>
    </row>
    <row r="485" spans="1:20" x14ac:dyDescent="0.2">
      <c r="A485" s="42" t="s">
        <v>119</v>
      </c>
      <c r="B485" s="49"/>
      <c r="C485" s="49"/>
      <c r="D485" s="49"/>
      <c r="E485" s="49"/>
      <c r="F485" s="139"/>
      <c r="G485" s="139"/>
      <c r="H485" s="153"/>
      <c r="I485" s="49"/>
      <c r="J485" s="49"/>
      <c r="K485" s="49"/>
      <c r="L485" s="49"/>
      <c r="M485" s="50"/>
      <c r="N485" s="79"/>
      <c r="O485" s="137"/>
      <c r="P485" s="137"/>
      <c r="Q485" s="137"/>
      <c r="R485" s="137"/>
      <c r="S485" s="137"/>
      <c r="T485" s="137"/>
    </row>
    <row r="486" spans="1:20" x14ac:dyDescent="0.2">
      <c r="A486" s="42" t="s">
        <v>120</v>
      </c>
      <c r="B486" s="49"/>
      <c r="C486" s="49"/>
      <c r="D486" s="49"/>
      <c r="E486" s="49"/>
      <c r="F486" s="139"/>
      <c r="G486" s="139"/>
      <c r="H486" s="153"/>
      <c r="I486" s="49"/>
      <c r="J486" s="49"/>
      <c r="K486" s="49"/>
      <c r="L486" s="49"/>
      <c r="M486" s="55"/>
      <c r="N486" s="79"/>
      <c r="O486" s="137"/>
      <c r="P486" s="137"/>
      <c r="Q486" s="137"/>
      <c r="R486" s="137"/>
      <c r="S486" s="137"/>
      <c r="T486" s="137"/>
    </row>
    <row r="487" spans="1:20" x14ac:dyDescent="0.2">
      <c r="A487" s="42" t="s">
        <v>121</v>
      </c>
      <c r="B487" s="49"/>
      <c r="C487" s="49"/>
      <c r="D487" s="49"/>
      <c r="E487" s="49"/>
      <c r="F487" s="139"/>
      <c r="G487" s="139"/>
      <c r="H487" s="153"/>
      <c r="I487" s="49"/>
      <c r="J487" s="49"/>
      <c r="K487" s="49"/>
      <c r="L487" s="49"/>
      <c r="M487" s="55"/>
      <c r="N487" s="79"/>
      <c r="O487" s="137"/>
      <c r="P487" s="137"/>
      <c r="Q487" s="137"/>
      <c r="R487" s="137"/>
      <c r="S487" s="137"/>
      <c r="T487" s="137"/>
    </row>
    <row r="488" spans="1:20" ht="15" x14ac:dyDescent="0.25">
      <c r="A488" s="51" t="s">
        <v>122</v>
      </c>
      <c r="B488" s="49">
        <f>B489+B490</f>
        <v>24000</v>
      </c>
      <c r="C488" s="49"/>
      <c r="D488" s="49"/>
      <c r="E488" s="49"/>
      <c r="F488" s="139"/>
      <c r="G488" s="139">
        <f t="shared" ref="G488:L488" si="189">G489+G490</f>
        <v>200000</v>
      </c>
      <c r="H488" s="153">
        <f t="shared" si="189"/>
        <v>352000</v>
      </c>
      <c r="I488" s="49">
        <f t="shared" si="189"/>
        <v>352000</v>
      </c>
      <c r="J488" s="49">
        <f t="shared" si="189"/>
        <v>352000</v>
      </c>
      <c r="K488" s="49">
        <f t="shared" si="189"/>
        <v>352000</v>
      </c>
      <c r="L488" s="49">
        <f t="shared" si="189"/>
        <v>352000</v>
      </c>
      <c r="M488" s="55"/>
      <c r="N488" s="79"/>
      <c r="O488" s="137">
        <f>O489+O490</f>
        <v>894586</v>
      </c>
      <c r="P488" s="137">
        <f>P489+P490</f>
        <v>894586</v>
      </c>
      <c r="Q488" s="137">
        <f>C488+O488</f>
        <v>894586</v>
      </c>
      <c r="R488" s="137">
        <f>D488+P488</f>
        <v>894586</v>
      </c>
      <c r="S488" s="137">
        <f>S489+S490</f>
        <v>0</v>
      </c>
      <c r="T488" s="137">
        <f>T489+T490</f>
        <v>0</v>
      </c>
    </row>
    <row r="489" spans="1:20" x14ac:dyDescent="0.2">
      <c r="A489" s="52" t="s">
        <v>123</v>
      </c>
      <c r="B489" s="49">
        <f>B493</f>
        <v>24000</v>
      </c>
      <c r="C489" s="49"/>
      <c r="D489" s="49"/>
      <c r="E489" s="49"/>
      <c r="F489" s="139"/>
      <c r="G489" s="139">
        <f t="shared" ref="G489:L489" si="190">G494</f>
        <v>200000</v>
      </c>
      <c r="H489" s="153">
        <f t="shared" si="190"/>
        <v>352000</v>
      </c>
      <c r="I489" s="49">
        <f t="shared" si="190"/>
        <v>352000</v>
      </c>
      <c r="J489" s="49">
        <f t="shared" si="190"/>
        <v>352000</v>
      </c>
      <c r="K489" s="49">
        <f t="shared" si="190"/>
        <v>352000</v>
      </c>
      <c r="L489" s="49">
        <f t="shared" si="190"/>
        <v>352000</v>
      </c>
      <c r="M489" s="55"/>
      <c r="N489" s="79"/>
      <c r="O489" s="137">
        <f>O493</f>
        <v>894586</v>
      </c>
      <c r="P489" s="137">
        <f>P493</f>
        <v>894586</v>
      </c>
      <c r="Q489" s="137">
        <f>C489+O489</f>
        <v>894586</v>
      </c>
      <c r="R489" s="137">
        <f>D489+P489</f>
        <v>894586</v>
      </c>
      <c r="S489" s="137">
        <f>S493</f>
        <v>0</v>
      </c>
      <c r="T489" s="137">
        <f>T493</f>
        <v>0</v>
      </c>
    </row>
    <row r="490" spans="1:20" x14ac:dyDescent="0.2">
      <c r="A490" s="52" t="s">
        <v>124</v>
      </c>
      <c r="B490" s="49"/>
      <c r="C490" s="49"/>
      <c r="D490" s="49"/>
      <c r="E490" s="85" t="s">
        <v>129</v>
      </c>
      <c r="F490" s="139"/>
      <c r="G490" s="139"/>
      <c r="H490" s="153"/>
      <c r="I490" s="49"/>
      <c r="J490" s="49"/>
      <c r="K490" s="49"/>
      <c r="L490" s="49"/>
      <c r="M490" s="55"/>
      <c r="N490" s="79"/>
      <c r="O490" s="137"/>
      <c r="P490" s="137"/>
      <c r="Q490" s="137"/>
      <c r="R490" s="137"/>
      <c r="S490" s="137"/>
      <c r="T490" s="137"/>
    </row>
    <row r="491" spans="1:20" ht="15" x14ac:dyDescent="0.25">
      <c r="A491" s="53" t="s">
        <v>125</v>
      </c>
      <c r="B491" s="54"/>
      <c r="C491" s="54"/>
      <c r="D491" s="54"/>
      <c r="E491" s="54"/>
      <c r="F491" s="159"/>
      <c r="G491" s="159"/>
      <c r="H491" s="154"/>
      <c r="I491" s="54"/>
      <c r="J491" s="54"/>
      <c r="K491" s="54"/>
      <c r="L491" s="55"/>
      <c r="M491" s="55"/>
      <c r="N491" s="79"/>
      <c r="O491" s="137"/>
      <c r="P491" s="137"/>
      <c r="Q491" s="137"/>
      <c r="R491" s="137"/>
      <c r="S491" s="137"/>
      <c r="T491" s="137"/>
    </row>
    <row r="492" spans="1:20" x14ac:dyDescent="0.2">
      <c r="A492" s="56" t="s">
        <v>126</v>
      </c>
      <c r="B492" s="54"/>
      <c r="C492" s="54"/>
      <c r="D492" s="54"/>
      <c r="E492" s="54"/>
      <c r="F492" s="159"/>
      <c r="G492" s="159"/>
      <c r="H492" s="154"/>
      <c r="I492" s="54"/>
      <c r="J492" s="54"/>
      <c r="K492" s="54"/>
      <c r="L492" s="55"/>
      <c r="M492" s="55"/>
      <c r="N492" s="79"/>
      <c r="O492" s="137"/>
      <c r="P492" s="137"/>
      <c r="Q492" s="137"/>
      <c r="R492" s="137"/>
      <c r="S492" s="137"/>
      <c r="T492" s="137"/>
    </row>
    <row r="493" spans="1:20" x14ac:dyDescent="0.2">
      <c r="A493" s="42" t="s">
        <v>127</v>
      </c>
      <c r="B493" s="49">
        <f>B494</f>
        <v>24000</v>
      </c>
      <c r="C493" s="49"/>
      <c r="D493" s="49"/>
      <c r="E493" s="49"/>
      <c r="F493" s="139"/>
      <c r="G493" s="139">
        <f t="shared" ref="G493:L493" si="191">G494+G495</f>
        <v>200000</v>
      </c>
      <c r="H493" s="153">
        <f t="shared" si="191"/>
        <v>352000</v>
      </c>
      <c r="I493" s="49">
        <f t="shared" si="191"/>
        <v>352000</v>
      </c>
      <c r="J493" s="49">
        <f t="shared" si="191"/>
        <v>352000</v>
      </c>
      <c r="K493" s="49">
        <f t="shared" si="191"/>
        <v>352000</v>
      </c>
      <c r="L493" s="49">
        <f t="shared" si="191"/>
        <v>352000</v>
      </c>
      <c r="M493" s="55"/>
      <c r="N493" s="79"/>
      <c r="O493" s="137">
        <f>O494</f>
        <v>894586</v>
      </c>
      <c r="P493" s="137">
        <f>P494</f>
        <v>894586</v>
      </c>
      <c r="Q493" s="137">
        <f>C493+O493</f>
        <v>894586</v>
      </c>
      <c r="R493" s="137">
        <f>D493+P493</f>
        <v>894586</v>
      </c>
      <c r="S493" s="137">
        <f>S494</f>
        <v>0</v>
      </c>
      <c r="T493" s="137">
        <f>T494</f>
        <v>0</v>
      </c>
    </row>
    <row r="494" spans="1:20" x14ac:dyDescent="0.2">
      <c r="A494" s="52" t="s">
        <v>123</v>
      </c>
      <c r="B494" s="49">
        <v>24000</v>
      </c>
      <c r="C494" s="49"/>
      <c r="D494" s="49"/>
      <c r="E494" s="110" t="s">
        <v>227</v>
      </c>
      <c r="F494" s="139"/>
      <c r="G494" s="139">
        <v>200000</v>
      </c>
      <c r="H494" s="153">
        <v>352000</v>
      </c>
      <c r="I494" s="49">
        <v>352000</v>
      </c>
      <c r="J494" s="49">
        <v>352000</v>
      </c>
      <c r="K494" s="49">
        <v>352000</v>
      </c>
      <c r="L494" s="49">
        <v>352000</v>
      </c>
      <c r="M494" s="109" t="s">
        <v>228</v>
      </c>
      <c r="N494" s="79"/>
      <c r="O494" s="137">
        <v>894586</v>
      </c>
      <c r="P494" s="137">
        <v>894586</v>
      </c>
      <c r="Q494" s="137">
        <f>C494+O494</f>
        <v>894586</v>
      </c>
      <c r="R494" s="137">
        <f>D494+P494</f>
        <v>894586</v>
      </c>
      <c r="S494" s="137">
        <f>IF(G494-O494&gt;0,G494-O494,0)</f>
        <v>0</v>
      </c>
      <c r="T494" s="137">
        <f>IF(H494-P494&gt;0,H494-P494,0)</f>
        <v>0</v>
      </c>
    </row>
    <row r="495" spans="1:20" x14ac:dyDescent="0.2">
      <c r="A495" s="52" t="s">
        <v>124</v>
      </c>
      <c r="B495" s="49"/>
      <c r="C495" s="49"/>
      <c r="D495" s="49"/>
      <c r="E495" s="85" t="s">
        <v>129</v>
      </c>
      <c r="F495" s="139"/>
      <c r="G495" s="139"/>
      <c r="H495" s="153"/>
      <c r="I495" s="49"/>
      <c r="J495" s="49"/>
      <c r="K495" s="49"/>
      <c r="L495" s="49"/>
      <c r="M495" s="111"/>
      <c r="N495" s="79"/>
      <c r="O495" s="78"/>
      <c r="P495" s="78"/>
      <c r="Q495" s="149"/>
      <c r="R495" s="149"/>
      <c r="S495" s="149"/>
      <c r="T495" s="149"/>
    </row>
    <row r="496" spans="1:20" x14ac:dyDescent="0.2">
      <c r="A496" s="71" t="s">
        <v>229</v>
      </c>
      <c r="B496" s="72"/>
      <c r="C496" s="72"/>
      <c r="D496" s="72"/>
      <c r="E496" s="72"/>
      <c r="F496" s="162"/>
      <c r="G496" s="162"/>
      <c r="H496" s="72"/>
      <c r="I496" s="72"/>
      <c r="J496" s="72"/>
      <c r="K496" s="72"/>
      <c r="L496" s="73"/>
      <c r="M496" s="73"/>
      <c r="O496" s="136"/>
      <c r="P496" s="136"/>
      <c r="Q496" s="136"/>
      <c r="R496" s="136"/>
      <c r="S496" s="136"/>
      <c r="T496" s="136"/>
    </row>
    <row r="497" spans="1:20" x14ac:dyDescent="0.2">
      <c r="A497" s="74" t="s">
        <v>230</v>
      </c>
      <c r="B497" s="75"/>
      <c r="C497" s="75"/>
      <c r="D497" s="75"/>
      <c r="E497" s="75"/>
      <c r="F497" s="163"/>
      <c r="G497" s="163"/>
      <c r="H497" s="75"/>
      <c r="I497" s="75"/>
      <c r="J497" s="75"/>
      <c r="K497" s="75"/>
      <c r="L497" s="76"/>
      <c r="M497" s="76"/>
      <c r="O497" s="136"/>
      <c r="P497" s="136"/>
      <c r="Q497" s="136"/>
      <c r="R497" s="136"/>
      <c r="S497" s="136"/>
      <c r="T497" s="136"/>
    </row>
    <row r="498" spans="1:20" ht="15" x14ac:dyDescent="0.25">
      <c r="A498" s="77" t="s">
        <v>118</v>
      </c>
      <c r="B498" s="78"/>
      <c r="C498" s="78"/>
      <c r="D498" s="78"/>
      <c r="E498" s="78"/>
      <c r="F498" s="138"/>
      <c r="G498" s="138">
        <f t="shared" ref="G498:L498" si="192">G502</f>
        <v>3552500</v>
      </c>
      <c r="H498" s="78">
        <f t="shared" si="192"/>
        <v>3552500</v>
      </c>
      <c r="I498" s="78">
        <f t="shared" si="192"/>
        <v>3552500</v>
      </c>
      <c r="J498" s="78">
        <f t="shared" si="192"/>
        <v>3552500</v>
      </c>
      <c r="K498" s="78">
        <f t="shared" si="192"/>
        <v>3552500</v>
      </c>
      <c r="L498" s="78">
        <f t="shared" si="192"/>
        <v>3552500</v>
      </c>
      <c r="M498" s="50"/>
      <c r="N498" s="79"/>
      <c r="O498" s="151"/>
      <c r="P498" s="151"/>
      <c r="Q498" s="151"/>
      <c r="R498" s="151"/>
      <c r="S498" s="151">
        <f>S502</f>
        <v>3552500</v>
      </c>
      <c r="T498" s="151">
        <f>T502</f>
        <v>3552500</v>
      </c>
    </row>
    <row r="499" spans="1:20" x14ac:dyDescent="0.2">
      <c r="A499" s="42" t="s">
        <v>119</v>
      </c>
      <c r="B499" s="49"/>
      <c r="C499" s="49"/>
      <c r="D499" s="49"/>
      <c r="E499" s="49"/>
      <c r="F499" s="139"/>
      <c r="G499" s="139"/>
      <c r="H499" s="49"/>
      <c r="I499" s="49"/>
      <c r="J499" s="49"/>
      <c r="K499" s="49"/>
      <c r="L499" s="49"/>
      <c r="M499" s="50"/>
      <c r="N499" s="79"/>
      <c r="O499" s="151"/>
      <c r="P499" s="151"/>
      <c r="Q499" s="151"/>
      <c r="R499" s="151"/>
      <c r="S499" s="151"/>
      <c r="T499" s="151"/>
    </row>
    <row r="500" spans="1:20" x14ac:dyDescent="0.2">
      <c r="A500" s="42" t="s">
        <v>120</v>
      </c>
      <c r="B500" s="49"/>
      <c r="C500" s="49"/>
      <c r="D500" s="49"/>
      <c r="E500" s="49"/>
      <c r="F500" s="139"/>
      <c r="G500" s="139"/>
      <c r="H500" s="49"/>
      <c r="I500" s="49"/>
      <c r="J500" s="49"/>
      <c r="K500" s="49"/>
      <c r="L500" s="49"/>
      <c r="M500" s="55"/>
      <c r="N500" s="79"/>
      <c r="O500" s="151"/>
      <c r="P500" s="151"/>
      <c r="Q500" s="151"/>
      <c r="R500" s="151"/>
      <c r="S500" s="151"/>
      <c r="T500" s="151"/>
    </row>
    <row r="501" spans="1:20" x14ac:dyDescent="0.2">
      <c r="A501" s="42" t="s">
        <v>121</v>
      </c>
      <c r="B501" s="49"/>
      <c r="C501" s="49"/>
      <c r="D501" s="49"/>
      <c r="E501" s="49"/>
      <c r="F501" s="139"/>
      <c r="G501" s="139"/>
      <c r="H501" s="49"/>
      <c r="I501" s="49"/>
      <c r="J501" s="49"/>
      <c r="K501" s="49"/>
      <c r="L501" s="49"/>
      <c r="M501" s="55"/>
      <c r="N501" s="79"/>
      <c r="O501" s="151"/>
      <c r="P501" s="151"/>
      <c r="Q501" s="151"/>
      <c r="R501" s="151"/>
      <c r="S501" s="151"/>
      <c r="T501" s="151"/>
    </row>
    <row r="502" spans="1:20" ht="15" x14ac:dyDescent="0.25">
      <c r="A502" s="51" t="s">
        <v>122</v>
      </c>
      <c r="B502" s="49"/>
      <c r="C502" s="49"/>
      <c r="D502" s="49"/>
      <c r="E502" s="49"/>
      <c r="F502" s="139"/>
      <c r="G502" s="139">
        <f t="shared" ref="G502:L502" si="193">G504</f>
        <v>3552500</v>
      </c>
      <c r="H502" s="49">
        <f t="shared" si="193"/>
        <v>3552500</v>
      </c>
      <c r="I502" s="49">
        <f t="shared" si="193"/>
        <v>3552500</v>
      </c>
      <c r="J502" s="49">
        <f t="shared" si="193"/>
        <v>3552500</v>
      </c>
      <c r="K502" s="49">
        <f t="shared" si="193"/>
        <v>3552500</v>
      </c>
      <c r="L502" s="49">
        <f t="shared" si="193"/>
        <v>3552500</v>
      </c>
      <c r="M502" s="55"/>
      <c r="N502" s="79"/>
      <c r="O502" s="151"/>
      <c r="P502" s="151"/>
      <c r="Q502" s="151"/>
      <c r="R502" s="151"/>
      <c r="S502" s="151">
        <f>S504</f>
        <v>3552500</v>
      </c>
      <c r="T502" s="151">
        <f>T504</f>
        <v>3552500</v>
      </c>
    </row>
    <row r="503" spans="1:20" x14ac:dyDescent="0.2">
      <c r="A503" s="52" t="s">
        <v>123</v>
      </c>
      <c r="B503" s="49"/>
      <c r="C503" s="49"/>
      <c r="D503" s="49"/>
      <c r="E503" s="49"/>
      <c r="F503" s="139"/>
      <c r="G503" s="139"/>
      <c r="H503" s="49"/>
      <c r="I503" s="49"/>
      <c r="J503" s="49"/>
      <c r="K503" s="49"/>
      <c r="L503" s="49"/>
      <c r="M503" s="55"/>
      <c r="N503" s="79"/>
      <c r="O503" s="151"/>
      <c r="P503" s="151"/>
      <c r="Q503" s="151"/>
      <c r="R503" s="151"/>
      <c r="S503" s="151"/>
      <c r="T503" s="151"/>
    </row>
    <row r="504" spans="1:20" x14ac:dyDescent="0.2">
      <c r="A504" s="52" t="s">
        <v>124</v>
      </c>
      <c r="B504" s="49"/>
      <c r="C504" s="49"/>
      <c r="D504" s="49"/>
      <c r="E504" s="85" t="s">
        <v>129</v>
      </c>
      <c r="F504" s="139"/>
      <c r="G504" s="139">
        <f t="shared" ref="G504:L504" si="194">G509</f>
        <v>3552500</v>
      </c>
      <c r="H504" s="49">
        <f t="shared" si="194"/>
        <v>3552500</v>
      </c>
      <c r="I504" s="49">
        <f t="shared" si="194"/>
        <v>3552500</v>
      </c>
      <c r="J504" s="49">
        <f t="shared" si="194"/>
        <v>3552500</v>
      </c>
      <c r="K504" s="49">
        <f t="shared" si="194"/>
        <v>3552500</v>
      </c>
      <c r="L504" s="49">
        <f t="shared" si="194"/>
        <v>3552500</v>
      </c>
      <c r="M504" s="55"/>
      <c r="N504" s="79"/>
      <c r="O504" s="151"/>
      <c r="P504" s="151"/>
      <c r="Q504" s="151"/>
      <c r="R504" s="151"/>
      <c r="S504" s="151">
        <f>S509</f>
        <v>3552500</v>
      </c>
      <c r="T504" s="151">
        <f>T509</f>
        <v>3552500</v>
      </c>
    </row>
    <row r="505" spans="1:20" ht="15" x14ac:dyDescent="0.25">
      <c r="A505" s="53" t="s">
        <v>125</v>
      </c>
      <c r="B505" s="54"/>
      <c r="C505" s="54"/>
      <c r="D505" s="54"/>
      <c r="E505" s="54"/>
      <c r="F505" s="159"/>
      <c r="G505" s="159"/>
      <c r="H505" s="54"/>
      <c r="I505" s="54"/>
      <c r="J505" s="54"/>
      <c r="K505" s="54"/>
      <c r="L505" s="55"/>
      <c r="M505" s="55"/>
      <c r="N505" s="79"/>
      <c r="O505" s="151"/>
      <c r="P505" s="151"/>
      <c r="Q505" s="151"/>
      <c r="R505" s="151"/>
      <c r="S505" s="151"/>
      <c r="T505" s="151"/>
    </row>
    <row r="506" spans="1:20" x14ac:dyDescent="0.2">
      <c r="A506" s="56" t="s">
        <v>126</v>
      </c>
      <c r="B506" s="54"/>
      <c r="C506" s="54"/>
      <c r="D506" s="54"/>
      <c r="E506" s="54"/>
      <c r="F506" s="159"/>
      <c r="G506" s="159"/>
      <c r="H506" s="54"/>
      <c r="I506" s="54"/>
      <c r="J506" s="54"/>
      <c r="K506" s="54"/>
      <c r="L506" s="55"/>
      <c r="M506" s="55"/>
      <c r="N506" s="79"/>
      <c r="O506" s="151"/>
      <c r="P506" s="151"/>
      <c r="Q506" s="151"/>
      <c r="R506" s="151"/>
      <c r="S506" s="151"/>
      <c r="T506" s="151"/>
    </row>
    <row r="507" spans="1:20" x14ac:dyDescent="0.2">
      <c r="A507" s="42" t="s">
        <v>136</v>
      </c>
      <c r="B507" s="49"/>
      <c r="C507" s="49"/>
      <c r="D507" s="49"/>
      <c r="E507" s="49"/>
      <c r="F507" s="139"/>
      <c r="G507" s="139">
        <f t="shared" ref="G507:L507" si="195">G508+G509</f>
        <v>3552500</v>
      </c>
      <c r="H507" s="49">
        <f t="shared" si="195"/>
        <v>3552500</v>
      </c>
      <c r="I507" s="49">
        <f t="shared" si="195"/>
        <v>3552500</v>
      </c>
      <c r="J507" s="49">
        <f t="shared" si="195"/>
        <v>3552500</v>
      </c>
      <c r="K507" s="49">
        <f t="shared" si="195"/>
        <v>3552500</v>
      </c>
      <c r="L507" s="49">
        <f t="shared" si="195"/>
        <v>3552500</v>
      </c>
      <c r="M507" s="50"/>
      <c r="N507" s="79"/>
      <c r="O507" s="151"/>
      <c r="P507" s="151"/>
      <c r="Q507" s="151"/>
      <c r="R507" s="151"/>
      <c r="S507" s="151">
        <f>S508+S509</f>
        <v>3552500</v>
      </c>
      <c r="T507" s="151">
        <f>T508+T509</f>
        <v>3552500</v>
      </c>
    </row>
    <row r="508" spans="1:20" x14ac:dyDescent="0.2">
      <c r="A508" s="52" t="s">
        <v>123</v>
      </c>
      <c r="B508" s="49"/>
      <c r="C508" s="49"/>
      <c r="D508" s="49"/>
      <c r="E508" s="49"/>
      <c r="F508" s="139"/>
      <c r="G508" s="139"/>
      <c r="H508" s="49"/>
      <c r="I508" s="49"/>
      <c r="J508" s="49"/>
      <c r="K508" s="49"/>
      <c r="L508" s="49"/>
      <c r="M508" s="50"/>
      <c r="N508" s="79"/>
      <c r="O508" s="151"/>
      <c r="P508" s="151"/>
      <c r="Q508" s="151"/>
      <c r="R508" s="151"/>
      <c r="S508" s="151"/>
      <c r="T508" s="151"/>
    </row>
    <row r="509" spans="1:20" x14ac:dyDescent="0.2">
      <c r="A509" s="52" t="s">
        <v>124</v>
      </c>
      <c r="B509" s="49"/>
      <c r="C509" s="49"/>
      <c r="D509" s="49"/>
      <c r="E509" s="85" t="s">
        <v>129</v>
      </c>
      <c r="F509" s="139"/>
      <c r="G509" s="139">
        <v>3552500</v>
      </c>
      <c r="H509" s="49">
        <v>3552500</v>
      </c>
      <c r="I509" s="49">
        <v>3552500</v>
      </c>
      <c r="J509" s="49">
        <v>3552500</v>
      </c>
      <c r="K509" s="49">
        <v>3552500</v>
      </c>
      <c r="L509" s="49">
        <v>3552500</v>
      </c>
      <c r="M509" s="50" t="s">
        <v>231</v>
      </c>
      <c r="N509" s="79"/>
      <c r="O509" s="151"/>
      <c r="P509" s="151"/>
      <c r="Q509" s="151"/>
      <c r="R509" s="151"/>
      <c r="S509" s="151">
        <f>G509</f>
        <v>3552500</v>
      </c>
      <c r="T509" s="151">
        <f>H509</f>
        <v>3552500</v>
      </c>
    </row>
    <row r="510" spans="1:20" x14ac:dyDescent="0.2">
      <c r="A510" s="103" t="s">
        <v>232</v>
      </c>
      <c r="B510" s="104"/>
      <c r="C510" s="104"/>
      <c r="D510" s="104"/>
      <c r="E510" s="104"/>
      <c r="F510" s="162"/>
      <c r="G510" s="162"/>
      <c r="H510" s="104"/>
      <c r="I510" s="104"/>
      <c r="J510" s="104"/>
      <c r="K510" s="104"/>
      <c r="L510" s="105"/>
      <c r="M510" s="105"/>
      <c r="N510" s="79"/>
      <c r="O510" s="136"/>
      <c r="P510" s="136"/>
      <c r="Q510" s="136"/>
      <c r="R510" s="136"/>
      <c r="S510" s="136"/>
      <c r="T510" s="136"/>
    </row>
    <row r="511" spans="1:20" x14ac:dyDescent="0.2">
      <c r="A511" s="106" t="s">
        <v>233</v>
      </c>
      <c r="B511" s="107"/>
      <c r="C511" s="107"/>
      <c r="D511" s="107"/>
      <c r="E511" s="107"/>
      <c r="F511" s="163"/>
      <c r="G511" s="163"/>
      <c r="H511" s="107"/>
      <c r="I511" s="107"/>
      <c r="J511" s="107"/>
      <c r="K511" s="107"/>
      <c r="L511" s="108"/>
      <c r="M511" s="108"/>
      <c r="N511" s="79"/>
      <c r="O511" s="136"/>
      <c r="P511" s="136"/>
      <c r="Q511" s="136"/>
      <c r="R511" s="136"/>
      <c r="S511" s="136"/>
      <c r="T511" s="136"/>
    </row>
    <row r="512" spans="1:20" ht="15" x14ac:dyDescent="0.25">
      <c r="A512" s="51" t="s">
        <v>118</v>
      </c>
      <c r="B512" s="49"/>
      <c r="C512" s="49"/>
      <c r="D512" s="49"/>
      <c r="E512" s="49"/>
      <c r="F512" s="139"/>
      <c r="G512" s="138"/>
      <c r="H512" s="78">
        <f>SUM(H513:H516)</f>
        <v>1834061</v>
      </c>
      <c r="I512" s="78">
        <f>SUM(I513:I516)</f>
        <v>3843882</v>
      </c>
      <c r="J512" s="78">
        <f>SUM(J513:J516)</f>
        <v>5853702</v>
      </c>
      <c r="K512" s="78">
        <f>SUM(K513:K516)</f>
        <v>3843882</v>
      </c>
      <c r="L512" s="78">
        <f>SUM(L513:L516)</f>
        <v>1834062</v>
      </c>
      <c r="M512" s="50"/>
      <c r="N512" s="79"/>
      <c r="O512" s="151"/>
      <c r="P512" s="151"/>
      <c r="Q512" s="151">
        <f>C512</f>
        <v>0</v>
      </c>
      <c r="R512" s="151">
        <f>D512</f>
        <v>0</v>
      </c>
      <c r="S512" s="151">
        <f>G512</f>
        <v>0</v>
      </c>
      <c r="T512" s="151">
        <f>H512</f>
        <v>1834061</v>
      </c>
    </row>
    <row r="513" spans="1:20" x14ac:dyDescent="0.2">
      <c r="A513" s="42" t="s">
        <v>119</v>
      </c>
      <c r="B513" s="49"/>
      <c r="C513" s="49"/>
      <c r="D513" s="49"/>
      <c r="E513" s="49"/>
      <c r="F513" s="139"/>
      <c r="G513" s="139"/>
      <c r="H513" s="49"/>
      <c r="I513" s="49"/>
      <c r="J513" s="49"/>
      <c r="K513" s="49"/>
      <c r="L513" s="49"/>
      <c r="M513" s="50"/>
      <c r="N513" s="79"/>
      <c r="O513" s="151"/>
      <c r="P513" s="151"/>
      <c r="Q513" s="151">
        <f t="shared" ref="Q513:Q576" si="196">C513</f>
        <v>0</v>
      </c>
      <c r="R513" s="151">
        <f t="shared" ref="R513:R576" si="197">D513</f>
        <v>0</v>
      </c>
      <c r="S513" s="151">
        <f t="shared" ref="S513:S576" si="198">G513</f>
        <v>0</v>
      </c>
      <c r="T513" s="151">
        <f t="shared" ref="T513:T576" si="199">H513</f>
        <v>0</v>
      </c>
    </row>
    <row r="514" spans="1:20" x14ac:dyDescent="0.2">
      <c r="A514" s="42" t="s">
        <v>120</v>
      </c>
      <c r="B514" s="49"/>
      <c r="C514" s="49"/>
      <c r="D514" s="49"/>
      <c r="E514" s="49"/>
      <c r="F514" s="139"/>
      <c r="G514" s="139"/>
      <c r="H514" s="49"/>
      <c r="I514" s="49"/>
      <c r="J514" s="49"/>
      <c r="K514" s="49"/>
      <c r="L514" s="49"/>
      <c r="M514" s="50"/>
      <c r="N514" s="79"/>
      <c r="O514" s="151"/>
      <c r="P514" s="151"/>
      <c r="Q514" s="151">
        <f t="shared" si="196"/>
        <v>0</v>
      </c>
      <c r="R514" s="151">
        <f t="shared" si="197"/>
        <v>0</v>
      </c>
      <c r="S514" s="151">
        <f t="shared" si="198"/>
        <v>0</v>
      </c>
      <c r="T514" s="151">
        <f t="shared" si="199"/>
        <v>0</v>
      </c>
    </row>
    <row r="515" spans="1:20" x14ac:dyDescent="0.2">
      <c r="A515" s="42" t="s">
        <v>121</v>
      </c>
      <c r="B515" s="49"/>
      <c r="C515" s="49"/>
      <c r="D515" s="49"/>
      <c r="E515" s="49"/>
      <c r="F515" s="139"/>
      <c r="G515" s="139"/>
      <c r="H515" s="49"/>
      <c r="I515" s="49"/>
      <c r="J515" s="49"/>
      <c r="K515" s="49"/>
      <c r="L515" s="49"/>
      <c r="M515" s="50"/>
      <c r="N515" s="79"/>
      <c r="O515" s="151"/>
      <c r="P515" s="151"/>
      <c r="Q515" s="151">
        <f t="shared" si="196"/>
        <v>0</v>
      </c>
      <c r="R515" s="151">
        <f t="shared" si="197"/>
        <v>0</v>
      </c>
      <c r="S515" s="151">
        <f t="shared" si="198"/>
        <v>0</v>
      </c>
      <c r="T515" s="151">
        <f t="shared" si="199"/>
        <v>0</v>
      </c>
    </row>
    <row r="516" spans="1:20" ht="15" x14ac:dyDescent="0.25">
      <c r="A516" s="51" t="s">
        <v>122</v>
      </c>
      <c r="B516" s="49"/>
      <c r="C516" s="49"/>
      <c r="D516" s="49"/>
      <c r="E516" s="49"/>
      <c r="F516" s="139"/>
      <c r="G516" s="139"/>
      <c r="H516" s="49">
        <f>H517+H518</f>
        <v>1834061</v>
      </c>
      <c r="I516" s="49">
        <f>I517+I518</f>
        <v>3843882</v>
      </c>
      <c r="J516" s="49">
        <f>J517+J518</f>
        <v>5853702</v>
      </c>
      <c r="K516" s="49">
        <f>K517+K518</f>
        <v>3843882</v>
      </c>
      <c r="L516" s="49">
        <f>L517+L518</f>
        <v>1834062</v>
      </c>
      <c r="M516" s="50"/>
      <c r="N516" s="79"/>
      <c r="O516" s="151"/>
      <c r="P516" s="151"/>
      <c r="Q516" s="151">
        <f t="shared" si="196"/>
        <v>0</v>
      </c>
      <c r="R516" s="151">
        <f t="shared" si="197"/>
        <v>0</v>
      </c>
      <c r="S516" s="151">
        <f t="shared" si="198"/>
        <v>0</v>
      </c>
      <c r="T516" s="151">
        <f t="shared" si="199"/>
        <v>1834061</v>
      </c>
    </row>
    <row r="517" spans="1:20" x14ac:dyDescent="0.2">
      <c r="A517" s="52" t="s">
        <v>123</v>
      </c>
      <c r="B517" s="49"/>
      <c r="C517" s="49"/>
      <c r="D517" s="49"/>
      <c r="E517" s="49"/>
      <c r="F517" s="139"/>
      <c r="G517" s="139"/>
      <c r="H517" s="49"/>
      <c r="I517" s="49"/>
      <c r="J517" s="49"/>
      <c r="K517" s="49"/>
      <c r="L517" s="49"/>
      <c r="M517" s="50"/>
      <c r="N517" s="79"/>
      <c r="O517" s="151"/>
      <c r="P517" s="151"/>
      <c r="Q517" s="151">
        <f t="shared" si="196"/>
        <v>0</v>
      </c>
      <c r="R517" s="151">
        <f t="shared" si="197"/>
        <v>0</v>
      </c>
      <c r="S517" s="151">
        <f t="shared" si="198"/>
        <v>0</v>
      </c>
      <c r="T517" s="151">
        <f t="shared" si="199"/>
        <v>0</v>
      </c>
    </row>
    <row r="518" spans="1:20" x14ac:dyDescent="0.2">
      <c r="A518" s="52" t="s">
        <v>124</v>
      </c>
      <c r="B518" s="49"/>
      <c r="C518" s="49"/>
      <c r="D518" s="49"/>
      <c r="E518" s="85" t="s">
        <v>129</v>
      </c>
      <c r="F518" s="139"/>
      <c r="G518" s="139"/>
      <c r="H518" s="49">
        <f>H523</f>
        <v>1834061</v>
      </c>
      <c r="I518" s="49">
        <f>I523</f>
        <v>3843882</v>
      </c>
      <c r="J518" s="49">
        <f>J523</f>
        <v>5853702</v>
      </c>
      <c r="K518" s="49">
        <f>K523</f>
        <v>3843882</v>
      </c>
      <c r="L518" s="49">
        <f>L523</f>
        <v>1834062</v>
      </c>
      <c r="M518" s="50"/>
      <c r="N518" s="79"/>
      <c r="O518" s="151"/>
      <c r="P518" s="151"/>
      <c r="Q518" s="151">
        <f t="shared" si="196"/>
        <v>0</v>
      </c>
      <c r="R518" s="151">
        <f t="shared" si="197"/>
        <v>0</v>
      </c>
      <c r="S518" s="151">
        <f t="shared" si="198"/>
        <v>0</v>
      </c>
      <c r="T518" s="151">
        <f t="shared" si="199"/>
        <v>1834061</v>
      </c>
    </row>
    <row r="519" spans="1:20" ht="15" x14ac:dyDescent="0.25">
      <c r="A519" s="53" t="s">
        <v>125</v>
      </c>
      <c r="B519" s="54"/>
      <c r="C519" s="54"/>
      <c r="D519" s="54"/>
      <c r="E519" s="54"/>
      <c r="F519" s="159"/>
      <c r="G519" s="159"/>
      <c r="H519" s="54"/>
      <c r="I519" s="54"/>
      <c r="J519" s="54"/>
      <c r="K519" s="54"/>
      <c r="L519" s="55"/>
      <c r="M519" s="55"/>
      <c r="N519" s="79"/>
      <c r="O519" s="151"/>
      <c r="P519" s="151"/>
      <c r="Q519" s="151">
        <f t="shared" si="196"/>
        <v>0</v>
      </c>
      <c r="R519" s="151">
        <f t="shared" si="197"/>
        <v>0</v>
      </c>
      <c r="S519" s="151">
        <f t="shared" si="198"/>
        <v>0</v>
      </c>
      <c r="T519" s="151">
        <f t="shared" si="199"/>
        <v>0</v>
      </c>
    </row>
    <row r="520" spans="1:20" x14ac:dyDescent="0.2">
      <c r="A520" s="56" t="s">
        <v>126</v>
      </c>
      <c r="B520" s="54"/>
      <c r="C520" s="54"/>
      <c r="D520" s="54"/>
      <c r="E520" s="54"/>
      <c r="F520" s="159"/>
      <c r="G520" s="159"/>
      <c r="H520" s="54"/>
      <c r="I520" s="54"/>
      <c r="J520" s="54"/>
      <c r="K520" s="54"/>
      <c r="L520" s="55"/>
      <c r="M520" s="55"/>
      <c r="N520" s="79"/>
      <c r="O520" s="151"/>
      <c r="P520" s="151"/>
      <c r="Q520" s="151">
        <f t="shared" si="196"/>
        <v>0</v>
      </c>
      <c r="R520" s="151">
        <f t="shared" si="197"/>
        <v>0</v>
      </c>
      <c r="S520" s="151">
        <f t="shared" si="198"/>
        <v>0</v>
      </c>
      <c r="T520" s="151">
        <f t="shared" si="199"/>
        <v>0</v>
      </c>
    </row>
    <row r="521" spans="1:20" x14ac:dyDescent="0.2">
      <c r="A521" s="42" t="s">
        <v>127</v>
      </c>
      <c r="B521" s="49"/>
      <c r="C521" s="49"/>
      <c r="D521" s="49"/>
      <c r="E521" s="49"/>
      <c r="F521" s="139"/>
      <c r="G521" s="139"/>
      <c r="H521" s="49">
        <f>H522+H523</f>
        <v>1834061</v>
      </c>
      <c r="I521" s="49">
        <f>I522+I523</f>
        <v>3843882</v>
      </c>
      <c r="J521" s="49">
        <f>J522+J523</f>
        <v>5853702</v>
      </c>
      <c r="K521" s="49">
        <f>K522+K523</f>
        <v>3843882</v>
      </c>
      <c r="L521" s="49">
        <f>L522+L523</f>
        <v>1834062</v>
      </c>
      <c r="M521" s="50"/>
      <c r="N521" s="79"/>
      <c r="O521" s="151"/>
      <c r="P521" s="151"/>
      <c r="Q521" s="151">
        <f t="shared" si="196"/>
        <v>0</v>
      </c>
      <c r="R521" s="151">
        <f t="shared" si="197"/>
        <v>0</v>
      </c>
      <c r="S521" s="151">
        <f t="shared" si="198"/>
        <v>0</v>
      </c>
      <c r="T521" s="151">
        <f t="shared" si="199"/>
        <v>1834061</v>
      </c>
    </row>
    <row r="522" spans="1:20" x14ac:dyDescent="0.2">
      <c r="A522" s="52" t="s">
        <v>123</v>
      </c>
      <c r="B522" s="49"/>
      <c r="C522" s="49"/>
      <c r="D522" s="49"/>
      <c r="E522" s="49"/>
      <c r="F522" s="139"/>
      <c r="G522" s="139"/>
      <c r="H522" s="49"/>
      <c r="I522" s="49"/>
      <c r="J522" s="49"/>
      <c r="K522" s="49"/>
      <c r="L522" s="49"/>
      <c r="M522" s="50"/>
      <c r="N522" s="79"/>
      <c r="O522" s="151"/>
      <c r="P522" s="151"/>
      <c r="Q522" s="151">
        <f t="shared" si="196"/>
        <v>0</v>
      </c>
      <c r="R522" s="151">
        <f t="shared" si="197"/>
        <v>0</v>
      </c>
      <c r="S522" s="151">
        <f t="shared" si="198"/>
        <v>0</v>
      </c>
      <c r="T522" s="151">
        <f t="shared" si="199"/>
        <v>0</v>
      </c>
    </row>
    <row r="523" spans="1:20" x14ac:dyDescent="0.2">
      <c r="A523" s="52" t="s">
        <v>124</v>
      </c>
      <c r="B523" s="49"/>
      <c r="C523" s="49"/>
      <c r="D523" s="49"/>
      <c r="E523" s="85" t="s">
        <v>129</v>
      </c>
      <c r="F523" s="139"/>
      <c r="G523" s="139"/>
      <c r="H523" s="49">
        <f>H534</f>
        <v>1834061</v>
      </c>
      <c r="I523" s="49">
        <f>I534</f>
        <v>3843882</v>
      </c>
      <c r="J523" s="49">
        <f>J534</f>
        <v>5853702</v>
      </c>
      <c r="K523" s="49">
        <f>K534</f>
        <v>3843882</v>
      </c>
      <c r="L523" s="49">
        <f>L534</f>
        <v>1834062</v>
      </c>
      <c r="M523" s="50"/>
      <c r="N523" s="79"/>
      <c r="O523" s="151"/>
      <c r="P523" s="151"/>
      <c r="Q523" s="151">
        <f t="shared" si="196"/>
        <v>0</v>
      </c>
      <c r="R523" s="151">
        <f t="shared" si="197"/>
        <v>0</v>
      </c>
      <c r="S523" s="151">
        <f t="shared" si="198"/>
        <v>0</v>
      </c>
      <c r="T523" s="151">
        <f t="shared" si="199"/>
        <v>1834061</v>
      </c>
    </row>
    <row r="524" spans="1:20" x14ac:dyDescent="0.2">
      <c r="A524" s="82" t="s">
        <v>234</v>
      </c>
      <c r="B524" s="83"/>
      <c r="C524" s="83"/>
      <c r="D524" s="83"/>
      <c r="E524" s="83"/>
      <c r="F524" s="159"/>
      <c r="G524" s="159"/>
      <c r="H524" s="83"/>
      <c r="I524" s="83"/>
      <c r="J524" s="83"/>
      <c r="K524" s="83"/>
      <c r="L524" s="84"/>
      <c r="M524" s="84"/>
      <c r="O524" s="136"/>
      <c r="P524" s="136"/>
      <c r="Q524" s="136">
        <f t="shared" si="196"/>
        <v>0</v>
      </c>
      <c r="R524" s="136">
        <f t="shared" si="197"/>
        <v>0</v>
      </c>
      <c r="S524" s="136">
        <f t="shared" si="198"/>
        <v>0</v>
      </c>
      <c r="T524" s="136">
        <f t="shared" si="199"/>
        <v>0</v>
      </c>
    </row>
    <row r="525" spans="1:20" ht="15" x14ac:dyDescent="0.25">
      <c r="A525" s="77" t="s">
        <v>118</v>
      </c>
      <c r="B525" s="78"/>
      <c r="C525" s="78"/>
      <c r="D525" s="78"/>
      <c r="E525" s="78"/>
      <c r="F525" s="138"/>
      <c r="G525" s="138"/>
      <c r="H525" s="78">
        <f>SUM(H526:H529)</f>
        <v>1834061</v>
      </c>
      <c r="I525" s="78">
        <f>SUM(I526:I529)</f>
        <v>3843882</v>
      </c>
      <c r="J525" s="78">
        <f>SUM(J526:J529)</f>
        <v>5853702</v>
      </c>
      <c r="K525" s="78">
        <f>SUM(K526:K529)</f>
        <v>3843882</v>
      </c>
      <c r="L525" s="78">
        <f>SUM(L526:L529)</f>
        <v>1834062</v>
      </c>
      <c r="M525" s="50"/>
      <c r="N525" s="79"/>
      <c r="O525" s="151"/>
      <c r="P525" s="151"/>
      <c r="Q525" s="151">
        <f t="shared" si="196"/>
        <v>0</v>
      </c>
      <c r="R525" s="151">
        <f t="shared" si="197"/>
        <v>0</v>
      </c>
      <c r="S525" s="151">
        <f t="shared" si="198"/>
        <v>0</v>
      </c>
      <c r="T525" s="151">
        <f t="shared" si="199"/>
        <v>1834061</v>
      </c>
    </row>
    <row r="526" spans="1:20" x14ac:dyDescent="0.2">
      <c r="A526" s="42" t="s">
        <v>119</v>
      </c>
      <c r="B526" s="49"/>
      <c r="C526" s="49"/>
      <c r="D526" s="49"/>
      <c r="E526" s="49"/>
      <c r="F526" s="139"/>
      <c r="G526" s="139"/>
      <c r="H526" s="49"/>
      <c r="I526" s="49"/>
      <c r="J526" s="49"/>
      <c r="K526" s="49"/>
      <c r="L526" s="49"/>
      <c r="M526" s="50"/>
      <c r="N526" s="79"/>
      <c r="O526" s="151"/>
      <c r="P526" s="151"/>
      <c r="Q526" s="151">
        <f t="shared" si="196"/>
        <v>0</v>
      </c>
      <c r="R526" s="151">
        <f t="shared" si="197"/>
        <v>0</v>
      </c>
      <c r="S526" s="151">
        <f t="shared" si="198"/>
        <v>0</v>
      </c>
      <c r="T526" s="151">
        <f t="shared" si="199"/>
        <v>0</v>
      </c>
    </row>
    <row r="527" spans="1:20" x14ac:dyDescent="0.2">
      <c r="A527" s="42" t="s">
        <v>120</v>
      </c>
      <c r="B527" s="49"/>
      <c r="C527" s="49"/>
      <c r="D527" s="49"/>
      <c r="E527" s="49"/>
      <c r="F527" s="139"/>
      <c r="G527" s="139"/>
      <c r="H527" s="49"/>
      <c r="I527" s="49"/>
      <c r="J527" s="49"/>
      <c r="K527" s="49"/>
      <c r="L527" s="49"/>
      <c r="M527" s="55"/>
      <c r="N527" s="79"/>
      <c r="O527" s="151"/>
      <c r="P527" s="151"/>
      <c r="Q527" s="151">
        <f t="shared" si="196"/>
        <v>0</v>
      </c>
      <c r="R527" s="151">
        <f t="shared" si="197"/>
        <v>0</v>
      </c>
      <c r="S527" s="151">
        <f t="shared" si="198"/>
        <v>0</v>
      </c>
      <c r="T527" s="151">
        <f t="shared" si="199"/>
        <v>0</v>
      </c>
    </row>
    <row r="528" spans="1:20" x14ac:dyDescent="0.2">
      <c r="A528" s="42" t="s">
        <v>121</v>
      </c>
      <c r="B528" s="49"/>
      <c r="C528" s="49"/>
      <c r="D528" s="49"/>
      <c r="E528" s="49"/>
      <c r="F528" s="139"/>
      <c r="G528" s="139"/>
      <c r="H528" s="49"/>
      <c r="I528" s="49"/>
      <c r="J528" s="49"/>
      <c r="K528" s="49"/>
      <c r="L528" s="49"/>
      <c r="M528" s="55"/>
      <c r="N528" s="79"/>
      <c r="O528" s="151"/>
      <c r="P528" s="151"/>
      <c r="Q528" s="151">
        <f t="shared" si="196"/>
        <v>0</v>
      </c>
      <c r="R528" s="151">
        <f t="shared" si="197"/>
        <v>0</v>
      </c>
      <c r="S528" s="151">
        <f t="shared" si="198"/>
        <v>0</v>
      </c>
      <c r="T528" s="151">
        <f t="shared" si="199"/>
        <v>0</v>
      </c>
    </row>
    <row r="529" spans="1:20" ht="15" x14ac:dyDescent="0.25">
      <c r="A529" s="51" t="s">
        <v>122</v>
      </c>
      <c r="B529" s="49"/>
      <c r="C529" s="49"/>
      <c r="D529" s="49"/>
      <c r="E529" s="49"/>
      <c r="F529" s="139"/>
      <c r="G529" s="139"/>
      <c r="H529" s="49">
        <f>H530+H531</f>
        <v>1834061</v>
      </c>
      <c r="I529" s="49">
        <f>I530+I531</f>
        <v>3843882</v>
      </c>
      <c r="J529" s="49">
        <f>J530+J531</f>
        <v>5853702</v>
      </c>
      <c r="K529" s="49">
        <f>K530+K531</f>
        <v>3843882</v>
      </c>
      <c r="L529" s="49">
        <f>L530+L531</f>
        <v>1834062</v>
      </c>
      <c r="M529" s="55"/>
      <c r="N529" s="79"/>
      <c r="O529" s="151"/>
      <c r="P529" s="151"/>
      <c r="Q529" s="151">
        <f t="shared" si="196"/>
        <v>0</v>
      </c>
      <c r="R529" s="151">
        <f t="shared" si="197"/>
        <v>0</v>
      </c>
      <c r="S529" s="151">
        <f t="shared" si="198"/>
        <v>0</v>
      </c>
      <c r="T529" s="151">
        <f t="shared" si="199"/>
        <v>1834061</v>
      </c>
    </row>
    <row r="530" spans="1:20" x14ac:dyDescent="0.2">
      <c r="A530" s="52" t="s">
        <v>123</v>
      </c>
      <c r="B530" s="49"/>
      <c r="C530" s="49"/>
      <c r="D530" s="49"/>
      <c r="E530" s="49"/>
      <c r="F530" s="139"/>
      <c r="G530" s="139"/>
      <c r="H530" s="49"/>
      <c r="I530" s="49"/>
      <c r="J530" s="49"/>
      <c r="K530" s="49"/>
      <c r="L530" s="49"/>
      <c r="M530" s="55"/>
      <c r="N530" s="79"/>
      <c r="O530" s="151"/>
      <c r="P530" s="151"/>
      <c r="Q530" s="151">
        <f t="shared" si="196"/>
        <v>0</v>
      </c>
      <c r="R530" s="151">
        <f t="shared" si="197"/>
        <v>0</v>
      </c>
      <c r="S530" s="151">
        <f t="shared" si="198"/>
        <v>0</v>
      </c>
      <c r="T530" s="151">
        <f t="shared" si="199"/>
        <v>0</v>
      </c>
    </row>
    <row r="531" spans="1:20" x14ac:dyDescent="0.2">
      <c r="A531" s="52" t="s">
        <v>124</v>
      </c>
      <c r="B531" s="49"/>
      <c r="C531" s="49"/>
      <c r="D531" s="49"/>
      <c r="E531" s="85" t="s">
        <v>129</v>
      </c>
      <c r="F531" s="139"/>
      <c r="G531" s="139"/>
      <c r="H531" s="49">
        <f>H534</f>
        <v>1834061</v>
      </c>
      <c r="I531" s="49">
        <f>I534</f>
        <v>3843882</v>
      </c>
      <c r="J531" s="49">
        <f>J534</f>
        <v>5853702</v>
      </c>
      <c r="K531" s="49">
        <f>K534</f>
        <v>3843882</v>
      </c>
      <c r="L531" s="49">
        <f>L534</f>
        <v>1834062</v>
      </c>
      <c r="M531" s="55"/>
      <c r="N531" s="79"/>
      <c r="O531" s="151"/>
      <c r="P531" s="151"/>
      <c r="Q531" s="151">
        <f t="shared" si="196"/>
        <v>0</v>
      </c>
      <c r="R531" s="151">
        <f t="shared" si="197"/>
        <v>0</v>
      </c>
      <c r="S531" s="151">
        <f t="shared" si="198"/>
        <v>0</v>
      </c>
      <c r="T531" s="151">
        <f t="shared" si="199"/>
        <v>1834061</v>
      </c>
    </row>
    <row r="532" spans="1:20" ht="15" x14ac:dyDescent="0.25">
      <c r="A532" s="53" t="s">
        <v>125</v>
      </c>
      <c r="B532" s="54"/>
      <c r="C532" s="54"/>
      <c r="D532" s="54"/>
      <c r="E532" s="54"/>
      <c r="F532" s="159"/>
      <c r="G532" s="159"/>
      <c r="H532" s="54"/>
      <c r="I532" s="54"/>
      <c r="J532" s="54"/>
      <c r="K532" s="54"/>
      <c r="L532" s="55"/>
      <c r="M532" s="55"/>
      <c r="N532" s="79"/>
      <c r="O532" s="151"/>
      <c r="P532" s="151"/>
      <c r="Q532" s="151">
        <f t="shared" si="196"/>
        <v>0</v>
      </c>
      <c r="R532" s="151">
        <f t="shared" si="197"/>
        <v>0</v>
      </c>
      <c r="S532" s="151">
        <f t="shared" si="198"/>
        <v>0</v>
      </c>
      <c r="T532" s="151">
        <f t="shared" si="199"/>
        <v>0</v>
      </c>
    </row>
    <row r="533" spans="1:20" x14ac:dyDescent="0.2">
      <c r="A533" s="56" t="s">
        <v>126</v>
      </c>
      <c r="B533" s="54"/>
      <c r="C533" s="54"/>
      <c r="D533" s="54"/>
      <c r="E533" s="54"/>
      <c r="F533" s="159"/>
      <c r="G533" s="159"/>
      <c r="H533" s="54"/>
      <c r="I533" s="54"/>
      <c r="J533" s="54"/>
      <c r="K533" s="54"/>
      <c r="L533" s="55"/>
      <c r="M533" s="55"/>
      <c r="N533" s="79"/>
      <c r="O533" s="151"/>
      <c r="P533" s="151"/>
      <c r="Q533" s="151">
        <f t="shared" si="196"/>
        <v>0</v>
      </c>
      <c r="R533" s="151">
        <f t="shared" si="197"/>
        <v>0</v>
      </c>
      <c r="S533" s="151">
        <f t="shared" si="198"/>
        <v>0</v>
      </c>
      <c r="T533" s="151">
        <f t="shared" si="199"/>
        <v>0</v>
      </c>
    </row>
    <row r="534" spans="1:20" x14ac:dyDescent="0.2">
      <c r="A534" s="42" t="s">
        <v>127</v>
      </c>
      <c r="B534" s="49"/>
      <c r="C534" s="49"/>
      <c r="D534" s="49"/>
      <c r="E534" s="49"/>
      <c r="F534" s="139"/>
      <c r="G534" s="139"/>
      <c r="H534" s="49">
        <f>H536+H537</f>
        <v>1834061</v>
      </c>
      <c r="I534" s="49">
        <f>I536+I537</f>
        <v>3843882</v>
      </c>
      <c r="J534" s="49">
        <f>J536+J537</f>
        <v>5853702</v>
      </c>
      <c r="K534" s="49">
        <f>K536+K537</f>
        <v>3843882</v>
      </c>
      <c r="L534" s="49">
        <f>L536+L537</f>
        <v>1834062</v>
      </c>
      <c r="M534" s="55"/>
      <c r="N534" s="79"/>
      <c r="O534" s="151"/>
      <c r="P534" s="151"/>
      <c r="Q534" s="151">
        <f t="shared" si="196"/>
        <v>0</v>
      </c>
      <c r="R534" s="151">
        <f t="shared" si="197"/>
        <v>0</v>
      </c>
      <c r="S534" s="151">
        <f t="shared" si="198"/>
        <v>0</v>
      </c>
      <c r="T534" s="151">
        <f t="shared" si="199"/>
        <v>1834061</v>
      </c>
    </row>
    <row r="535" spans="1:20" x14ac:dyDescent="0.2">
      <c r="A535" s="52" t="s">
        <v>123</v>
      </c>
      <c r="B535" s="49"/>
      <c r="C535" s="49"/>
      <c r="D535" s="49"/>
      <c r="E535" s="49"/>
      <c r="F535" s="139"/>
      <c r="G535" s="139"/>
      <c r="H535" s="49"/>
      <c r="I535" s="49"/>
      <c r="J535" s="49"/>
      <c r="K535" s="49"/>
      <c r="L535" s="49"/>
      <c r="M535" s="55"/>
      <c r="N535" s="79"/>
      <c r="O535" s="151"/>
      <c r="P535" s="151"/>
      <c r="Q535" s="151">
        <f t="shared" si="196"/>
        <v>0</v>
      </c>
      <c r="R535" s="151">
        <f t="shared" si="197"/>
        <v>0</v>
      </c>
      <c r="S535" s="151">
        <f t="shared" si="198"/>
        <v>0</v>
      </c>
      <c r="T535" s="151">
        <f t="shared" si="199"/>
        <v>0</v>
      </c>
    </row>
    <row r="536" spans="1:20" x14ac:dyDescent="0.2">
      <c r="A536" s="52" t="s">
        <v>124</v>
      </c>
      <c r="B536" s="49"/>
      <c r="C536" s="49"/>
      <c r="D536" s="49"/>
      <c r="E536" s="85" t="s">
        <v>129</v>
      </c>
      <c r="F536" s="139"/>
      <c r="G536" s="139"/>
      <c r="H536" s="49">
        <v>132240</v>
      </c>
      <c r="I536" s="49">
        <v>132240</v>
      </c>
      <c r="J536" s="49">
        <v>132240</v>
      </c>
      <c r="K536" s="49">
        <v>132240</v>
      </c>
      <c r="L536" s="49">
        <v>132241</v>
      </c>
      <c r="M536" s="55" t="s">
        <v>235</v>
      </c>
      <c r="N536" s="79"/>
      <c r="O536" s="151"/>
      <c r="P536" s="151"/>
      <c r="Q536" s="151">
        <f t="shared" si="196"/>
        <v>0</v>
      </c>
      <c r="R536" s="151">
        <f t="shared" si="197"/>
        <v>0</v>
      </c>
      <c r="S536" s="151">
        <f t="shared" si="198"/>
        <v>0</v>
      </c>
      <c r="T536" s="151">
        <f t="shared" si="199"/>
        <v>132240</v>
      </c>
    </row>
    <row r="537" spans="1:20" x14ac:dyDescent="0.2">
      <c r="A537" s="52" t="s">
        <v>124</v>
      </c>
      <c r="B537" s="49"/>
      <c r="C537" s="49"/>
      <c r="D537" s="49"/>
      <c r="E537" s="85" t="s">
        <v>129</v>
      </c>
      <c r="F537" s="139"/>
      <c r="G537" s="139"/>
      <c r="H537" s="49">
        <v>1701821</v>
      </c>
      <c r="I537" s="49">
        <v>3711642</v>
      </c>
      <c r="J537" s="49">
        <v>5721462</v>
      </c>
      <c r="K537" s="49">
        <v>3711642</v>
      </c>
      <c r="L537" s="49">
        <v>1701821</v>
      </c>
      <c r="M537" s="50" t="s">
        <v>236</v>
      </c>
      <c r="N537" s="79"/>
      <c r="O537" s="151"/>
      <c r="P537" s="151"/>
      <c r="Q537" s="151">
        <f t="shared" si="196"/>
        <v>0</v>
      </c>
      <c r="R537" s="151">
        <f t="shared" si="197"/>
        <v>0</v>
      </c>
      <c r="S537" s="151">
        <f t="shared" si="198"/>
        <v>0</v>
      </c>
      <c r="T537" s="151">
        <f t="shared" si="199"/>
        <v>1701821</v>
      </c>
    </row>
    <row r="538" spans="1:20" x14ac:dyDescent="0.2">
      <c r="A538" s="82" t="s">
        <v>237</v>
      </c>
      <c r="B538" s="83"/>
      <c r="C538" s="83"/>
      <c r="D538" s="83"/>
      <c r="E538" s="83"/>
      <c r="F538" s="159"/>
      <c r="G538" s="159"/>
      <c r="H538" s="83"/>
      <c r="I538" s="83"/>
      <c r="J538" s="83"/>
      <c r="K538" s="83"/>
      <c r="L538" s="84"/>
      <c r="M538" s="87" t="s">
        <v>87</v>
      </c>
      <c r="O538" s="136"/>
      <c r="P538" s="136"/>
      <c r="Q538" s="136">
        <f t="shared" si="196"/>
        <v>0</v>
      </c>
      <c r="R538" s="136">
        <f t="shared" si="197"/>
        <v>0</v>
      </c>
      <c r="S538" s="136">
        <f t="shared" si="198"/>
        <v>0</v>
      </c>
      <c r="T538" s="136">
        <f t="shared" si="199"/>
        <v>0</v>
      </c>
    </row>
    <row r="539" spans="1:20" ht="15" hidden="1" x14ac:dyDescent="0.25">
      <c r="A539" s="77" t="s">
        <v>118</v>
      </c>
      <c r="B539" s="78"/>
      <c r="C539" s="78"/>
      <c r="D539" s="78"/>
      <c r="E539" s="78"/>
      <c r="F539" s="138"/>
      <c r="G539" s="138"/>
      <c r="H539" s="78"/>
      <c r="I539" s="78"/>
      <c r="J539" s="78"/>
      <c r="K539" s="78"/>
      <c r="L539" s="78"/>
      <c r="M539" s="50"/>
      <c r="N539" s="79"/>
      <c r="O539" s="136"/>
      <c r="P539" s="136"/>
      <c r="Q539" s="136">
        <f t="shared" si="196"/>
        <v>0</v>
      </c>
      <c r="R539" s="136">
        <f t="shared" si="197"/>
        <v>0</v>
      </c>
      <c r="S539" s="136">
        <f t="shared" si="198"/>
        <v>0</v>
      </c>
      <c r="T539" s="136">
        <f t="shared" si="199"/>
        <v>0</v>
      </c>
    </row>
    <row r="540" spans="1:20" hidden="1" x14ac:dyDescent="0.2">
      <c r="A540" s="42" t="s">
        <v>119</v>
      </c>
      <c r="B540" s="49"/>
      <c r="C540" s="49"/>
      <c r="D540" s="49"/>
      <c r="E540" s="49"/>
      <c r="F540" s="139"/>
      <c r="G540" s="139"/>
      <c r="H540" s="49"/>
      <c r="I540" s="49"/>
      <c r="J540" s="49"/>
      <c r="K540" s="49"/>
      <c r="L540" s="49"/>
      <c r="M540" s="50"/>
      <c r="N540" s="79"/>
      <c r="O540" s="136"/>
      <c r="P540" s="136"/>
      <c r="Q540" s="136">
        <f t="shared" si="196"/>
        <v>0</v>
      </c>
      <c r="R540" s="136">
        <f t="shared" si="197"/>
        <v>0</v>
      </c>
      <c r="S540" s="136">
        <f t="shared" si="198"/>
        <v>0</v>
      </c>
      <c r="T540" s="136">
        <f t="shared" si="199"/>
        <v>0</v>
      </c>
    </row>
    <row r="541" spans="1:20" hidden="1" x14ac:dyDescent="0.2">
      <c r="A541" s="42" t="s">
        <v>120</v>
      </c>
      <c r="B541" s="49"/>
      <c r="C541" s="49"/>
      <c r="D541" s="49"/>
      <c r="E541" s="49"/>
      <c r="F541" s="139"/>
      <c r="G541" s="139"/>
      <c r="H541" s="49"/>
      <c r="I541" s="49"/>
      <c r="J541" s="49"/>
      <c r="K541" s="49"/>
      <c r="L541" s="49"/>
      <c r="M541" s="55"/>
      <c r="N541" s="79"/>
      <c r="O541" s="136"/>
      <c r="P541" s="136"/>
      <c r="Q541" s="136">
        <f t="shared" si="196"/>
        <v>0</v>
      </c>
      <c r="R541" s="136">
        <f t="shared" si="197"/>
        <v>0</v>
      </c>
      <c r="S541" s="136">
        <f t="shared" si="198"/>
        <v>0</v>
      </c>
      <c r="T541" s="136">
        <f t="shared" si="199"/>
        <v>0</v>
      </c>
    </row>
    <row r="542" spans="1:20" hidden="1" x14ac:dyDescent="0.2">
      <c r="A542" s="42" t="s">
        <v>121</v>
      </c>
      <c r="B542" s="49"/>
      <c r="C542" s="49"/>
      <c r="D542" s="49"/>
      <c r="E542" s="49"/>
      <c r="F542" s="139"/>
      <c r="G542" s="139"/>
      <c r="H542" s="49"/>
      <c r="I542" s="49"/>
      <c r="J542" s="49"/>
      <c r="K542" s="49"/>
      <c r="L542" s="49"/>
      <c r="M542" s="55"/>
      <c r="N542" s="79"/>
      <c r="O542" s="136"/>
      <c r="P542" s="136"/>
      <c r="Q542" s="136">
        <f t="shared" si="196"/>
        <v>0</v>
      </c>
      <c r="R542" s="136">
        <f t="shared" si="197"/>
        <v>0</v>
      </c>
      <c r="S542" s="136">
        <f t="shared" si="198"/>
        <v>0</v>
      </c>
      <c r="T542" s="136">
        <f t="shared" si="199"/>
        <v>0</v>
      </c>
    </row>
    <row r="543" spans="1:20" ht="15" hidden="1" x14ac:dyDescent="0.25">
      <c r="A543" s="51" t="s">
        <v>122</v>
      </c>
      <c r="B543" s="49"/>
      <c r="C543" s="49"/>
      <c r="D543" s="49"/>
      <c r="E543" s="49"/>
      <c r="F543" s="139"/>
      <c r="G543" s="139"/>
      <c r="H543" s="49"/>
      <c r="I543" s="49"/>
      <c r="J543" s="49"/>
      <c r="K543" s="49"/>
      <c r="L543" s="49"/>
      <c r="M543" s="55"/>
      <c r="N543" s="79"/>
      <c r="O543" s="136"/>
      <c r="P543" s="136"/>
      <c r="Q543" s="136">
        <f t="shared" si="196"/>
        <v>0</v>
      </c>
      <c r="R543" s="136">
        <f t="shared" si="197"/>
        <v>0</v>
      </c>
      <c r="S543" s="136">
        <f t="shared" si="198"/>
        <v>0</v>
      </c>
      <c r="T543" s="136">
        <f t="shared" si="199"/>
        <v>0</v>
      </c>
    </row>
    <row r="544" spans="1:20" hidden="1" x14ac:dyDescent="0.2">
      <c r="A544" s="52" t="s">
        <v>123</v>
      </c>
      <c r="B544" s="49"/>
      <c r="C544" s="49"/>
      <c r="D544" s="49"/>
      <c r="E544" s="49"/>
      <c r="F544" s="139"/>
      <c r="G544" s="139"/>
      <c r="H544" s="49"/>
      <c r="I544" s="49"/>
      <c r="J544" s="49"/>
      <c r="K544" s="49"/>
      <c r="L544" s="49"/>
      <c r="M544" s="55"/>
      <c r="N544" s="79"/>
      <c r="O544" s="136"/>
      <c r="P544" s="136"/>
      <c r="Q544" s="136">
        <f t="shared" si="196"/>
        <v>0</v>
      </c>
      <c r="R544" s="136">
        <f t="shared" si="197"/>
        <v>0</v>
      </c>
      <c r="S544" s="136">
        <f t="shared" si="198"/>
        <v>0</v>
      </c>
      <c r="T544" s="136">
        <f t="shared" si="199"/>
        <v>0</v>
      </c>
    </row>
    <row r="545" spans="1:20" hidden="1" x14ac:dyDescent="0.2">
      <c r="A545" s="52" t="s">
        <v>124</v>
      </c>
      <c r="B545" s="49"/>
      <c r="C545" s="49"/>
      <c r="D545" s="49"/>
      <c r="E545" s="49"/>
      <c r="F545" s="139"/>
      <c r="G545" s="139"/>
      <c r="H545" s="49"/>
      <c r="I545" s="49"/>
      <c r="J545" s="49"/>
      <c r="K545" s="49"/>
      <c r="L545" s="49"/>
      <c r="M545" s="55"/>
      <c r="N545" s="79"/>
      <c r="O545" s="136"/>
      <c r="P545" s="136"/>
      <c r="Q545" s="136">
        <f t="shared" si="196"/>
        <v>0</v>
      </c>
      <c r="R545" s="136">
        <f t="shared" si="197"/>
        <v>0</v>
      </c>
      <c r="S545" s="136">
        <f t="shared" si="198"/>
        <v>0</v>
      </c>
      <c r="T545" s="136">
        <f t="shared" si="199"/>
        <v>0</v>
      </c>
    </row>
    <row r="546" spans="1:20" x14ac:dyDescent="0.2">
      <c r="A546" s="82" t="s">
        <v>238</v>
      </c>
      <c r="B546" s="83"/>
      <c r="C546" s="83"/>
      <c r="D546" s="83"/>
      <c r="E546" s="83"/>
      <c r="F546" s="159"/>
      <c r="G546" s="159"/>
      <c r="H546" s="83"/>
      <c r="I546" s="83"/>
      <c r="J546" s="83"/>
      <c r="K546" s="83"/>
      <c r="L546" s="84"/>
      <c r="M546" s="87" t="s">
        <v>87</v>
      </c>
      <c r="O546" s="136"/>
      <c r="P546" s="136"/>
      <c r="Q546" s="136">
        <f t="shared" si="196"/>
        <v>0</v>
      </c>
      <c r="R546" s="136">
        <f t="shared" si="197"/>
        <v>0</v>
      </c>
      <c r="S546" s="136">
        <f t="shared" si="198"/>
        <v>0</v>
      </c>
      <c r="T546" s="136">
        <f t="shared" si="199"/>
        <v>0</v>
      </c>
    </row>
    <row r="547" spans="1:20" ht="15" hidden="1" x14ac:dyDescent="0.25">
      <c r="A547" s="77" t="s">
        <v>118</v>
      </c>
      <c r="B547" s="78"/>
      <c r="C547" s="78"/>
      <c r="D547" s="78"/>
      <c r="E547" s="78"/>
      <c r="F547" s="138"/>
      <c r="G547" s="138"/>
      <c r="H547" s="78"/>
      <c r="I547" s="78"/>
      <c r="J547" s="78"/>
      <c r="K547" s="78"/>
      <c r="L547" s="78"/>
      <c r="M547" s="50"/>
      <c r="N547" s="79"/>
      <c r="O547" s="136"/>
      <c r="P547" s="136"/>
      <c r="Q547" s="136">
        <f t="shared" si="196"/>
        <v>0</v>
      </c>
      <c r="R547" s="136">
        <f t="shared" si="197"/>
        <v>0</v>
      </c>
      <c r="S547" s="136">
        <f t="shared" si="198"/>
        <v>0</v>
      </c>
      <c r="T547" s="136">
        <f t="shared" si="199"/>
        <v>0</v>
      </c>
    </row>
    <row r="548" spans="1:20" hidden="1" x14ac:dyDescent="0.2">
      <c r="A548" s="42" t="s">
        <v>119</v>
      </c>
      <c r="B548" s="49"/>
      <c r="C548" s="49"/>
      <c r="D548" s="49"/>
      <c r="E548" s="49"/>
      <c r="F548" s="139"/>
      <c r="G548" s="139"/>
      <c r="H548" s="49"/>
      <c r="I548" s="49"/>
      <c r="J548" s="49"/>
      <c r="K548" s="49"/>
      <c r="L548" s="49"/>
      <c r="M548" s="50"/>
      <c r="N548" s="79"/>
      <c r="O548" s="136"/>
      <c r="P548" s="136"/>
      <c r="Q548" s="136">
        <f t="shared" si="196"/>
        <v>0</v>
      </c>
      <c r="R548" s="136">
        <f t="shared" si="197"/>
        <v>0</v>
      </c>
      <c r="S548" s="136">
        <f t="shared" si="198"/>
        <v>0</v>
      </c>
      <c r="T548" s="136">
        <f t="shared" si="199"/>
        <v>0</v>
      </c>
    </row>
    <row r="549" spans="1:20" hidden="1" x14ac:dyDescent="0.2">
      <c r="A549" s="42" t="s">
        <v>120</v>
      </c>
      <c r="B549" s="49"/>
      <c r="C549" s="49"/>
      <c r="D549" s="49"/>
      <c r="E549" s="49"/>
      <c r="F549" s="139"/>
      <c r="G549" s="139"/>
      <c r="H549" s="49"/>
      <c r="I549" s="49"/>
      <c r="J549" s="49"/>
      <c r="K549" s="49"/>
      <c r="L549" s="49"/>
      <c r="M549" s="55"/>
      <c r="N549" s="79"/>
      <c r="O549" s="136"/>
      <c r="P549" s="136"/>
      <c r="Q549" s="136">
        <f t="shared" si="196"/>
        <v>0</v>
      </c>
      <c r="R549" s="136">
        <f t="shared" si="197"/>
        <v>0</v>
      </c>
      <c r="S549" s="136">
        <f t="shared" si="198"/>
        <v>0</v>
      </c>
      <c r="T549" s="136">
        <f t="shared" si="199"/>
        <v>0</v>
      </c>
    </row>
    <row r="550" spans="1:20" hidden="1" x14ac:dyDescent="0.2">
      <c r="A550" s="42" t="s">
        <v>121</v>
      </c>
      <c r="B550" s="49"/>
      <c r="C550" s="49"/>
      <c r="D550" s="49"/>
      <c r="E550" s="49"/>
      <c r="F550" s="139"/>
      <c r="G550" s="139"/>
      <c r="H550" s="49"/>
      <c r="I550" s="49"/>
      <c r="J550" s="49"/>
      <c r="K550" s="49"/>
      <c r="L550" s="49"/>
      <c r="M550" s="55"/>
      <c r="N550" s="79"/>
      <c r="O550" s="136"/>
      <c r="P550" s="136"/>
      <c r="Q550" s="136">
        <f t="shared" si="196"/>
        <v>0</v>
      </c>
      <c r="R550" s="136">
        <f t="shared" si="197"/>
        <v>0</v>
      </c>
      <c r="S550" s="136">
        <f t="shared" si="198"/>
        <v>0</v>
      </c>
      <c r="T550" s="136">
        <f t="shared" si="199"/>
        <v>0</v>
      </c>
    </row>
    <row r="551" spans="1:20" ht="15" hidden="1" x14ac:dyDescent="0.25">
      <c r="A551" s="51" t="s">
        <v>122</v>
      </c>
      <c r="B551" s="49"/>
      <c r="C551" s="49"/>
      <c r="D551" s="49"/>
      <c r="E551" s="49"/>
      <c r="F551" s="139"/>
      <c r="G551" s="139"/>
      <c r="H551" s="49"/>
      <c r="I551" s="49"/>
      <c r="J551" s="49"/>
      <c r="K551" s="49"/>
      <c r="L551" s="49"/>
      <c r="M551" s="55"/>
      <c r="N551" s="79"/>
      <c r="O551" s="136"/>
      <c r="P551" s="136"/>
      <c r="Q551" s="136">
        <f t="shared" si="196"/>
        <v>0</v>
      </c>
      <c r="R551" s="136">
        <f t="shared" si="197"/>
        <v>0</v>
      </c>
      <c r="S551" s="136">
        <f t="shared" si="198"/>
        <v>0</v>
      </c>
      <c r="T551" s="136">
        <f t="shared" si="199"/>
        <v>0</v>
      </c>
    </row>
    <row r="552" spans="1:20" hidden="1" x14ac:dyDescent="0.2">
      <c r="A552" s="52" t="s">
        <v>123</v>
      </c>
      <c r="B552" s="49"/>
      <c r="C552" s="49"/>
      <c r="D552" s="49"/>
      <c r="E552" s="49"/>
      <c r="F552" s="139"/>
      <c r="G552" s="139"/>
      <c r="H552" s="49"/>
      <c r="I552" s="49"/>
      <c r="J552" s="49"/>
      <c r="K552" s="49"/>
      <c r="L552" s="49"/>
      <c r="M552" s="55"/>
      <c r="N552" s="79"/>
      <c r="O552" s="136"/>
      <c r="P552" s="136"/>
      <c r="Q552" s="136">
        <f t="shared" si="196"/>
        <v>0</v>
      </c>
      <c r="R552" s="136">
        <f t="shared" si="197"/>
        <v>0</v>
      </c>
      <c r="S552" s="136">
        <f t="shared" si="198"/>
        <v>0</v>
      </c>
      <c r="T552" s="136">
        <f t="shared" si="199"/>
        <v>0</v>
      </c>
    </row>
    <row r="553" spans="1:20" hidden="1" x14ac:dyDescent="0.2">
      <c r="A553" s="52" t="s">
        <v>124</v>
      </c>
      <c r="B553" s="49"/>
      <c r="C553" s="49"/>
      <c r="D553" s="49"/>
      <c r="E553" s="49"/>
      <c r="F553" s="139"/>
      <c r="G553" s="139"/>
      <c r="H553" s="49"/>
      <c r="I553" s="49"/>
      <c r="J553" s="49"/>
      <c r="K553" s="49"/>
      <c r="L553" s="49"/>
      <c r="M553" s="55"/>
      <c r="N553" s="79"/>
      <c r="O553" s="136"/>
      <c r="P553" s="136"/>
      <c r="Q553" s="136">
        <f t="shared" si="196"/>
        <v>0</v>
      </c>
      <c r="R553" s="136">
        <f t="shared" si="197"/>
        <v>0</v>
      </c>
      <c r="S553" s="136">
        <f t="shared" si="198"/>
        <v>0</v>
      </c>
      <c r="T553" s="136">
        <f t="shared" si="199"/>
        <v>0</v>
      </c>
    </row>
    <row r="554" spans="1:20" x14ac:dyDescent="0.2">
      <c r="A554" s="82" t="s">
        <v>239</v>
      </c>
      <c r="B554" s="83"/>
      <c r="C554" s="83"/>
      <c r="D554" s="83"/>
      <c r="E554" s="83"/>
      <c r="F554" s="159"/>
      <c r="G554" s="159"/>
      <c r="H554" s="83"/>
      <c r="I554" s="83"/>
      <c r="J554" s="83"/>
      <c r="K554" s="83"/>
      <c r="L554" s="84"/>
      <c r="M554" s="87" t="s">
        <v>240</v>
      </c>
      <c r="O554" s="136"/>
      <c r="P554" s="136"/>
      <c r="Q554" s="136">
        <f t="shared" si="196"/>
        <v>0</v>
      </c>
      <c r="R554" s="136">
        <f t="shared" si="197"/>
        <v>0</v>
      </c>
      <c r="S554" s="136">
        <f t="shared" si="198"/>
        <v>0</v>
      </c>
      <c r="T554" s="136">
        <f t="shared" si="199"/>
        <v>0</v>
      </c>
    </row>
    <row r="555" spans="1:20" ht="15" hidden="1" x14ac:dyDescent="0.25">
      <c r="A555" s="77" t="s">
        <v>118</v>
      </c>
      <c r="B555" s="78"/>
      <c r="C555" s="78"/>
      <c r="D555" s="78"/>
      <c r="E555" s="78"/>
      <c r="F555" s="138"/>
      <c r="G555" s="138"/>
      <c r="H555" s="78"/>
      <c r="I555" s="78"/>
      <c r="J555" s="78"/>
      <c r="K555" s="78"/>
      <c r="L555" s="78"/>
      <c r="M555" s="50"/>
      <c r="N555" s="79"/>
      <c r="O555" s="136"/>
      <c r="P555" s="136"/>
      <c r="Q555" s="136">
        <f t="shared" si="196"/>
        <v>0</v>
      </c>
      <c r="R555" s="136">
        <f t="shared" si="197"/>
        <v>0</v>
      </c>
      <c r="S555" s="136">
        <f t="shared" si="198"/>
        <v>0</v>
      </c>
      <c r="T555" s="136">
        <f t="shared" si="199"/>
        <v>0</v>
      </c>
    </row>
    <row r="556" spans="1:20" hidden="1" x14ac:dyDescent="0.2">
      <c r="A556" s="42" t="s">
        <v>119</v>
      </c>
      <c r="B556" s="49"/>
      <c r="C556" s="49"/>
      <c r="D556" s="49"/>
      <c r="E556" s="49"/>
      <c r="F556" s="139"/>
      <c r="G556" s="139"/>
      <c r="H556" s="49"/>
      <c r="I556" s="49"/>
      <c r="J556" s="49"/>
      <c r="K556" s="49"/>
      <c r="L556" s="49"/>
      <c r="M556" s="50"/>
      <c r="N556" s="79"/>
      <c r="O556" s="136"/>
      <c r="P556" s="136"/>
      <c r="Q556" s="136">
        <f t="shared" si="196"/>
        <v>0</v>
      </c>
      <c r="R556" s="136">
        <f t="shared" si="197"/>
        <v>0</v>
      </c>
      <c r="S556" s="136">
        <f t="shared" si="198"/>
        <v>0</v>
      </c>
      <c r="T556" s="136">
        <f t="shared" si="199"/>
        <v>0</v>
      </c>
    </row>
    <row r="557" spans="1:20" hidden="1" x14ac:dyDescent="0.2">
      <c r="A557" s="42" t="s">
        <v>120</v>
      </c>
      <c r="B557" s="49"/>
      <c r="C557" s="49"/>
      <c r="D557" s="49"/>
      <c r="E557" s="49"/>
      <c r="F557" s="139"/>
      <c r="G557" s="139"/>
      <c r="H557" s="49"/>
      <c r="I557" s="49"/>
      <c r="J557" s="49"/>
      <c r="K557" s="49"/>
      <c r="L557" s="49"/>
      <c r="M557" s="55"/>
      <c r="N557" s="79"/>
      <c r="O557" s="136"/>
      <c r="P557" s="136"/>
      <c r="Q557" s="136">
        <f t="shared" si="196"/>
        <v>0</v>
      </c>
      <c r="R557" s="136">
        <f t="shared" si="197"/>
        <v>0</v>
      </c>
      <c r="S557" s="136">
        <f t="shared" si="198"/>
        <v>0</v>
      </c>
      <c r="T557" s="136">
        <f t="shared" si="199"/>
        <v>0</v>
      </c>
    </row>
    <row r="558" spans="1:20" hidden="1" x14ac:dyDescent="0.2">
      <c r="A558" s="42" t="s">
        <v>121</v>
      </c>
      <c r="B558" s="49"/>
      <c r="C558" s="49"/>
      <c r="D558" s="49"/>
      <c r="E558" s="49"/>
      <c r="F558" s="139"/>
      <c r="G558" s="139"/>
      <c r="H558" s="49"/>
      <c r="I558" s="49"/>
      <c r="J558" s="49"/>
      <c r="K558" s="49"/>
      <c r="L558" s="49"/>
      <c r="M558" s="55"/>
      <c r="N558" s="79"/>
      <c r="O558" s="136"/>
      <c r="P558" s="136"/>
      <c r="Q558" s="136">
        <f t="shared" si="196"/>
        <v>0</v>
      </c>
      <c r="R558" s="136">
        <f t="shared" si="197"/>
        <v>0</v>
      </c>
      <c r="S558" s="136">
        <f t="shared" si="198"/>
        <v>0</v>
      </c>
      <c r="T558" s="136">
        <f t="shared" si="199"/>
        <v>0</v>
      </c>
    </row>
    <row r="559" spans="1:20" ht="15" hidden="1" x14ac:dyDescent="0.25">
      <c r="A559" s="51" t="s">
        <v>122</v>
      </c>
      <c r="B559" s="49"/>
      <c r="C559" s="49"/>
      <c r="D559" s="49"/>
      <c r="E559" s="49"/>
      <c r="F559" s="139"/>
      <c r="G559" s="139"/>
      <c r="H559" s="49"/>
      <c r="I559" s="49"/>
      <c r="J559" s="49"/>
      <c r="K559" s="49"/>
      <c r="L559" s="49"/>
      <c r="M559" s="55"/>
      <c r="N559" s="79"/>
      <c r="O559" s="136"/>
      <c r="P559" s="136"/>
      <c r="Q559" s="136">
        <f t="shared" si="196"/>
        <v>0</v>
      </c>
      <c r="R559" s="136">
        <f t="shared" si="197"/>
        <v>0</v>
      </c>
      <c r="S559" s="136">
        <f t="shared" si="198"/>
        <v>0</v>
      </c>
      <c r="T559" s="136">
        <f t="shared" si="199"/>
        <v>0</v>
      </c>
    </row>
    <row r="560" spans="1:20" hidden="1" x14ac:dyDescent="0.2">
      <c r="A560" s="52" t="s">
        <v>123</v>
      </c>
      <c r="B560" s="49"/>
      <c r="C560" s="49"/>
      <c r="D560" s="49"/>
      <c r="E560" s="49"/>
      <c r="F560" s="139"/>
      <c r="G560" s="139"/>
      <c r="H560" s="49"/>
      <c r="I560" s="49"/>
      <c r="J560" s="49"/>
      <c r="K560" s="49"/>
      <c r="L560" s="49"/>
      <c r="M560" s="55"/>
      <c r="N560" s="79"/>
      <c r="O560" s="136"/>
      <c r="P560" s="136"/>
      <c r="Q560" s="136">
        <f t="shared" si="196"/>
        <v>0</v>
      </c>
      <c r="R560" s="136">
        <f t="shared" si="197"/>
        <v>0</v>
      </c>
      <c r="S560" s="136">
        <f t="shared" si="198"/>
        <v>0</v>
      </c>
      <c r="T560" s="136">
        <f t="shared" si="199"/>
        <v>0</v>
      </c>
    </row>
    <row r="561" spans="1:20" hidden="1" x14ac:dyDescent="0.2">
      <c r="A561" s="52" t="s">
        <v>124</v>
      </c>
      <c r="B561" s="49"/>
      <c r="C561" s="49"/>
      <c r="D561" s="49"/>
      <c r="E561" s="49"/>
      <c r="F561" s="139"/>
      <c r="G561" s="139"/>
      <c r="H561" s="49"/>
      <c r="I561" s="49"/>
      <c r="J561" s="49"/>
      <c r="K561" s="49"/>
      <c r="L561" s="49"/>
      <c r="M561" s="55"/>
      <c r="N561" s="79"/>
      <c r="O561" s="136"/>
      <c r="P561" s="136"/>
      <c r="Q561" s="136">
        <f t="shared" si="196"/>
        <v>0</v>
      </c>
      <c r="R561" s="136">
        <f t="shared" si="197"/>
        <v>0</v>
      </c>
      <c r="S561" s="136">
        <f t="shared" si="198"/>
        <v>0</v>
      </c>
      <c r="T561" s="136">
        <f t="shared" si="199"/>
        <v>0</v>
      </c>
    </row>
    <row r="562" spans="1:20" x14ac:dyDescent="0.2">
      <c r="A562" s="82" t="s">
        <v>241</v>
      </c>
      <c r="B562" s="83"/>
      <c r="C562" s="83"/>
      <c r="D562" s="83"/>
      <c r="E562" s="83"/>
      <c r="F562" s="159"/>
      <c r="G562" s="159"/>
      <c r="H562" s="83"/>
      <c r="I562" s="83"/>
      <c r="J562" s="83"/>
      <c r="K562" s="83"/>
      <c r="L562" s="84"/>
      <c r="M562" s="87" t="s">
        <v>87</v>
      </c>
      <c r="O562" s="136"/>
      <c r="P562" s="136"/>
      <c r="Q562" s="136">
        <f t="shared" si="196"/>
        <v>0</v>
      </c>
      <c r="R562" s="136">
        <f t="shared" si="197"/>
        <v>0</v>
      </c>
      <c r="S562" s="136">
        <f t="shared" si="198"/>
        <v>0</v>
      </c>
      <c r="T562" s="136">
        <f t="shared" si="199"/>
        <v>0</v>
      </c>
    </row>
    <row r="563" spans="1:20" x14ac:dyDescent="0.2">
      <c r="A563" s="68" t="s">
        <v>242</v>
      </c>
      <c r="B563" s="69"/>
      <c r="C563" s="69"/>
      <c r="D563" s="69"/>
      <c r="E563" s="69"/>
      <c r="F563" s="159"/>
      <c r="G563" s="159"/>
      <c r="H563" s="69"/>
      <c r="I563" s="69"/>
      <c r="J563" s="69"/>
      <c r="K563" s="69"/>
      <c r="L563" s="70"/>
      <c r="M563" s="70"/>
      <c r="N563" s="79"/>
      <c r="O563" s="136"/>
      <c r="P563" s="136"/>
      <c r="Q563" s="136">
        <f t="shared" si="196"/>
        <v>0</v>
      </c>
      <c r="R563" s="136">
        <f t="shared" si="197"/>
        <v>0</v>
      </c>
      <c r="S563" s="136">
        <f t="shared" si="198"/>
        <v>0</v>
      </c>
      <c r="T563" s="136">
        <f t="shared" si="199"/>
        <v>0</v>
      </c>
    </row>
    <row r="564" spans="1:20" ht="15" x14ac:dyDescent="0.25">
      <c r="A564" s="51" t="s">
        <v>118</v>
      </c>
      <c r="B564" s="49"/>
      <c r="C564" s="49"/>
      <c r="D564" s="49"/>
      <c r="E564" s="49"/>
      <c r="F564" s="139"/>
      <c r="G564" s="139"/>
      <c r="H564" s="49"/>
      <c r="I564" s="49">
        <f>SUM(I565:I568)</f>
        <v>1650000</v>
      </c>
      <c r="J564" s="49">
        <f>SUM(J565:J568)</f>
        <v>4950000</v>
      </c>
      <c r="K564" s="49">
        <f>SUM(K565:K568)</f>
        <v>18000000</v>
      </c>
      <c r="L564" s="49">
        <f>SUM(L565:L568)</f>
        <v>18000000</v>
      </c>
      <c r="M564" s="50"/>
      <c r="N564" s="79"/>
      <c r="O564" s="151"/>
      <c r="P564" s="151"/>
      <c r="Q564" s="151">
        <f t="shared" si="196"/>
        <v>0</v>
      </c>
      <c r="R564" s="151">
        <f t="shared" si="197"/>
        <v>0</v>
      </c>
      <c r="S564" s="151">
        <f t="shared" si="198"/>
        <v>0</v>
      </c>
      <c r="T564" s="151">
        <f t="shared" si="199"/>
        <v>0</v>
      </c>
    </row>
    <row r="565" spans="1:20" x14ac:dyDescent="0.2">
      <c r="A565" s="42" t="s">
        <v>119</v>
      </c>
      <c r="B565" s="49"/>
      <c r="C565" s="49"/>
      <c r="D565" s="49"/>
      <c r="E565" s="49"/>
      <c r="F565" s="139"/>
      <c r="G565" s="139"/>
      <c r="H565" s="49"/>
      <c r="I565" s="49"/>
      <c r="J565" s="49"/>
      <c r="K565" s="49"/>
      <c r="L565" s="49"/>
      <c r="M565" s="50"/>
      <c r="N565" s="79"/>
      <c r="O565" s="151"/>
      <c r="P565" s="151"/>
      <c r="Q565" s="151">
        <f t="shared" si="196"/>
        <v>0</v>
      </c>
      <c r="R565" s="151">
        <f t="shared" si="197"/>
        <v>0</v>
      </c>
      <c r="S565" s="151">
        <f t="shared" si="198"/>
        <v>0</v>
      </c>
      <c r="T565" s="151">
        <f t="shared" si="199"/>
        <v>0</v>
      </c>
    </row>
    <row r="566" spans="1:20" x14ac:dyDescent="0.2">
      <c r="A566" s="42" t="s">
        <v>120</v>
      </c>
      <c r="B566" s="49"/>
      <c r="C566" s="49"/>
      <c r="D566" s="49"/>
      <c r="E566" s="49"/>
      <c r="F566" s="139"/>
      <c r="G566" s="139"/>
      <c r="H566" s="49"/>
      <c r="I566" s="49"/>
      <c r="J566" s="49"/>
      <c r="K566" s="49"/>
      <c r="L566" s="49"/>
      <c r="M566" s="50"/>
      <c r="N566" s="79"/>
      <c r="O566" s="151"/>
      <c r="P566" s="151"/>
      <c r="Q566" s="151">
        <f t="shared" si="196"/>
        <v>0</v>
      </c>
      <c r="R566" s="151">
        <f t="shared" si="197"/>
        <v>0</v>
      </c>
      <c r="S566" s="151">
        <f t="shared" si="198"/>
        <v>0</v>
      </c>
      <c r="T566" s="151">
        <f t="shared" si="199"/>
        <v>0</v>
      </c>
    </row>
    <row r="567" spans="1:20" x14ac:dyDescent="0.2">
      <c r="A567" s="42" t="s">
        <v>121</v>
      </c>
      <c r="B567" s="49"/>
      <c r="C567" s="49"/>
      <c r="D567" s="49"/>
      <c r="E567" s="49"/>
      <c r="F567" s="139"/>
      <c r="G567" s="139"/>
      <c r="H567" s="49"/>
      <c r="I567" s="49"/>
      <c r="J567" s="49"/>
      <c r="K567" s="49"/>
      <c r="L567" s="49"/>
      <c r="M567" s="50"/>
      <c r="N567" s="79"/>
      <c r="O567" s="151"/>
      <c r="P567" s="151"/>
      <c r="Q567" s="151">
        <f t="shared" si="196"/>
        <v>0</v>
      </c>
      <c r="R567" s="151">
        <f t="shared" si="197"/>
        <v>0</v>
      </c>
      <c r="S567" s="151">
        <f t="shared" si="198"/>
        <v>0</v>
      </c>
      <c r="T567" s="151">
        <f t="shared" si="199"/>
        <v>0</v>
      </c>
    </row>
    <row r="568" spans="1:20" ht="15" x14ac:dyDescent="0.25">
      <c r="A568" s="51" t="s">
        <v>122</v>
      </c>
      <c r="B568" s="49"/>
      <c r="C568" s="49"/>
      <c r="D568" s="49"/>
      <c r="E568" s="49"/>
      <c r="F568" s="139"/>
      <c r="G568" s="139"/>
      <c r="H568" s="49"/>
      <c r="I568" s="49">
        <f>I569+I570</f>
        <v>1650000</v>
      </c>
      <c r="J568" s="49">
        <f>J569+J570</f>
        <v>4950000</v>
      </c>
      <c r="K568" s="49">
        <f>K569+K570</f>
        <v>18000000</v>
      </c>
      <c r="L568" s="49">
        <f>L569+L570</f>
        <v>18000000</v>
      </c>
      <c r="M568" s="50"/>
      <c r="N568" s="79"/>
      <c r="O568" s="151"/>
      <c r="P568" s="151"/>
      <c r="Q568" s="151">
        <f t="shared" si="196"/>
        <v>0</v>
      </c>
      <c r="R568" s="151">
        <f t="shared" si="197"/>
        <v>0</v>
      </c>
      <c r="S568" s="151">
        <f t="shared" si="198"/>
        <v>0</v>
      </c>
      <c r="T568" s="151">
        <f t="shared" si="199"/>
        <v>0</v>
      </c>
    </row>
    <row r="569" spans="1:20" x14ac:dyDescent="0.2">
      <c r="A569" s="52" t="s">
        <v>123</v>
      </c>
      <c r="B569" s="49"/>
      <c r="C569" s="49"/>
      <c r="D569" s="49"/>
      <c r="E569" s="49"/>
      <c r="F569" s="139"/>
      <c r="G569" s="139"/>
      <c r="H569" s="49"/>
      <c r="I569" s="49"/>
      <c r="J569" s="49"/>
      <c r="K569" s="49"/>
      <c r="L569" s="49"/>
      <c r="M569" s="50"/>
      <c r="N569" s="79"/>
      <c r="O569" s="151"/>
      <c r="P569" s="151"/>
      <c r="Q569" s="151">
        <f t="shared" si="196"/>
        <v>0</v>
      </c>
      <c r="R569" s="151">
        <f t="shared" si="197"/>
        <v>0</v>
      </c>
      <c r="S569" s="151">
        <f t="shared" si="198"/>
        <v>0</v>
      </c>
      <c r="T569" s="151">
        <f t="shared" si="199"/>
        <v>0</v>
      </c>
    </row>
    <row r="570" spans="1:20" x14ac:dyDescent="0.2">
      <c r="A570" s="52" t="s">
        <v>124</v>
      </c>
      <c r="B570" s="49"/>
      <c r="C570" s="49"/>
      <c r="D570" s="49"/>
      <c r="E570" s="85" t="s">
        <v>129</v>
      </c>
      <c r="F570" s="139"/>
      <c r="G570" s="139"/>
      <c r="H570" s="49"/>
      <c r="I570" s="49">
        <f>I575</f>
        <v>1650000</v>
      </c>
      <c r="J570" s="49">
        <f>J575</f>
        <v>4950000</v>
      </c>
      <c r="K570" s="49">
        <f>K575</f>
        <v>18000000</v>
      </c>
      <c r="L570" s="49">
        <f>L575</f>
        <v>18000000</v>
      </c>
      <c r="M570" s="50"/>
      <c r="N570" s="79"/>
      <c r="O570" s="151"/>
      <c r="P570" s="151"/>
      <c r="Q570" s="151">
        <f t="shared" si="196"/>
        <v>0</v>
      </c>
      <c r="R570" s="151">
        <f t="shared" si="197"/>
        <v>0</v>
      </c>
      <c r="S570" s="151">
        <f t="shared" si="198"/>
        <v>0</v>
      </c>
      <c r="T570" s="151">
        <f t="shared" si="199"/>
        <v>0</v>
      </c>
    </row>
    <row r="571" spans="1:20" ht="15" x14ac:dyDescent="0.25">
      <c r="A571" s="53" t="s">
        <v>125</v>
      </c>
      <c r="B571" s="54"/>
      <c r="C571" s="54"/>
      <c r="D571" s="54"/>
      <c r="E571" s="54"/>
      <c r="F571" s="159"/>
      <c r="G571" s="159"/>
      <c r="H571" s="54"/>
      <c r="I571" s="54"/>
      <c r="J571" s="54"/>
      <c r="K571" s="54"/>
      <c r="L571" s="55"/>
      <c r="M571" s="55"/>
      <c r="N571" s="79"/>
      <c r="O571" s="151"/>
      <c r="P571" s="151"/>
      <c r="Q571" s="151">
        <f t="shared" si="196"/>
        <v>0</v>
      </c>
      <c r="R571" s="151">
        <f t="shared" si="197"/>
        <v>0</v>
      </c>
      <c r="S571" s="151">
        <f t="shared" si="198"/>
        <v>0</v>
      </c>
      <c r="T571" s="151">
        <f t="shared" si="199"/>
        <v>0</v>
      </c>
    </row>
    <row r="572" spans="1:20" x14ac:dyDescent="0.2">
      <c r="A572" s="56" t="s">
        <v>126</v>
      </c>
      <c r="B572" s="54"/>
      <c r="C572" s="54"/>
      <c r="D572" s="54"/>
      <c r="E572" s="54"/>
      <c r="F572" s="159"/>
      <c r="G572" s="159"/>
      <c r="H572" s="54"/>
      <c r="I572" s="54"/>
      <c r="J572" s="54"/>
      <c r="K572" s="54"/>
      <c r="L572" s="55"/>
      <c r="M572" s="55"/>
      <c r="N572" s="79"/>
      <c r="O572" s="151"/>
      <c r="P572" s="151"/>
      <c r="Q572" s="151">
        <f t="shared" si="196"/>
        <v>0</v>
      </c>
      <c r="R572" s="151">
        <f t="shared" si="197"/>
        <v>0</v>
      </c>
      <c r="S572" s="151">
        <f t="shared" si="198"/>
        <v>0</v>
      </c>
      <c r="T572" s="151">
        <f t="shared" si="199"/>
        <v>0</v>
      </c>
    </row>
    <row r="573" spans="1:20" x14ac:dyDescent="0.2">
      <c r="A573" s="42" t="s">
        <v>127</v>
      </c>
      <c r="B573" s="49"/>
      <c r="C573" s="49"/>
      <c r="D573" s="49"/>
      <c r="E573" s="49"/>
      <c r="F573" s="139"/>
      <c r="G573" s="139"/>
      <c r="H573" s="49"/>
      <c r="I573" s="49">
        <f>I574+I575</f>
        <v>1650000</v>
      </c>
      <c r="J573" s="49">
        <f>J574+J575</f>
        <v>4950000</v>
      </c>
      <c r="K573" s="49">
        <f>K574+K575</f>
        <v>18000000</v>
      </c>
      <c r="L573" s="49">
        <f>L574+L575</f>
        <v>18000000</v>
      </c>
      <c r="M573" s="50"/>
      <c r="N573" s="79"/>
      <c r="O573" s="151"/>
      <c r="P573" s="151"/>
      <c r="Q573" s="151">
        <f t="shared" si="196"/>
        <v>0</v>
      </c>
      <c r="R573" s="151">
        <f t="shared" si="197"/>
        <v>0</v>
      </c>
      <c r="S573" s="151">
        <f t="shared" si="198"/>
        <v>0</v>
      </c>
      <c r="T573" s="151">
        <f t="shared" si="199"/>
        <v>0</v>
      </c>
    </row>
    <row r="574" spans="1:20" x14ac:dyDescent="0.2">
      <c r="A574" s="52" t="s">
        <v>123</v>
      </c>
      <c r="B574" s="49"/>
      <c r="C574" s="49"/>
      <c r="D574" s="49"/>
      <c r="E574" s="49"/>
      <c r="F574" s="139"/>
      <c r="G574" s="139"/>
      <c r="H574" s="49"/>
      <c r="I574" s="49"/>
      <c r="J574" s="49"/>
      <c r="K574" s="49"/>
      <c r="L574" s="49"/>
      <c r="M574" s="50"/>
      <c r="N574" s="79"/>
      <c r="O574" s="151"/>
      <c r="P574" s="151"/>
      <c r="Q574" s="151">
        <f t="shared" si="196"/>
        <v>0</v>
      </c>
      <c r="R574" s="151">
        <f t="shared" si="197"/>
        <v>0</v>
      </c>
      <c r="S574" s="151">
        <f t="shared" si="198"/>
        <v>0</v>
      </c>
      <c r="T574" s="151">
        <f t="shared" si="199"/>
        <v>0</v>
      </c>
    </row>
    <row r="575" spans="1:20" x14ac:dyDescent="0.2">
      <c r="A575" s="52" t="s">
        <v>124</v>
      </c>
      <c r="B575" s="49"/>
      <c r="C575" s="49"/>
      <c r="D575" s="49"/>
      <c r="E575" s="85" t="s">
        <v>129</v>
      </c>
      <c r="F575" s="139"/>
      <c r="G575" s="139"/>
      <c r="H575" s="49"/>
      <c r="I575" s="49">
        <f>I590+I603</f>
        <v>1650000</v>
      </c>
      <c r="J575" s="49">
        <f>J590+J603</f>
        <v>4950000</v>
      </c>
      <c r="K575" s="49">
        <f>K590+K603</f>
        <v>18000000</v>
      </c>
      <c r="L575" s="49">
        <f>L590+L603</f>
        <v>18000000</v>
      </c>
      <c r="M575" s="50"/>
      <c r="N575" s="79"/>
      <c r="O575" s="151"/>
      <c r="P575" s="151"/>
      <c r="Q575" s="151">
        <f t="shared" si="196"/>
        <v>0</v>
      </c>
      <c r="R575" s="151">
        <f t="shared" si="197"/>
        <v>0</v>
      </c>
      <c r="S575" s="151">
        <f t="shared" si="198"/>
        <v>0</v>
      </c>
      <c r="T575" s="151">
        <f t="shared" si="199"/>
        <v>0</v>
      </c>
    </row>
    <row r="576" spans="1:20" x14ac:dyDescent="0.2">
      <c r="A576" s="71" t="s">
        <v>243</v>
      </c>
      <c r="B576" s="72"/>
      <c r="C576" s="72"/>
      <c r="D576" s="72"/>
      <c r="E576" s="72"/>
      <c r="F576" s="162"/>
      <c r="G576" s="162"/>
      <c r="H576" s="72"/>
      <c r="I576" s="72"/>
      <c r="J576" s="72"/>
      <c r="K576" s="72"/>
      <c r="L576" s="73"/>
      <c r="M576" s="84" t="s">
        <v>244</v>
      </c>
      <c r="O576" s="136"/>
      <c r="P576" s="136"/>
      <c r="Q576" s="136">
        <f t="shared" si="196"/>
        <v>0</v>
      </c>
      <c r="R576" s="136">
        <f t="shared" si="197"/>
        <v>0</v>
      </c>
      <c r="S576" s="136">
        <f t="shared" si="198"/>
        <v>0</v>
      </c>
      <c r="T576" s="136">
        <f t="shared" si="199"/>
        <v>0</v>
      </c>
    </row>
    <row r="577" spans="1:20" x14ac:dyDescent="0.2">
      <c r="A577" s="71" t="s">
        <v>245</v>
      </c>
      <c r="B577" s="72"/>
      <c r="C577" s="72"/>
      <c r="D577" s="72"/>
      <c r="E577" s="72"/>
      <c r="F577" s="162"/>
      <c r="G577" s="162"/>
      <c r="H577" s="72"/>
      <c r="I577" s="72"/>
      <c r="J577" s="72"/>
      <c r="K577" s="72"/>
      <c r="L577" s="73"/>
      <c r="M577" s="73"/>
      <c r="O577" s="136"/>
      <c r="P577" s="136"/>
      <c r="Q577" s="136">
        <f t="shared" ref="Q577:Q640" si="200">C577</f>
        <v>0</v>
      </c>
      <c r="R577" s="136">
        <f t="shared" ref="R577:R640" si="201">D577</f>
        <v>0</v>
      </c>
      <c r="S577" s="136">
        <f t="shared" ref="S577:S640" si="202">G577</f>
        <v>0</v>
      </c>
      <c r="T577" s="136">
        <f t="shared" ref="T577:T640" si="203">H577</f>
        <v>0</v>
      </c>
    </row>
    <row r="578" spans="1:20" x14ac:dyDescent="0.2">
      <c r="A578" s="74" t="s">
        <v>246</v>
      </c>
      <c r="B578" s="75"/>
      <c r="C578" s="75"/>
      <c r="D578" s="75"/>
      <c r="E578" s="75"/>
      <c r="F578" s="163"/>
      <c r="G578" s="163"/>
      <c r="H578" s="75"/>
      <c r="I578" s="75"/>
      <c r="J578" s="75"/>
      <c r="K578" s="75"/>
      <c r="L578" s="76"/>
      <c r="M578" s="76"/>
      <c r="O578" s="136"/>
      <c r="P578" s="136"/>
      <c r="Q578" s="136">
        <f t="shared" si="200"/>
        <v>0</v>
      </c>
      <c r="R578" s="136">
        <f t="shared" si="201"/>
        <v>0</v>
      </c>
      <c r="S578" s="136">
        <f t="shared" si="202"/>
        <v>0</v>
      </c>
      <c r="T578" s="136">
        <f t="shared" si="203"/>
        <v>0</v>
      </c>
    </row>
    <row r="579" spans="1:20" ht="15" x14ac:dyDescent="0.25">
      <c r="A579" s="77" t="s">
        <v>118</v>
      </c>
      <c r="B579" s="78"/>
      <c r="C579" s="78"/>
      <c r="D579" s="78"/>
      <c r="E579" s="78"/>
      <c r="F579" s="138"/>
      <c r="G579" s="138"/>
      <c r="H579" s="78"/>
      <c r="I579" s="78">
        <f>SUM(I580:I583)</f>
        <v>1650000</v>
      </c>
      <c r="J579" s="78">
        <f>SUM(J580:J583)</f>
        <v>4950000</v>
      </c>
      <c r="K579" s="78">
        <f>SUM(K580:K583)</f>
        <v>4950000</v>
      </c>
      <c r="L579" s="78">
        <f>SUM(L580:L583)</f>
        <v>4950000</v>
      </c>
      <c r="M579" s="50"/>
      <c r="N579" s="79"/>
      <c r="O579" s="151"/>
      <c r="P579" s="151"/>
      <c r="Q579" s="151">
        <f t="shared" si="200"/>
        <v>0</v>
      </c>
      <c r="R579" s="151">
        <f t="shared" si="201"/>
        <v>0</v>
      </c>
      <c r="S579" s="151">
        <f t="shared" si="202"/>
        <v>0</v>
      </c>
      <c r="T579" s="151">
        <f t="shared" si="203"/>
        <v>0</v>
      </c>
    </row>
    <row r="580" spans="1:20" x14ac:dyDescent="0.2">
      <c r="A580" s="42" t="s">
        <v>119</v>
      </c>
      <c r="B580" s="49"/>
      <c r="C580" s="49"/>
      <c r="D580" s="49"/>
      <c r="E580" s="49"/>
      <c r="F580" s="139"/>
      <c r="G580" s="139"/>
      <c r="H580" s="49"/>
      <c r="I580" s="49"/>
      <c r="J580" s="49"/>
      <c r="K580" s="49"/>
      <c r="L580" s="49"/>
      <c r="M580" s="50"/>
      <c r="N580" s="79"/>
      <c r="O580" s="151"/>
      <c r="P580" s="151"/>
      <c r="Q580" s="151">
        <f t="shared" si="200"/>
        <v>0</v>
      </c>
      <c r="R580" s="151">
        <f t="shared" si="201"/>
        <v>0</v>
      </c>
      <c r="S580" s="151">
        <f t="shared" si="202"/>
        <v>0</v>
      </c>
      <c r="T580" s="151">
        <f t="shared" si="203"/>
        <v>0</v>
      </c>
    </row>
    <row r="581" spans="1:20" x14ac:dyDescent="0.2">
      <c r="A581" s="42" t="s">
        <v>120</v>
      </c>
      <c r="B581" s="49"/>
      <c r="C581" s="49"/>
      <c r="D581" s="49"/>
      <c r="E581" s="49"/>
      <c r="F581" s="139"/>
      <c r="G581" s="139"/>
      <c r="H581" s="49"/>
      <c r="I581" s="49"/>
      <c r="J581" s="49"/>
      <c r="K581" s="49"/>
      <c r="L581" s="49"/>
      <c r="M581" s="55"/>
      <c r="N581" s="79"/>
      <c r="O581" s="151"/>
      <c r="P581" s="151"/>
      <c r="Q581" s="151">
        <f t="shared" si="200"/>
        <v>0</v>
      </c>
      <c r="R581" s="151">
        <f t="shared" si="201"/>
        <v>0</v>
      </c>
      <c r="S581" s="151">
        <f t="shared" si="202"/>
        <v>0</v>
      </c>
      <c r="T581" s="151">
        <f t="shared" si="203"/>
        <v>0</v>
      </c>
    </row>
    <row r="582" spans="1:20" x14ac:dyDescent="0.2">
      <c r="A582" s="42" t="s">
        <v>121</v>
      </c>
      <c r="B582" s="49"/>
      <c r="C582" s="49"/>
      <c r="D582" s="49"/>
      <c r="E582" s="49"/>
      <c r="F582" s="139"/>
      <c r="G582" s="139"/>
      <c r="H582" s="49"/>
      <c r="I582" s="49"/>
      <c r="J582" s="49"/>
      <c r="K582" s="49"/>
      <c r="L582" s="49"/>
      <c r="M582" s="55"/>
      <c r="N582" s="79"/>
      <c r="O582" s="151"/>
      <c r="P582" s="151"/>
      <c r="Q582" s="151">
        <f t="shared" si="200"/>
        <v>0</v>
      </c>
      <c r="R582" s="151">
        <f t="shared" si="201"/>
        <v>0</v>
      </c>
      <c r="S582" s="151">
        <f t="shared" si="202"/>
        <v>0</v>
      </c>
      <c r="T582" s="151">
        <f t="shared" si="203"/>
        <v>0</v>
      </c>
    </row>
    <row r="583" spans="1:20" ht="15" x14ac:dyDescent="0.25">
      <c r="A583" s="51" t="s">
        <v>122</v>
      </c>
      <c r="B583" s="49"/>
      <c r="C583" s="49"/>
      <c r="D583" s="49"/>
      <c r="E583" s="49"/>
      <c r="F583" s="139"/>
      <c r="G583" s="139"/>
      <c r="H583" s="49"/>
      <c r="I583" s="49">
        <f>I584+I585</f>
        <v>1650000</v>
      </c>
      <c r="J583" s="49">
        <f>J584+J585</f>
        <v>4950000</v>
      </c>
      <c r="K583" s="49">
        <f>K584+K585</f>
        <v>4950000</v>
      </c>
      <c r="L583" s="49">
        <f>L584+L585</f>
        <v>4950000</v>
      </c>
      <c r="M583" s="55"/>
      <c r="N583" s="79"/>
      <c r="O583" s="151"/>
      <c r="P583" s="151"/>
      <c r="Q583" s="151">
        <f t="shared" si="200"/>
        <v>0</v>
      </c>
      <c r="R583" s="151">
        <f t="shared" si="201"/>
        <v>0</v>
      </c>
      <c r="S583" s="151">
        <f t="shared" si="202"/>
        <v>0</v>
      </c>
      <c r="T583" s="151">
        <f t="shared" si="203"/>
        <v>0</v>
      </c>
    </row>
    <row r="584" spans="1:20" x14ac:dyDescent="0.2">
      <c r="A584" s="52" t="s">
        <v>123</v>
      </c>
      <c r="B584" s="49"/>
      <c r="C584" s="49"/>
      <c r="D584" s="49"/>
      <c r="E584" s="49"/>
      <c r="F584" s="139"/>
      <c r="G584" s="139"/>
      <c r="H584" s="49"/>
      <c r="I584" s="49"/>
      <c r="J584" s="49"/>
      <c r="K584" s="49"/>
      <c r="L584" s="49"/>
      <c r="M584" s="55"/>
      <c r="N584" s="79"/>
      <c r="O584" s="151"/>
      <c r="P584" s="151"/>
      <c r="Q584" s="151">
        <f t="shared" si="200"/>
        <v>0</v>
      </c>
      <c r="R584" s="151">
        <f t="shared" si="201"/>
        <v>0</v>
      </c>
      <c r="S584" s="151">
        <f t="shared" si="202"/>
        <v>0</v>
      </c>
      <c r="T584" s="151">
        <f t="shared" si="203"/>
        <v>0</v>
      </c>
    </row>
    <row r="585" spans="1:20" x14ac:dyDescent="0.2">
      <c r="A585" s="52" t="s">
        <v>124</v>
      </c>
      <c r="B585" s="49"/>
      <c r="C585" s="49"/>
      <c r="D585" s="49"/>
      <c r="E585" s="85" t="s">
        <v>129</v>
      </c>
      <c r="F585" s="139"/>
      <c r="G585" s="139"/>
      <c r="H585" s="49"/>
      <c r="I585" s="49">
        <f>I590</f>
        <v>1650000</v>
      </c>
      <c r="J585" s="49">
        <f>J590</f>
        <v>4950000</v>
      </c>
      <c r="K585" s="49">
        <f>K590</f>
        <v>4950000</v>
      </c>
      <c r="L585" s="49">
        <f>L590</f>
        <v>4950000</v>
      </c>
      <c r="M585" s="55"/>
      <c r="N585" s="79"/>
      <c r="O585" s="151"/>
      <c r="P585" s="151"/>
      <c r="Q585" s="151">
        <f t="shared" si="200"/>
        <v>0</v>
      </c>
      <c r="R585" s="151">
        <f t="shared" si="201"/>
        <v>0</v>
      </c>
      <c r="S585" s="151">
        <f t="shared" si="202"/>
        <v>0</v>
      </c>
      <c r="T585" s="151">
        <f t="shared" si="203"/>
        <v>0</v>
      </c>
    </row>
    <row r="586" spans="1:20" ht="15" x14ac:dyDescent="0.25">
      <c r="A586" s="53" t="s">
        <v>125</v>
      </c>
      <c r="B586" s="54"/>
      <c r="C586" s="54"/>
      <c r="D586" s="54"/>
      <c r="E586" s="54"/>
      <c r="F586" s="159"/>
      <c r="G586" s="159"/>
      <c r="H586" s="54"/>
      <c r="I586" s="54"/>
      <c r="J586" s="54"/>
      <c r="K586" s="54"/>
      <c r="L586" s="55"/>
      <c r="M586" s="55"/>
      <c r="N586" s="79"/>
      <c r="O586" s="151"/>
      <c r="P586" s="151"/>
      <c r="Q586" s="151">
        <f t="shared" si="200"/>
        <v>0</v>
      </c>
      <c r="R586" s="151">
        <f t="shared" si="201"/>
        <v>0</v>
      </c>
      <c r="S586" s="151">
        <f t="shared" si="202"/>
        <v>0</v>
      </c>
      <c r="T586" s="151">
        <f t="shared" si="203"/>
        <v>0</v>
      </c>
    </row>
    <row r="587" spans="1:20" x14ac:dyDescent="0.2">
      <c r="A587" s="56" t="s">
        <v>126</v>
      </c>
      <c r="B587" s="54"/>
      <c r="C587" s="54"/>
      <c r="D587" s="54"/>
      <c r="E587" s="54"/>
      <c r="F587" s="159"/>
      <c r="G587" s="159"/>
      <c r="H587" s="54"/>
      <c r="I587" s="54"/>
      <c r="J587" s="54"/>
      <c r="K587" s="54"/>
      <c r="L587" s="55"/>
      <c r="M587" s="55"/>
      <c r="N587" s="79"/>
      <c r="O587" s="151"/>
      <c r="P587" s="151"/>
      <c r="Q587" s="151">
        <f t="shared" si="200"/>
        <v>0</v>
      </c>
      <c r="R587" s="151">
        <f t="shared" si="201"/>
        <v>0</v>
      </c>
      <c r="S587" s="151">
        <f t="shared" si="202"/>
        <v>0</v>
      </c>
      <c r="T587" s="151">
        <f t="shared" si="203"/>
        <v>0</v>
      </c>
    </row>
    <row r="588" spans="1:20" x14ac:dyDescent="0.2">
      <c r="A588" s="42" t="s">
        <v>127</v>
      </c>
      <c r="B588" s="49"/>
      <c r="C588" s="49"/>
      <c r="D588" s="49"/>
      <c r="E588" s="49"/>
      <c r="F588" s="139"/>
      <c r="G588" s="139"/>
      <c r="H588" s="49"/>
      <c r="I588" s="49">
        <f>I589+I590</f>
        <v>1650000</v>
      </c>
      <c r="J588" s="49">
        <f>J589+J590</f>
        <v>4950000</v>
      </c>
      <c r="K588" s="49">
        <f>K589+K590</f>
        <v>4950000</v>
      </c>
      <c r="L588" s="49">
        <f>L589+L590</f>
        <v>4950000</v>
      </c>
      <c r="M588" s="55"/>
      <c r="N588" s="79"/>
      <c r="O588" s="151"/>
      <c r="P588" s="151"/>
      <c r="Q588" s="151">
        <f t="shared" si="200"/>
        <v>0</v>
      </c>
      <c r="R588" s="151">
        <f t="shared" si="201"/>
        <v>0</v>
      </c>
      <c r="S588" s="151">
        <f t="shared" si="202"/>
        <v>0</v>
      </c>
      <c r="T588" s="151">
        <f t="shared" si="203"/>
        <v>0</v>
      </c>
    </row>
    <row r="589" spans="1:20" x14ac:dyDescent="0.2">
      <c r="A589" s="52" t="s">
        <v>123</v>
      </c>
      <c r="B589" s="49"/>
      <c r="C589" s="49"/>
      <c r="D589" s="49"/>
      <c r="E589" s="49"/>
      <c r="F589" s="139"/>
      <c r="G589" s="139"/>
      <c r="H589" s="49"/>
      <c r="I589" s="49"/>
      <c r="J589" s="49"/>
      <c r="K589" s="49"/>
      <c r="L589" s="49"/>
      <c r="M589" s="55"/>
      <c r="N589" s="79"/>
      <c r="O589" s="151"/>
      <c r="P589" s="151"/>
      <c r="Q589" s="151">
        <f t="shared" si="200"/>
        <v>0</v>
      </c>
      <c r="R589" s="151">
        <f t="shared" si="201"/>
        <v>0</v>
      </c>
      <c r="S589" s="151">
        <f t="shared" si="202"/>
        <v>0</v>
      </c>
      <c r="T589" s="151">
        <f t="shared" si="203"/>
        <v>0</v>
      </c>
    </row>
    <row r="590" spans="1:20" x14ac:dyDescent="0.2">
      <c r="A590" s="52" t="s">
        <v>124</v>
      </c>
      <c r="B590" s="49"/>
      <c r="C590" s="49"/>
      <c r="D590" s="49"/>
      <c r="E590" s="85" t="s">
        <v>129</v>
      </c>
      <c r="F590" s="139"/>
      <c r="G590" s="139"/>
      <c r="H590" s="49"/>
      <c r="I590" s="49">
        <v>1650000</v>
      </c>
      <c r="J590" s="49">
        <v>4950000</v>
      </c>
      <c r="K590" s="49">
        <v>4950000</v>
      </c>
      <c r="L590" s="49">
        <v>4950000</v>
      </c>
      <c r="M590" s="50" t="s">
        <v>247</v>
      </c>
      <c r="N590" s="79"/>
      <c r="O590" s="151"/>
      <c r="P590" s="151"/>
      <c r="Q590" s="151">
        <f t="shared" si="200"/>
        <v>0</v>
      </c>
      <c r="R590" s="151">
        <f t="shared" si="201"/>
        <v>0</v>
      </c>
      <c r="S590" s="151">
        <f t="shared" si="202"/>
        <v>0</v>
      </c>
      <c r="T590" s="151">
        <f t="shared" si="203"/>
        <v>0</v>
      </c>
    </row>
    <row r="591" spans="1:20" x14ac:dyDescent="0.2">
      <c r="A591" s="82" t="s">
        <v>248</v>
      </c>
      <c r="B591" s="83"/>
      <c r="C591" s="83"/>
      <c r="D591" s="83"/>
      <c r="E591" s="83"/>
      <c r="F591" s="159"/>
      <c r="G591" s="159"/>
      <c r="H591" s="83"/>
      <c r="I591" s="83"/>
      <c r="J591" s="83"/>
      <c r="K591" s="83"/>
      <c r="L591" s="84"/>
      <c r="M591" s="84"/>
      <c r="O591" s="136"/>
      <c r="P591" s="136"/>
      <c r="Q591" s="136">
        <f t="shared" si="200"/>
        <v>0</v>
      </c>
      <c r="R591" s="136">
        <f t="shared" si="201"/>
        <v>0</v>
      </c>
      <c r="S591" s="136">
        <f t="shared" si="202"/>
        <v>0</v>
      </c>
      <c r="T591" s="136">
        <f t="shared" si="203"/>
        <v>0</v>
      </c>
    </row>
    <row r="592" spans="1:20" ht="15" x14ac:dyDescent="0.25">
      <c r="A592" s="77" t="s">
        <v>118</v>
      </c>
      <c r="B592" s="78"/>
      <c r="C592" s="78"/>
      <c r="D592" s="78"/>
      <c r="E592" s="78"/>
      <c r="F592" s="138"/>
      <c r="G592" s="138"/>
      <c r="H592" s="78"/>
      <c r="I592" s="78"/>
      <c r="J592" s="78"/>
      <c r="K592" s="78">
        <f>SUM(K593:K596)</f>
        <v>13050000</v>
      </c>
      <c r="L592" s="78">
        <f>SUM(L593:L596)</f>
        <v>13050000</v>
      </c>
      <c r="M592" s="50"/>
      <c r="N592" s="79"/>
      <c r="O592" s="151"/>
      <c r="P592" s="151"/>
      <c r="Q592" s="151">
        <f t="shared" si="200"/>
        <v>0</v>
      </c>
      <c r="R592" s="151">
        <f t="shared" si="201"/>
        <v>0</v>
      </c>
      <c r="S592" s="151">
        <f t="shared" si="202"/>
        <v>0</v>
      </c>
      <c r="T592" s="151">
        <f t="shared" si="203"/>
        <v>0</v>
      </c>
    </row>
    <row r="593" spans="1:20" x14ac:dyDescent="0.2">
      <c r="A593" s="42" t="s">
        <v>119</v>
      </c>
      <c r="B593" s="49"/>
      <c r="C593" s="49"/>
      <c r="D593" s="49"/>
      <c r="E593" s="49"/>
      <c r="F593" s="139"/>
      <c r="G593" s="139"/>
      <c r="H593" s="49"/>
      <c r="I593" s="49"/>
      <c r="J593" s="49"/>
      <c r="K593" s="49"/>
      <c r="L593" s="49"/>
      <c r="M593" s="50"/>
      <c r="N593" s="79"/>
      <c r="O593" s="151"/>
      <c r="P593" s="151"/>
      <c r="Q593" s="151">
        <f t="shared" si="200"/>
        <v>0</v>
      </c>
      <c r="R593" s="151">
        <f t="shared" si="201"/>
        <v>0</v>
      </c>
      <c r="S593" s="151">
        <f t="shared" si="202"/>
        <v>0</v>
      </c>
      <c r="T593" s="151">
        <f t="shared" si="203"/>
        <v>0</v>
      </c>
    </row>
    <row r="594" spans="1:20" x14ac:dyDescent="0.2">
      <c r="A594" s="42" t="s">
        <v>120</v>
      </c>
      <c r="B594" s="49"/>
      <c r="C594" s="49"/>
      <c r="D594" s="49"/>
      <c r="E594" s="49"/>
      <c r="F594" s="139"/>
      <c r="G594" s="139"/>
      <c r="H594" s="49"/>
      <c r="I594" s="49"/>
      <c r="J594" s="49"/>
      <c r="K594" s="49"/>
      <c r="L594" s="49"/>
      <c r="M594" s="55"/>
      <c r="N594" s="79"/>
      <c r="O594" s="151"/>
      <c r="P594" s="151"/>
      <c r="Q594" s="151">
        <f t="shared" si="200"/>
        <v>0</v>
      </c>
      <c r="R594" s="151">
        <f t="shared" si="201"/>
        <v>0</v>
      </c>
      <c r="S594" s="151">
        <f t="shared" si="202"/>
        <v>0</v>
      </c>
      <c r="T594" s="151">
        <f t="shared" si="203"/>
        <v>0</v>
      </c>
    </row>
    <row r="595" spans="1:20" x14ac:dyDescent="0.2">
      <c r="A595" s="42" t="s">
        <v>121</v>
      </c>
      <c r="B595" s="49"/>
      <c r="C595" s="49"/>
      <c r="D595" s="49"/>
      <c r="E595" s="49"/>
      <c r="F595" s="139"/>
      <c r="G595" s="139"/>
      <c r="H595" s="49"/>
      <c r="I595" s="49"/>
      <c r="J595" s="49"/>
      <c r="K595" s="49"/>
      <c r="L595" s="49"/>
      <c r="M595" s="55"/>
      <c r="N595" s="79"/>
      <c r="O595" s="151"/>
      <c r="P595" s="151"/>
      <c r="Q595" s="151">
        <f t="shared" si="200"/>
        <v>0</v>
      </c>
      <c r="R595" s="151">
        <f t="shared" si="201"/>
        <v>0</v>
      </c>
      <c r="S595" s="151">
        <f t="shared" si="202"/>
        <v>0</v>
      </c>
      <c r="T595" s="151">
        <f t="shared" si="203"/>
        <v>0</v>
      </c>
    </row>
    <row r="596" spans="1:20" ht="15" x14ac:dyDescent="0.25">
      <c r="A596" s="51" t="s">
        <v>122</v>
      </c>
      <c r="B596" s="49"/>
      <c r="C596" s="49"/>
      <c r="D596" s="49"/>
      <c r="E596" s="49"/>
      <c r="F596" s="139"/>
      <c r="G596" s="139"/>
      <c r="H596" s="49"/>
      <c r="I596" s="49"/>
      <c r="J596" s="49"/>
      <c r="K596" s="49">
        <f>K597+K598</f>
        <v>13050000</v>
      </c>
      <c r="L596" s="49">
        <f>L597+L598</f>
        <v>13050000</v>
      </c>
      <c r="M596" s="55"/>
      <c r="N596" s="79"/>
      <c r="O596" s="151"/>
      <c r="P596" s="151"/>
      <c r="Q596" s="151">
        <f t="shared" si="200"/>
        <v>0</v>
      </c>
      <c r="R596" s="151">
        <f t="shared" si="201"/>
        <v>0</v>
      </c>
      <c r="S596" s="151">
        <f t="shared" si="202"/>
        <v>0</v>
      </c>
      <c r="T596" s="151">
        <f t="shared" si="203"/>
        <v>0</v>
      </c>
    </row>
    <row r="597" spans="1:20" x14ac:dyDescent="0.2">
      <c r="A597" s="52" t="s">
        <v>123</v>
      </c>
      <c r="B597" s="49"/>
      <c r="C597" s="49"/>
      <c r="D597" s="49"/>
      <c r="E597" s="49"/>
      <c r="F597" s="139"/>
      <c r="G597" s="139"/>
      <c r="H597" s="49"/>
      <c r="I597" s="49"/>
      <c r="J597" s="49"/>
      <c r="K597" s="49"/>
      <c r="L597" s="49"/>
      <c r="M597" s="55"/>
      <c r="N597" s="79"/>
      <c r="O597" s="151"/>
      <c r="P597" s="151"/>
      <c r="Q597" s="151">
        <f t="shared" si="200"/>
        <v>0</v>
      </c>
      <c r="R597" s="151">
        <f t="shared" si="201"/>
        <v>0</v>
      </c>
      <c r="S597" s="151">
        <f t="shared" si="202"/>
        <v>0</v>
      </c>
      <c r="T597" s="151">
        <f t="shared" si="203"/>
        <v>0</v>
      </c>
    </row>
    <row r="598" spans="1:20" x14ac:dyDescent="0.2">
      <c r="A598" s="52" t="s">
        <v>124</v>
      </c>
      <c r="B598" s="49"/>
      <c r="C598" s="49"/>
      <c r="D598" s="49"/>
      <c r="E598" s="85" t="s">
        <v>129</v>
      </c>
      <c r="F598" s="139"/>
      <c r="G598" s="139"/>
      <c r="H598" s="49"/>
      <c r="I598" s="49"/>
      <c r="J598" s="49"/>
      <c r="K598" s="49">
        <f>K603</f>
        <v>13050000</v>
      </c>
      <c r="L598" s="49">
        <f>L603</f>
        <v>13050000</v>
      </c>
      <c r="M598" s="55"/>
      <c r="N598" s="79"/>
      <c r="O598" s="151"/>
      <c r="P598" s="151"/>
      <c r="Q598" s="151">
        <f t="shared" si="200"/>
        <v>0</v>
      </c>
      <c r="R598" s="151">
        <f t="shared" si="201"/>
        <v>0</v>
      </c>
      <c r="S598" s="151">
        <f t="shared" si="202"/>
        <v>0</v>
      </c>
      <c r="T598" s="151">
        <f t="shared" si="203"/>
        <v>0</v>
      </c>
    </row>
    <row r="599" spans="1:20" ht="15" x14ac:dyDescent="0.25">
      <c r="A599" s="53" t="s">
        <v>125</v>
      </c>
      <c r="B599" s="54"/>
      <c r="C599" s="54"/>
      <c r="D599" s="54"/>
      <c r="E599" s="54"/>
      <c r="F599" s="159"/>
      <c r="G599" s="159"/>
      <c r="H599" s="54"/>
      <c r="I599" s="54"/>
      <c r="J599" s="54"/>
      <c r="K599" s="54"/>
      <c r="L599" s="55"/>
      <c r="M599" s="55"/>
      <c r="N599" s="79"/>
      <c r="O599" s="151"/>
      <c r="P599" s="151"/>
      <c r="Q599" s="151">
        <f t="shared" si="200"/>
        <v>0</v>
      </c>
      <c r="R599" s="151">
        <f t="shared" si="201"/>
        <v>0</v>
      </c>
      <c r="S599" s="151">
        <f t="shared" si="202"/>
        <v>0</v>
      </c>
      <c r="T599" s="151">
        <f t="shared" si="203"/>
        <v>0</v>
      </c>
    </row>
    <row r="600" spans="1:20" x14ac:dyDescent="0.2">
      <c r="A600" s="56" t="s">
        <v>126</v>
      </c>
      <c r="B600" s="54"/>
      <c r="C600" s="54"/>
      <c r="D600" s="54"/>
      <c r="E600" s="54"/>
      <c r="F600" s="159"/>
      <c r="G600" s="159"/>
      <c r="H600" s="54"/>
      <c r="I600" s="54"/>
      <c r="J600" s="54"/>
      <c r="K600" s="54"/>
      <c r="L600" s="55"/>
      <c r="M600" s="55"/>
      <c r="N600" s="79"/>
      <c r="O600" s="151"/>
      <c r="P600" s="151"/>
      <c r="Q600" s="151">
        <f t="shared" si="200"/>
        <v>0</v>
      </c>
      <c r="R600" s="151">
        <f t="shared" si="201"/>
        <v>0</v>
      </c>
      <c r="S600" s="151">
        <f t="shared" si="202"/>
        <v>0</v>
      </c>
      <c r="T600" s="151">
        <f t="shared" si="203"/>
        <v>0</v>
      </c>
    </row>
    <row r="601" spans="1:20" x14ac:dyDescent="0.2">
      <c r="A601" s="42" t="s">
        <v>127</v>
      </c>
      <c r="B601" s="49"/>
      <c r="C601" s="49"/>
      <c r="D601" s="49"/>
      <c r="E601" s="49"/>
      <c r="F601" s="139"/>
      <c r="G601" s="139"/>
      <c r="H601" s="49"/>
      <c r="I601" s="49"/>
      <c r="J601" s="49"/>
      <c r="K601" s="49">
        <f>K602+K603</f>
        <v>13050000</v>
      </c>
      <c r="L601" s="49">
        <f>L602+L603</f>
        <v>13050000</v>
      </c>
      <c r="M601" s="55"/>
      <c r="N601" s="79"/>
      <c r="O601" s="151"/>
      <c r="P601" s="151"/>
      <c r="Q601" s="151">
        <f t="shared" si="200"/>
        <v>0</v>
      </c>
      <c r="R601" s="151">
        <f t="shared" si="201"/>
        <v>0</v>
      </c>
      <c r="S601" s="151">
        <f t="shared" si="202"/>
        <v>0</v>
      </c>
      <c r="T601" s="151">
        <f t="shared" si="203"/>
        <v>0</v>
      </c>
    </row>
    <row r="602" spans="1:20" x14ac:dyDescent="0.2">
      <c r="A602" s="52" t="s">
        <v>123</v>
      </c>
      <c r="B602" s="49"/>
      <c r="C602" s="49"/>
      <c r="D602" s="49"/>
      <c r="E602" s="49"/>
      <c r="F602" s="139"/>
      <c r="G602" s="139"/>
      <c r="H602" s="49"/>
      <c r="I602" s="49"/>
      <c r="J602" s="49"/>
      <c r="K602" s="49"/>
      <c r="L602" s="49"/>
      <c r="M602" s="55"/>
      <c r="N602" s="79"/>
      <c r="O602" s="151"/>
      <c r="P602" s="151"/>
      <c r="Q602" s="151">
        <f t="shared" si="200"/>
        <v>0</v>
      </c>
      <c r="R602" s="151">
        <f t="shared" si="201"/>
        <v>0</v>
      </c>
      <c r="S602" s="151">
        <f t="shared" si="202"/>
        <v>0</v>
      </c>
      <c r="T602" s="151">
        <f t="shared" si="203"/>
        <v>0</v>
      </c>
    </row>
    <row r="603" spans="1:20" x14ac:dyDescent="0.2">
      <c r="A603" s="52" t="s">
        <v>124</v>
      </c>
      <c r="B603" s="49"/>
      <c r="C603" s="49"/>
      <c r="D603" s="49"/>
      <c r="E603" s="85" t="s">
        <v>129</v>
      </c>
      <c r="F603" s="139"/>
      <c r="G603" s="139"/>
      <c r="H603" s="49"/>
      <c r="I603" s="49"/>
      <c r="J603" s="49"/>
      <c r="K603" s="49">
        <v>13050000</v>
      </c>
      <c r="L603" s="49">
        <v>13050000</v>
      </c>
      <c r="M603" s="50" t="s">
        <v>249</v>
      </c>
      <c r="N603" s="79"/>
      <c r="O603" s="151"/>
      <c r="P603" s="151"/>
      <c r="Q603" s="151">
        <f t="shared" si="200"/>
        <v>0</v>
      </c>
      <c r="R603" s="151">
        <f t="shared" si="201"/>
        <v>0</v>
      </c>
      <c r="S603" s="151">
        <f t="shared" si="202"/>
        <v>0</v>
      </c>
      <c r="T603" s="151">
        <f t="shared" si="203"/>
        <v>0</v>
      </c>
    </row>
    <row r="604" spans="1:20" x14ac:dyDescent="0.2">
      <c r="A604" s="82" t="s">
        <v>250</v>
      </c>
      <c r="B604" s="83"/>
      <c r="C604" s="83"/>
      <c r="D604" s="83"/>
      <c r="E604" s="83"/>
      <c r="F604" s="159"/>
      <c r="G604" s="159"/>
      <c r="H604" s="83"/>
      <c r="I604" s="83"/>
      <c r="J604" s="83"/>
      <c r="K604" s="83"/>
      <c r="L604" s="84"/>
      <c r="M604" s="84" t="s">
        <v>244</v>
      </c>
      <c r="O604" s="151"/>
      <c r="P604" s="151"/>
      <c r="Q604" s="151">
        <f t="shared" si="200"/>
        <v>0</v>
      </c>
      <c r="R604" s="151">
        <f t="shared" si="201"/>
        <v>0</v>
      </c>
      <c r="S604" s="151">
        <f t="shared" si="202"/>
        <v>0</v>
      </c>
      <c r="T604" s="151">
        <f t="shared" si="203"/>
        <v>0</v>
      </c>
    </row>
    <row r="605" spans="1:20" ht="15" x14ac:dyDescent="0.25">
      <c r="A605" s="63" t="s">
        <v>251</v>
      </c>
      <c r="B605" s="64"/>
      <c r="C605" s="64"/>
      <c r="D605" s="64"/>
      <c r="E605" s="64"/>
      <c r="F605" s="160"/>
      <c r="G605" s="160"/>
      <c r="H605" s="64"/>
      <c r="I605" s="64"/>
      <c r="J605" s="64"/>
      <c r="K605" s="64"/>
      <c r="L605" s="65"/>
      <c r="M605" s="65"/>
      <c r="N605" s="62"/>
      <c r="O605" s="136"/>
      <c r="P605" s="136"/>
      <c r="Q605" s="136">
        <f t="shared" si="200"/>
        <v>0</v>
      </c>
      <c r="R605" s="136">
        <f t="shared" si="201"/>
        <v>0</v>
      </c>
      <c r="S605" s="136">
        <f t="shared" si="202"/>
        <v>0</v>
      </c>
      <c r="T605" s="136">
        <f t="shared" si="203"/>
        <v>0</v>
      </c>
    </row>
    <row r="606" spans="1:20" ht="15" x14ac:dyDescent="0.25">
      <c r="A606" s="51" t="s">
        <v>118</v>
      </c>
      <c r="B606" s="49">
        <f t="shared" ref="B606:L606" si="204">SUM(B607:B610)</f>
        <v>32178992</v>
      </c>
      <c r="C606" s="49">
        <f t="shared" si="204"/>
        <v>6085452</v>
      </c>
      <c r="D606" s="49">
        <f t="shared" si="204"/>
        <v>6085452</v>
      </c>
      <c r="E606" s="49"/>
      <c r="F606" s="139"/>
      <c r="G606" s="139">
        <f t="shared" si="204"/>
        <v>59078771</v>
      </c>
      <c r="H606" s="49">
        <f t="shared" si="204"/>
        <v>59151261</v>
      </c>
      <c r="I606" s="49">
        <f t="shared" si="204"/>
        <v>51105874</v>
      </c>
      <c r="J606" s="49">
        <f t="shared" si="204"/>
        <v>60416587</v>
      </c>
      <c r="K606" s="49">
        <f t="shared" si="204"/>
        <v>64097709</v>
      </c>
      <c r="L606" s="49">
        <f t="shared" si="204"/>
        <v>75935710</v>
      </c>
      <c r="M606" s="50"/>
      <c r="N606" s="79"/>
      <c r="O606" s="151"/>
      <c r="P606" s="151"/>
      <c r="Q606" s="151">
        <f t="shared" si="200"/>
        <v>6085452</v>
      </c>
      <c r="R606" s="151">
        <f t="shared" si="201"/>
        <v>6085452</v>
      </c>
      <c r="S606" s="151">
        <f t="shared" si="202"/>
        <v>59078771</v>
      </c>
      <c r="T606" s="151">
        <f t="shared" si="203"/>
        <v>59151261</v>
      </c>
    </row>
    <row r="607" spans="1:20" x14ac:dyDescent="0.2">
      <c r="A607" s="42" t="s">
        <v>119</v>
      </c>
      <c r="B607" s="49"/>
      <c r="C607" s="49"/>
      <c r="D607" s="49"/>
      <c r="E607" s="49"/>
      <c r="F607" s="139"/>
      <c r="G607" s="139">
        <v>1176821</v>
      </c>
      <c r="H607" s="49">
        <v>3588344</v>
      </c>
      <c r="I607" s="49">
        <v>4765165</v>
      </c>
      <c r="J607" s="49">
        <v>2237878</v>
      </c>
      <c r="K607" s="49"/>
      <c r="L607" s="49"/>
      <c r="M607" s="50"/>
      <c r="N607" s="79"/>
      <c r="O607" s="151"/>
      <c r="P607" s="151"/>
      <c r="Q607" s="151">
        <f t="shared" si="200"/>
        <v>0</v>
      </c>
      <c r="R607" s="151">
        <f t="shared" si="201"/>
        <v>0</v>
      </c>
      <c r="S607" s="151">
        <f t="shared" si="202"/>
        <v>1176821</v>
      </c>
      <c r="T607" s="151">
        <f t="shared" si="203"/>
        <v>3588344</v>
      </c>
    </row>
    <row r="608" spans="1:20" x14ac:dyDescent="0.2">
      <c r="A608" s="42" t="s">
        <v>120</v>
      </c>
      <c r="B608" s="49"/>
      <c r="C608" s="49"/>
      <c r="D608" s="49"/>
      <c r="E608" s="49"/>
      <c r="F608" s="139"/>
      <c r="G608" s="139"/>
      <c r="H608" s="49"/>
      <c r="I608" s="49"/>
      <c r="J608" s="49"/>
      <c r="K608" s="49"/>
      <c r="L608" s="49"/>
      <c r="M608" s="50"/>
      <c r="N608" s="79"/>
      <c r="O608" s="151"/>
      <c r="P608" s="151"/>
      <c r="Q608" s="151">
        <f t="shared" si="200"/>
        <v>0</v>
      </c>
      <c r="R608" s="151">
        <f t="shared" si="201"/>
        <v>0</v>
      </c>
      <c r="S608" s="151">
        <f t="shared" si="202"/>
        <v>0</v>
      </c>
      <c r="T608" s="151">
        <f t="shared" si="203"/>
        <v>0</v>
      </c>
    </row>
    <row r="609" spans="1:20" x14ac:dyDescent="0.2">
      <c r="A609" s="42" t="s">
        <v>121</v>
      </c>
      <c r="B609" s="49"/>
      <c r="C609" s="49"/>
      <c r="D609" s="49"/>
      <c r="E609" s="49"/>
      <c r="F609" s="139"/>
      <c r="G609" s="139"/>
      <c r="H609" s="49"/>
      <c r="I609" s="49"/>
      <c r="J609" s="49"/>
      <c r="K609" s="49"/>
      <c r="L609" s="49"/>
      <c r="M609" s="50"/>
      <c r="N609" s="79"/>
      <c r="O609" s="151"/>
      <c r="P609" s="151"/>
      <c r="Q609" s="151">
        <f t="shared" si="200"/>
        <v>0</v>
      </c>
      <c r="R609" s="151">
        <f t="shared" si="201"/>
        <v>0</v>
      </c>
      <c r="S609" s="151">
        <f t="shared" si="202"/>
        <v>0</v>
      </c>
      <c r="T609" s="151">
        <f t="shared" si="203"/>
        <v>0</v>
      </c>
    </row>
    <row r="610" spans="1:20" ht="15" x14ac:dyDescent="0.25">
      <c r="A610" s="51" t="s">
        <v>122</v>
      </c>
      <c r="B610" s="49">
        <f t="shared" ref="B610:D611" si="205">B615</f>
        <v>32178992</v>
      </c>
      <c r="C610" s="49">
        <f t="shared" si="205"/>
        <v>6085452</v>
      </c>
      <c r="D610" s="49">
        <f t="shared" si="205"/>
        <v>6085452</v>
      </c>
      <c r="E610" s="49"/>
      <c r="F610" s="139"/>
      <c r="G610" s="139">
        <f t="shared" ref="G610:L610" si="206">G611+G612</f>
        <v>57901950</v>
      </c>
      <c r="H610" s="49">
        <f t="shared" si="206"/>
        <v>55562917</v>
      </c>
      <c r="I610" s="49">
        <f t="shared" si="206"/>
        <v>46340709</v>
      </c>
      <c r="J610" s="49">
        <f t="shared" si="206"/>
        <v>58178709</v>
      </c>
      <c r="K610" s="49">
        <f t="shared" si="206"/>
        <v>64097709</v>
      </c>
      <c r="L610" s="49">
        <f t="shared" si="206"/>
        <v>75935710</v>
      </c>
      <c r="M610" s="50"/>
      <c r="N610" s="79"/>
      <c r="O610" s="151"/>
      <c r="P610" s="151"/>
      <c r="Q610" s="151">
        <f t="shared" si="200"/>
        <v>6085452</v>
      </c>
      <c r="R610" s="151">
        <f t="shared" si="201"/>
        <v>6085452</v>
      </c>
      <c r="S610" s="151">
        <f t="shared" si="202"/>
        <v>57901950</v>
      </c>
      <c r="T610" s="151">
        <f t="shared" si="203"/>
        <v>55562917</v>
      </c>
    </row>
    <row r="611" spans="1:20" x14ac:dyDescent="0.2">
      <c r="A611" s="52" t="s">
        <v>123</v>
      </c>
      <c r="B611" s="49">
        <f t="shared" si="205"/>
        <v>8970250</v>
      </c>
      <c r="C611" s="49">
        <f t="shared" si="205"/>
        <v>6085452</v>
      </c>
      <c r="D611" s="49">
        <f t="shared" si="205"/>
        <v>6085452</v>
      </c>
      <c r="E611" s="49"/>
      <c r="F611" s="139"/>
      <c r="G611" s="139">
        <f t="shared" ref="G611:L611" si="207">G616</f>
        <v>16094000</v>
      </c>
      <c r="H611" s="49">
        <f t="shared" si="207"/>
        <v>16094000</v>
      </c>
      <c r="I611" s="49">
        <f t="shared" si="207"/>
        <v>16094000</v>
      </c>
      <c r="J611" s="49">
        <f t="shared" si="207"/>
        <v>16094000</v>
      </c>
      <c r="K611" s="49">
        <f t="shared" si="207"/>
        <v>16094000</v>
      </c>
      <c r="L611" s="49">
        <f t="shared" si="207"/>
        <v>16094000</v>
      </c>
      <c r="M611" s="50"/>
      <c r="N611" s="79"/>
      <c r="O611" s="151"/>
      <c r="P611" s="151"/>
      <c r="Q611" s="151">
        <f t="shared" si="200"/>
        <v>6085452</v>
      </c>
      <c r="R611" s="151">
        <f t="shared" si="201"/>
        <v>6085452</v>
      </c>
      <c r="S611" s="151">
        <f t="shared" si="202"/>
        <v>16094000</v>
      </c>
      <c r="T611" s="151">
        <f t="shared" si="203"/>
        <v>16094000</v>
      </c>
    </row>
    <row r="612" spans="1:20" x14ac:dyDescent="0.2">
      <c r="A612" s="52" t="s">
        <v>124</v>
      </c>
      <c r="B612" s="49"/>
      <c r="C612" s="49"/>
      <c r="D612" s="49"/>
      <c r="E612" s="85" t="s">
        <v>129</v>
      </c>
      <c r="F612" s="139"/>
      <c r="G612" s="139">
        <f t="shared" ref="G612:L612" si="208">G617+G620+G623</f>
        <v>41807950</v>
      </c>
      <c r="H612" s="49">
        <f t="shared" si="208"/>
        <v>39468917</v>
      </c>
      <c r="I612" s="49">
        <f t="shared" si="208"/>
        <v>30246709</v>
      </c>
      <c r="J612" s="49">
        <f t="shared" si="208"/>
        <v>42084709</v>
      </c>
      <c r="K612" s="49">
        <f t="shared" si="208"/>
        <v>48003709</v>
      </c>
      <c r="L612" s="49">
        <f t="shared" si="208"/>
        <v>59841710</v>
      </c>
      <c r="M612" s="50"/>
      <c r="N612" s="79"/>
      <c r="O612" s="151"/>
      <c r="P612" s="151"/>
      <c r="Q612" s="151">
        <f t="shared" si="200"/>
        <v>0</v>
      </c>
      <c r="R612" s="151">
        <f t="shared" si="201"/>
        <v>0</v>
      </c>
      <c r="S612" s="151">
        <f t="shared" si="202"/>
        <v>41807950</v>
      </c>
      <c r="T612" s="151">
        <f t="shared" si="203"/>
        <v>39468917</v>
      </c>
    </row>
    <row r="613" spans="1:20" ht="15" x14ac:dyDescent="0.25">
      <c r="A613" s="53" t="s">
        <v>125</v>
      </c>
      <c r="B613" s="54"/>
      <c r="C613" s="54"/>
      <c r="D613" s="54"/>
      <c r="E613" s="54"/>
      <c r="F613" s="159"/>
      <c r="G613" s="159"/>
      <c r="H613" s="54"/>
      <c r="I613" s="54"/>
      <c r="J613" s="54"/>
      <c r="K613" s="54"/>
      <c r="L613" s="55"/>
      <c r="M613" s="55"/>
      <c r="N613" s="79"/>
      <c r="O613" s="151"/>
      <c r="P613" s="151"/>
      <c r="Q613" s="151">
        <f t="shared" si="200"/>
        <v>0</v>
      </c>
      <c r="R613" s="151">
        <f t="shared" si="201"/>
        <v>0</v>
      </c>
      <c r="S613" s="151">
        <f t="shared" si="202"/>
        <v>0</v>
      </c>
      <c r="T613" s="151">
        <f t="shared" si="203"/>
        <v>0</v>
      </c>
    </row>
    <row r="614" spans="1:20" x14ac:dyDescent="0.2">
      <c r="A614" s="56" t="s">
        <v>126</v>
      </c>
      <c r="B614" s="54"/>
      <c r="C614" s="54"/>
      <c r="D614" s="54"/>
      <c r="E614" s="54"/>
      <c r="F614" s="159"/>
      <c r="G614" s="159"/>
      <c r="H614" s="54"/>
      <c r="I614" s="54"/>
      <c r="J614" s="54"/>
      <c r="K614" s="54"/>
      <c r="L614" s="55"/>
      <c r="M614" s="55"/>
      <c r="N614" s="79"/>
      <c r="O614" s="151"/>
      <c r="P614" s="151"/>
      <c r="Q614" s="151">
        <f t="shared" si="200"/>
        <v>0</v>
      </c>
      <c r="R614" s="151">
        <f t="shared" si="201"/>
        <v>0</v>
      </c>
      <c r="S614" s="151">
        <f t="shared" si="202"/>
        <v>0</v>
      </c>
      <c r="T614" s="151">
        <f t="shared" si="203"/>
        <v>0</v>
      </c>
    </row>
    <row r="615" spans="1:20" x14ac:dyDescent="0.2">
      <c r="A615" s="42" t="s">
        <v>127</v>
      </c>
      <c r="B615" s="49">
        <f>B616+B617</f>
        <v>32178992</v>
      </c>
      <c r="C615" s="49">
        <f>C616+C617</f>
        <v>6085452</v>
      </c>
      <c r="D615" s="49">
        <f>D616+D617</f>
        <v>6085452</v>
      </c>
      <c r="E615" s="49"/>
      <c r="F615" s="139"/>
      <c r="G615" s="139">
        <f t="shared" ref="G615:L615" si="209">G617+G616</f>
        <v>49880495</v>
      </c>
      <c r="H615" s="49">
        <f t="shared" si="209"/>
        <v>47794823</v>
      </c>
      <c r="I615" s="49">
        <f t="shared" si="209"/>
        <v>38572615</v>
      </c>
      <c r="J615" s="49">
        <f t="shared" si="209"/>
        <v>50410615</v>
      </c>
      <c r="K615" s="49">
        <f t="shared" si="209"/>
        <v>56329615</v>
      </c>
      <c r="L615" s="49">
        <f t="shared" si="209"/>
        <v>68167616</v>
      </c>
      <c r="M615" s="50"/>
      <c r="N615" s="79"/>
      <c r="O615" s="151"/>
      <c r="P615" s="151"/>
      <c r="Q615" s="151">
        <f t="shared" si="200"/>
        <v>6085452</v>
      </c>
      <c r="R615" s="151">
        <f t="shared" si="201"/>
        <v>6085452</v>
      </c>
      <c r="S615" s="151">
        <f t="shared" si="202"/>
        <v>49880495</v>
      </c>
      <c r="T615" s="151">
        <f t="shared" si="203"/>
        <v>47794823</v>
      </c>
    </row>
    <row r="616" spans="1:20" x14ac:dyDescent="0.2">
      <c r="A616" s="52" t="s">
        <v>123</v>
      </c>
      <c r="B616" s="49">
        <f>B635+B682</f>
        <v>8970250</v>
      </c>
      <c r="C616" s="49">
        <f>C635+C682</f>
        <v>6085452</v>
      </c>
      <c r="D616" s="49">
        <f>D635+D682</f>
        <v>6085452</v>
      </c>
      <c r="E616" s="49"/>
      <c r="F616" s="139"/>
      <c r="G616" s="139">
        <f t="shared" ref="G616:L616" si="210">G748+G635</f>
        <v>16094000</v>
      </c>
      <c r="H616" s="49">
        <f t="shared" si="210"/>
        <v>16094000</v>
      </c>
      <c r="I616" s="49">
        <f t="shared" si="210"/>
        <v>16094000</v>
      </c>
      <c r="J616" s="49">
        <f t="shared" si="210"/>
        <v>16094000</v>
      </c>
      <c r="K616" s="49">
        <f t="shared" si="210"/>
        <v>16094000</v>
      </c>
      <c r="L616" s="49">
        <f t="shared" si="210"/>
        <v>16094000</v>
      </c>
      <c r="M616" s="50"/>
      <c r="N616" s="79"/>
      <c r="O616" s="151"/>
      <c r="P616" s="151"/>
      <c r="Q616" s="151">
        <f t="shared" si="200"/>
        <v>6085452</v>
      </c>
      <c r="R616" s="151">
        <f t="shared" si="201"/>
        <v>6085452</v>
      </c>
      <c r="S616" s="151">
        <f t="shared" si="202"/>
        <v>16094000</v>
      </c>
      <c r="T616" s="151">
        <f t="shared" si="203"/>
        <v>16094000</v>
      </c>
    </row>
    <row r="617" spans="1:20" x14ac:dyDescent="0.2">
      <c r="A617" s="52" t="s">
        <v>124</v>
      </c>
      <c r="B617" s="49">
        <f>B636+B683</f>
        <v>23208742</v>
      </c>
      <c r="C617" s="49"/>
      <c r="D617" s="49"/>
      <c r="E617" s="49"/>
      <c r="F617" s="139"/>
      <c r="G617" s="139">
        <f t="shared" ref="G617:L617" si="211">G636+G683+G749</f>
        <v>33786495</v>
      </c>
      <c r="H617" s="49">
        <f t="shared" si="211"/>
        <v>31700823</v>
      </c>
      <c r="I617" s="49">
        <f t="shared" si="211"/>
        <v>22478615</v>
      </c>
      <c r="J617" s="49">
        <f t="shared" si="211"/>
        <v>34316615</v>
      </c>
      <c r="K617" s="49">
        <f t="shared" si="211"/>
        <v>40235615</v>
      </c>
      <c r="L617" s="49">
        <f t="shared" si="211"/>
        <v>52073616</v>
      </c>
      <c r="M617" s="50"/>
      <c r="N617" s="79"/>
      <c r="O617" s="151"/>
      <c r="P617" s="151"/>
      <c r="Q617" s="151">
        <f t="shared" si="200"/>
        <v>0</v>
      </c>
      <c r="R617" s="151">
        <f t="shared" si="201"/>
        <v>0</v>
      </c>
      <c r="S617" s="151">
        <f t="shared" si="202"/>
        <v>33786495</v>
      </c>
      <c r="T617" s="151">
        <f t="shared" si="203"/>
        <v>31700823</v>
      </c>
    </row>
    <row r="618" spans="1:20" x14ac:dyDescent="0.2">
      <c r="A618" s="42" t="s">
        <v>131</v>
      </c>
      <c r="B618" s="49"/>
      <c r="C618" s="49"/>
      <c r="D618" s="49"/>
      <c r="E618" s="49"/>
      <c r="F618" s="139"/>
      <c r="G618" s="139">
        <v>1133955</v>
      </c>
      <c r="H618" s="49">
        <v>880594</v>
      </c>
      <c r="I618" s="49">
        <v>880594</v>
      </c>
      <c r="J618" s="49">
        <v>880594</v>
      </c>
      <c r="K618" s="49">
        <v>880594</v>
      </c>
      <c r="L618" s="49">
        <v>880594</v>
      </c>
      <c r="M618" s="50"/>
      <c r="N618" s="79"/>
      <c r="O618" s="151"/>
      <c r="P618" s="151"/>
      <c r="Q618" s="151">
        <f t="shared" si="200"/>
        <v>0</v>
      </c>
      <c r="R618" s="151">
        <f t="shared" si="201"/>
        <v>0</v>
      </c>
      <c r="S618" s="151">
        <f t="shared" si="202"/>
        <v>1133955</v>
      </c>
      <c r="T618" s="151">
        <f t="shared" si="203"/>
        <v>880594</v>
      </c>
    </row>
    <row r="619" spans="1:20" x14ac:dyDescent="0.2">
      <c r="A619" s="52" t="s">
        <v>123</v>
      </c>
      <c r="B619" s="49"/>
      <c r="C619" s="49"/>
      <c r="D619" s="49"/>
      <c r="E619" s="49"/>
      <c r="F619" s="139"/>
      <c r="G619" s="139"/>
      <c r="H619" s="49"/>
      <c r="I619" s="49"/>
      <c r="J619" s="49"/>
      <c r="K619" s="49"/>
      <c r="L619" s="49"/>
      <c r="M619" s="50"/>
      <c r="N619" s="79"/>
      <c r="O619" s="151"/>
      <c r="P619" s="151"/>
      <c r="Q619" s="151">
        <f t="shared" si="200"/>
        <v>0</v>
      </c>
      <c r="R619" s="151">
        <f t="shared" si="201"/>
        <v>0</v>
      </c>
      <c r="S619" s="151">
        <f t="shared" si="202"/>
        <v>0</v>
      </c>
      <c r="T619" s="151">
        <f t="shared" si="203"/>
        <v>0</v>
      </c>
    </row>
    <row r="620" spans="1:20" x14ac:dyDescent="0.2">
      <c r="A620" s="52" t="s">
        <v>124</v>
      </c>
      <c r="B620" s="49"/>
      <c r="C620" s="49"/>
      <c r="D620" s="49"/>
      <c r="E620" s="85" t="s">
        <v>129</v>
      </c>
      <c r="F620" s="139"/>
      <c r="G620" s="139">
        <f t="shared" ref="G620:L620" si="212">G686</f>
        <v>1133955</v>
      </c>
      <c r="H620" s="49">
        <f t="shared" si="212"/>
        <v>880594</v>
      </c>
      <c r="I620" s="49">
        <f t="shared" si="212"/>
        <v>880594</v>
      </c>
      <c r="J620" s="49">
        <f t="shared" si="212"/>
        <v>880594</v>
      </c>
      <c r="K620" s="49">
        <f t="shared" si="212"/>
        <v>880594</v>
      </c>
      <c r="L620" s="49">
        <f t="shared" si="212"/>
        <v>880594</v>
      </c>
      <c r="M620" s="50"/>
      <c r="N620" s="79"/>
      <c r="O620" s="151"/>
      <c r="P620" s="151"/>
      <c r="Q620" s="151">
        <f t="shared" si="200"/>
        <v>0</v>
      </c>
      <c r="R620" s="151">
        <f t="shared" si="201"/>
        <v>0</v>
      </c>
      <c r="S620" s="151">
        <f t="shared" si="202"/>
        <v>1133955</v>
      </c>
      <c r="T620" s="151">
        <f t="shared" si="203"/>
        <v>880594</v>
      </c>
    </row>
    <row r="621" spans="1:20" x14ac:dyDescent="0.2">
      <c r="A621" s="52" t="s">
        <v>135</v>
      </c>
      <c r="B621" s="49"/>
      <c r="C621" s="49"/>
      <c r="D621" s="49"/>
      <c r="E621" s="49"/>
      <c r="F621" s="139"/>
      <c r="G621" s="139">
        <f t="shared" ref="G621:L621" si="213">G623</f>
        <v>6887500</v>
      </c>
      <c r="H621" s="49">
        <f t="shared" si="213"/>
        <v>6887500</v>
      </c>
      <c r="I621" s="49">
        <f t="shared" si="213"/>
        <v>6887500</v>
      </c>
      <c r="J621" s="49">
        <f t="shared" si="213"/>
        <v>6887500</v>
      </c>
      <c r="K621" s="49">
        <f t="shared" si="213"/>
        <v>6887500</v>
      </c>
      <c r="L621" s="49">
        <f t="shared" si="213"/>
        <v>6887500</v>
      </c>
      <c r="M621" s="50"/>
      <c r="N621" s="79"/>
      <c r="O621" s="151"/>
      <c r="P621" s="151"/>
      <c r="Q621" s="151">
        <f t="shared" si="200"/>
        <v>0</v>
      </c>
      <c r="R621" s="151">
        <f t="shared" si="201"/>
        <v>0</v>
      </c>
      <c r="S621" s="151">
        <f t="shared" si="202"/>
        <v>6887500</v>
      </c>
      <c r="T621" s="151">
        <f t="shared" si="203"/>
        <v>6887500</v>
      </c>
    </row>
    <row r="622" spans="1:20" x14ac:dyDescent="0.2">
      <c r="A622" s="52" t="s">
        <v>123</v>
      </c>
      <c r="B622" s="49"/>
      <c r="C622" s="49"/>
      <c r="D622" s="49"/>
      <c r="E622" s="49"/>
      <c r="F622" s="139"/>
      <c r="G622" s="139"/>
      <c r="H622" s="49"/>
      <c r="I622" s="49"/>
      <c r="J622" s="49"/>
      <c r="K622" s="49"/>
      <c r="L622" s="49"/>
      <c r="M622" s="50"/>
      <c r="N622" s="79"/>
      <c r="O622" s="151"/>
      <c r="P622" s="151"/>
      <c r="Q622" s="151">
        <f t="shared" si="200"/>
        <v>0</v>
      </c>
      <c r="R622" s="151">
        <f t="shared" si="201"/>
        <v>0</v>
      </c>
      <c r="S622" s="151">
        <f t="shared" si="202"/>
        <v>0</v>
      </c>
      <c r="T622" s="151">
        <f t="shared" si="203"/>
        <v>0</v>
      </c>
    </row>
    <row r="623" spans="1:20" x14ac:dyDescent="0.2">
      <c r="A623" s="52" t="s">
        <v>124</v>
      </c>
      <c r="B623" s="49"/>
      <c r="C623" s="49"/>
      <c r="D623" s="49"/>
      <c r="E623" s="85" t="s">
        <v>129</v>
      </c>
      <c r="F623" s="139"/>
      <c r="G623" s="139">
        <f t="shared" ref="G623:L623" si="214">G639+G689</f>
        <v>6887500</v>
      </c>
      <c r="H623" s="49">
        <f t="shared" si="214"/>
        <v>6887500</v>
      </c>
      <c r="I623" s="49">
        <f t="shared" si="214"/>
        <v>6887500</v>
      </c>
      <c r="J623" s="49">
        <f t="shared" si="214"/>
        <v>6887500</v>
      </c>
      <c r="K623" s="49">
        <f t="shared" si="214"/>
        <v>6887500</v>
      </c>
      <c r="L623" s="49">
        <f t="shared" si="214"/>
        <v>6887500</v>
      </c>
      <c r="M623" s="50"/>
      <c r="N623" s="79"/>
      <c r="O623" s="151"/>
      <c r="P623" s="151"/>
      <c r="Q623" s="151">
        <f t="shared" si="200"/>
        <v>0</v>
      </c>
      <c r="R623" s="151">
        <f t="shared" si="201"/>
        <v>0</v>
      </c>
      <c r="S623" s="151">
        <f t="shared" si="202"/>
        <v>6887500</v>
      </c>
      <c r="T623" s="151">
        <f t="shared" si="203"/>
        <v>6887500</v>
      </c>
    </row>
    <row r="624" spans="1:20" x14ac:dyDescent="0.2">
      <c r="A624" s="68" t="s">
        <v>252</v>
      </c>
      <c r="B624" s="69"/>
      <c r="C624" s="69"/>
      <c r="D624" s="69"/>
      <c r="E624" s="69"/>
      <c r="F624" s="159"/>
      <c r="G624" s="159"/>
      <c r="H624" s="69"/>
      <c r="I624" s="69"/>
      <c r="J624" s="69"/>
      <c r="K624" s="69"/>
      <c r="L624" s="70"/>
      <c r="M624" s="70"/>
      <c r="N624" s="79"/>
      <c r="O624" s="136"/>
      <c r="P624" s="136"/>
      <c r="Q624" s="136">
        <f t="shared" si="200"/>
        <v>0</v>
      </c>
      <c r="R624" s="136">
        <f t="shared" si="201"/>
        <v>0</v>
      </c>
      <c r="S624" s="136">
        <f t="shared" si="202"/>
        <v>0</v>
      </c>
      <c r="T624" s="136">
        <f t="shared" si="203"/>
        <v>0</v>
      </c>
    </row>
    <row r="625" spans="1:20" ht="15" x14ac:dyDescent="0.25">
      <c r="A625" s="51" t="s">
        <v>118</v>
      </c>
      <c r="B625" s="49">
        <v>8970250</v>
      </c>
      <c r="C625" s="49">
        <v>6085452</v>
      </c>
      <c r="D625" s="49">
        <v>6085452</v>
      </c>
      <c r="E625" s="49"/>
      <c r="F625" s="139"/>
      <c r="G625" s="139">
        <f t="shared" ref="G625:L625" si="215">SUM(G626:G629)</f>
        <v>14419636</v>
      </c>
      <c r="H625" s="49">
        <f t="shared" si="215"/>
        <v>16831159</v>
      </c>
      <c r="I625" s="49">
        <f t="shared" si="215"/>
        <v>18007980</v>
      </c>
      <c r="J625" s="49">
        <f t="shared" si="215"/>
        <v>15480693</v>
      </c>
      <c r="K625" s="49">
        <f t="shared" si="215"/>
        <v>13242815</v>
      </c>
      <c r="L625" s="49">
        <f t="shared" si="215"/>
        <v>13242816</v>
      </c>
      <c r="M625" s="50"/>
      <c r="N625" s="79"/>
      <c r="O625" s="151"/>
      <c r="P625" s="151"/>
      <c r="Q625" s="151">
        <f t="shared" si="200"/>
        <v>6085452</v>
      </c>
      <c r="R625" s="151">
        <f t="shared" si="201"/>
        <v>6085452</v>
      </c>
      <c r="S625" s="151">
        <f t="shared" si="202"/>
        <v>14419636</v>
      </c>
      <c r="T625" s="151">
        <f t="shared" si="203"/>
        <v>16831159</v>
      </c>
    </row>
    <row r="626" spans="1:20" x14ac:dyDescent="0.2">
      <c r="A626" s="42" t="s">
        <v>119</v>
      </c>
      <c r="B626" s="49"/>
      <c r="C626" s="49"/>
      <c r="D626" s="49"/>
      <c r="E626" s="49"/>
      <c r="F626" s="139"/>
      <c r="G626" s="139">
        <v>1176821</v>
      </c>
      <c r="H626" s="49">
        <v>3588344</v>
      </c>
      <c r="I626" s="49">
        <v>4765165</v>
      </c>
      <c r="J626" s="49">
        <v>2237878</v>
      </c>
      <c r="K626" s="49"/>
      <c r="L626" s="49"/>
      <c r="M626" s="50"/>
      <c r="N626" s="79"/>
      <c r="O626" s="151"/>
      <c r="P626" s="151"/>
      <c r="Q626" s="151">
        <f t="shared" si="200"/>
        <v>0</v>
      </c>
      <c r="R626" s="151">
        <f t="shared" si="201"/>
        <v>0</v>
      </c>
      <c r="S626" s="151">
        <f t="shared" si="202"/>
        <v>1176821</v>
      </c>
      <c r="T626" s="151">
        <f t="shared" si="203"/>
        <v>3588344</v>
      </c>
    </row>
    <row r="627" spans="1:20" x14ac:dyDescent="0.2">
      <c r="A627" s="42" t="s">
        <v>120</v>
      </c>
      <c r="B627" s="49"/>
      <c r="C627" s="49"/>
      <c r="D627" s="49"/>
      <c r="E627" s="49"/>
      <c r="F627" s="139"/>
      <c r="G627" s="139"/>
      <c r="H627" s="49"/>
      <c r="I627" s="49"/>
      <c r="J627" s="49"/>
      <c r="K627" s="49"/>
      <c r="L627" s="49"/>
      <c r="M627" s="50"/>
      <c r="N627" s="79"/>
      <c r="O627" s="151"/>
      <c r="P627" s="151"/>
      <c r="Q627" s="151">
        <f t="shared" si="200"/>
        <v>0</v>
      </c>
      <c r="R627" s="151">
        <f t="shared" si="201"/>
        <v>0</v>
      </c>
      <c r="S627" s="151">
        <f t="shared" si="202"/>
        <v>0</v>
      </c>
      <c r="T627" s="151">
        <f t="shared" si="203"/>
        <v>0</v>
      </c>
    </row>
    <row r="628" spans="1:20" x14ac:dyDescent="0.2">
      <c r="A628" s="42" t="s">
        <v>121</v>
      </c>
      <c r="B628" s="49"/>
      <c r="C628" s="49"/>
      <c r="D628" s="49"/>
      <c r="E628" s="49"/>
      <c r="F628" s="139"/>
      <c r="G628" s="139"/>
      <c r="H628" s="49"/>
      <c r="I628" s="49"/>
      <c r="J628" s="49"/>
      <c r="K628" s="49"/>
      <c r="L628" s="49"/>
      <c r="M628" s="50"/>
      <c r="N628" s="79"/>
      <c r="O628" s="151"/>
      <c r="P628" s="151"/>
      <c r="Q628" s="151">
        <f t="shared" si="200"/>
        <v>0</v>
      </c>
      <c r="R628" s="151">
        <f t="shared" si="201"/>
        <v>0</v>
      </c>
      <c r="S628" s="151">
        <f t="shared" si="202"/>
        <v>0</v>
      </c>
      <c r="T628" s="151">
        <f t="shared" si="203"/>
        <v>0</v>
      </c>
    </row>
    <row r="629" spans="1:20" ht="15" x14ac:dyDescent="0.25">
      <c r="A629" s="51" t="s">
        <v>122</v>
      </c>
      <c r="B629" s="49">
        <v>8970250</v>
      </c>
      <c r="C629" s="49">
        <v>6085452</v>
      </c>
      <c r="D629" s="49">
        <v>6085452</v>
      </c>
      <c r="E629" s="49"/>
      <c r="F629" s="139"/>
      <c r="G629" s="139">
        <f t="shared" ref="G629:L629" si="216">G630+G631</f>
        <v>13242815</v>
      </c>
      <c r="H629" s="49">
        <f t="shared" si="216"/>
        <v>13242815</v>
      </c>
      <c r="I629" s="49">
        <f t="shared" si="216"/>
        <v>13242815</v>
      </c>
      <c r="J629" s="49">
        <f t="shared" si="216"/>
        <v>13242815</v>
      </c>
      <c r="K629" s="49">
        <f t="shared" si="216"/>
        <v>13242815</v>
      </c>
      <c r="L629" s="49">
        <f t="shared" si="216"/>
        <v>13242816</v>
      </c>
      <c r="M629" s="50"/>
      <c r="N629" s="79"/>
      <c r="O629" s="151"/>
      <c r="P629" s="151"/>
      <c r="Q629" s="151">
        <f t="shared" si="200"/>
        <v>6085452</v>
      </c>
      <c r="R629" s="151">
        <f t="shared" si="201"/>
        <v>6085452</v>
      </c>
      <c r="S629" s="151">
        <f t="shared" si="202"/>
        <v>13242815</v>
      </c>
      <c r="T629" s="151">
        <f t="shared" si="203"/>
        <v>13242815</v>
      </c>
    </row>
    <row r="630" spans="1:20" x14ac:dyDescent="0.2">
      <c r="A630" s="52" t="s">
        <v>123</v>
      </c>
      <c r="B630" s="49">
        <v>8970250</v>
      </c>
      <c r="C630" s="49">
        <v>6085452</v>
      </c>
      <c r="D630" s="49">
        <v>6085452</v>
      </c>
      <c r="E630" s="49"/>
      <c r="F630" s="139"/>
      <c r="G630" s="139">
        <f>G635</f>
        <v>1094000</v>
      </c>
      <c r="H630" s="49">
        <f t="shared" ref="H630:L631" si="217">H635</f>
        <v>1094000</v>
      </c>
      <c r="I630" s="49">
        <f t="shared" si="217"/>
        <v>1094000</v>
      </c>
      <c r="J630" s="49">
        <f t="shared" si="217"/>
        <v>1094000</v>
      </c>
      <c r="K630" s="49">
        <f t="shared" si="217"/>
        <v>1094000</v>
      </c>
      <c r="L630" s="49">
        <f t="shared" si="217"/>
        <v>1094000</v>
      </c>
      <c r="M630" s="50"/>
      <c r="N630" s="79"/>
      <c r="O630" s="151"/>
      <c r="P630" s="151"/>
      <c r="Q630" s="151">
        <f t="shared" si="200"/>
        <v>6085452</v>
      </c>
      <c r="R630" s="151">
        <f t="shared" si="201"/>
        <v>6085452</v>
      </c>
      <c r="S630" s="151">
        <f t="shared" si="202"/>
        <v>1094000</v>
      </c>
      <c r="T630" s="151">
        <f t="shared" si="203"/>
        <v>1094000</v>
      </c>
    </row>
    <row r="631" spans="1:20" x14ac:dyDescent="0.2">
      <c r="A631" s="52" t="s">
        <v>124</v>
      </c>
      <c r="B631" s="49"/>
      <c r="C631" s="49"/>
      <c r="D631" s="49"/>
      <c r="E631" s="85" t="s">
        <v>129</v>
      </c>
      <c r="F631" s="139"/>
      <c r="G631" s="139">
        <f>G636</f>
        <v>12148815</v>
      </c>
      <c r="H631" s="49">
        <f t="shared" si="217"/>
        <v>12148815</v>
      </c>
      <c r="I631" s="49">
        <f t="shared" si="217"/>
        <v>12148815</v>
      </c>
      <c r="J631" s="49">
        <f t="shared" si="217"/>
        <v>12148815</v>
      </c>
      <c r="K631" s="49">
        <f t="shared" si="217"/>
        <v>12148815</v>
      </c>
      <c r="L631" s="49">
        <f t="shared" si="217"/>
        <v>12148816</v>
      </c>
      <c r="M631" s="50"/>
      <c r="N631" s="79"/>
      <c r="O631" s="151"/>
      <c r="P631" s="151"/>
      <c r="Q631" s="151">
        <f t="shared" si="200"/>
        <v>0</v>
      </c>
      <c r="R631" s="151">
        <f t="shared" si="201"/>
        <v>0</v>
      </c>
      <c r="S631" s="151">
        <f t="shared" si="202"/>
        <v>12148815</v>
      </c>
      <c r="T631" s="151">
        <f t="shared" si="203"/>
        <v>12148815</v>
      </c>
    </row>
    <row r="632" spans="1:20" ht="15" x14ac:dyDescent="0.25">
      <c r="A632" s="53" t="s">
        <v>125</v>
      </c>
      <c r="B632" s="54"/>
      <c r="C632" s="54"/>
      <c r="D632" s="54"/>
      <c r="E632" s="54"/>
      <c r="F632" s="159"/>
      <c r="G632" s="159"/>
      <c r="H632" s="54"/>
      <c r="I632" s="54"/>
      <c r="J632" s="54"/>
      <c r="K632" s="54"/>
      <c r="L632" s="55"/>
      <c r="M632" s="55"/>
      <c r="N632" s="79"/>
      <c r="O632" s="151"/>
      <c r="P632" s="151"/>
      <c r="Q632" s="151">
        <f t="shared" si="200"/>
        <v>0</v>
      </c>
      <c r="R632" s="151">
        <f t="shared" si="201"/>
        <v>0</v>
      </c>
      <c r="S632" s="151">
        <f t="shared" si="202"/>
        <v>0</v>
      </c>
      <c r="T632" s="151">
        <f t="shared" si="203"/>
        <v>0</v>
      </c>
    </row>
    <row r="633" spans="1:20" x14ac:dyDescent="0.2">
      <c r="A633" s="56" t="s">
        <v>126</v>
      </c>
      <c r="B633" s="54"/>
      <c r="C633" s="54"/>
      <c r="D633" s="54"/>
      <c r="E633" s="54"/>
      <c r="F633" s="159"/>
      <c r="G633" s="159"/>
      <c r="H633" s="54"/>
      <c r="I633" s="54"/>
      <c r="J633" s="54"/>
      <c r="K633" s="54"/>
      <c r="L633" s="55"/>
      <c r="M633" s="55"/>
      <c r="N633" s="79"/>
      <c r="O633" s="151"/>
      <c r="P633" s="151"/>
      <c r="Q633" s="151">
        <f t="shared" si="200"/>
        <v>0</v>
      </c>
      <c r="R633" s="151">
        <f t="shared" si="201"/>
        <v>0</v>
      </c>
      <c r="S633" s="151">
        <f t="shared" si="202"/>
        <v>0</v>
      </c>
      <c r="T633" s="151">
        <f t="shared" si="203"/>
        <v>0</v>
      </c>
    </row>
    <row r="634" spans="1:20" x14ac:dyDescent="0.2">
      <c r="A634" s="42" t="s">
        <v>127</v>
      </c>
      <c r="B634" s="49">
        <f t="shared" ref="B634:L634" si="218">B635+B636</f>
        <v>8970250</v>
      </c>
      <c r="C634" s="49">
        <f t="shared" si="218"/>
        <v>6085452</v>
      </c>
      <c r="D634" s="49">
        <f t="shared" si="218"/>
        <v>6085452</v>
      </c>
      <c r="E634" s="49"/>
      <c r="F634" s="139"/>
      <c r="G634" s="139">
        <f t="shared" si="218"/>
        <v>13242815</v>
      </c>
      <c r="H634" s="49">
        <f t="shared" si="218"/>
        <v>13242815</v>
      </c>
      <c r="I634" s="49">
        <f t="shared" si="218"/>
        <v>13242815</v>
      </c>
      <c r="J634" s="49">
        <f t="shared" si="218"/>
        <v>13242815</v>
      </c>
      <c r="K634" s="49">
        <f t="shared" si="218"/>
        <v>13242815</v>
      </c>
      <c r="L634" s="49">
        <f t="shared" si="218"/>
        <v>13242816</v>
      </c>
      <c r="M634" s="50"/>
      <c r="N634" s="79"/>
      <c r="O634" s="151"/>
      <c r="P634" s="151"/>
      <c r="Q634" s="151">
        <f t="shared" si="200"/>
        <v>6085452</v>
      </c>
      <c r="R634" s="151">
        <f t="shared" si="201"/>
        <v>6085452</v>
      </c>
      <c r="S634" s="151">
        <f t="shared" si="202"/>
        <v>13242815</v>
      </c>
      <c r="T634" s="151">
        <f t="shared" si="203"/>
        <v>13242815</v>
      </c>
    </row>
    <row r="635" spans="1:20" x14ac:dyDescent="0.2">
      <c r="A635" s="52" t="s">
        <v>123</v>
      </c>
      <c r="B635" s="49">
        <f>B651+B667+B668</f>
        <v>8970250</v>
      </c>
      <c r="C635" s="49">
        <f>C651+C667+C668</f>
        <v>6085452</v>
      </c>
      <c r="D635" s="49">
        <f>D651+D667+D668</f>
        <v>6085452</v>
      </c>
      <c r="E635" s="49"/>
      <c r="F635" s="139"/>
      <c r="G635" s="139">
        <f t="shared" ref="G635:L635" si="219">G651+G667+G668</f>
        <v>1094000</v>
      </c>
      <c r="H635" s="49">
        <f t="shared" si="219"/>
        <v>1094000</v>
      </c>
      <c r="I635" s="49">
        <f t="shared" si="219"/>
        <v>1094000</v>
      </c>
      <c r="J635" s="49">
        <f t="shared" si="219"/>
        <v>1094000</v>
      </c>
      <c r="K635" s="49">
        <f t="shared" si="219"/>
        <v>1094000</v>
      </c>
      <c r="L635" s="49">
        <f t="shared" si="219"/>
        <v>1094000</v>
      </c>
      <c r="M635" s="50"/>
      <c r="N635" s="79"/>
      <c r="O635" s="151"/>
      <c r="P635" s="151"/>
      <c r="Q635" s="151">
        <f t="shared" si="200"/>
        <v>6085452</v>
      </c>
      <c r="R635" s="151">
        <f t="shared" si="201"/>
        <v>6085452</v>
      </c>
      <c r="S635" s="151">
        <f t="shared" si="202"/>
        <v>1094000</v>
      </c>
      <c r="T635" s="151">
        <f t="shared" si="203"/>
        <v>1094000</v>
      </c>
    </row>
    <row r="636" spans="1:20" x14ac:dyDescent="0.2">
      <c r="A636" s="52" t="s">
        <v>124</v>
      </c>
      <c r="B636" s="49"/>
      <c r="C636" s="49"/>
      <c r="D636" s="49"/>
      <c r="E636" s="85" t="s">
        <v>129</v>
      </c>
      <c r="F636" s="139"/>
      <c r="G636" s="139">
        <f t="shared" ref="G636:L636" si="220">G652</f>
        <v>12148815</v>
      </c>
      <c r="H636" s="49">
        <f t="shared" si="220"/>
        <v>12148815</v>
      </c>
      <c r="I636" s="49">
        <f t="shared" si="220"/>
        <v>12148815</v>
      </c>
      <c r="J636" s="49">
        <f t="shared" si="220"/>
        <v>12148815</v>
      </c>
      <c r="K636" s="49">
        <f t="shared" si="220"/>
        <v>12148815</v>
      </c>
      <c r="L636" s="49">
        <f t="shared" si="220"/>
        <v>12148816</v>
      </c>
      <c r="M636" s="50"/>
      <c r="N636" s="79"/>
      <c r="O636" s="151"/>
      <c r="P636" s="151"/>
      <c r="Q636" s="151">
        <f t="shared" si="200"/>
        <v>0</v>
      </c>
      <c r="R636" s="151">
        <f t="shared" si="201"/>
        <v>0</v>
      </c>
      <c r="S636" s="151">
        <f t="shared" si="202"/>
        <v>12148815</v>
      </c>
      <c r="T636" s="151">
        <f t="shared" si="203"/>
        <v>12148815</v>
      </c>
    </row>
    <row r="637" spans="1:20" x14ac:dyDescent="0.2">
      <c r="A637" s="52" t="s">
        <v>135</v>
      </c>
      <c r="B637" s="54"/>
      <c r="C637" s="54"/>
      <c r="D637" s="54"/>
      <c r="E637" s="85"/>
      <c r="F637" s="159"/>
      <c r="G637" s="159">
        <f t="shared" ref="G637:L637" si="221">G639</f>
        <v>5075000</v>
      </c>
      <c r="H637" s="54">
        <f t="shared" si="221"/>
        <v>5075000</v>
      </c>
      <c r="I637" s="54">
        <f t="shared" si="221"/>
        <v>5075000</v>
      </c>
      <c r="J637" s="54">
        <f t="shared" si="221"/>
        <v>5075000</v>
      </c>
      <c r="K637" s="54">
        <f t="shared" si="221"/>
        <v>5075000</v>
      </c>
      <c r="L637" s="55">
        <f t="shared" si="221"/>
        <v>5075000</v>
      </c>
      <c r="M637" s="50"/>
      <c r="N637" s="79"/>
      <c r="O637" s="151"/>
      <c r="P637" s="151"/>
      <c r="Q637" s="151">
        <f t="shared" si="200"/>
        <v>0</v>
      </c>
      <c r="R637" s="151">
        <f t="shared" si="201"/>
        <v>0</v>
      </c>
      <c r="S637" s="151">
        <f t="shared" si="202"/>
        <v>5075000</v>
      </c>
      <c r="T637" s="151">
        <f t="shared" si="203"/>
        <v>5075000</v>
      </c>
    </row>
    <row r="638" spans="1:20" x14ac:dyDescent="0.2">
      <c r="A638" s="52" t="s">
        <v>123</v>
      </c>
      <c r="B638" s="49"/>
      <c r="C638" s="49"/>
      <c r="D638" s="49"/>
      <c r="E638" s="49"/>
      <c r="F638" s="139"/>
      <c r="G638" s="139"/>
      <c r="H638" s="49"/>
      <c r="I638" s="49"/>
      <c r="J638" s="49"/>
      <c r="K638" s="49"/>
      <c r="L638" s="49"/>
      <c r="M638" s="50"/>
      <c r="N638" s="79"/>
      <c r="O638" s="151"/>
      <c r="P638" s="151"/>
      <c r="Q638" s="151">
        <f t="shared" si="200"/>
        <v>0</v>
      </c>
      <c r="R638" s="151">
        <f t="shared" si="201"/>
        <v>0</v>
      </c>
      <c r="S638" s="151">
        <f t="shared" si="202"/>
        <v>0</v>
      </c>
      <c r="T638" s="151">
        <f t="shared" si="203"/>
        <v>0</v>
      </c>
    </row>
    <row r="639" spans="1:20" x14ac:dyDescent="0.2">
      <c r="A639" s="52" t="s">
        <v>124</v>
      </c>
      <c r="B639" s="54"/>
      <c r="C639" s="54"/>
      <c r="D639" s="54"/>
      <c r="E639" s="85" t="s">
        <v>129</v>
      </c>
      <c r="F639" s="159"/>
      <c r="G639" s="159">
        <f t="shared" ref="G639:L639" si="222">G655</f>
        <v>5075000</v>
      </c>
      <c r="H639" s="54">
        <f t="shared" si="222"/>
        <v>5075000</v>
      </c>
      <c r="I639" s="54">
        <f t="shared" si="222"/>
        <v>5075000</v>
      </c>
      <c r="J639" s="54">
        <f t="shared" si="222"/>
        <v>5075000</v>
      </c>
      <c r="K639" s="54">
        <f t="shared" si="222"/>
        <v>5075000</v>
      </c>
      <c r="L639" s="55">
        <f t="shared" si="222"/>
        <v>5075000</v>
      </c>
      <c r="M639" s="50"/>
      <c r="N639" s="79"/>
      <c r="O639" s="151"/>
      <c r="P639" s="151"/>
      <c r="Q639" s="151">
        <f t="shared" si="200"/>
        <v>0</v>
      </c>
      <c r="R639" s="151">
        <f t="shared" si="201"/>
        <v>0</v>
      </c>
      <c r="S639" s="151">
        <f t="shared" si="202"/>
        <v>5075000</v>
      </c>
      <c r="T639" s="151">
        <f t="shared" si="203"/>
        <v>5075000</v>
      </c>
    </row>
    <row r="640" spans="1:20" x14ac:dyDescent="0.2">
      <c r="A640" s="82" t="s">
        <v>253</v>
      </c>
      <c r="B640" s="83"/>
      <c r="C640" s="83"/>
      <c r="D640" s="83"/>
      <c r="E640" s="83"/>
      <c r="F640" s="159"/>
      <c r="G640" s="159"/>
      <c r="H640" s="83"/>
      <c r="I640" s="83"/>
      <c r="J640" s="83"/>
      <c r="K640" s="83"/>
      <c r="L640" s="84"/>
      <c r="M640" s="84"/>
      <c r="O640" s="136"/>
      <c r="P640" s="136"/>
      <c r="Q640" s="136">
        <f t="shared" si="200"/>
        <v>0</v>
      </c>
      <c r="R640" s="136">
        <f t="shared" si="201"/>
        <v>0</v>
      </c>
      <c r="S640" s="136">
        <f t="shared" si="202"/>
        <v>0</v>
      </c>
      <c r="T640" s="136">
        <f t="shared" si="203"/>
        <v>0</v>
      </c>
    </row>
    <row r="641" spans="1:20" ht="15" x14ac:dyDescent="0.25">
      <c r="A641" s="77" t="s">
        <v>118</v>
      </c>
      <c r="B641" s="78"/>
      <c r="C641" s="49"/>
      <c r="D641" s="78"/>
      <c r="E641" s="78"/>
      <c r="F641" s="138"/>
      <c r="G641" s="138">
        <f t="shared" ref="G641:L641" si="223">SUM(G642:G645)</f>
        <v>18400636</v>
      </c>
      <c r="H641" s="78">
        <f t="shared" si="223"/>
        <v>20812159</v>
      </c>
      <c r="I641" s="78">
        <f t="shared" si="223"/>
        <v>21988980</v>
      </c>
      <c r="J641" s="78">
        <f t="shared" si="223"/>
        <v>19461693</v>
      </c>
      <c r="K641" s="78">
        <f t="shared" si="223"/>
        <v>17223815</v>
      </c>
      <c r="L641" s="78">
        <f t="shared" si="223"/>
        <v>17223816</v>
      </c>
      <c r="M641" s="55" t="s">
        <v>254</v>
      </c>
      <c r="N641" s="79"/>
      <c r="O641" s="151"/>
      <c r="P641" s="151"/>
      <c r="Q641" s="151">
        <f t="shared" ref="Q641:Q704" si="224">C641</f>
        <v>0</v>
      </c>
      <c r="R641" s="151">
        <f t="shared" ref="R641:R704" si="225">D641</f>
        <v>0</v>
      </c>
      <c r="S641" s="151">
        <f t="shared" ref="S641:S704" si="226">G641</f>
        <v>18400636</v>
      </c>
      <c r="T641" s="151">
        <f t="shared" ref="T641:T704" si="227">H641</f>
        <v>20812159</v>
      </c>
    </row>
    <row r="642" spans="1:20" x14ac:dyDescent="0.2">
      <c r="A642" s="42" t="s">
        <v>119</v>
      </c>
      <c r="B642" s="49"/>
      <c r="C642" s="49"/>
      <c r="D642" s="49"/>
      <c r="E642" s="49"/>
      <c r="F642" s="139"/>
      <c r="G642" s="139">
        <v>1176821</v>
      </c>
      <c r="H642" s="49">
        <v>3588344</v>
      </c>
      <c r="I642" s="49">
        <v>4765165</v>
      </c>
      <c r="J642" s="49">
        <v>2237878</v>
      </c>
      <c r="K642" s="49"/>
      <c r="L642" s="49"/>
      <c r="M642" s="55" t="s">
        <v>254</v>
      </c>
      <c r="N642" s="79"/>
      <c r="O642" s="151"/>
      <c r="P642" s="151"/>
      <c r="Q642" s="151">
        <f t="shared" si="224"/>
        <v>0</v>
      </c>
      <c r="R642" s="151">
        <f t="shared" si="225"/>
        <v>0</v>
      </c>
      <c r="S642" s="151">
        <f t="shared" si="226"/>
        <v>1176821</v>
      </c>
      <c r="T642" s="151">
        <f t="shared" si="227"/>
        <v>3588344</v>
      </c>
    </row>
    <row r="643" spans="1:20" x14ac:dyDescent="0.2">
      <c r="A643" s="42" t="s">
        <v>120</v>
      </c>
      <c r="B643" s="49"/>
      <c r="C643" s="49"/>
      <c r="D643" s="49"/>
      <c r="E643" s="49"/>
      <c r="F643" s="139"/>
      <c r="G643" s="139"/>
      <c r="H643" s="49"/>
      <c r="I643" s="49"/>
      <c r="J643" s="49"/>
      <c r="K643" s="49"/>
      <c r="L643" s="49"/>
      <c r="M643" s="55"/>
      <c r="N643" s="79"/>
      <c r="O643" s="151"/>
      <c r="P643" s="151"/>
      <c r="Q643" s="151">
        <f t="shared" si="224"/>
        <v>0</v>
      </c>
      <c r="R643" s="151">
        <f t="shared" si="225"/>
        <v>0</v>
      </c>
      <c r="S643" s="151">
        <f t="shared" si="226"/>
        <v>0</v>
      </c>
      <c r="T643" s="151">
        <f t="shared" si="227"/>
        <v>0</v>
      </c>
    </row>
    <row r="644" spans="1:20" x14ac:dyDescent="0.2">
      <c r="A644" s="42" t="s">
        <v>121</v>
      </c>
      <c r="B644" s="49"/>
      <c r="C644" s="49"/>
      <c r="D644" s="49"/>
      <c r="E644" s="49"/>
      <c r="F644" s="139"/>
      <c r="G644" s="139"/>
      <c r="H644" s="49"/>
      <c r="I644" s="49"/>
      <c r="J644" s="49"/>
      <c r="K644" s="49"/>
      <c r="L644" s="49"/>
      <c r="M644" s="55"/>
      <c r="N644" s="79"/>
      <c r="O644" s="151"/>
      <c r="P644" s="151"/>
      <c r="Q644" s="151">
        <f t="shared" si="224"/>
        <v>0</v>
      </c>
      <c r="R644" s="151">
        <f t="shared" si="225"/>
        <v>0</v>
      </c>
      <c r="S644" s="151">
        <f t="shared" si="226"/>
        <v>0</v>
      </c>
      <c r="T644" s="151">
        <f t="shared" si="227"/>
        <v>0</v>
      </c>
    </row>
    <row r="645" spans="1:20" ht="15" x14ac:dyDescent="0.25">
      <c r="A645" s="51" t="s">
        <v>122</v>
      </c>
      <c r="B645" s="49"/>
      <c r="C645" s="49"/>
      <c r="D645" s="49"/>
      <c r="E645" s="49"/>
      <c r="F645" s="139"/>
      <c r="G645" s="139">
        <f t="shared" ref="G645:L645" si="228">G646+G647</f>
        <v>17223815</v>
      </c>
      <c r="H645" s="49">
        <f t="shared" si="228"/>
        <v>17223815</v>
      </c>
      <c r="I645" s="49">
        <f t="shared" si="228"/>
        <v>17223815</v>
      </c>
      <c r="J645" s="49">
        <f t="shared" si="228"/>
        <v>17223815</v>
      </c>
      <c r="K645" s="49">
        <f t="shared" si="228"/>
        <v>17223815</v>
      </c>
      <c r="L645" s="49">
        <f t="shared" si="228"/>
        <v>17223816</v>
      </c>
      <c r="M645" s="55"/>
      <c r="N645" s="79"/>
      <c r="O645" s="151"/>
      <c r="P645" s="151"/>
      <c r="Q645" s="151">
        <f t="shared" si="224"/>
        <v>0</v>
      </c>
      <c r="R645" s="151">
        <f t="shared" si="225"/>
        <v>0</v>
      </c>
      <c r="S645" s="151">
        <f t="shared" si="226"/>
        <v>17223815</v>
      </c>
      <c r="T645" s="151">
        <f t="shared" si="227"/>
        <v>17223815</v>
      </c>
    </row>
    <row r="646" spans="1:20" x14ac:dyDescent="0.2">
      <c r="A646" s="52" t="s">
        <v>123</v>
      </c>
      <c r="B646" s="49"/>
      <c r="C646" s="49"/>
      <c r="D646" s="49"/>
      <c r="E646" s="49"/>
      <c r="F646" s="139"/>
      <c r="G646" s="139"/>
      <c r="H646" s="49"/>
      <c r="I646" s="49"/>
      <c r="J646" s="49"/>
      <c r="K646" s="49"/>
      <c r="L646" s="49"/>
      <c r="M646" s="55"/>
      <c r="N646" s="79"/>
      <c r="O646" s="151"/>
      <c r="P646" s="151"/>
      <c r="Q646" s="151">
        <f t="shared" si="224"/>
        <v>0</v>
      </c>
      <c r="R646" s="151">
        <f t="shared" si="225"/>
        <v>0</v>
      </c>
      <c r="S646" s="151">
        <f t="shared" si="226"/>
        <v>0</v>
      </c>
      <c r="T646" s="151">
        <f t="shared" si="227"/>
        <v>0</v>
      </c>
    </row>
    <row r="647" spans="1:20" x14ac:dyDescent="0.2">
      <c r="A647" s="52" t="s">
        <v>124</v>
      </c>
      <c r="B647" s="49"/>
      <c r="C647" s="49"/>
      <c r="D647" s="49"/>
      <c r="E647" s="85" t="s">
        <v>129</v>
      </c>
      <c r="F647" s="139"/>
      <c r="G647" s="139">
        <f t="shared" ref="G647:L647" si="229">G652+G655</f>
        <v>17223815</v>
      </c>
      <c r="H647" s="49">
        <f t="shared" si="229"/>
        <v>17223815</v>
      </c>
      <c r="I647" s="49">
        <f t="shared" si="229"/>
        <v>17223815</v>
      </c>
      <c r="J647" s="49">
        <f t="shared" si="229"/>
        <v>17223815</v>
      </c>
      <c r="K647" s="49">
        <f t="shared" si="229"/>
        <v>17223815</v>
      </c>
      <c r="L647" s="49">
        <f t="shared" si="229"/>
        <v>17223816</v>
      </c>
      <c r="M647" s="55"/>
      <c r="N647" s="79"/>
      <c r="O647" s="151"/>
      <c r="P647" s="151"/>
      <c r="Q647" s="151">
        <f t="shared" si="224"/>
        <v>0</v>
      </c>
      <c r="R647" s="151">
        <f t="shared" si="225"/>
        <v>0</v>
      </c>
      <c r="S647" s="151">
        <f t="shared" si="226"/>
        <v>17223815</v>
      </c>
      <c r="T647" s="151">
        <f t="shared" si="227"/>
        <v>17223815</v>
      </c>
    </row>
    <row r="648" spans="1:20" ht="15" x14ac:dyDescent="0.25">
      <c r="A648" s="53" t="s">
        <v>125</v>
      </c>
      <c r="B648" s="54"/>
      <c r="C648" s="54"/>
      <c r="D648" s="54"/>
      <c r="E648" s="54"/>
      <c r="F648" s="159"/>
      <c r="G648" s="159"/>
      <c r="H648" s="54"/>
      <c r="I648" s="54"/>
      <c r="J648" s="54"/>
      <c r="K648" s="54"/>
      <c r="L648" s="55"/>
      <c r="M648" s="55"/>
      <c r="N648" s="79"/>
      <c r="O648" s="151"/>
      <c r="P648" s="151"/>
      <c r="Q648" s="151">
        <f t="shared" si="224"/>
        <v>0</v>
      </c>
      <c r="R648" s="151">
        <f t="shared" si="225"/>
        <v>0</v>
      </c>
      <c r="S648" s="151">
        <f t="shared" si="226"/>
        <v>0</v>
      </c>
      <c r="T648" s="151">
        <f t="shared" si="227"/>
        <v>0</v>
      </c>
    </row>
    <row r="649" spans="1:20" x14ac:dyDescent="0.2">
      <c r="A649" s="56" t="s">
        <v>126</v>
      </c>
      <c r="B649" s="54"/>
      <c r="C649" s="54"/>
      <c r="D649" s="54"/>
      <c r="E649" s="54"/>
      <c r="F649" s="159"/>
      <c r="G649" s="159"/>
      <c r="H649" s="54"/>
      <c r="I649" s="54"/>
      <c r="J649" s="54"/>
      <c r="K649" s="54"/>
      <c r="L649" s="55"/>
      <c r="M649" s="55"/>
      <c r="N649" s="79"/>
      <c r="O649" s="151"/>
      <c r="P649" s="151"/>
      <c r="Q649" s="151">
        <f t="shared" si="224"/>
        <v>0</v>
      </c>
      <c r="R649" s="151">
        <f t="shared" si="225"/>
        <v>0</v>
      </c>
      <c r="S649" s="151">
        <f t="shared" si="226"/>
        <v>0</v>
      </c>
      <c r="T649" s="151">
        <f t="shared" si="227"/>
        <v>0</v>
      </c>
    </row>
    <row r="650" spans="1:20" x14ac:dyDescent="0.2">
      <c r="A650" s="42" t="s">
        <v>127</v>
      </c>
      <c r="B650" s="49"/>
      <c r="C650" s="49"/>
      <c r="D650" s="49"/>
      <c r="E650" s="49"/>
      <c r="F650" s="139"/>
      <c r="G650" s="139">
        <f t="shared" ref="G650:L650" si="230">G651+G652</f>
        <v>12148815</v>
      </c>
      <c r="H650" s="49">
        <f t="shared" si="230"/>
        <v>12148815</v>
      </c>
      <c r="I650" s="49">
        <f t="shared" si="230"/>
        <v>12148815</v>
      </c>
      <c r="J650" s="49">
        <f t="shared" si="230"/>
        <v>12148815</v>
      </c>
      <c r="K650" s="49">
        <f t="shared" si="230"/>
        <v>12148815</v>
      </c>
      <c r="L650" s="49">
        <f t="shared" si="230"/>
        <v>12148816</v>
      </c>
      <c r="M650" s="55"/>
      <c r="N650" s="79"/>
      <c r="O650" s="151"/>
      <c r="P650" s="151"/>
      <c r="Q650" s="151">
        <f t="shared" si="224"/>
        <v>0</v>
      </c>
      <c r="R650" s="151">
        <f t="shared" si="225"/>
        <v>0</v>
      </c>
      <c r="S650" s="151">
        <f t="shared" si="226"/>
        <v>12148815</v>
      </c>
      <c r="T650" s="151">
        <f t="shared" si="227"/>
        <v>12148815</v>
      </c>
    </row>
    <row r="651" spans="1:20" x14ac:dyDescent="0.2">
      <c r="A651" s="52" t="s">
        <v>123</v>
      </c>
      <c r="B651" s="49"/>
      <c r="C651" s="49"/>
      <c r="D651" s="49"/>
      <c r="E651" s="49"/>
      <c r="F651" s="139"/>
      <c r="G651" s="139"/>
      <c r="H651" s="49"/>
      <c r="I651" s="49"/>
      <c r="J651" s="49"/>
      <c r="K651" s="49"/>
      <c r="L651" s="49"/>
      <c r="M651" s="55"/>
      <c r="N651" s="79"/>
      <c r="O651" s="151"/>
      <c r="P651" s="151"/>
      <c r="Q651" s="151">
        <f t="shared" si="224"/>
        <v>0</v>
      </c>
      <c r="R651" s="151">
        <f t="shared" si="225"/>
        <v>0</v>
      </c>
      <c r="S651" s="151">
        <f t="shared" si="226"/>
        <v>0</v>
      </c>
      <c r="T651" s="151">
        <f t="shared" si="227"/>
        <v>0</v>
      </c>
    </row>
    <row r="652" spans="1:20" x14ac:dyDescent="0.2">
      <c r="A652" s="52" t="s">
        <v>124</v>
      </c>
      <c r="B652" s="49"/>
      <c r="C652" s="49"/>
      <c r="D652" s="49"/>
      <c r="E652" s="85" t="s">
        <v>129</v>
      </c>
      <c r="F652" s="139"/>
      <c r="G652" s="139">
        <v>12148815</v>
      </c>
      <c r="H652" s="49">
        <v>12148815</v>
      </c>
      <c r="I652" s="49">
        <v>12148815</v>
      </c>
      <c r="J652" s="49">
        <v>12148815</v>
      </c>
      <c r="K652" s="49">
        <v>12148815</v>
      </c>
      <c r="L652" s="49">
        <v>12148816</v>
      </c>
      <c r="M652" s="55" t="s">
        <v>254</v>
      </c>
      <c r="N652" s="79"/>
      <c r="O652" s="151"/>
      <c r="P652" s="151"/>
      <c r="Q652" s="151">
        <f t="shared" si="224"/>
        <v>0</v>
      </c>
      <c r="R652" s="151">
        <f t="shared" si="225"/>
        <v>0</v>
      </c>
      <c r="S652" s="151">
        <f t="shared" si="226"/>
        <v>12148815</v>
      </c>
      <c r="T652" s="151">
        <f t="shared" si="227"/>
        <v>12148815</v>
      </c>
    </row>
    <row r="653" spans="1:20" x14ac:dyDescent="0.2">
      <c r="A653" s="52" t="s">
        <v>135</v>
      </c>
      <c r="B653" s="54"/>
      <c r="C653" s="54"/>
      <c r="D653" s="54"/>
      <c r="E653" s="85"/>
      <c r="F653" s="159"/>
      <c r="G653" s="159">
        <f t="shared" ref="G653:L653" si="231">G655</f>
        <v>5075000</v>
      </c>
      <c r="H653" s="54">
        <f t="shared" si="231"/>
        <v>5075000</v>
      </c>
      <c r="I653" s="54">
        <f t="shared" si="231"/>
        <v>5075000</v>
      </c>
      <c r="J653" s="54">
        <f t="shared" si="231"/>
        <v>5075000</v>
      </c>
      <c r="K653" s="54">
        <f t="shared" si="231"/>
        <v>5075000</v>
      </c>
      <c r="L653" s="55">
        <f t="shared" si="231"/>
        <v>5075000</v>
      </c>
      <c r="M653" s="55"/>
      <c r="N653" s="79"/>
      <c r="O653" s="151"/>
      <c r="P653" s="151"/>
      <c r="Q653" s="151">
        <f t="shared" si="224"/>
        <v>0</v>
      </c>
      <c r="R653" s="151">
        <f t="shared" si="225"/>
        <v>0</v>
      </c>
      <c r="S653" s="151">
        <f t="shared" si="226"/>
        <v>5075000</v>
      </c>
      <c r="T653" s="151">
        <f t="shared" si="227"/>
        <v>5075000</v>
      </c>
    </row>
    <row r="654" spans="1:20" x14ac:dyDescent="0.2">
      <c r="A654" s="52" t="s">
        <v>123</v>
      </c>
      <c r="B654" s="49"/>
      <c r="C654" s="49"/>
      <c r="D654" s="49"/>
      <c r="E654" s="49"/>
      <c r="F654" s="139"/>
      <c r="G654" s="139"/>
      <c r="H654" s="49"/>
      <c r="I654" s="49"/>
      <c r="J654" s="49"/>
      <c r="K654" s="49"/>
      <c r="L654" s="49"/>
      <c r="M654" s="55"/>
      <c r="N654" s="79"/>
      <c r="O654" s="151"/>
      <c r="P654" s="151"/>
      <c r="Q654" s="151">
        <f t="shared" si="224"/>
        <v>0</v>
      </c>
      <c r="R654" s="151">
        <f t="shared" si="225"/>
        <v>0</v>
      </c>
      <c r="S654" s="151">
        <f t="shared" si="226"/>
        <v>0</v>
      </c>
      <c r="T654" s="151">
        <f t="shared" si="227"/>
        <v>0</v>
      </c>
    </row>
    <row r="655" spans="1:20" x14ac:dyDescent="0.2">
      <c r="A655" s="52" t="s">
        <v>124</v>
      </c>
      <c r="B655" s="54"/>
      <c r="C655" s="54"/>
      <c r="D655" s="54"/>
      <c r="E655" s="85" t="s">
        <v>129</v>
      </c>
      <c r="F655" s="159"/>
      <c r="G655" s="159">
        <v>5075000</v>
      </c>
      <c r="H655" s="54">
        <v>5075000</v>
      </c>
      <c r="I655" s="54">
        <v>5075000</v>
      </c>
      <c r="J655" s="54">
        <v>5075000</v>
      </c>
      <c r="K655" s="54">
        <v>5075000</v>
      </c>
      <c r="L655" s="55">
        <v>5075000</v>
      </c>
      <c r="M655" s="50" t="s">
        <v>255</v>
      </c>
      <c r="N655" s="79"/>
      <c r="O655" s="151"/>
      <c r="P655" s="151"/>
      <c r="Q655" s="151">
        <f t="shared" si="224"/>
        <v>0</v>
      </c>
      <c r="R655" s="151">
        <f t="shared" si="225"/>
        <v>0</v>
      </c>
      <c r="S655" s="151">
        <f t="shared" si="226"/>
        <v>5075000</v>
      </c>
      <c r="T655" s="151">
        <f t="shared" si="227"/>
        <v>5075000</v>
      </c>
    </row>
    <row r="656" spans="1:20" x14ac:dyDescent="0.2">
      <c r="A656" s="82" t="s">
        <v>256</v>
      </c>
      <c r="B656" s="83"/>
      <c r="C656" s="83"/>
      <c r="D656" s="83"/>
      <c r="E656" s="83"/>
      <c r="F656" s="159"/>
      <c r="G656" s="159"/>
      <c r="H656" s="83"/>
      <c r="I656" s="83"/>
      <c r="J656" s="83"/>
      <c r="K656" s="83"/>
      <c r="L656" s="84"/>
      <c r="M656" s="84"/>
      <c r="O656" s="136"/>
      <c r="P656" s="136"/>
      <c r="Q656" s="136">
        <f t="shared" si="224"/>
        <v>0</v>
      </c>
      <c r="R656" s="136">
        <f t="shared" si="225"/>
        <v>0</v>
      </c>
      <c r="S656" s="136">
        <f t="shared" si="226"/>
        <v>0</v>
      </c>
      <c r="T656" s="136">
        <f t="shared" si="227"/>
        <v>0</v>
      </c>
    </row>
    <row r="657" spans="1:20" ht="15" x14ac:dyDescent="0.25">
      <c r="A657" s="77" t="s">
        <v>118</v>
      </c>
      <c r="B657" s="78">
        <f>SUM(B658:B661)</f>
        <v>8970250</v>
      </c>
      <c r="C657" s="78">
        <f>SUM(C658:C661)</f>
        <v>6085452</v>
      </c>
      <c r="D657" s="78">
        <f>SUM(D658:D661)</f>
        <v>6085452</v>
      </c>
      <c r="E657" s="78"/>
      <c r="F657" s="138"/>
      <c r="G657" s="138">
        <f t="shared" ref="G657:L657" si="232">SUM(G658:G661)</f>
        <v>1094000</v>
      </c>
      <c r="H657" s="78">
        <f t="shared" si="232"/>
        <v>1094000</v>
      </c>
      <c r="I657" s="78">
        <f t="shared" si="232"/>
        <v>1094000</v>
      </c>
      <c r="J657" s="78">
        <f t="shared" si="232"/>
        <v>1094000</v>
      </c>
      <c r="K657" s="78">
        <f t="shared" si="232"/>
        <v>1094000</v>
      </c>
      <c r="L657" s="78">
        <f t="shared" si="232"/>
        <v>1094000</v>
      </c>
      <c r="M657" s="50"/>
      <c r="N657" s="79"/>
      <c r="O657" s="151"/>
      <c r="P657" s="151"/>
      <c r="Q657" s="151">
        <f t="shared" si="224"/>
        <v>6085452</v>
      </c>
      <c r="R657" s="151">
        <f t="shared" si="225"/>
        <v>6085452</v>
      </c>
      <c r="S657" s="151">
        <f t="shared" si="226"/>
        <v>1094000</v>
      </c>
      <c r="T657" s="151">
        <f t="shared" si="227"/>
        <v>1094000</v>
      </c>
    </row>
    <row r="658" spans="1:20" x14ac:dyDescent="0.2">
      <c r="A658" s="42" t="s">
        <v>119</v>
      </c>
      <c r="B658" s="49"/>
      <c r="C658" s="49"/>
      <c r="D658" s="49"/>
      <c r="E658" s="49"/>
      <c r="F658" s="139"/>
      <c r="G658" s="139"/>
      <c r="H658" s="49"/>
      <c r="I658" s="49"/>
      <c r="J658" s="49"/>
      <c r="K658" s="49"/>
      <c r="L658" s="49"/>
      <c r="M658" s="50"/>
      <c r="N658" s="79"/>
      <c r="O658" s="151"/>
      <c r="P658" s="151"/>
      <c r="Q658" s="151">
        <f t="shared" si="224"/>
        <v>0</v>
      </c>
      <c r="R658" s="151">
        <f t="shared" si="225"/>
        <v>0</v>
      </c>
      <c r="S658" s="151">
        <f t="shared" si="226"/>
        <v>0</v>
      </c>
      <c r="T658" s="151">
        <f t="shared" si="227"/>
        <v>0</v>
      </c>
    </row>
    <row r="659" spans="1:20" x14ac:dyDescent="0.2">
      <c r="A659" s="42" t="s">
        <v>120</v>
      </c>
      <c r="B659" s="49"/>
      <c r="C659" s="49"/>
      <c r="D659" s="49"/>
      <c r="E659" s="49"/>
      <c r="F659" s="139"/>
      <c r="G659" s="139"/>
      <c r="H659" s="49"/>
      <c r="I659" s="49"/>
      <c r="J659" s="49"/>
      <c r="K659" s="49"/>
      <c r="L659" s="49"/>
      <c r="M659" s="55"/>
      <c r="N659" s="79"/>
      <c r="O659" s="151"/>
      <c r="P659" s="151"/>
      <c r="Q659" s="151">
        <f t="shared" si="224"/>
        <v>0</v>
      </c>
      <c r="R659" s="151">
        <f t="shared" si="225"/>
        <v>0</v>
      </c>
      <c r="S659" s="151">
        <f t="shared" si="226"/>
        <v>0</v>
      </c>
      <c r="T659" s="151">
        <f t="shared" si="227"/>
        <v>0</v>
      </c>
    </row>
    <row r="660" spans="1:20" x14ac:dyDescent="0.2">
      <c r="A660" s="42" t="s">
        <v>121</v>
      </c>
      <c r="B660" s="49"/>
      <c r="C660" s="49"/>
      <c r="D660" s="49"/>
      <c r="E660" s="49"/>
      <c r="F660" s="139"/>
      <c r="G660" s="139"/>
      <c r="H660" s="49"/>
      <c r="I660" s="49"/>
      <c r="J660" s="49"/>
      <c r="K660" s="49"/>
      <c r="L660" s="49"/>
      <c r="M660" s="55"/>
      <c r="N660" s="79"/>
      <c r="O660" s="151"/>
      <c r="P660" s="151"/>
      <c r="Q660" s="151">
        <f t="shared" si="224"/>
        <v>0</v>
      </c>
      <c r="R660" s="151">
        <f t="shared" si="225"/>
        <v>0</v>
      </c>
      <c r="S660" s="151">
        <f t="shared" si="226"/>
        <v>0</v>
      </c>
      <c r="T660" s="151">
        <f t="shared" si="227"/>
        <v>0</v>
      </c>
    </row>
    <row r="661" spans="1:20" ht="15" x14ac:dyDescent="0.25">
      <c r="A661" s="51" t="s">
        <v>122</v>
      </c>
      <c r="B661" s="49">
        <f>B662+B663</f>
        <v>8970250</v>
      </c>
      <c r="C661" s="49">
        <f>C662+C663</f>
        <v>6085452</v>
      </c>
      <c r="D661" s="49">
        <f>D662+D663</f>
        <v>6085452</v>
      </c>
      <c r="E661" s="49"/>
      <c r="F661" s="139"/>
      <c r="G661" s="139">
        <f t="shared" ref="G661:L661" si="233">G662+G663</f>
        <v>1094000</v>
      </c>
      <c r="H661" s="49">
        <f t="shared" si="233"/>
        <v>1094000</v>
      </c>
      <c r="I661" s="49">
        <f t="shared" si="233"/>
        <v>1094000</v>
      </c>
      <c r="J661" s="49">
        <f t="shared" si="233"/>
        <v>1094000</v>
      </c>
      <c r="K661" s="49">
        <f t="shared" si="233"/>
        <v>1094000</v>
      </c>
      <c r="L661" s="49">
        <f t="shared" si="233"/>
        <v>1094000</v>
      </c>
      <c r="M661" s="55"/>
      <c r="N661" s="79"/>
      <c r="O661" s="151"/>
      <c r="P661" s="151"/>
      <c r="Q661" s="151">
        <f t="shared" si="224"/>
        <v>6085452</v>
      </c>
      <c r="R661" s="151">
        <f t="shared" si="225"/>
        <v>6085452</v>
      </c>
      <c r="S661" s="151">
        <f t="shared" si="226"/>
        <v>1094000</v>
      </c>
      <c r="T661" s="151">
        <f t="shared" si="227"/>
        <v>1094000</v>
      </c>
    </row>
    <row r="662" spans="1:20" x14ac:dyDescent="0.2">
      <c r="A662" s="52" t="s">
        <v>123</v>
      </c>
      <c r="B662" s="49">
        <f>B667+B668</f>
        <v>8970250</v>
      </c>
      <c r="C662" s="49">
        <f>C667+C668</f>
        <v>6085452</v>
      </c>
      <c r="D662" s="49">
        <f>D667+D668</f>
        <v>6085452</v>
      </c>
      <c r="E662" s="49"/>
      <c r="F662" s="139"/>
      <c r="G662" s="139">
        <f t="shared" ref="G662:L662" si="234">G667+G668</f>
        <v>1094000</v>
      </c>
      <c r="H662" s="49">
        <f t="shared" si="234"/>
        <v>1094000</v>
      </c>
      <c r="I662" s="49">
        <f t="shared" si="234"/>
        <v>1094000</v>
      </c>
      <c r="J662" s="49">
        <f t="shared" si="234"/>
        <v>1094000</v>
      </c>
      <c r="K662" s="49">
        <f t="shared" si="234"/>
        <v>1094000</v>
      </c>
      <c r="L662" s="49">
        <f t="shared" si="234"/>
        <v>1094000</v>
      </c>
      <c r="M662" s="55"/>
      <c r="N662" s="79"/>
      <c r="O662" s="151"/>
      <c r="P662" s="151"/>
      <c r="Q662" s="151">
        <f t="shared" si="224"/>
        <v>6085452</v>
      </c>
      <c r="R662" s="151">
        <f t="shared" si="225"/>
        <v>6085452</v>
      </c>
      <c r="S662" s="151">
        <f t="shared" si="226"/>
        <v>1094000</v>
      </c>
      <c r="T662" s="151">
        <f t="shared" si="227"/>
        <v>1094000</v>
      </c>
    </row>
    <row r="663" spans="1:20" x14ac:dyDescent="0.2">
      <c r="A663" s="52" t="s">
        <v>124</v>
      </c>
      <c r="B663" s="49"/>
      <c r="C663" s="49"/>
      <c r="D663" s="49"/>
      <c r="E663" s="85" t="s">
        <v>129</v>
      </c>
      <c r="F663" s="139"/>
      <c r="G663" s="139"/>
      <c r="H663" s="49"/>
      <c r="I663" s="49"/>
      <c r="J663" s="49"/>
      <c r="K663" s="49"/>
      <c r="L663" s="49"/>
      <c r="M663" s="55"/>
      <c r="N663" s="79"/>
      <c r="O663" s="151"/>
      <c r="P663" s="151"/>
      <c r="Q663" s="151">
        <f t="shared" si="224"/>
        <v>0</v>
      </c>
      <c r="R663" s="151">
        <f t="shared" si="225"/>
        <v>0</v>
      </c>
      <c r="S663" s="151">
        <f t="shared" si="226"/>
        <v>0</v>
      </c>
      <c r="T663" s="151">
        <f t="shared" si="227"/>
        <v>0</v>
      </c>
    </row>
    <row r="664" spans="1:20" ht="15" x14ac:dyDescent="0.25">
      <c r="A664" s="53" t="s">
        <v>125</v>
      </c>
      <c r="B664" s="54"/>
      <c r="C664" s="54"/>
      <c r="D664" s="54"/>
      <c r="E664" s="54"/>
      <c r="F664" s="159"/>
      <c r="G664" s="159"/>
      <c r="H664" s="54"/>
      <c r="I664" s="54"/>
      <c r="J664" s="54"/>
      <c r="K664" s="54"/>
      <c r="L664" s="55"/>
      <c r="M664" s="55"/>
      <c r="N664" s="79"/>
      <c r="O664" s="151"/>
      <c r="P664" s="151"/>
      <c r="Q664" s="151">
        <f t="shared" si="224"/>
        <v>0</v>
      </c>
      <c r="R664" s="151">
        <f t="shared" si="225"/>
        <v>0</v>
      </c>
      <c r="S664" s="151">
        <f t="shared" si="226"/>
        <v>0</v>
      </c>
      <c r="T664" s="151">
        <f t="shared" si="227"/>
        <v>0</v>
      </c>
    </row>
    <row r="665" spans="1:20" x14ac:dyDescent="0.2">
      <c r="A665" s="56" t="s">
        <v>126</v>
      </c>
      <c r="B665" s="54"/>
      <c r="C665" s="54"/>
      <c r="D665" s="54"/>
      <c r="E665" s="54"/>
      <c r="F665" s="159"/>
      <c r="G665" s="159"/>
      <c r="H665" s="54"/>
      <c r="I665" s="54"/>
      <c r="J665" s="54"/>
      <c r="K665" s="54"/>
      <c r="L665" s="55"/>
      <c r="M665" s="55"/>
      <c r="N665" s="79"/>
      <c r="O665" s="151"/>
      <c r="P665" s="151"/>
      <c r="Q665" s="151">
        <f t="shared" si="224"/>
        <v>0</v>
      </c>
      <c r="R665" s="151">
        <f t="shared" si="225"/>
        <v>0</v>
      </c>
      <c r="S665" s="151">
        <f t="shared" si="226"/>
        <v>0</v>
      </c>
      <c r="T665" s="151">
        <f t="shared" si="227"/>
        <v>0</v>
      </c>
    </row>
    <row r="666" spans="1:20" x14ac:dyDescent="0.2">
      <c r="A666" s="42" t="s">
        <v>127</v>
      </c>
      <c r="B666" s="49">
        <f>B667+B668</f>
        <v>8970250</v>
      </c>
      <c r="C666" s="49">
        <f>C667+C668</f>
        <v>6085452</v>
      </c>
      <c r="D666" s="49">
        <f>D667+D668</f>
        <v>6085452</v>
      </c>
      <c r="E666" s="49"/>
      <c r="F666" s="139"/>
      <c r="G666" s="139">
        <f t="shared" ref="G666:L666" si="235">G667+G668</f>
        <v>1094000</v>
      </c>
      <c r="H666" s="49">
        <f t="shared" si="235"/>
        <v>1094000</v>
      </c>
      <c r="I666" s="49">
        <f t="shared" si="235"/>
        <v>1094000</v>
      </c>
      <c r="J666" s="49">
        <f t="shared" si="235"/>
        <v>1094000</v>
      </c>
      <c r="K666" s="49">
        <f t="shared" si="235"/>
        <v>1094000</v>
      </c>
      <c r="L666" s="49">
        <f t="shared" si="235"/>
        <v>1094000</v>
      </c>
      <c r="M666" s="55"/>
      <c r="N666" s="79"/>
      <c r="O666" s="151"/>
      <c r="P666" s="151"/>
      <c r="Q666" s="151">
        <f t="shared" si="224"/>
        <v>6085452</v>
      </c>
      <c r="R666" s="151">
        <f t="shared" si="225"/>
        <v>6085452</v>
      </c>
      <c r="S666" s="151">
        <f t="shared" si="226"/>
        <v>1094000</v>
      </c>
      <c r="T666" s="151">
        <f t="shared" si="227"/>
        <v>1094000</v>
      </c>
    </row>
    <row r="667" spans="1:20" x14ac:dyDescent="0.2">
      <c r="A667" s="52" t="s">
        <v>123</v>
      </c>
      <c r="B667" s="78">
        <v>3290798</v>
      </c>
      <c r="C667" s="49">
        <v>1500000</v>
      </c>
      <c r="D667" s="49">
        <v>1500000</v>
      </c>
      <c r="E667" s="49" t="s">
        <v>92</v>
      </c>
      <c r="G667" s="139"/>
      <c r="H667" s="49"/>
      <c r="I667" s="49"/>
      <c r="J667" s="49"/>
      <c r="K667" s="49"/>
      <c r="L667" s="49"/>
      <c r="M667" s="55"/>
      <c r="N667" s="79"/>
      <c r="O667" s="151"/>
      <c r="P667" s="151"/>
      <c r="Q667" s="151">
        <f t="shared" si="224"/>
        <v>1500000</v>
      </c>
      <c r="R667" s="151">
        <f t="shared" si="225"/>
        <v>1500000</v>
      </c>
      <c r="S667" s="151">
        <f t="shared" si="226"/>
        <v>0</v>
      </c>
      <c r="T667" s="151">
        <f t="shared" si="227"/>
        <v>0</v>
      </c>
    </row>
    <row r="668" spans="1:20" x14ac:dyDescent="0.2">
      <c r="A668" s="52" t="s">
        <v>123</v>
      </c>
      <c r="B668" s="78">
        <v>5679452</v>
      </c>
      <c r="C668" s="49">
        <v>4585452</v>
      </c>
      <c r="D668" s="49">
        <v>4585452</v>
      </c>
      <c r="E668" s="49" t="s">
        <v>93</v>
      </c>
      <c r="G668" s="139">
        <v>1094000</v>
      </c>
      <c r="H668" s="49">
        <v>1094000</v>
      </c>
      <c r="I668" s="49">
        <v>1094000</v>
      </c>
      <c r="J668" s="49">
        <v>1094000</v>
      </c>
      <c r="K668" s="49">
        <v>1094000</v>
      </c>
      <c r="L668" s="49">
        <v>1094000</v>
      </c>
      <c r="M668" s="111" t="s">
        <v>257</v>
      </c>
      <c r="N668" s="79"/>
      <c r="O668" s="151"/>
      <c r="P668" s="151"/>
      <c r="Q668" s="151">
        <f t="shared" si="224"/>
        <v>4585452</v>
      </c>
      <c r="R668" s="151">
        <f t="shared" si="225"/>
        <v>4585452</v>
      </c>
      <c r="S668" s="151">
        <f t="shared" si="226"/>
        <v>1094000</v>
      </c>
      <c r="T668" s="151">
        <f t="shared" si="227"/>
        <v>1094000</v>
      </c>
    </row>
    <row r="669" spans="1:20" x14ac:dyDescent="0.2">
      <c r="A669" s="52" t="s">
        <v>124</v>
      </c>
      <c r="B669" s="49"/>
      <c r="C669" s="49"/>
      <c r="D669" s="49"/>
      <c r="E669" s="85" t="s">
        <v>129</v>
      </c>
      <c r="F669" s="139"/>
      <c r="G669" s="139"/>
      <c r="H669" s="49"/>
      <c r="I669" s="49"/>
      <c r="J669" s="49"/>
      <c r="K669" s="49"/>
      <c r="L669" s="49"/>
      <c r="M669" s="55"/>
      <c r="N669" s="79"/>
      <c r="O669" s="151"/>
      <c r="P669" s="151"/>
      <c r="Q669" s="151">
        <f t="shared" si="224"/>
        <v>0</v>
      </c>
      <c r="R669" s="151">
        <f t="shared" si="225"/>
        <v>0</v>
      </c>
      <c r="S669" s="151">
        <f t="shared" si="226"/>
        <v>0</v>
      </c>
      <c r="T669" s="151">
        <f t="shared" si="227"/>
        <v>0</v>
      </c>
    </row>
    <row r="670" spans="1:20" x14ac:dyDescent="0.2">
      <c r="A670" s="103" t="s">
        <v>258</v>
      </c>
      <c r="B670" s="104"/>
      <c r="C670" s="104"/>
      <c r="D670" s="104"/>
      <c r="E670" s="104"/>
      <c r="F670" s="162"/>
      <c r="G670" s="162"/>
      <c r="H670" s="104"/>
      <c r="I670" s="104"/>
      <c r="J670" s="104"/>
      <c r="K670" s="104"/>
      <c r="L670" s="105"/>
      <c r="M670" s="105"/>
      <c r="N670" s="79"/>
      <c r="O670" s="136"/>
      <c r="P670" s="136"/>
      <c r="Q670" s="136">
        <f t="shared" si="224"/>
        <v>0</v>
      </c>
      <c r="R670" s="136">
        <f t="shared" si="225"/>
        <v>0</v>
      </c>
      <c r="S670" s="136">
        <f t="shared" si="226"/>
        <v>0</v>
      </c>
      <c r="T670" s="136">
        <f t="shared" si="227"/>
        <v>0</v>
      </c>
    </row>
    <row r="671" spans="1:20" x14ac:dyDescent="0.2">
      <c r="A671" s="106" t="s">
        <v>259</v>
      </c>
      <c r="B671" s="107"/>
      <c r="C671" s="107"/>
      <c r="D671" s="107"/>
      <c r="E671" s="107"/>
      <c r="F671" s="163"/>
      <c r="G671" s="163"/>
      <c r="H671" s="107"/>
      <c r="I671" s="107"/>
      <c r="J671" s="107"/>
      <c r="K671" s="107"/>
      <c r="L671" s="108"/>
      <c r="M671" s="108"/>
      <c r="N671" s="79"/>
      <c r="O671" s="136"/>
      <c r="P671" s="136"/>
      <c r="Q671" s="136">
        <f t="shared" si="224"/>
        <v>0</v>
      </c>
      <c r="R671" s="136">
        <f t="shared" si="225"/>
        <v>0</v>
      </c>
      <c r="S671" s="136">
        <f t="shared" si="226"/>
        <v>0</v>
      </c>
      <c r="T671" s="136">
        <f t="shared" si="227"/>
        <v>0</v>
      </c>
    </row>
    <row r="672" spans="1:20" ht="15" x14ac:dyDescent="0.25">
      <c r="A672" s="51" t="s">
        <v>118</v>
      </c>
      <c r="B672" s="49">
        <f>SUM(B673:B676)</f>
        <v>23208742</v>
      </c>
      <c r="C672" s="49"/>
      <c r="D672" s="49"/>
      <c r="E672" s="49"/>
      <c r="F672" s="139"/>
      <c r="G672" s="139">
        <f t="shared" ref="G672:L672" si="236">SUM(G673:G676)</f>
        <v>20655835</v>
      </c>
      <c r="H672" s="49">
        <f t="shared" si="236"/>
        <v>18316802</v>
      </c>
      <c r="I672" s="49">
        <f t="shared" si="236"/>
        <v>13022894</v>
      </c>
      <c r="J672" s="49">
        <f t="shared" si="236"/>
        <v>13022894</v>
      </c>
      <c r="K672" s="49">
        <f t="shared" si="236"/>
        <v>13022894</v>
      </c>
      <c r="L672" s="49">
        <f t="shared" si="236"/>
        <v>13022894</v>
      </c>
      <c r="M672" s="50"/>
      <c r="N672" s="79"/>
      <c r="O672" s="151"/>
      <c r="P672" s="151"/>
      <c r="Q672" s="151">
        <f t="shared" si="224"/>
        <v>0</v>
      </c>
      <c r="R672" s="151">
        <f t="shared" si="225"/>
        <v>0</v>
      </c>
      <c r="S672" s="151">
        <f t="shared" si="226"/>
        <v>20655835</v>
      </c>
      <c r="T672" s="151">
        <f t="shared" si="227"/>
        <v>18316802</v>
      </c>
    </row>
    <row r="673" spans="1:20" x14ac:dyDescent="0.2">
      <c r="A673" s="42" t="s">
        <v>119</v>
      </c>
      <c r="B673" s="49"/>
      <c r="C673" s="49"/>
      <c r="D673" s="49"/>
      <c r="E673" s="49"/>
      <c r="F673" s="139"/>
      <c r="G673" s="139"/>
      <c r="H673" s="49"/>
      <c r="I673" s="49"/>
      <c r="J673" s="49"/>
      <c r="K673" s="49"/>
      <c r="L673" s="49"/>
      <c r="M673" s="50"/>
      <c r="N673" s="79"/>
      <c r="O673" s="151"/>
      <c r="P673" s="151"/>
      <c r="Q673" s="151">
        <f t="shared" si="224"/>
        <v>0</v>
      </c>
      <c r="R673" s="151">
        <f t="shared" si="225"/>
        <v>0</v>
      </c>
      <c r="S673" s="151">
        <f t="shared" si="226"/>
        <v>0</v>
      </c>
      <c r="T673" s="151">
        <f t="shared" si="227"/>
        <v>0</v>
      </c>
    </row>
    <row r="674" spans="1:20" x14ac:dyDescent="0.2">
      <c r="A674" s="42" t="s">
        <v>120</v>
      </c>
      <c r="B674" s="49"/>
      <c r="C674" s="49"/>
      <c r="D674" s="49"/>
      <c r="E674" s="49"/>
      <c r="F674" s="139"/>
      <c r="G674" s="139"/>
      <c r="H674" s="49"/>
      <c r="I674" s="49"/>
      <c r="J674" s="49"/>
      <c r="K674" s="49"/>
      <c r="L674" s="49"/>
      <c r="M674" s="50"/>
      <c r="N674" s="79"/>
      <c r="O674" s="151"/>
      <c r="P674" s="151"/>
      <c r="Q674" s="151">
        <f t="shared" si="224"/>
        <v>0</v>
      </c>
      <c r="R674" s="151">
        <f t="shared" si="225"/>
        <v>0</v>
      </c>
      <c r="S674" s="151">
        <f t="shared" si="226"/>
        <v>0</v>
      </c>
      <c r="T674" s="151">
        <f t="shared" si="227"/>
        <v>0</v>
      </c>
    </row>
    <row r="675" spans="1:20" x14ac:dyDescent="0.2">
      <c r="A675" s="42" t="s">
        <v>121</v>
      </c>
      <c r="B675" s="49"/>
      <c r="C675" s="49"/>
      <c r="D675" s="49"/>
      <c r="E675" s="49"/>
      <c r="F675" s="139"/>
      <c r="G675" s="139"/>
      <c r="H675" s="49"/>
      <c r="I675" s="49"/>
      <c r="J675" s="49"/>
      <c r="K675" s="49"/>
      <c r="L675" s="49"/>
      <c r="M675" s="50"/>
      <c r="N675" s="79"/>
      <c r="O675" s="151"/>
      <c r="P675" s="151"/>
      <c r="Q675" s="151">
        <f t="shared" si="224"/>
        <v>0</v>
      </c>
      <c r="R675" s="151">
        <f t="shared" si="225"/>
        <v>0</v>
      </c>
      <c r="S675" s="151">
        <f t="shared" si="226"/>
        <v>0</v>
      </c>
      <c r="T675" s="151">
        <f t="shared" si="227"/>
        <v>0</v>
      </c>
    </row>
    <row r="676" spans="1:20" ht="15" x14ac:dyDescent="0.25">
      <c r="A676" s="51" t="s">
        <v>122</v>
      </c>
      <c r="B676" s="49">
        <f>B677+B678</f>
        <v>23208742</v>
      </c>
      <c r="C676" s="49"/>
      <c r="D676" s="49"/>
      <c r="E676" s="49"/>
      <c r="F676" s="139"/>
      <c r="G676" s="139">
        <f t="shared" ref="G676:L676" si="237">G677+G678</f>
        <v>20655835</v>
      </c>
      <c r="H676" s="49">
        <f t="shared" si="237"/>
        <v>18316802</v>
      </c>
      <c r="I676" s="49">
        <f t="shared" si="237"/>
        <v>13022894</v>
      </c>
      <c r="J676" s="49">
        <f t="shared" si="237"/>
        <v>13022894</v>
      </c>
      <c r="K676" s="49">
        <f t="shared" si="237"/>
        <v>13022894</v>
      </c>
      <c r="L676" s="49">
        <f t="shared" si="237"/>
        <v>13022894</v>
      </c>
      <c r="M676" s="50"/>
      <c r="N676" s="79"/>
      <c r="O676" s="151"/>
      <c r="P676" s="151"/>
      <c r="Q676" s="151">
        <f t="shared" si="224"/>
        <v>0</v>
      </c>
      <c r="R676" s="151">
        <f t="shared" si="225"/>
        <v>0</v>
      </c>
      <c r="S676" s="151">
        <f t="shared" si="226"/>
        <v>20655835</v>
      </c>
      <c r="T676" s="151">
        <f t="shared" si="227"/>
        <v>18316802</v>
      </c>
    </row>
    <row r="677" spans="1:20" x14ac:dyDescent="0.2">
      <c r="A677" s="52" t="s">
        <v>123</v>
      </c>
      <c r="B677" s="49"/>
      <c r="C677" s="49"/>
      <c r="D677" s="49"/>
      <c r="E677" s="49"/>
      <c r="F677" s="139"/>
      <c r="G677" s="139"/>
      <c r="H677" s="49"/>
      <c r="I677" s="49"/>
      <c r="J677" s="49"/>
      <c r="K677" s="49"/>
      <c r="L677" s="49"/>
      <c r="M677" s="50"/>
      <c r="N677" s="79"/>
      <c r="O677" s="151"/>
      <c r="P677" s="151"/>
      <c r="Q677" s="151">
        <f t="shared" si="224"/>
        <v>0</v>
      </c>
      <c r="R677" s="151">
        <f t="shared" si="225"/>
        <v>0</v>
      </c>
      <c r="S677" s="151">
        <f t="shared" si="226"/>
        <v>0</v>
      </c>
      <c r="T677" s="151">
        <f t="shared" si="227"/>
        <v>0</v>
      </c>
    </row>
    <row r="678" spans="1:20" x14ac:dyDescent="0.2">
      <c r="A678" s="52" t="s">
        <v>124</v>
      </c>
      <c r="B678" s="49">
        <f>B683+B686+B689</f>
        <v>23208742</v>
      </c>
      <c r="C678" s="49"/>
      <c r="D678" s="49"/>
      <c r="E678" s="49"/>
      <c r="F678" s="139"/>
      <c r="G678" s="139">
        <f t="shared" ref="G678:L678" si="238">G683+G686+G689</f>
        <v>20655835</v>
      </c>
      <c r="H678" s="49">
        <f t="shared" si="238"/>
        <v>18316802</v>
      </c>
      <c r="I678" s="49">
        <f t="shared" si="238"/>
        <v>13022894</v>
      </c>
      <c r="J678" s="49">
        <f t="shared" si="238"/>
        <v>13022894</v>
      </c>
      <c r="K678" s="49">
        <f t="shared" si="238"/>
        <v>13022894</v>
      </c>
      <c r="L678" s="49">
        <f t="shared" si="238"/>
        <v>13022894</v>
      </c>
      <c r="M678" s="50"/>
      <c r="N678" s="79"/>
      <c r="O678" s="151"/>
      <c r="P678" s="151"/>
      <c r="Q678" s="151">
        <f t="shared" si="224"/>
        <v>0</v>
      </c>
      <c r="R678" s="151">
        <f t="shared" si="225"/>
        <v>0</v>
      </c>
      <c r="S678" s="151">
        <f t="shared" si="226"/>
        <v>20655835</v>
      </c>
      <c r="T678" s="151">
        <f t="shared" si="227"/>
        <v>18316802</v>
      </c>
    </row>
    <row r="679" spans="1:20" ht="15" x14ac:dyDescent="0.25">
      <c r="A679" s="53" t="s">
        <v>125</v>
      </c>
      <c r="B679" s="54"/>
      <c r="C679" s="54"/>
      <c r="D679" s="54"/>
      <c r="E679" s="54"/>
      <c r="F679" s="159"/>
      <c r="G679" s="159"/>
      <c r="H679" s="54"/>
      <c r="I679" s="54"/>
      <c r="J679" s="54"/>
      <c r="K679" s="54"/>
      <c r="L679" s="55"/>
      <c r="M679" s="55"/>
      <c r="N679" s="79"/>
      <c r="O679" s="151"/>
      <c r="P679" s="151"/>
      <c r="Q679" s="151">
        <f t="shared" si="224"/>
        <v>0</v>
      </c>
      <c r="R679" s="151">
        <f t="shared" si="225"/>
        <v>0</v>
      </c>
      <c r="S679" s="151">
        <f t="shared" si="226"/>
        <v>0</v>
      </c>
      <c r="T679" s="151">
        <f t="shared" si="227"/>
        <v>0</v>
      </c>
    </row>
    <row r="680" spans="1:20" x14ac:dyDescent="0.2">
      <c r="A680" s="56" t="s">
        <v>126</v>
      </c>
      <c r="B680" s="54"/>
      <c r="C680" s="54"/>
      <c r="D680" s="54"/>
      <c r="E680" s="54"/>
      <c r="F680" s="159"/>
      <c r="G680" s="159"/>
      <c r="H680" s="54"/>
      <c r="I680" s="54"/>
      <c r="J680" s="54"/>
      <c r="K680" s="54"/>
      <c r="L680" s="55"/>
      <c r="M680" s="55"/>
      <c r="N680" s="79"/>
      <c r="O680" s="151"/>
      <c r="P680" s="151"/>
      <c r="Q680" s="151">
        <f t="shared" si="224"/>
        <v>0</v>
      </c>
      <c r="R680" s="151">
        <f t="shared" si="225"/>
        <v>0</v>
      </c>
      <c r="S680" s="151">
        <f t="shared" si="226"/>
        <v>0</v>
      </c>
      <c r="T680" s="151">
        <f t="shared" si="227"/>
        <v>0</v>
      </c>
    </row>
    <row r="681" spans="1:20" x14ac:dyDescent="0.2">
      <c r="A681" s="42" t="s">
        <v>127</v>
      </c>
      <c r="B681" s="49">
        <f>B683</f>
        <v>23208742</v>
      </c>
      <c r="C681" s="49"/>
      <c r="D681" s="49"/>
      <c r="E681" s="49"/>
      <c r="F681" s="139"/>
      <c r="G681" s="139">
        <f t="shared" ref="G681:L681" si="239">G683</f>
        <v>17709380</v>
      </c>
      <c r="H681" s="49">
        <f t="shared" si="239"/>
        <v>15623708</v>
      </c>
      <c r="I681" s="49">
        <f t="shared" si="239"/>
        <v>10329800</v>
      </c>
      <c r="J681" s="49">
        <f t="shared" si="239"/>
        <v>10329800</v>
      </c>
      <c r="K681" s="49">
        <f t="shared" si="239"/>
        <v>10329800</v>
      </c>
      <c r="L681" s="49">
        <f t="shared" si="239"/>
        <v>10329800</v>
      </c>
      <c r="M681" s="50"/>
      <c r="N681" s="79"/>
      <c r="O681" s="151"/>
      <c r="P681" s="151"/>
      <c r="Q681" s="151">
        <f t="shared" si="224"/>
        <v>0</v>
      </c>
      <c r="R681" s="151">
        <f t="shared" si="225"/>
        <v>0</v>
      </c>
      <c r="S681" s="151">
        <f t="shared" si="226"/>
        <v>17709380</v>
      </c>
      <c r="T681" s="151">
        <f t="shared" si="227"/>
        <v>15623708</v>
      </c>
    </row>
    <row r="682" spans="1:20" x14ac:dyDescent="0.2">
      <c r="A682" s="52" t="s">
        <v>123</v>
      </c>
      <c r="B682" s="49"/>
      <c r="C682" s="49"/>
      <c r="D682" s="49"/>
      <c r="E682" s="49"/>
      <c r="F682" s="139"/>
      <c r="G682" s="139"/>
      <c r="H682" s="49"/>
      <c r="I682" s="49"/>
      <c r="J682" s="49"/>
      <c r="K682" s="49"/>
      <c r="L682" s="49"/>
      <c r="M682" s="50"/>
      <c r="N682" s="79"/>
      <c r="O682" s="151"/>
      <c r="P682" s="151"/>
      <c r="Q682" s="151">
        <f t="shared" si="224"/>
        <v>0</v>
      </c>
      <c r="R682" s="151">
        <f t="shared" si="225"/>
        <v>0</v>
      </c>
      <c r="S682" s="151">
        <f t="shared" si="226"/>
        <v>0</v>
      </c>
      <c r="T682" s="151">
        <f t="shared" si="227"/>
        <v>0</v>
      </c>
    </row>
    <row r="683" spans="1:20" x14ac:dyDescent="0.2">
      <c r="A683" s="52" t="s">
        <v>124</v>
      </c>
      <c r="B683" s="49">
        <f>B701+B722</f>
        <v>23208742</v>
      </c>
      <c r="C683" s="49"/>
      <c r="D683" s="49"/>
      <c r="E683" s="49"/>
      <c r="F683" s="139"/>
      <c r="G683" s="139">
        <f t="shared" ref="G683:L683" si="240">G701+G722</f>
        <v>17709380</v>
      </c>
      <c r="H683" s="49">
        <f t="shared" si="240"/>
        <v>15623708</v>
      </c>
      <c r="I683" s="49">
        <f t="shared" si="240"/>
        <v>10329800</v>
      </c>
      <c r="J683" s="49">
        <f t="shared" si="240"/>
        <v>10329800</v>
      </c>
      <c r="K683" s="49">
        <f t="shared" si="240"/>
        <v>10329800</v>
      </c>
      <c r="L683" s="49">
        <f t="shared" si="240"/>
        <v>10329800</v>
      </c>
      <c r="M683" s="50"/>
      <c r="N683" s="79"/>
      <c r="O683" s="151"/>
      <c r="P683" s="151"/>
      <c r="Q683" s="151">
        <f t="shared" si="224"/>
        <v>0</v>
      </c>
      <c r="R683" s="151">
        <f t="shared" si="225"/>
        <v>0</v>
      </c>
      <c r="S683" s="151">
        <f t="shared" si="226"/>
        <v>17709380</v>
      </c>
      <c r="T683" s="151">
        <f t="shared" si="227"/>
        <v>15623708</v>
      </c>
    </row>
    <row r="684" spans="1:20" x14ac:dyDescent="0.2">
      <c r="A684" s="42" t="s">
        <v>131</v>
      </c>
      <c r="B684" s="49"/>
      <c r="C684" s="49"/>
      <c r="D684" s="49"/>
      <c r="E684" s="49"/>
      <c r="F684" s="139"/>
      <c r="G684" s="139">
        <f t="shared" ref="G684:L684" si="241">G686</f>
        <v>1133955</v>
      </c>
      <c r="H684" s="49">
        <f t="shared" si="241"/>
        <v>880594</v>
      </c>
      <c r="I684" s="49">
        <f t="shared" si="241"/>
        <v>880594</v>
      </c>
      <c r="J684" s="49">
        <f t="shared" si="241"/>
        <v>880594</v>
      </c>
      <c r="K684" s="49">
        <f t="shared" si="241"/>
        <v>880594</v>
      </c>
      <c r="L684" s="49">
        <f t="shared" si="241"/>
        <v>880594</v>
      </c>
      <c r="M684" s="50"/>
      <c r="N684" s="79"/>
      <c r="O684" s="151"/>
      <c r="P684" s="151"/>
      <c r="Q684" s="151">
        <f t="shared" si="224"/>
        <v>0</v>
      </c>
      <c r="R684" s="151">
        <f t="shared" si="225"/>
        <v>0</v>
      </c>
      <c r="S684" s="151">
        <f t="shared" si="226"/>
        <v>1133955</v>
      </c>
      <c r="T684" s="151">
        <f t="shared" si="227"/>
        <v>880594</v>
      </c>
    </row>
    <row r="685" spans="1:20" x14ac:dyDescent="0.2">
      <c r="A685" s="52" t="s">
        <v>123</v>
      </c>
      <c r="B685" s="49"/>
      <c r="C685" s="49"/>
      <c r="D685" s="49"/>
      <c r="E685" s="49"/>
      <c r="F685" s="139"/>
      <c r="G685" s="139"/>
      <c r="H685" s="49"/>
      <c r="I685" s="49"/>
      <c r="J685" s="49"/>
      <c r="K685" s="49"/>
      <c r="L685" s="49"/>
      <c r="M685" s="50"/>
      <c r="N685" s="79"/>
      <c r="O685" s="151"/>
      <c r="P685" s="151"/>
      <c r="Q685" s="151">
        <f t="shared" si="224"/>
        <v>0</v>
      </c>
      <c r="R685" s="151">
        <f t="shared" si="225"/>
        <v>0</v>
      </c>
      <c r="S685" s="151">
        <f t="shared" si="226"/>
        <v>0</v>
      </c>
      <c r="T685" s="151">
        <f t="shared" si="227"/>
        <v>0</v>
      </c>
    </row>
    <row r="686" spans="1:20" x14ac:dyDescent="0.2">
      <c r="A686" s="52" t="s">
        <v>124</v>
      </c>
      <c r="B686" s="49"/>
      <c r="C686" s="49"/>
      <c r="D686" s="49"/>
      <c r="E686" s="85" t="s">
        <v>129</v>
      </c>
      <c r="F686" s="139"/>
      <c r="G686" s="139">
        <f t="shared" ref="G686:L686" si="242">G708+G709</f>
        <v>1133955</v>
      </c>
      <c r="H686" s="49">
        <f t="shared" si="242"/>
        <v>880594</v>
      </c>
      <c r="I686" s="49">
        <f t="shared" si="242"/>
        <v>880594</v>
      </c>
      <c r="J686" s="49">
        <f t="shared" si="242"/>
        <v>880594</v>
      </c>
      <c r="K686" s="49">
        <f t="shared" si="242"/>
        <v>880594</v>
      </c>
      <c r="L686" s="49">
        <f t="shared" si="242"/>
        <v>880594</v>
      </c>
      <c r="M686" s="50"/>
      <c r="N686" s="79"/>
      <c r="O686" s="151"/>
      <c r="P686" s="151"/>
      <c r="Q686" s="151">
        <f t="shared" si="224"/>
        <v>0</v>
      </c>
      <c r="R686" s="151">
        <f t="shared" si="225"/>
        <v>0</v>
      </c>
      <c r="S686" s="151">
        <f t="shared" si="226"/>
        <v>1133955</v>
      </c>
      <c r="T686" s="151">
        <f t="shared" si="227"/>
        <v>880594</v>
      </c>
    </row>
    <row r="687" spans="1:20" x14ac:dyDescent="0.2">
      <c r="A687" s="52" t="s">
        <v>135</v>
      </c>
      <c r="B687" s="49"/>
      <c r="C687" s="49"/>
      <c r="D687" s="49"/>
      <c r="E687" s="49"/>
      <c r="F687" s="139"/>
      <c r="G687" s="139">
        <v>1812500</v>
      </c>
      <c r="H687" s="49">
        <v>1812500</v>
      </c>
      <c r="I687" s="49">
        <v>1812500</v>
      </c>
      <c r="J687" s="49">
        <v>1812500</v>
      </c>
      <c r="K687" s="49">
        <v>1812500</v>
      </c>
      <c r="L687" s="49">
        <v>1812500</v>
      </c>
      <c r="M687" s="50"/>
      <c r="N687" s="79"/>
      <c r="O687" s="151"/>
      <c r="P687" s="151"/>
      <c r="Q687" s="151">
        <f t="shared" si="224"/>
        <v>0</v>
      </c>
      <c r="R687" s="151">
        <f t="shared" si="225"/>
        <v>0</v>
      </c>
      <c r="S687" s="151">
        <f t="shared" si="226"/>
        <v>1812500</v>
      </c>
      <c r="T687" s="151">
        <f t="shared" si="227"/>
        <v>1812500</v>
      </c>
    </row>
    <row r="688" spans="1:20" x14ac:dyDescent="0.2">
      <c r="A688" s="52" t="s">
        <v>123</v>
      </c>
      <c r="B688" s="49"/>
      <c r="C688" s="49"/>
      <c r="D688" s="49"/>
      <c r="E688" s="49"/>
      <c r="F688" s="139"/>
      <c r="G688" s="139"/>
      <c r="H688" s="49"/>
      <c r="I688" s="49"/>
      <c r="J688" s="49"/>
      <c r="K688" s="49"/>
      <c r="L688" s="49"/>
      <c r="M688" s="50"/>
      <c r="N688" s="79"/>
      <c r="O688" s="151"/>
      <c r="P688" s="151"/>
      <c r="Q688" s="151">
        <f t="shared" si="224"/>
        <v>0</v>
      </c>
      <c r="R688" s="151">
        <f t="shared" si="225"/>
        <v>0</v>
      </c>
      <c r="S688" s="151">
        <f t="shared" si="226"/>
        <v>0</v>
      </c>
      <c r="T688" s="151">
        <f t="shared" si="227"/>
        <v>0</v>
      </c>
    </row>
    <row r="689" spans="1:20" x14ac:dyDescent="0.2">
      <c r="A689" s="52" t="s">
        <v>124</v>
      </c>
      <c r="B689" s="49"/>
      <c r="C689" s="49"/>
      <c r="D689" s="49"/>
      <c r="E689" s="85" t="s">
        <v>129</v>
      </c>
      <c r="F689" s="139"/>
      <c r="G689" s="139">
        <v>1812500</v>
      </c>
      <c r="H689" s="49">
        <v>1812500</v>
      </c>
      <c r="I689" s="49">
        <v>1812500</v>
      </c>
      <c r="J689" s="49">
        <v>1812500</v>
      </c>
      <c r="K689" s="49">
        <v>1812500</v>
      </c>
      <c r="L689" s="49">
        <v>1812500</v>
      </c>
      <c r="M689" s="50"/>
      <c r="N689" s="79"/>
      <c r="O689" s="151"/>
      <c r="P689" s="151"/>
      <c r="Q689" s="151">
        <f t="shared" si="224"/>
        <v>0</v>
      </c>
      <c r="R689" s="151">
        <f t="shared" si="225"/>
        <v>0</v>
      </c>
      <c r="S689" s="151">
        <f t="shared" si="226"/>
        <v>1812500</v>
      </c>
      <c r="T689" s="151">
        <f t="shared" si="227"/>
        <v>1812500</v>
      </c>
    </row>
    <row r="690" spans="1:20" x14ac:dyDescent="0.2">
      <c r="A690" s="71" t="s">
        <v>260</v>
      </c>
      <c r="B690" s="72"/>
      <c r="C690" s="72"/>
      <c r="D690" s="72"/>
      <c r="E690" s="72"/>
      <c r="F690" s="162"/>
      <c r="G690" s="162"/>
      <c r="H690" s="72"/>
      <c r="I690" s="72"/>
      <c r="J690" s="72"/>
      <c r="K690" s="72"/>
      <c r="L690" s="73"/>
      <c r="M690" s="73"/>
      <c r="O690" s="136"/>
      <c r="P690" s="136"/>
      <c r="Q690" s="136">
        <f t="shared" si="224"/>
        <v>0</v>
      </c>
      <c r="R690" s="136">
        <f t="shared" si="225"/>
        <v>0</v>
      </c>
      <c r="S690" s="136">
        <f t="shared" si="226"/>
        <v>0</v>
      </c>
      <c r="T690" s="136">
        <f t="shared" si="227"/>
        <v>0</v>
      </c>
    </row>
    <row r="691" spans="1:20" x14ac:dyDescent="0.2">
      <c r="A691" s="74" t="s">
        <v>261</v>
      </c>
      <c r="B691" s="75"/>
      <c r="C691" s="75"/>
      <c r="D691" s="75"/>
      <c r="E691" s="75"/>
      <c r="F691" s="163"/>
      <c r="G691" s="163"/>
      <c r="H691" s="75"/>
      <c r="I691" s="75"/>
      <c r="J691" s="75"/>
      <c r="K691" s="75"/>
      <c r="L691" s="76"/>
      <c r="M691" s="76"/>
      <c r="O691" s="136"/>
      <c r="P691" s="136"/>
      <c r="Q691" s="136">
        <f t="shared" si="224"/>
        <v>0</v>
      </c>
      <c r="R691" s="136">
        <f t="shared" si="225"/>
        <v>0</v>
      </c>
      <c r="S691" s="136">
        <f t="shared" si="226"/>
        <v>0</v>
      </c>
      <c r="T691" s="136">
        <f t="shared" si="227"/>
        <v>0</v>
      </c>
    </row>
    <row r="692" spans="1:20" ht="15" x14ac:dyDescent="0.25">
      <c r="A692" s="77" t="s">
        <v>118</v>
      </c>
      <c r="B692" s="78">
        <f>SUM(B693:B696)</f>
        <v>23208742</v>
      </c>
      <c r="C692" s="78"/>
      <c r="D692" s="78"/>
      <c r="E692" s="78"/>
      <c r="F692" s="138"/>
      <c r="G692" s="138">
        <f t="shared" ref="G692:L692" si="243">SUM(G693:G696)</f>
        <v>15653335</v>
      </c>
      <c r="H692" s="78">
        <f t="shared" si="243"/>
        <v>13314302</v>
      </c>
      <c r="I692" s="78">
        <f t="shared" si="243"/>
        <v>8020394</v>
      </c>
      <c r="J692" s="78">
        <f t="shared" si="243"/>
        <v>8020394</v>
      </c>
      <c r="K692" s="78">
        <f t="shared" si="243"/>
        <v>8020394</v>
      </c>
      <c r="L692" s="78">
        <f t="shared" si="243"/>
        <v>8020394</v>
      </c>
      <c r="M692" s="50"/>
      <c r="N692" s="79"/>
      <c r="O692" s="151"/>
      <c r="P692" s="151"/>
      <c r="Q692" s="151">
        <f t="shared" si="224"/>
        <v>0</v>
      </c>
      <c r="R692" s="151">
        <f t="shared" si="225"/>
        <v>0</v>
      </c>
      <c r="S692" s="151">
        <f t="shared" si="226"/>
        <v>15653335</v>
      </c>
      <c r="T692" s="151">
        <f t="shared" si="227"/>
        <v>13314302</v>
      </c>
    </row>
    <row r="693" spans="1:20" x14ac:dyDescent="0.2">
      <c r="A693" s="42" t="s">
        <v>119</v>
      </c>
      <c r="B693" s="49"/>
      <c r="C693" s="49"/>
      <c r="D693" s="49"/>
      <c r="E693" s="49"/>
      <c r="F693" s="139"/>
      <c r="G693" s="139"/>
      <c r="H693" s="49"/>
      <c r="I693" s="49"/>
      <c r="J693" s="49"/>
      <c r="K693" s="49"/>
      <c r="L693" s="49"/>
      <c r="M693" s="50"/>
      <c r="N693" s="79"/>
      <c r="O693" s="151"/>
      <c r="P693" s="151"/>
      <c r="Q693" s="151">
        <f t="shared" si="224"/>
        <v>0</v>
      </c>
      <c r="R693" s="151">
        <f t="shared" si="225"/>
        <v>0</v>
      </c>
      <c r="S693" s="151">
        <f t="shared" si="226"/>
        <v>0</v>
      </c>
      <c r="T693" s="151">
        <f t="shared" si="227"/>
        <v>0</v>
      </c>
    </row>
    <row r="694" spans="1:20" x14ac:dyDescent="0.2">
      <c r="A694" s="42" t="s">
        <v>120</v>
      </c>
      <c r="B694" s="49"/>
      <c r="C694" s="49"/>
      <c r="D694" s="49"/>
      <c r="E694" s="49"/>
      <c r="F694" s="139"/>
      <c r="G694" s="139"/>
      <c r="H694" s="49"/>
      <c r="I694" s="49"/>
      <c r="J694" s="49"/>
      <c r="K694" s="49"/>
      <c r="L694" s="49"/>
      <c r="M694" s="55"/>
      <c r="N694" s="79"/>
      <c r="O694" s="151"/>
      <c r="P694" s="151"/>
      <c r="Q694" s="151">
        <f t="shared" si="224"/>
        <v>0</v>
      </c>
      <c r="R694" s="151">
        <f t="shared" si="225"/>
        <v>0</v>
      </c>
      <c r="S694" s="151">
        <f t="shared" si="226"/>
        <v>0</v>
      </c>
      <c r="T694" s="151">
        <f t="shared" si="227"/>
        <v>0</v>
      </c>
    </row>
    <row r="695" spans="1:20" x14ac:dyDescent="0.2">
      <c r="A695" s="42" t="s">
        <v>121</v>
      </c>
      <c r="B695" s="49"/>
      <c r="C695" s="49"/>
      <c r="D695" s="49"/>
      <c r="E695" s="49"/>
      <c r="F695" s="139"/>
      <c r="G695" s="139"/>
      <c r="H695" s="49"/>
      <c r="I695" s="49"/>
      <c r="J695" s="49"/>
      <c r="K695" s="49"/>
      <c r="L695" s="49"/>
      <c r="M695" s="55"/>
      <c r="N695" s="79"/>
      <c r="O695" s="151"/>
      <c r="P695" s="151"/>
      <c r="Q695" s="151">
        <f t="shared" si="224"/>
        <v>0</v>
      </c>
      <c r="R695" s="151">
        <f t="shared" si="225"/>
        <v>0</v>
      </c>
      <c r="S695" s="151">
        <f t="shared" si="226"/>
        <v>0</v>
      </c>
      <c r="T695" s="151">
        <f t="shared" si="227"/>
        <v>0</v>
      </c>
    </row>
    <row r="696" spans="1:20" ht="15" x14ac:dyDescent="0.25">
      <c r="A696" s="51" t="s">
        <v>122</v>
      </c>
      <c r="B696" s="49">
        <f>B697+B698</f>
        <v>23208742</v>
      </c>
      <c r="C696" s="49"/>
      <c r="D696" s="49"/>
      <c r="E696" s="49"/>
      <c r="F696" s="139"/>
      <c r="G696" s="139">
        <f t="shared" ref="G696:L696" si="244">G697+G698</f>
        <v>15653335</v>
      </c>
      <c r="H696" s="49">
        <f t="shared" si="244"/>
        <v>13314302</v>
      </c>
      <c r="I696" s="49">
        <f t="shared" si="244"/>
        <v>8020394</v>
      </c>
      <c r="J696" s="49">
        <f t="shared" si="244"/>
        <v>8020394</v>
      </c>
      <c r="K696" s="49">
        <f t="shared" si="244"/>
        <v>8020394</v>
      </c>
      <c r="L696" s="49">
        <f t="shared" si="244"/>
        <v>8020394</v>
      </c>
      <c r="M696" s="55"/>
      <c r="N696" s="79"/>
      <c r="O696" s="151"/>
      <c r="P696" s="151"/>
      <c r="Q696" s="151">
        <f t="shared" si="224"/>
        <v>0</v>
      </c>
      <c r="R696" s="151">
        <f t="shared" si="225"/>
        <v>0</v>
      </c>
      <c r="S696" s="151">
        <f t="shared" si="226"/>
        <v>15653335</v>
      </c>
      <c r="T696" s="151">
        <f t="shared" si="227"/>
        <v>13314302</v>
      </c>
    </row>
    <row r="697" spans="1:20" x14ac:dyDescent="0.2">
      <c r="A697" s="52" t="s">
        <v>123</v>
      </c>
      <c r="B697" s="49"/>
      <c r="C697" s="49"/>
      <c r="D697" s="49"/>
      <c r="E697" s="49"/>
      <c r="F697" s="139"/>
      <c r="G697" s="139"/>
      <c r="H697" s="49"/>
      <c r="I697" s="49"/>
      <c r="J697" s="49"/>
      <c r="K697" s="49"/>
      <c r="L697" s="49"/>
      <c r="M697" s="55"/>
      <c r="N697" s="79"/>
      <c r="O697" s="151"/>
      <c r="P697" s="151"/>
      <c r="Q697" s="151">
        <f t="shared" si="224"/>
        <v>0</v>
      </c>
      <c r="R697" s="151">
        <f t="shared" si="225"/>
        <v>0</v>
      </c>
      <c r="S697" s="151">
        <f t="shared" si="226"/>
        <v>0</v>
      </c>
      <c r="T697" s="151">
        <f t="shared" si="227"/>
        <v>0</v>
      </c>
    </row>
    <row r="698" spans="1:20" x14ac:dyDescent="0.2">
      <c r="A698" s="52" t="s">
        <v>124</v>
      </c>
      <c r="B698" s="49">
        <f>B701+B706</f>
        <v>23208742</v>
      </c>
      <c r="C698" s="49"/>
      <c r="D698" s="49"/>
      <c r="E698" s="49"/>
      <c r="F698" s="139"/>
      <c r="G698" s="139">
        <f t="shared" ref="G698:L698" si="245">G701+G706</f>
        <v>15653335</v>
      </c>
      <c r="H698" s="49">
        <f t="shared" si="245"/>
        <v>13314302</v>
      </c>
      <c r="I698" s="49">
        <f t="shared" si="245"/>
        <v>8020394</v>
      </c>
      <c r="J698" s="49">
        <f t="shared" si="245"/>
        <v>8020394</v>
      </c>
      <c r="K698" s="49">
        <f t="shared" si="245"/>
        <v>8020394</v>
      </c>
      <c r="L698" s="49">
        <f t="shared" si="245"/>
        <v>8020394</v>
      </c>
      <c r="M698" s="55"/>
      <c r="N698" s="79"/>
      <c r="O698" s="151"/>
      <c r="P698" s="151"/>
      <c r="Q698" s="151">
        <f t="shared" si="224"/>
        <v>0</v>
      </c>
      <c r="R698" s="151">
        <f t="shared" si="225"/>
        <v>0</v>
      </c>
      <c r="S698" s="151">
        <f t="shared" si="226"/>
        <v>15653335</v>
      </c>
      <c r="T698" s="151">
        <f t="shared" si="227"/>
        <v>13314302</v>
      </c>
    </row>
    <row r="699" spans="1:20" ht="15" x14ac:dyDescent="0.25">
      <c r="A699" s="53" t="s">
        <v>125</v>
      </c>
      <c r="B699" s="54"/>
      <c r="C699" s="54"/>
      <c r="D699" s="54"/>
      <c r="E699" s="54"/>
      <c r="F699" s="159"/>
      <c r="G699" s="159"/>
      <c r="H699" s="54"/>
      <c r="I699" s="54"/>
      <c r="J699" s="54"/>
      <c r="K699" s="54"/>
      <c r="L699" s="55"/>
      <c r="M699" s="55"/>
      <c r="N699" s="79"/>
      <c r="O699" s="151"/>
      <c r="P699" s="151"/>
      <c r="Q699" s="151">
        <f t="shared" si="224"/>
        <v>0</v>
      </c>
      <c r="R699" s="151">
        <f t="shared" si="225"/>
        <v>0</v>
      </c>
      <c r="S699" s="151">
        <f t="shared" si="226"/>
        <v>0</v>
      </c>
      <c r="T699" s="151">
        <f t="shared" si="227"/>
        <v>0</v>
      </c>
    </row>
    <row r="700" spans="1:20" x14ac:dyDescent="0.2">
      <c r="A700" s="56" t="s">
        <v>126</v>
      </c>
      <c r="B700" s="54"/>
      <c r="C700" s="54"/>
      <c r="D700" s="54"/>
      <c r="E700" s="54"/>
      <c r="F700" s="159"/>
      <c r="G700" s="159"/>
      <c r="H700" s="54"/>
      <c r="I700" s="54"/>
      <c r="J700" s="54"/>
      <c r="K700" s="54"/>
      <c r="L700" s="55"/>
      <c r="M700" s="55"/>
      <c r="N700" s="79"/>
      <c r="O700" s="151"/>
      <c r="P700" s="151"/>
      <c r="Q700" s="151">
        <f t="shared" si="224"/>
        <v>0</v>
      </c>
      <c r="R700" s="151">
        <f t="shared" si="225"/>
        <v>0</v>
      </c>
      <c r="S700" s="151">
        <f t="shared" si="226"/>
        <v>0</v>
      </c>
      <c r="T700" s="151">
        <f t="shared" si="227"/>
        <v>0</v>
      </c>
    </row>
    <row r="701" spans="1:20" x14ac:dyDescent="0.2">
      <c r="A701" s="42" t="s">
        <v>127</v>
      </c>
      <c r="B701" s="49">
        <f>B703</f>
        <v>23208742</v>
      </c>
      <c r="C701" s="49"/>
      <c r="D701" s="49"/>
      <c r="E701" s="49"/>
      <c r="F701" s="139"/>
      <c r="G701" s="139">
        <f>G703+G704+G705</f>
        <v>14519380</v>
      </c>
      <c r="H701" s="49">
        <f>H703+H704+H705</f>
        <v>12433708</v>
      </c>
      <c r="I701" s="49">
        <f>I704+I705</f>
        <v>7139800</v>
      </c>
      <c r="J701" s="49">
        <f>J704+J705</f>
        <v>7139800</v>
      </c>
      <c r="K701" s="49">
        <f>K704+K705</f>
        <v>7139800</v>
      </c>
      <c r="L701" s="49">
        <f>L704+L705</f>
        <v>7139800</v>
      </c>
      <c r="M701" s="55"/>
      <c r="N701" s="79"/>
      <c r="O701" s="151"/>
      <c r="P701" s="151"/>
      <c r="Q701" s="151">
        <f t="shared" si="224"/>
        <v>0</v>
      </c>
      <c r="R701" s="151">
        <f t="shared" si="225"/>
        <v>0</v>
      </c>
      <c r="S701" s="151">
        <f t="shared" si="226"/>
        <v>14519380</v>
      </c>
      <c r="T701" s="151">
        <f t="shared" si="227"/>
        <v>12433708</v>
      </c>
    </row>
    <row r="702" spans="1:20" x14ac:dyDescent="0.2">
      <c r="A702" s="52" t="s">
        <v>123</v>
      </c>
      <c r="B702" s="49"/>
      <c r="C702" s="49"/>
      <c r="D702" s="49"/>
      <c r="E702" s="49"/>
      <c r="F702" s="139"/>
      <c r="G702" s="139"/>
      <c r="H702" s="49"/>
      <c r="I702" s="49"/>
      <c r="J702" s="49"/>
      <c r="K702" s="49"/>
      <c r="L702" s="49"/>
      <c r="M702" s="55"/>
      <c r="N702" s="79"/>
      <c r="O702" s="151"/>
      <c r="P702" s="151"/>
      <c r="Q702" s="151">
        <f t="shared" si="224"/>
        <v>0</v>
      </c>
      <c r="R702" s="151">
        <f t="shared" si="225"/>
        <v>0</v>
      </c>
      <c r="S702" s="151">
        <f t="shared" si="226"/>
        <v>0</v>
      </c>
      <c r="T702" s="151">
        <f t="shared" si="227"/>
        <v>0</v>
      </c>
    </row>
    <row r="703" spans="1:20" x14ac:dyDescent="0.2">
      <c r="A703" s="52" t="s">
        <v>124</v>
      </c>
      <c r="B703" s="49">
        <v>23208742</v>
      </c>
      <c r="C703" s="49"/>
      <c r="D703" s="49"/>
      <c r="E703" s="49" t="s">
        <v>262</v>
      </c>
      <c r="F703" s="139"/>
      <c r="G703" s="139">
        <v>7379580</v>
      </c>
      <c r="H703" s="49">
        <v>5293908</v>
      </c>
      <c r="I703" s="49"/>
      <c r="J703" s="49"/>
      <c r="K703" s="49"/>
      <c r="L703" s="49"/>
      <c r="M703" s="112" t="s">
        <v>263</v>
      </c>
      <c r="N703" s="81" t="s">
        <v>129</v>
      </c>
      <c r="O703" s="151"/>
      <c r="P703" s="151"/>
      <c r="Q703" s="151">
        <f t="shared" si="224"/>
        <v>0</v>
      </c>
      <c r="R703" s="151">
        <f t="shared" si="225"/>
        <v>0</v>
      </c>
      <c r="S703" s="151">
        <f t="shared" si="226"/>
        <v>7379580</v>
      </c>
      <c r="T703" s="151">
        <f t="shared" si="227"/>
        <v>5293908</v>
      </c>
    </row>
    <row r="704" spans="1:20" x14ac:dyDescent="0.2">
      <c r="A704" s="52" t="s">
        <v>124</v>
      </c>
      <c r="B704" s="49"/>
      <c r="C704" s="49"/>
      <c r="D704" s="49"/>
      <c r="E704" s="85" t="s">
        <v>129</v>
      </c>
      <c r="F704" s="139"/>
      <c r="G704" s="139">
        <v>759800</v>
      </c>
      <c r="H704" s="49">
        <v>759800</v>
      </c>
      <c r="I704" s="49">
        <v>759800</v>
      </c>
      <c r="J704" s="49">
        <v>759800</v>
      </c>
      <c r="K704" s="49">
        <v>759800</v>
      </c>
      <c r="L704" s="49">
        <v>759800</v>
      </c>
      <c r="M704" s="55" t="s">
        <v>235</v>
      </c>
      <c r="N704" s="79"/>
      <c r="O704" s="151"/>
      <c r="P704" s="151"/>
      <c r="Q704" s="151">
        <f t="shared" si="224"/>
        <v>0</v>
      </c>
      <c r="R704" s="151">
        <f t="shared" si="225"/>
        <v>0</v>
      </c>
      <c r="S704" s="151">
        <f t="shared" si="226"/>
        <v>759800</v>
      </c>
      <c r="T704" s="151">
        <f t="shared" si="227"/>
        <v>759800</v>
      </c>
    </row>
    <row r="705" spans="1:20" x14ac:dyDescent="0.2">
      <c r="A705" s="52" t="s">
        <v>124</v>
      </c>
      <c r="B705" s="49"/>
      <c r="C705" s="49"/>
      <c r="D705" s="49"/>
      <c r="E705" s="85" t="s">
        <v>129</v>
      </c>
      <c r="F705" s="139"/>
      <c r="G705" s="139">
        <v>6380000</v>
      </c>
      <c r="H705" s="49">
        <v>6380000</v>
      </c>
      <c r="I705" s="49">
        <v>6380000</v>
      </c>
      <c r="J705" s="49">
        <v>6380000</v>
      </c>
      <c r="K705" s="49">
        <v>6380000</v>
      </c>
      <c r="L705" s="49">
        <v>6380000</v>
      </c>
      <c r="M705" s="50" t="s">
        <v>264</v>
      </c>
      <c r="N705" s="79"/>
      <c r="O705" s="151"/>
      <c r="P705" s="151"/>
      <c r="Q705" s="151">
        <f t="shared" ref="Q705:Q768" si="246">C705</f>
        <v>0</v>
      </c>
      <c r="R705" s="151">
        <f t="shared" ref="R705:R768" si="247">D705</f>
        <v>0</v>
      </c>
      <c r="S705" s="151">
        <f t="shared" ref="S705:S768" si="248">G705</f>
        <v>6380000</v>
      </c>
      <c r="T705" s="151">
        <f t="shared" ref="T705:T768" si="249">H705</f>
        <v>6380000</v>
      </c>
    </row>
    <row r="706" spans="1:20" x14ac:dyDescent="0.2">
      <c r="A706" s="42" t="s">
        <v>131</v>
      </c>
      <c r="B706" s="49"/>
      <c r="C706" s="49"/>
      <c r="D706" s="49"/>
      <c r="E706" s="49"/>
      <c r="F706" s="139"/>
      <c r="G706" s="139">
        <f t="shared" ref="G706:L706" si="250">G708+G709</f>
        <v>1133955</v>
      </c>
      <c r="H706" s="49">
        <f t="shared" si="250"/>
        <v>880594</v>
      </c>
      <c r="I706" s="49">
        <f t="shared" si="250"/>
        <v>880594</v>
      </c>
      <c r="J706" s="49">
        <f t="shared" si="250"/>
        <v>880594</v>
      </c>
      <c r="K706" s="49">
        <f t="shared" si="250"/>
        <v>880594</v>
      </c>
      <c r="L706" s="49">
        <f t="shared" si="250"/>
        <v>880594</v>
      </c>
      <c r="M706" s="55"/>
      <c r="N706" s="79"/>
      <c r="O706" s="151"/>
      <c r="P706" s="151"/>
      <c r="Q706" s="151">
        <f t="shared" si="246"/>
        <v>0</v>
      </c>
      <c r="R706" s="151">
        <f t="shared" si="247"/>
        <v>0</v>
      </c>
      <c r="S706" s="151">
        <f t="shared" si="248"/>
        <v>1133955</v>
      </c>
      <c r="T706" s="151">
        <f t="shared" si="249"/>
        <v>880594</v>
      </c>
    </row>
    <row r="707" spans="1:20" x14ac:dyDescent="0.2">
      <c r="A707" s="52" t="s">
        <v>123</v>
      </c>
      <c r="B707" s="49"/>
      <c r="C707" s="49"/>
      <c r="D707" s="49"/>
      <c r="E707" s="49"/>
      <c r="F707" s="139"/>
      <c r="G707" s="139"/>
      <c r="H707" s="49"/>
      <c r="I707" s="49"/>
      <c r="J707" s="49"/>
      <c r="K707" s="49"/>
      <c r="L707" s="49"/>
      <c r="M707" s="55"/>
      <c r="N707" s="79"/>
      <c r="O707" s="151"/>
      <c r="P707" s="151"/>
      <c r="Q707" s="151">
        <f t="shared" si="246"/>
        <v>0</v>
      </c>
      <c r="R707" s="151">
        <f t="shared" si="247"/>
        <v>0</v>
      </c>
      <c r="S707" s="151">
        <f t="shared" si="248"/>
        <v>0</v>
      </c>
      <c r="T707" s="151">
        <f t="shared" si="249"/>
        <v>0</v>
      </c>
    </row>
    <row r="708" spans="1:20" x14ac:dyDescent="0.2">
      <c r="A708" s="52" t="s">
        <v>124</v>
      </c>
      <c r="B708" s="49"/>
      <c r="C708" s="49"/>
      <c r="D708" s="49"/>
      <c r="E708" s="85" t="s">
        <v>129</v>
      </c>
      <c r="F708" s="139"/>
      <c r="G708" s="139">
        <v>489599</v>
      </c>
      <c r="H708" s="49">
        <v>489600</v>
      </c>
      <c r="I708" s="49">
        <v>489600</v>
      </c>
      <c r="J708" s="49">
        <v>489600</v>
      </c>
      <c r="K708" s="49">
        <v>489600</v>
      </c>
      <c r="L708" s="49">
        <v>489600</v>
      </c>
      <c r="M708" s="113" t="s">
        <v>265</v>
      </c>
      <c r="N708" s="79"/>
      <c r="O708" s="151"/>
      <c r="P708" s="151"/>
      <c r="Q708" s="151">
        <f t="shared" si="246"/>
        <v>0</v>
      </c>
      <c r="R708" s="151">
        <f t="shared" si="247"/>
        <v>0</v>
      </c>
      <c r="S708" s="151">
        <f t="shared" si="248"/>
        <v>489599</v>
      </c>
      <c r="T708" s="151">
        <f t="shared" si="249"/>
        <v>489600</v>
      </c>
    </row>
    <row r="709" spans="1:20" x14ac:dyDescent="0.2">
      <c r="A709" s="52" t="s">
        <v>124</v>
      </c>
      <c r="B709" s="49"/>
      <c r="C709" s="49"/>
      <c r="D709" s="49"/>
      <c r="E709" s="85" t="s">
        <v>129</v>
      </c>
      <c r="F709" s="139"/>
      <c r="G709" s="139">
        <v>644356</v>
      </c>
      <c r="H709" s="49">
        <v>390993.99999999994</v>
      </c>
      <c r="I709" s="49">
        <v>390993.99999999994</v>
      </c>
      <c r="J709" s="49">
        <v>390993.99999999994</v>
      </c>
      <c r="K709" s="49">
        <v>390993.99999999994</v>
      </c>
      <c r="L709" s="49">
        <v>390993.99999999994</v>
      </c>
      <c r="M709" s="114" t="s">
        <v>266</v>
      </c>
      <c r="N709" s="79"/>
      <c r="O709" s="151"/>
      <c r="P709" s="151"/>
      <c r="Q709" s="151">
        <f t="shared" si="246"/>
        <v>0</v>
      </c>
      <c r="R709" s="151">
        <f t="shared" si="247"/>
        <v>0</v>
      </c>
      <c r="S709" s="151">
        <f t="shared" si="248"/>
        <v>644356</v>
      </c>
      <c r="T709" s="151">
        <f t="shared" si="249"/>
        <v>390993.99999999994</v>
      </c>
    </row>
    <row r="710" spans="1:20" x14ac:dyDescent="0.2">
      <c r="A710" s="82" t="s">
        <v>267</v>
      </c>
      <c r="B710" s="83"/>
      <c r="C710" s="83"/>
      <c r="D710" s="83"/>
      <c r="E710" s="83"/>
      <c r="F710" s="159"/>
      <c r="G710" s="159"/>
      <c r="H710" s="83"/>
      <c r="I710" s="83"/>
      <c r="J710" s="83"/>
      <c r="K710" s="83"/>
      <c r="L710" s="84"/>
      <c r="M710" s="84"/>
      <c r="N710" s="79"/>
      <c r="O710" s="136"/>
      <c r="P710" s="136"/>
      <c r="Q710" s="136">
        <f t="shared" si="246"/>
        <v>0</v>
      </c>
      <c r="R710" s="136">
        <f t="shared" si="247"/>
        <v>0</v>
      </c>
      <c r="S710" s="136">
        <f t="shared" si="248"/>
        <v>0</v>
      </c>
      <c r="T710" s="136">
        <f t="shared" si="249"/>
        <v>0</v>
      </c>
    </row>
    <row r="711" spans="1:20" ht="15" x14ac:dyDescent="0.25">
      <c r="A711" s="77" t="s">
        <v>118</v>
      </c>
      <c r="B711" s="78"/>
      <c r="C711" s="78"/>
      <c r="D711" s="78"/>
      <c r="E711" s="78"/>
      <c r="F711" s="138"/>
      <c r="G711" s="138">
        <f t="shared" ref="G711:L711" si="251">SUM(G712:G715)</f>
        <v>3190000</v>
      </c>
      <c r="H711" s="78">
        <f t="shared" si="251"/>
        <v>3190000</v>
      </c>
      <c r="I711" s="78">
        <f t="shared" si="251"/>
        <v>3190000</v>
      </c>
      <c r="J711" s="78">
        <f t="shared" si="251"/>
        <v>3190000</v>
      </c>
      <c r="K711" s="78">
        <f t="shared" si="251"/>
        <v>3190000</v>
      </c>
      <c r="L711" s="78">
        <f t="shared" si="251"/>
        <v>3190000</v>
      </c>
      <c r="M711" s="50"/>
      <c r="N711" s="79"/>
      <c r="O711" s="151"/>
      <c r="P711" s="151"/>
      <c r="Q711" s="151">
        <f t="shared" si="246"/>
        <v>0</v>
      </c>
      <c r="R711" s="151">
        <f t="shared" si="247"/>
        <v>0</v>
      </c>
      <c r="S711" s="151">
        <f t="shared" si="248"/>
        <v>3190000</v>
      </c>
      <c r="T711" s="151">
        <f t="shared" si="249"/>
        <v>3190000</v>
      </c>
    </row>
    <row r="712" spans="1:20" x14ac:dyDescent="0.2">
      <c r="A712" s="42" t="s">
        <v>119</v>
      </c>
      <c r="B712" s="49"/>
      <c r="C712" s="49"/>
      <c r="D712" s="49"/>
      <c r="E712" s="49"/>
      <c r="F712" s="139"/>
      <c r="G712" s="139"/>
      <c r="H712" s="49"/>
      <c r="I712" s="49"/>
      <c r="J712" s="49"/>
      <c r="K712" s="49"/>
      <c r="L712" s="49"/>
      <c r="M712" s="50"/>
      <c r="N712" s="79"/>
      <c r="O712" s="151"/>
      <c r="P712" s="151"/>
      <c r="Q712" s="151">
        <f t="shared" si="246"/>
        <v>0</v>
      </c>
      <c r="R712" s="151">
        <f t="shared" si="247"/>
        <v>0</v>
      </c>
      <c r="S712" s="151">
        <f t="shared" si="248"/>
        <v>0</v>
      </c>
      <c r="T712" s="151">
        <f t="shared" si="249"/>
        <v>0</v>
      </c>
    </row>
    <row r="713" spans="1:20" x14ac:dyDescent="0.2">
      <c r="A713" s="42" t="s">
        <v>120</v>
      </c>
      <c r="B713" s="49"/>
      <c r="C713" s="49"/>
      <c r="D713" s="49"/>
      <c r="E713" s="49"/>
      <c r="F713" s="139"/>
      <c r="G713" s="139"/>
      <c r="H713" s="49"/>
      <c r="I713" s="49"/>
      <c r="J713" s="49"/>
      <c r="K713" s="49"/>
      <c r="L713" s="49"/>
      <c r="M713" s="55"/>
      <c r="N713" s="79"/>
      <c r="O713" s="151"/>
      <c r="P713" s="151"/>
      <c r="Q713" s="151">
        <f t="shared" si="246"/>
        <v>0</v>
      </c>
      <c r="R713" s="151">
        <f t="shared" si="247"/>
        <v>0</v>
      </c>
      <c r="S713" s="151">
        <f t="shared" si="248"/>
        <v>0</v>
      </c>
      <c r="T713" s="151">
        <f t="shared" si="249"/>
        <v>0</v>
      </c>
    </row>
    <row r="714" spans="1:20" x14ac:dyDescent="0.2">
      <c r="A714" s="42" t="s">
        <v>121</v>
      </c>
      <c r="B714" s="49"/>
      <c r="C714" s="49"/>
      <c r="D714" s="49"/>
      <c r="E714" s="49"/>
      <c r="F714" s="139"/>
      <c r="G714" s="139"/>
      <c r="H714" s="49"/>
      <c r="I714" s="49"/>
      <c r="J714" s="49"/>
      <c r="K714" s="49"/>
      <c r="L714" s="49"/>
      <c r="M714" s="55"/>
      <c r="N714" s="79"/>
      <c r="O714" s="151"/>
      <c r="P714" s="151"/>
      <c r="Q714" s="151">
        <f t="shared" si="246"/>
        <v>0</v>
      </c>
      <c r="R714" s="151">
        <f t="shared" si="247"/>
        <v>0</v>
      </c>
      <c r="S714" s="151">
        <f t="shared" si="248"/>
        <v>0</v>
      </c>
      <c r="T714" s="151">
        <f t="shared" si="249"/>
        <v>0</v>
      </c>
    </row>
    <row r="715" spans="1:20" ht="15" x14ac:dyDescent="0.25">
      <c r="A715" s="51" t="s">
        <v>122</v>
      </c>
      <c r="B715" s="49"/>
      <c r="C715" s="49"/>
      <c r="D715" s="49"/>
      <c r="E715" s="49"/>
      <c r="F715" s="139"/>
      <c r="G715" s="139">
        <f t="shared" ref="G715:L715" si="252">G716+G717</f>
        <v>3190000</v>
      </c>
      <c r="H715" s="49">
        <f t="shared" si="252"/>
        <v>3190000</v>
      </c>
      <c r="I715" s="49">
        <f t="shared" si="252"/>
        <v>3190000</v>
      </c>
      <c r="J715" s="49">
        <f t="shared" si="252"/>
        <v>3190000</v>
      </c>
      <c r="K715" s="49">
        <f t="shared" si="252"/>
        <v>3190000</v>
      </c>
      <c r="L715" s="49">
        <f t="shared" si="252"/>
        <v>3190000</v>
      </c>
      <c r="M715" s="55"/>
      <c r="N715" s="79"/>
      <c r="O715" s="151"/>
      <c r="P715" s="151"/>
      <c r="Q715" s="151">
        <f t="shared" si="246"/>
        <v>0</v>
      </c>
      <c r="R715" s="151">
        <f t="shared" si="247"/>
        <v>0</v>
      </c>
      <c r="S715" s="151">
        <f t="shared" si="248"/>
        <v>3190000</v>
      </c>
      <c r="T715" s="151">
        <f t="shared" si="249"/>
        <v>3190000</v>
      </c>
    </row>
    <row r="716" spans="1:20" x14ac:dyDescent="0.2">
      <c r="A716" s="52" t="s">
        <v>123</v>
      </c>
      <c r="B716" s="49"/>
      <c r="C716" s="49"/>
      <c r="D716" s="49"/>
      <c r="E716" s="49"/>
      <c r="F716" s="139"/>
      <c r="G716" s="139"/>
      <c r="H716" s="49"/>
      <c r="I716" s="49"/>
      <c r="J716" s="49"/>
      <c r="K716" s="49"/>
      <c r="L716" s="49"/>
      <c r="M716" s="55"/>
      <c r="N716" s="79"/>
      <c r="O716" s="151"/>
      <c r="P716" s="151"/>
      <c r="Q716" s="151">
        <f t="shared" si="246"/>
        <v>0</v>
      </c>
      <c r="R716" s="151">
        <f t="shared" si="247"/>
        <v>0</v>
      </c>
      <c r="S716" s="151">
        <f t="shared" si="248"/>
        <v>0</v>
      </c>
      <c r="T716" s="151">
        <f t="shared" si="249"/>
        <v>0</v>
      </c>
    </row>
    <row r="717" spans="1:20" x14ac:dyDescent="0.2">
      <c r="A717" s="52" t="s">
        <v>124</v>
      </c>
      <c r="B717" s="49"/>
      <c r="C717" s="49"/>
      <c r="D717" s="49"/>
      <c r="E717" s="85" t="s">
        <v>129</v>
      </c>
      <c r="F717" s="139"/>
      <c r="G717" s="139">
        <f t="shared" ref="G717:L717" si="253">G722</f>
        <v>3190000</v>
      </c>
      <c r="H717" s="49">
        <f t="shared" si="253"/>
        <v>3190000</v>
      </c>
      <c r="I717" s="49">
        <f t="shared" si="253"/>
        <v>3190000</v>
      </c>
      <c r="J717" s="49">
        <f t="shared" si="253"/>
        <v>3190000</v>
      </c>
      <c r="K717" s="49">
        <f t="shared" si="253"/>
        <v>3190000</v>
      </c>
      <c r="L717" s="49">
        <f t="shared" si="253"/>
        <v>3190000</v>
      </c>
      <c r="M717" s="55"/>
      <c r="N717" s="79"/>
      <c r="O717" s="151"/>
      <c r="P717" s="151"/>
      <c r="Q717" s="151">
        <f t="shared" si="246"/>
        <v>0</v>
      </c>
      <c r="R717" s="151">
        <f t="shared" si="247"/>
        <v>0</v>
      </c>
      <c r="S717" s="151">
        <f t="shared" si="248"/>
        <v>3190000</v>
      </c>
      <c r="T717" s="151">
        <f t="shared" si="249"/>
        <v>3190000</v>
      </c>
    </row>
    <row r="718" spans="1:20" ht="15" x14ac:dyDescent="0.25">
      <c r="A718" s="53" t="s">
        <v>125</v>
      </c>
      <c r="B718" s="54"/>
      <c r="C718" s="54"/>
      <c r="D718" s="54"/>
      <c r="E718" s="54"/>
      <c r="F718" s="159"/>
      <c r="G718" s="159"/>
      <c r="H718" s="54"/>
      <c r="I718" s="54"/>
      <c r="J718" s="54"/>
      <c r="K718" s="54"/>
      <c r="L718" s="55"/>
      <c r="M718" s="55"/>
      <c r="N718" s="79"/>
      <c r="O718" s="151"/>
      <c r="P718" s="151"/>
      <c r="Q718" s="151">
        <f t="shared" si="246"/>
        <v>0</v>
      </c>
      <c r="R718" s="151">
        <f t="shared" si="247"/>
        <v>0</v>
      </c>
      <c r="S718" s="151">
        <f t="shared" si="248"/>
        <v>0</v>
      </c>
      <c r="T718" s="151">
        <f t="shared" si="249"/>
        <v>0</v>
      </c>
    </row>
    <row r="719" spans="1:20" x14ac:dyDescent="0.2">
      <c r="A719" s="56" t="s">
        <v>126</v>
      </c>
      <c r="B719" s="54"/>
      <c r="C719" s="54"/>
      <c r="D719" s="54"/>
      <c r="E719" s="54"/>
      <c r="F719" s="159"/>
      <c r="G719" s="159"/>
      <c r="H719" s="54"/>
      <c r="I719" s="54"/>
      <c r="J719" s="54"/>
      <c r="K719" s="54"/>
      <c r="L719" s="55"/>
      <c r="M719" s="55"/>
      <c r="N719" s="79"/>
      <c r="O719" s="151"/>
      <c r="P719" s="151"/>
      <c r="Q719" s="151">
        <f t="shared" si="246"/>
        <v>0</v>
      </c>
      <c r="R719" s="151">
        <f t="shared" si="247"/>
        <v>0</v>
      </c>
      <c r="S719" s="151">
        <f t="shared" si="248"/>
        <v>0</v>
      </c>
      <c r="T719" s="151">
        <f t="shared" si="249"/>
        <v>0</v>
      </c>
    </row>
    <row r="720" spans="1:20" x14ac:dyDescent="0.2">
      <c r="A720" s="42" t="s">
        <v>127</v>
      </c>
      <c r="B720" s="49"/>
      <c r="C720" s="49"/>
      <c r="D720" s="49"/>
      <c r="E720" s="49"/>
      <c r="F720" s="139"/>
      <c r="G720" s="139">
        <f t="shared" ref="G720:L720" si="254">G721+G722</f>
        <v>3190000</v>
      </c>
      <c r="H720" s="49">
        <f t="shared" si="254"/>
        <v>3190000</v>
      </c>
      <c r="I720" s="49">
        <f t="shared" si="254"/>
        <v>3190000</v>
      </c>
      <c r="J720" s="49">
        <f t="shared" si="254"/>
        <v>3190000</v>
      </c>
      <c r="K720" s="49">
        <f t="shared" si="254"/>
        <v>3190000</v>
      </c>
      <c r="L720" s="49">
        <f t="shared" si="254"/>
        <v>3190000</v>
      </c>
      <c r="M720" s="55"/>
      <c r="N720" s="79"/>
      <c r="O720" s="151"/>
      <c r="P720" s="151"/>
      <c r="Q720" s="151">
        <f t="shared" si="246"/>
        <v>0</v>
      </c>
      <c r="R720" s="151">
        <f t="shared" si="247"/>
        <v>0</v>
      </c>
      <c r="S720" s="151">
        <f t="shared" si="248"/>
        <v>3190000</v>
      </c>
      <c r="T720" s="151">
        <f t="shared" si="249"/>
        <v>3190000</v>
      </c>
    </row>
    <row r="721" spans="1:20" x14ac:dyDescent="0.2">
      <c r="A721" s="52" t="s">
        <v>123</v>
      </c>
      <c r="B721" s="49"/>
      <c r="C721" s="49"/>
      <c r="D721" s="49"/>
      <c r="E721" s="49"/>
      <c r="F721" s="139"/>
      <c r="G721" s="139"/>
      <c r="H721" s="49"/>
      <c r="I721" s="49"/>
      <c r="J721" s="49"/>
      <c r="K721" s="49"/>
      <c r="L721" s="49"/>
      <c r="M721" s="55"/>
      <c r="N721" s="79"/>
      <c r="O721" s="151"/>
      <c r="P721" s="151"/>
      <c r="Q721" s="151">
        <f t="shared" si="246"/>
        <v>0</v>
      </c>
      <c r="R721" s="151">
        <f t="shared" si="247"/>
        <v>0</v>
      </c>
      <c r="S721" s="151">
        <f t="shared" si="248"/>
        <v>0</v>
      </c>
      <c r="T721" s="151">
        <f t="shared" si="249"/>
        <v>0</v>
      </c>
    </row>
    <row r="722" spans="1:20" x14ac:dyDescent="0.2">
      <c r="A722" s="52" t="s">
        <v>124</v>
      </c>
      <c r="B722" s="49"/>
      <c r="C722" s="49"/>
      <c r="D722" s="49"/>
      <c r="E722" s="85" t="s">
        <v>129</v>
      </c>
      <c r="F722" s="139"/>
      <c r="G722" s="139">
        <v>3190000</v>
      </c>
      <c r="H722" s="49">
        <v>3190000</v>
      </c>
      <c r="I722" s="49">
        <v>3190000</v>
      </c>
      <c r="J722" s="49">
        <v>3190000</v>
      </c>
      <c r="K722" s="49">
        <v>3190000</v>
      </c>
      <c r="L722" s="49">
        <v>3190000</v>
      </c>
      <c r="M722" s="55" t="s">
        <v>264</v>
      </c>
      <c r="N722" s="79"/>
      <c r="O722" s="151"/>
      <c r="P722" s="151"/>
      <c r="Q722" s="151">
        <f t="shared" si="246"/>
        <v>0</v>
      </c>
      <c r="R722" s="151">
        <f t="shared" si="247"/>
        <v>0</v>
      </c>
      <c r="S722" s="151">
        <f t="shared" si="248"/>
        <v>3190000</v>
      </c>
      <c r="T722" s="151">
        <f t="shared" si="249"/>
        <v>3190000</v>
      </c>
    </row>
    <row r="723" spans="1:20" x14ac:dyDescent="0.2">
      <c r="A723" s="82" t="s">
        <v>268</v>
      </c>
      <c r="B723" s="83"/>
      <c r="C723" s="83"/>
      <c r="D723" s="83"/>
      <c r="E723" s="83"/>
      <c r="F723" s="159"/>
      <c r="G723" s="159"/>
      <c r="H723" s="83"/>
      <c r="I723" s="83"/>
      <c r="J723" s="83"/>
      <c r="K723" s="83"/>
      <c r="L723" s="84"/>
      <c r="M723" s="84"/>
      <c r="O723" s="136"/>
      <c r="P723" s="136"/>
      <c r="Q723" s="136">
        <f t="shared" si="246"/>
        <v>0</v>
      </c>
      <c r="R723" s="136">
        <f t="shared" si="247"/>
        <v>0</v>
      </c>
      <c r="S723" s="136">
        <f t="shared" si="248"/>
        <v>0</v>
      </c>
      <c r="T723" s="136">
        <f t="shared" si="249"/>
        <v>0</v>
      </c>
    </row>
    <row r="724" spans="1:20" ht="15" x14ac:dyDescent="0.25">
      <c r="A724" s="77" t="s">
        <v>118</v>
      </c>
      <c r="B724" s="78"/>
      <c r="C724" s="78"/>
      <c r="D724" s="78"/>
      <c r="E724" s="78"/>
      <c r="F724" s="138"/>
      <c r="G724" s="138">
        <f t="shared" ref="G724:L724" si="255">SUM(G725:G728)</f>
        <v>1812500</v>
      </c>
      <c r="H724" s="78">
        <f t="shared" si="255"/>
        <v>1812500</v>
      </c>
      <c r="I724" s="78">
        <f t="shared" si="255"/>
        <v>1812500</v>
      </c>
      <c r="J724" s="78">
        <f t="shared" si="255"/>
        <v>1812500</v>
      </c>
      <c r="K724" s="78">
        <f t="shared" si="255"/>
        <v>1812500</v>
      </c>
      <c r="L724" s="78">
        <f t="shared" si="255"/>
        <v>1812500</v>
      </c>
      <c r="M724" s="50"/>
      <c r="N724" s="79"/>
      <c r="O724" s="151"/>
      <c r="P724" s="151"/>
      <c r="Q724" s="151">
        <f t="shared" si="246"/>
        <v>0</v>
      </c>
      <c r="R724" s="151">
        <f t="shared" si="247"/>
        <v>0</v>
      </c>
      <c r="S724" s="151">
        <f t="shared" si="248"/>
        <v>1812500</v>
      </c>
      <c r="T724" s="151">
        <f t="shared" si="249"/>
        <v>1812500</v>
      </c>
    </row>
    <row r="725" spans="1:20" x14ac:dyDescent="0.2">
      <c r="A725" s="42" t="s">
        <v>119</v>
      </c>
      <c r="B725" s="49"/>
      <c r="C725" s="49"/>
      <c r="D725" s="49"/>
      <c r="E725" s="49"/>
      <c r="F725" s="139"/>
      <c r="G725" s="139"/>
      <c r="H725" s="49"/>
      <c r="I725" s="49"/>
      <c r="J725" s="49"/>
      <c r="K725" s="49"/>
      <c r="L725" s="49"/>
      <c r="M725" s="50"/>
      <c r="N725" s="79"/>
      <c r="O725" s="151"/>
      <c r="P725" s="151"/>
      <c r="Q725" s="151">
        <f t="shared" si="246"/>
        <v>0</v>
      </c>
      <c r="R725" s="151">
        <f t="shared" si="247"/>
        <v>0</v>
      </c>
      <c r="S725" s="151">
        <f t="shared" si="248"/>
        <v>0</v>
      </c>
      <c r="T725" s="151">
        <f t="shared" si="249"/>
        <v>0</v>
      </c>
    </row>
    <row r="726" spans="1:20" x14ac:dyDescent="0.2">
      <c r="A726" s="42" t="s">
        <v>120</v>
      </c>
      <c r="B726" s="49"/>
      <c r="C726" s="49"/>
      <c r="D726" s="49"/>
      <c r="E726" s="49"/>
      <c r="F726" s="139"/>
      <c r="G726" s="139"/>
      <c r="H726" s="49"/>
      <c r="I726" s="49"/>
      <c r="J726" s="49"/>
      <c r="K726" s="49"/>
      <c r="L726" s="49"/>
      <c r="M726" s="55"/>
      <c r="N726" s="79"/>
      <c r="O726" s="151"/>
      <c r="P726" s="151"/>
      <c r="Q726" s="151">
        <f t="shared" si="246"/>
        <v>0</v>
      </c>
      <c r="R726" s="151">
        <f t="shared" si="247"/>
        <v>0</v>
      </c>
      <c r="S726" s="151">
        <f t="shared" si="248"/>
        <v>0</v>
      </c>
      <c r="T726" s="151">
        <f t="shared" si="249"/>
        <v>0</v>
      </c>
    </row>
    <row r="727" spans="1:20" x14ac:dyDescent="0.2">
      <c r="A727" s="42" t="s">
        <v>121</v>
      </c>
      <c r="B727" s="49"/>
      <c r="C727" s="49"/>
      <c r="D727" s="49"/>
      <c r="E727" s="49"/>
      <c r="F727" s="139"/>
      <c r="G727" s="139"/>
      <c r="H727" s="49"/>
      <c r="I727" s="49"/>
      <c r="J727" s="49"/>
      <c r="K727" s="49"/>
      <c r="L727" s="49"/>
      <c r="M727" s="55"/>
      <c r="N727" s="79"/>
      <c r="O727" s="151"/>
      <c r="P727" s="151"/>
      <c r="Q727" s="151">
        <f t="shared" si="246"/>
        <v>0</v>
      </c>
      <c r="R727" s="151">
        <f t="shared" si="247"/>
        <v>0</v>
      </c>
      <c r="S727" s="151">
        <f t="shared" si="248"/>
        <v>0</v>
      </c>
      <c r="T727" s="151">
        <f t="shared" si="249"/>
        <v>0</v>
      </c>
    </row>
    <row r="728" spans="1:20" ht="15" x14ac:dyDescent="0.25">
      <c r="A728" s="51" t="s">
        <v>122</v>
      </c>
      <c r="B728" s="49"/>
      <c r="C728" s="49"/>
      <c r="D728" s="49"/>
      <c r="E728" s="49"/>
      <c r="F728" s="139"/>
      <c r="G728" s="139">
        <f t="shared" ref="G728:L728" si="256">G729+G730</f>
        <v>1812500</v>
      </c>
      <c r="H728" s="49">
        <f t="shared" si="256"/>
        <v>1812500</v>
      </c>
      <c r="I728" s="49">
        <f t="shared" si="256"/>
        <v>1812500</v>
      </c>
      <c r="J728" s="49">
        <f t="shared" si="256"/>
        <v>1812500</v>
      </c>
      <c r="K728" s="49">
        <f t="shared" si="256"/>
        <v>1812500</v>
      </c>
      <c r="L728" s="49">
        <f t="shared" si="256"/>
        <v>1812500</v>
      </c>
      <c r="M728" s="55"/>
      <c r="N728" s="79"/>
      <c r="O728" s="151"/>
      <c r="P728" s="151"/>
      <c r="Q728" s="151">
        <f t="shared" si="246"/>
        <v>0</v>
      </c>
      <c r="R728" s="151">
        <f t="shared" si="247"/>
        <v>0</v>
      </c>
      <c r="S728" s="151">
        <f t="shared" si="248"/>
        <v>1812500</v>
      </c>
      <c r="T728" s="151">
        <f t="shared" si="249"/>
        <v>1812500</v>
      </c>
    </row>
    <row r="729" spans="1:20" x14ac:dyDescent="0.2">
      <c r="A729" s="52" t="s">
        <v>123</v>
      </c>
      <c r="B729" s="49"/>
      <c r="C729" s="49"/>
      <c r="D729" s="49"/>
      <c r="E729" s="49"/>
      <c r="F729" s="139"/>
      <c r="G729" s="139"/>
      <c r="H729" s="49"/>
      <c r="I729" s="49"/>
      <c r="J729" s="49"/>
      <c r="K729" s="49"/>
      <c r="L729" s="49"/>
      <c r="M729" s="55"/>
      <c r="N729" s="79"/>
      <c r="O729" s="151"/>
      <c r="P729" s="151"/>
      <c r="Q729" s="151">
        <f t="shared" si="246"/>
        <v>0</v>
      </c>
      <c r="R729" s="151">
        <f t="shared" si="247"/>
        <v>0</v>
      </c>
      <c r="S729" s="151">
        <f t="shared" si="248"/>
        <v>0</v>
      </c>
      <c r="T729" s="151">
        <f t="shared" si="249"/>
        <v>0</v>
      </c>
    </row>
    <row r="730" spans="1:20" x14ac:dyDescent="0.2">
      <c r="A730" s="52" t="s">
        <v>124</v>
      </c>
      <c r="B730" s="49"/>
      <c r="C730" s="49"/>
      <c r="D730" s="49"/>
      <c r="E730" s="85" t="s">
        <v>129</v>
      </c>
      <c r="F730" s="139"/>
      <c r="G730" s="139">
        <f t="shared" ref="G730:L730" si="257">G735</f>
        <v>1812500</v>
      </c>
      <c r="H730" s="49">
        <f t="shared" si="257"/>
        <v>1812500</v>
      </c>
      <c r="I730" s="49">
        <f t="shared" si="257"/>
        <v>1812500</v>
      </c>
      <c r="J730" s="49">
        <f t="shared" si="257"/>
        <v>1812500</v>
      </c>
      <c r="K730" s="49">
        <f t="shared" si="257"/>
        <v>1812500</v>
      </c>
      <c r="L730" s="49">
        <f t="shared" si="257"/>
        <v>1812500</v>
      </c>
      <c r="M730" s="55"/>
      <c r="N730" s="79"/>
      <c r="O730" s="151"/>
      <c r="P730" s="151"/>
      <c r="Q730" s="151">
        <f t="shared" si="246"/>
        <v>0</v>
      </c>
      <c r="R730" s="151">
        <f t="shared" si="247"/>
        <v>0</v>
      </c>
      <c r="S730" s="151">
        <f t="shared" si="248"/>
        <v>1812500</v>
      </c>
      <c r="T730" s="151">
        <f t="shared" si="249"/>
        <v>1812500</v>
      </c>
    </row>
    <row r="731" spans="1:20" ht="15" x14ac:dyDescent="0.25">
      <c r="A731" s="53" t="s">
        <v>125</v>
      </c>
      <c r="B731" s="54"/>
      <c r="C731" s="54"/>
      <c r="D731" s="54"/>
      <c r="E731" s="54"/>
      <c r="F731" s="159"/>
      <c r="G731" s="159"/>
      <c r="H731" s="54"/>
      <c r="I731" s="54"/>
      <c r="J731" s="54"/>
      <c r="K731" s="54"/>
      <c r="L731" s="55"/>
      <c r="M731" s="55"/>
      <c r="N731" s="79"/>
      <c r="O731" s="151"/>
      <c r="P731" s="151"/>
      <c r="Q731" s="151">
        <f t="shared" si="246"/>
        <v>0</v>
      </c>
      <c r="R731" s="151">
        <f t="shared" si="247"/>
        <v>0</v>
      </c>
      <c r="S731" s="151">
        <f t="shared" si="248"/>
        <v>0</v>
      </c>
      <c r="T731" s="151">
        <f t="shared" si="249"/>
        <v>0</v>
      </c>
    </row>
    <row r="732" spans="1:20" x14ac:dyDescent="0.2">
      <c r="A732" s="56" t="s">
        <v>126</v>
      </c>
      <c r="B732" s="54"/>
      <c r="C732" s="54"/>
      <c r="D732" s="54"/>
      <c r="E732" s="54"/>
      <c r="F732" s="159"/>
      <c r="G732" s="159"/>
      <c r="H732" s="54"/>
      <c r="I732" s="54"/>
      <c r="J732" s="54"/>
      <c r="K732" s="54"/>
      <c r="L732" s="55"/>
      <c r="M732" s="55"/>
      <c r="N732" s="79"/>
      <c r="O732" s="151"/>
      <c r="P732" s="151"/>
      <c r="Q732" s="151">
        <f t="shared" si="246"/>
        <v>0</v>
      </c>
      <c r="R732" s="151">
        <f t="shared" si="247"/>
        <v>0</v>
      </c>
      <c r="S732" s="151">
        <f t="shared" si="248"/>
        <v>0</v>
      </c>
      <c r="T732" s="151">
        <f t="shared" si="249"/>
        <v>0</v>
      </c>
    </row>
    <row r="733" spans="1:20" x14ac:dyDescent="0.2">
      <c r="A733" s="42" t="s">
        <v>135</v>
      </c>
      <c r="B733" s="49"/>
      <c r="C733" s="49"/>
      <c r="D733" s="49"/>
      <c r="E733" s="49"/>
      <c r="F733" s="139"/>
      <c r="G733" s="139">
        <f t="shared" ref="G733:L733" si="258">G734+G735</f>
        <v>1812500</v>
      </c>
      <c r="H733" s="49">
        <f t="shared" si="258"/>
        <v>1812500</v>
      </c>
      <c r="I733" s="49">
        <f t="shared" si="258"/>
        <v>1812500</v>
      </c>
      <c r="J733" s="49">
        <f t="shared" si="258"/>
        <v>1812500</v>
      </c>
      <c r="K733" s="49">
        <f t="shared" si="258"/>
        <v>1812500</v>
      </c>
      <c r="L733" s="49">
        <f t="shared" si="258"/>
        <v>1812500</v>
      </c>
      <c r="M733" s="55"/>
      <c r="N733" s="79"/>
      <c r="O733" s="151"/>
      <c r="P733" s="151"/>
      <c r="Q733" s="151">
        <f t="shared" si="246"/>
        <v>0</v>
      </c>
      <c r="R733" s="151">
        <f t="shared" si="247"/>
        <v>0</v>
      </c>
      <c r="S733" s="151">
        <f t="shared" si="248"/>
        <v>1812500</v>
      </c>
      <c r="T733" s="151">
        <f t="shared" si="249"/>
        <v>1812500</v>
      </c>
    </row>
    <row r="734" spans="1:20" x14ac:dyDescent="0.2">
      <c r="A734" s="52" t="s">
        <v>123</v>
      </c>
      <c r="B734" s="49"/>
      <c r="C734" s="49"/>
      <c r="D734" s="49"/>
      <c r="E734" s="49"/>
      <c r="F734" s="139"/>
      <c r="G734" s="139"/>
      <c r="H734" s="49"/>
      <c r="I734" s="49"/>
      <c r="J734" s="49"/>
      <c r="K734" s="49"/>
      <c r="L734" s="49"/>
      <c r="M734" s="55"/>
      <c r="N734" s="79"/>
      <c r="O734" s="151"/>
      <c r="P734" s="151"/>
      <c r="Q734" s="151">
        <f t="shared" si="246"/>
        <v>0</v>
      </c>
      <c r="R734" s="151">
        <f t="shared" si="247"/>
        <v>0</v>
      </c>
      <c r="S734" s="151">
        <f t="shared" si="248"/>
        <v>0</v>
      </c>
      <c r="T734" s="151">
        <f t="shared" si="249"/>
        <v>0</v>
      </c>
    </row>
    <row r="735" spans="1:20" x14ac:dyDescent="0.2">
      <c r="A735" s="52" t="s">
        <v>124</v>
      </c>
      <c r="B735" s="49"/>
      <c r="C735" s="49"/>
      <c r="D735" s="49"/>
      <c r="E735" s="85" t="s">
        <v>129</v>
      </c>
      <c r="F735" s="139"/>
      <c r="G735" s="139">
        <v>1812500</v>
      </c>
      <c r="H735" s="49">
        <v>1812500</v>
      </c>
      <c r="I735" s="49">
        <v>1812500</v>
      </c>
      <c r="J735" s="49">
        <v>1812500</v>
      </c>
      <c r="K735" s="49">
        <v>1812500</v>
      </c>
      <c r="L735" s="49">
        <v>1812500</v>
      </c>
      <c r="M735" s="55" t="s">
        <v>269</v>
      </c>
      <c r="N735" s="79"/>
      <c r="O735" s="151"/>
      <c r="P735" s="151"/>
      <c r="Q735" s="151">
        <f t="shared" si="246"/>
        <v>0</v>
      </c>
      <c r="R735" s="151">
        <f t="shared" si="247"/>
        <v>0</v>
      </c>
      <c r="S735" s="151">
        <f t="shared" si="248"/>
        <v>1812500</v>
      </c>
      <c r="T735" s="151">
        <f t="shared" si="249"/>
        <v>1812500</v>
      </c>
    </row>
    <row r="736" spans="1:20" x14ac:dyDescent="0.2">
      <c r="A736" s="103" t="s">
        <v>270</v>
      </c>
      <c r="B736" s="104"/>
      <c r="C736" s="104"/>
      <c r="D736" s="104"/>
      <c r="E736" s="104"/>
      <c r="F736" s="162"/>
      <c r="G736" s="162"/>
      <c r="H736" s="104"/>
      <c r="I736" s="104"/>
      <c r="J736" s="104"/>
      <c r="K736" s="104"/>
      <c r="L736" s="105"/>
      <c r="M736" s="105"/>
      <c r="N736" s="79"/>
      <c r="O736" s="136"/>
      <c r="P736" s="136"/>
      <c r="Q736" s="136">
        <f t="shared" si="246"/>
        <v>0</v>
      </c>
      <c r="R736" s="136">
        <f t="shared" si="247"/>
        <v>0</v>
      </c>
      <c r="S736" s="136">
        <f t="shared" si="248"/>
        <v>0</v>
      </c>
      <c r="T736" s="136">
        <f t="shared" si="249"/>
        <v>0</v>
      </c>
    </row>
    <row r="737" spans="1:20" x14ac:dyDescent="0.2">
      <c r="A737" s="106" t="s">
        <v>271</v>
      </c>
      <c r="B737" s="107"/>
      <c r="C737" s="107"/>
      <c r="D737" s="107"/>
      <c r="E737" s="107"/>
      <c r="F737" s="163"/>
      <c r="G737" s="163"/>
      <c r="H737" s="107"/>
      <c r="I737" s="107"/>
      <c r="J737" s="107"/>
      <c r="K737" s="107"/>
      <c r="L737" s="108"/>
      <c r="M737" s="108"/>
      <c r="N737" s="79"/>
      <c r="O737" s="136"/>
      <c r="P737" s="136"/>
      <c r="Q737" s="136">
        <f t="shared" si="246"/>
        <v>0</v>
      </c>
      <c r="R737" s="136">
        <f t="shared" si="247"/>
        <v>0</v>
      </c>
      <c r="S737" s="136">
        <f t="shared" si="248"/>
        <v>0</v>
      </c>
      <c r="T737" s="136">
        <f t="shared" si="249"/>
        <v>0</v>
      </c>
    </row>
    <row r="738" spans="1:20" ht="15" x14ac:dyDescent="0.25">
      <c r="A738" s="51" t="s">
        <v>118</v>
      </c>
      <c r="B738" s="49"/>
      <c r="C738" s="49"/>
      <c r="D738" s="49"/>
      <c r="E738" s="49"/>
      <c r="F738" s="139"/>
      <c r="G738" s="138">
        <f t="shared" ref="G738:L738" si="259">SUM(G739:G742)</f>
        <v>18928300</v>
      </c>
      <c r="H738" s="78">
        <f t="shared" si="259"/>
        <v>18928300</v>
      </c>
      <c r="I738" s="78">
        <f t="shared" si="259"/>
        <v>15000000</v>
      </c>
      <c r="J738" s="78">
        <f t="shared" si="259"/>
        <v>26838000</v>
      </c>
      <c r="K738" s="78">
        <f t="shared" si="259"/>
        <v>32757000</v>
      </c>
      <c r="L738" s="78">
        <f t="shared" si="259"/>
        <v>44595000</v>
      </c>
      <c r="M738" s="50"/>
      <c r="N738" s="79"/>
      <c r="O738" s="151"/>
      <c r="P738" s="151"/>
      <c r="Q738" s="151">
        <f t="shared" si="246"/>
        <v>0</v>
      </c>
      <c r="R738" s="151">
        <f t="shared" si="247"/>
        <v>0</v>
      </c>
      <c r="S738" s="151">
        <f t="shared" si="248"/>
        <v>18928300</v>
      </c>
      <c r="T738" s="151">
        <f t="shared" si="249"/>
        <v>18928300</v>
      </c>
    </row>
    <row r="739" spans="1:20" x14ac:dyDescent="0.2">
      <c r="A739" s="42" t="s">
        <v>119</v>
      </c>
      <c r="B739" s="49"/>
      <c r="C739" s="49"/>
      <c r="D739" s="49"/>
      <c r="E739" s="49"/>
      <c r="F739" s="139"/>
      <c r="G739" s="139"/>
      <c r="H739" s="49"/>
      <c r="I739" s="49"/>
      <c r="J739" s="49"/>
      <c r="K739" s="49"/>
      <c r="L739" s="49"/>
      <c r="M739" s="50"/>
      <c r="N739" s="79"/>
      <c r="O739" s="151"/>
      <c r="P739" s="151"/>
      <c r="Q739" s="151">
        <f t="shared" si="246"/>
        <v>0</v>
      </c>
      <c r="R739" s="151">
        <f t="shared" si="247"/>
        <v>0</v>
      </c>
      <c r="S739" s="151">
        <f t="shared" si="248"/>
        <v>0</v>
      </c>
      <c r="T739" s="151">
        <f t="shared" si="249"/>
        <v>0</v>
      </c>
    </row>
    <row r="740" spans="1:20" x14ac:dyDescent="0.2">
      <c r="A740" s="42" t="s">
        <v>120</v>
      </c>
      <c r="B740" s="49"/>
      <c r="C740" s="49"/>
      <c r="D740" s="49"/>
      <c r="E740" s="49"/>
      <c r="F740" s="139"/>
      <c r="G740" s="139"/>
      <c r="H740" s="49"/>
      <c r="I740" s="49"/>
      <c r="J740" s="49"/>
      <c r="K740" s="49"/>
      <c r="L740" s="49"/>
      <c r="M740" s="50"/>
      <c r="N740" s="79"/>
      <c r="O740" s="151"/>
      <c r="P740" s="151"/>
      <c r="Q740" s="151">
        <f t="shared" si="246"/>
        <v>0</v>
      </c>
      <c r="R740" s="151">
        <f t="shared" si="247"/>
        <v>0</v>
      </c>
      <c r="S740" s="151">
        <f t="shared" si="248"/>
        <v>0</v>
      </c>
      <c r="T740" s="151">
        <f t="shared" si="249"/>
        <v>0</v>
      </c>
    </row>
    <row r="741" spans="1:20" x14ac:dyDescent="0.2">
      <c r="A741" s="42" t="s">
        <v>121</v>
      </c>
      <c r="B741" s="49"/>
      <c r="C741" s="49"/>
      <c r="D741" s="49"/>
      <c r="E741" s="49"/>
      <c r="F741" s="139"/>
      <c r="G741" s="139"/>
      <c r="H741" s="49"/>
      <c r="I741" s="49"/>
      <c r="J741" s="49"/>
      <c r="K741" s="49"/>
      <c r="L741" s="49"/>
      <c r="M741" s="50"/>
      <c r="N741" s="79"/>
      <c r="O741" s="151"/>
      <c r="P741" s="151"/>
      <c r="Q741" s="151">
        <f t="shared" si="246"/>
        <v>0</v>
      </c>
      <c r="R741" s="151">
        <f t="shared" si="247"/>
        <v>0</v>
      </c>
      <c r="S741" s="151">
        <f t="shared" si="248"/>
        <v>0</v>
      </c>
      <c r="T741" s="151">
        <f t="shared" si="249"/>
        <v>0</v>
      </c>
    </row>
    <row r="742" spans="1:20" ht="15" x14ac:dyDescent="0.25">
      <c r="A742" s="51" t="s">
        <v>122</v>
      </c>
      <c r="B742" s="49"/>
      <c r="C742" s="49"/>
      <c r="D742" s="49"/>
      <c r="E742" s="49"/>
      <c r="F742" s="139"/>
      <c r="G742" s="169">
        <f t="shared" ref="G742:L743" si="260">G747</f>
        <v>18928300</v>
      </c>
      <c r="H742" s="115">
        <f t="shared" si="260"/>
        <v>18928300</v>
      </c>
      <c r="I742" s="115">
        <f t="shared" si="260"/>
        <v>15000000</v>
      </c>
      <c r="J742" s="115">
        <f t="shared" si="260"/>
        <v>26838000</v>
      </c>
      <c r="K742" s="115">
        <f t="shared" si="260"/>
        <v>32757000</v>
      </c>
      <c r="L742" s="49">
        <f>L747</f>
        <v>44595000</v>
      </c>
      <c r="M742" s="50"/>
      <c r="N742" s="79"/>
      <c r="O742" s="151"/>
      <c r="P742" s="151"/>
      <c r="Q742" s="151">
        <f t="shared" si="246"/>
        <v>0</v>
      </c>
      <c r="R742" s="151">
        <f t="shared" si="247"/>
        <v>0</v>
      </c>
      <c r="S742" s="151">
        <f t="shared" si="248"/>
        <v>18928300</v>
      </c>
      <c r="T742" s="151">
        <f t="shared" si="249"/>
        <v>18928300</v>
      </c>
    </row>
    <row r="743" spans="1:20" x14ac:dyDescent="0.2">
      <c r="A743" s="52" t="s">
        <v>123</v>
      </c>
      <c r="B743" s="49"/>
      <c r="C743" s="49"/>
      <c r="D743" s="49"/>
      <c r="E743" s="49"/>
      <c r="F743" s="139"/>
      <c r="G743" s="139">
        <f>G748</f>
        <v>15000000</v>
      </c>
      <c r="H743" s="49">
        <f t="shared" si="260"/>
        <v>15000000</v>
      </c>
      <c r="I743" s="49">
        <f t="shared" si="260"/>
        <v>15000000</v>
      </c>
      <c r="J743" s="49">
        <f t="shared" si="260"/>
        <v>15000000</v>
      </c>
      <c r="K743" s="49">
        <f t="shared" si="260"/>
        <v>15000000</v>
      </c>
      <c r="L743" s="49">
        <f t="shared" si="260"/>
        <v>15000000</v>
      </c>
      <c r="M743" s="50"/>
      <c r="N743" s="79"/>
      <c r="O743" s="151"/>
      <c r="P743" s="151"/>
      <c r="Q743" s="151">
        <f t="shared" si="246"/>
        <v>0</v>
      </c>
      <c r="R743" s="151">
        <f t="shared" si="247"/>
        <v>0</v>
      </c>
      <c r="S743" s="151">
        <f t="shared" si="248"/>
        <v>15000000</v>
      </c>
      <c r="T743" s="151">
        <f t="shared" si="249"/>
        <v>15000000</v>
      </c>
    </row>
    <row r="744" spans="1:20" x14ac:dyDescent="0.2">
      <c r="A744" s="52" t="s">
        <v>124</v>
      </c>
      <c r="B744" s="49"/>
      <c r="C744" s="49"/>
      <c r="D744" s="49"/>
      <c r="E744" s="85" t="s">
        <v>129</v>
      </c>
      <c r="F744" s="139"/>
      <c r="G744" s="139"/>
      <c r="H744" s="49"/>
      <c r="I744" s="49">
        <f>I757</f>
        <v>0</v>
      </c>
      <c r="J744" s="49">
        <f>J757</f>
        <v>11838000</v>
      </c>
      <c r="K744" s="49">
        <f>K757</f>
        <v>17757000</v>
      </c>
      <c r="L744" s="49">
        <f>L757</f>
        <v>29595000</v>
      </c>
      <c r="M744" s="50"/>
      <c r="N744" s="79"/>
      <c r="O744" s="151"/>
      <c r="P744" s="151"/>
      <c r="Q744" s="151">
        <f t="shared" si="246"/>
        <v>0</v>
      </c>
      <c r="R744" s="151">
        <f t="shared" si="247"/>
        <v>0</v>
      </c>
      <c r="S744" s="151">
        <f t="shared" si="248"/>
        <v>0</v>
      </c>
      <c r="T744" s="151">
        <f t="shared" si="249"/>
        <v>0</v>
      </c>
    </row>
    <row r="745" spans="1:20" ht="15" x14ac:dyDescent="0.25">
      <c r="A745" s="53" t="s">
        <v>125</v>
      </c>
      <c r="B745" s="54"/>
      <c r="C745" s="54"/>
      <c r="D745" s="54"/>
      <c r="E745" s="54"/>
      <c r="F745" s="159"/>
      <c r="G745" s="159"/>
      <c r="H745" s="54"/>
      <c r="I745" s="54"/>
      <c r="J745" s="54"/>
      <c r="K745" s="54"/>
      <c r="L745" s="55"/>
      <c r="M745" s="55"/>
      <c r="N745" s="79"/>
      <c r="O745" s="151"/>
      <c r="P745" s="151"/>
      <c r="Q745" s="151">
        <f t="shared" si="246"/>
        <v>0</v>
      </c>
      <c r="R745" s="151">
        <f t="shared" si="247"/>
        <v>0</v>
      </c>
      <c r="S745" s="151">
        <f t="shared" si="248"/>
        <v>0</v>
      </c>
      <c r="T745" s="151">
        <f t="shared" si="249"/>
        <v>0</v>
      </c>
    </row>
    <row r="746" spans="1:20" x14ac:dyDescent="0.2">
      <c r="A746" s="56" t="s">
        <v>126</v>
      </c>
      <c r="B746" s="54"/>
      <c r="C746" s="54"/>
      <c r="D746" s="54"/>
      <c r="E746" s="54"/>
      <c r="F746" s="159"/>
      <c r="G746" s="159"/>
      <c r="H746" s="54"/>
      <c r="I746" s="54"/>
      <c r="J746" s="54"/>
      <c r="K746" s="54"/>
      <c r="L746" s="55"/>
      <c r="M746" s="55"/>
      <c r="N746" s="79"/>
      <c r="O746" s="151"/>
      <c r="P746" s="151"/>
      <c r="Q746" s="151">
        <f t="shared" si="246"/>
        <v>0</v>
      </c>
      <c r="R746" s="151">
        <f t="shared" si="247"/>
        <v>0</v>
      </c>
      <c r="S746" s="151">
        <f t="shared" si="248"/>
        <v>0</v>
      </c>
      <c r="T746" s="151">
        <f t="shared" si="249"/>
        <v>0</v>
      </c>
    </row>
    <row r="747" spans="1:20" x14ac:dyDescent="0.2">
      <c r="A747" s="42" t="s">
        <v>127</v>
      </c>
      <c r="B747" s="49"/>
      <c r="C747" s="49"/>
      <c r="D747" s="49"/>
      <c r="E747" s="49"/>
      <c r="F747" s="139"/>
      <c r="G747" s="139">
        <f t="shared" ref="G747:L747" si="261">G748+G749</f>
        <v>18928300</v>
      </c>
      <c r="H747" s="49">
        <f t="shared" si="261"/>
        <v>18928300</v>
      </c>
      <c r="I747" s="49">
        <f t="shared" si="261"/>
        <v>15000000</v>
      </c>
      <c r="J747" s="49">
        <f t="shared" si="261"/>
        <v>26838000</v>
      </c>
      <c r="K747" s="49">
        <f t="shared" si="261"/>
        <v>32757000</v>
      </c>
      <c r="L747" s="49">
        <f t="shared" si="261"/>
        <v>44595000</v>
      </c>
      <c r="M747" s="50"/>
      <c r="N747" s="79"/>
      <c r="O747" s="151"/>
      <c r="P747" s="151"/>
      <c r="Q747" s="151">
        <f t="shared" si="246"/>
        <v>0</v>
      </c>
      <c r="R747" s="151">
        <f t="shared" si="247"/>
        <v>0</v>
      </c>
      <c r="S747" s="151">
        <f t="shared" si="248"/>
        <v>18928300</v>
      </c>
      <c r="T747" s="151">
        <f t="shared" si="249"/>
        <v>18928300</v>
      </c>
    </row>
    <row r="748" spans="1:20" x14ac:dyDescent="0.2">
      <c r="A748" s="52" t="s">
        <v>123</v>
      </c>
      <c r="B748" s="49"/>
      <c r="C748" s="49"/>
      <c r="D748" s="49"/>
      <c r="E748" s="49"/>
      <c r="F748" s="139"/>
      <c r="G748" s="139">
        <f t="shared" ref="G748:L748" si="262">G761</f>
        <v>15000000</v>
      </c>
      <c r="H748" s="49">
        <f t="shared" si="262"/>
        <v>15000000</v>
      </c>
      <c r="I748" s="49">
        <f t="shared" si="262"/>
        <v>15000000</v>
      </c>
      <c r="J748" s="49">
        <f t="shared" si="262"/>
        <v>15000000</v>
      </c>
      <c r="K748" s="49">
        <f t="shared" si="262"/>
        <v>15000000</v>
      </c>
      <c r="L748" s="49">
        <f t="shared" si="262"/>
        <v>15000000</v>
      </c>
      <c r="M748" s="50"/>
      <c r="N748" s="79"/>
      <c r="O748" s="151"/>
      <c r="P748" s="151"/>
      <c r="Q748" s="151">
        <f t="shared" si="246"/>
        <v>0</v>
      </c>
      <c r="R748" s="151">
        <f t="shared" si="247"/>
        <v>0</v>
      </c>
      <c r="S748" s="151">
        <f t="shared" si="248"/>
        <v>15000000</v>
      </c>
      <c r="T748" s="151">
        <f t="shared" si="249"/>
        <v>15000000</v>
      </c>
    </row>
    <row r="749" spans="1:20" x14ac:dyDescent="0.2">
      <c r="A749" s="52" t="s">
        <v>124</v>
      </c>
      <c r="B749" s="49"/>
      <c r="C749" s="49"/>
      <c r="D749" s="49"/>
      <c r="E749" s="85" t="s">
        <v>129</v>
      </c>
      <c r="F749" s="139"/>
      <c r="G749" s="139">
        <f>G762+G763+G764</f>
        <v>3928300</v>
      </c>
      <c r="H749" s="49">
        <f>H762+H763+H764</f>
        <v>3928300</v>
      </c>
      <c r="I749" s="49"/>
      <c r="J749" s="49">
        <f>J762+J763+J764</f>
        <v>11838000</v>
      </c>
      <c r="K749" s="49">
        <f>K762+K763+K764</f>
        <v>17757000</v>
      </c>
      <c r="L749" s="49">
        <f>L762+L763+L764</f>
        <v>29595000</v>
      </c>
      <c r="M749" s="50"/>
      <c r="N749" s="79"/>
      <c r="O749" s="151"/>
      <c r="P749" s="151"/>
      <c r="Q749" s="151">
        <f t="shared" si="246"/>
        <v>0</v>
      </c>
      <c r="R749" s="151">
        <f t="shared" si="247"/>
        <v>0</v>
      </c>
      <c r="S749" s="151">
        <f t="shared" si="248"/>
        <v>3928300</v>
      </c>
      <c r="T749" s="151">
        <f t="shared" si="249"/>
        <v>3928300</v>
      </c>
    </row>
    <row r="750" spans="1:20" x14ac:dyDescent="0.2">
      <c r="A750" s="82" t="s">
        <v>272</v>
      </c>
      <c r="B750" s="83"/>
      <c r="C750" s="83"/>
      <c r="D750" s="83"/>
      <c r="E750" s="83"/>
      <c r="F750" s="159"/>
      <c r="G750" s="159"/>
      <c r="H750" s="83"/>
      <c r="I750" s="83"/>
      <c r="J750" s="83"/>
      <c r="K750" s="83"/>
      <c r="L750" s="84"/>
      <c r="M750" s="84"/>
      <c r="O750" s="136"/>
      <c r="P750" s="136"/>
      <c r="Q750" s="136">
        <f t="shared" si="246"/>
        <v>0</v>
      </c>
      <c r="R750" s="136">
        <f t="shared" si="247"/>
        <v>0</v>
      </c>
      <c r="S750" s="136">
        <f t="shared" si="248"/>
        <v>0</v>
      </c>
      <c r="T750" s="136">
        <f t="shared" si="249"/>
        <v>0</v>
      </c>
    </row>
    <row r="751" spans="1:20" ht="15" x14ac:dyDescent="0.25">
      <c r="A751" s="77" t="s">
        <v>118</v>
      </c>
      <c r="B751" s="78"/>
      <c r="C751" s="78"/>
      <c r="D751" s="78"/>
      <c r="E751" s="78"/>
      <c r="F751" s="138"/>
      <c r="G751" s="138">
        <f t="shared" ref="G751:L751" si="263">SUM(G752:G755)</f>
        <v>18928300</v>
      </c>
      <c r="H751" s="78">
        <f t="shared" si="263"/>
        <v>18928300</v>
      </c>
      <c r="I751" s="78">
        <f t="shared" si="263"/>
        <v>15000000</v>
      </c>
      <c r="J751" s="78">
        <f t="shared" si="263"/>
        <v>26838000</v>
      </c>
      <c r="K751" s="78">
        <f t="shared" si="263"/>
        <v>32757000</v>
      </c>
      <c r="L751" s="78">
        <f t="shared" si="263"/>
        <v>44595000</v>
      </c>
      <c r="M751" s="50"/>
      <c r="N751" s="79"/>
      <c r="O751" s="151"/>
      <c r="P751" s="151"/>
      <c r="Q751" s="151">
        <f t="shared" si="246"/>
        <v>0</v>
      </c>
      <c r="R751" s="151">
        <f t="shared" si="247"/>
        <v>0</v>
      </c>
      <c r="S751" s="151">
        <f t="shared" si="248"/>
        <v>18928300</v>
      </c>
      <c r="T751" s="151">
        <f t="shared" si="249"/>
        <v>18928300</v>
      </c>
    </row>
    <row r="752" spans="1:20" x14ac:dyDescent="0.2">
      <c r="A752" s="42" t="s">
        <v>119</v>
      </c>
      <c r="B752" s="49"/>
      <c r="C752" s="49"/>
      <c r="D752" s="49"/>
      <c r="E752" s="49"/>
      <c r="F752" s="139"/>
      <c r="G752" s="139"/>
      <c r="H752" s="49"/>
      <c r="I752" s="49"/>
      <c r="J752" s="49"/>
      <c r="K752" s="49"/>
      <c r="L752" s="49"/>
      <c r="M752" s="50"/>
      <c r="N752" s="79"/>
      <c r="O752" s="151"/>
      <c r="P752" s="151"/>
      <c r="Q752" s="151">
        <f t="shared" si="246"/>
        <v>0</v>
      </c>
      <c r="R752" s="151">
        <f t="shared" si="247"/>
        <v>0</v>
      </c>
      <c r="S752" s="151">
        <f t="shared" si="248"/>
        <v>0</v>
      </c>
      <c r="T752" s="151">
        <f t="shared" si="249"/>
        <v>0</v>
      </c>
    </row>
    <row r="753" spans="1:20" x14ac:dyDescent="0.2">
      <c r="A753" s="42" t="s">
        <v>120</v>
      </c>
      <c r="B753" s="49"/>
      <c r="C753" s="49"/>
      <c r="D753" s="49"/>
      <c r="E753" s="49"/>
      <c r="F753" s="139"/>
      <c r="G753" s="139"/>
      <c r="H753" s="49"/>
      <c r="I753" s="49"/>
      <c r="J753" s="49"/>
      <c r="K753" s="49"/>
      <c r="L753" s="49"/>
      <c r="M753" s="55"/>
      <c r="N753" s="79"/>
      <c r="O753" s="151"/>
      <c r="P753" s="151"/>
      <c r="Q753" s="151">
        <f t="shared" si="246"/>
        <v>0</v>
      </c>
      <c r="R753" s="151">
        <f t="shared" si="247"/>
        <v>0</v>
      </c>
      <c r="S753" s="151">
        <f t="shared" si="248"/>
        <v>0</v>
      </c>
      <c r="T753" s="151">
        <f t="shared" si="249"/>
        <v>0</v>
      </c>
    </row>
    <row r="754" spans="1:20" x14ac:dyDescent="0.2">
      <c r="A754" s="42" t="s">
        <v>121</v>
      </c>
      <c r="B754" s="49"/>
      <c r="C754" s="49"/>
      <c r="D754" s="49"/>
      <c r="E754" s="49"/>
      <c r="F754" s="139"/>
      <c r="G754" s="139"/>
      <c r="H754" s="49"/>
      <c r="I754" s="49"/>
      <c r="J754" s="49"/>
      <c r="K754" s="49"/>
      <c r="L754" s="49"/>
      <c r="M754" s="55"/>
      <c r="N754" s="79"/>
      <c r="O754" s="151"/>
      <c r="P754" s="151"/>
      <c r="Q754" s="151">
        <f t="shared" si="246"/>
        <v>0</v>
      </c>
      <c r="R754" s="151">
        <f t="shared" si="247"/>
        <v>0</v>
      </c>
      <c r="S754" s="151">
        <f t="shared" si="248"/>
        <v>0</v>
      </c>
      <c r="T754" s="151">
        <f t="shared" si="249"/>
        <v>0</v>
      </c>
    </row>
    <row r="755" spans="1:20" ht="15" x14ac:dyDescent="0.25">
      <c r="A755" s="51" t="s">
        <v>122</v>
      </c>
      <c r="B755" s="49"/>
      <c r="C755" s="49"/>
      <c r="D755" s="49"/>
      <c r="E755" s="49"/>
      <c r="F755" s="139"/>
      <c r="G755" s="139">
        <f t="shared" ref="G755:L755" si="264">G756+G757</f>
        <v>18928300</v>
      </c>
      <c r="H755" s="49">
        <f t="shared" si="264"/>
        <v>18928300</v>
      </c>
      <c r="I755" s="49">
        <f t="shared" si="264"/>
        <v>15000000</v>
      </c>
      <c r="J755" s="49">
        <f t="shared" si="264"/>
        <v>26838000</v>
      </c>
      <c r="K755" s="49">
        <f t="shared" si="264"/>
        <v>32757000</v>
      </c>
      <c r="L755" s="49">
        <f t="shared" si="264"/>
        <v>44595000</v>
      </c>
      <c r="M755" s="55"/>
      <c r="N755" s="79"/>
      <c r="O755" s="151"/>
      <c r="P755" s="151"/>
      <c r="Q755" s="151">
        <f t="shared" si="246"/>
        <v>0</v>
      </c>
      <c r="R755" s="151">
        <f t="shared" si="247"/>
        <v>0</v>
      </c>
      <c r="S755" s="151">
        <f t="shared" si="248"/>
        <v>18928300</v>
      </c>
      <c r="T755" s="151">
        <f t="shared" si="249"/>
        <v>18928300</v>
      </c>
    </row>
    <row r="756" spans="1:20" x14ac:dyDescent="0.2">
      <c r="A756" s="52" t="s">
        <v>123</v>
      </c>
      <c r="B756" s="49"/>
      <c r="C756" s="49"/>
      <c r="D756" s="49"/>
      <c r="E756" s="49"/>
      <c r="F756" s="139"/>
      <c r="G756" s="139">
        <f t="shared" ref="G756:L756" si="265">G761</f>
        <v>15000000</v>
      </c>
      <c r="H756" s="49">
        <f t="shared" si="265"/>
        <v>15000000</v>
      </c>
      <c r="I756" s="49">
        <f t="shared" si="265"/>
        <v>15000000</v>
      </c>
      <c r="J756" s="49">
        <f t="shared" si="265"/>
        <v>15000000</v>
      </c>
      <c r="K756" s="49">
        <f t="shared" si="265"/>
        <v>15000000</v>
      </c>
      <c r="L756" s="49">
        <f t="shared" si="265"/>
        <v>15000000</v>
      </c>
      <c r="M756" s="55"/>
      <c r="N756" s="79"/>
      <c r="O756" s="151"/>
      <c r="P756" s="151"/>
      <c r="Q756" s="151">
        <f t="shared" si="246"/>
        <v>0</v>
      </c>
      <c r="R756" s="151">
        <f t="shared" si="247"/>
        <v>0</v>
      </c>
      <c r="S756" s="151">
        <f t="shared" si="248"/>
        <v>15000000</v>
      </c>
      <c r="T756" s="151">
        <f t="shared" si="249"/>
        <v>15000000</v>
      </c>
    </row>
    <row r="757" spans="1:20" x14ac:dyDescent="0.2">
      <c r="A757" s="52" t="s">
        <v>124</v>
      </c>
      <c r="B757" s="49"/>
      <c r="C757" s="49"/>
      <c r="D757" s="49"/>
      <c r="E757" s="85" t="s">
        <v>129</v>
      </c>
      <c r="F757" s="139"/>
      <c r="G757" s="139">
        <f>G764+G763+G762</f>
        <v>3928300</v>
      </c>
      <c r="H757" s="49">
        <f>H764+H763+H762</f>
        <v>3928300</v>
      </c>
      <c r="I757" s="49"/>
      <c r="J757" s="49">
        <f>J764+J763+J762</f>
        <v>11838000</v>
      </c>
      <c r="K757" s="49">
        <f>K764+K763+K762</f>
        <v>17757000</v>
      </c>
      <c r="L757" s="49">
        <f>L764+L763+L762</f>
        <v>29595000</v>
      </c>
      <c r="M757" s="55"/>
      <c r="N757" s="79"/>
      <c r="O757" s="151"/>
      <c r="P757" s="151"/>
      <c r="Q757" s="151">
        <f t="shared" si="246"/>
        <v>0</v>
      </c>
      <c r="R757" s="151">
        <f t="shared" si="247"/>
        <v>0</v>
      </c>
      <c r="S757" s="151">
        <f t="shared" si="248"/>
        <v>3928300</v>
      </c>
      <c r="T757" s="151">
        <f t="shared" si="249"/>
        <v>3928300</v>
      </c>
    </row>
    <row r="758" spans="1:20" ht="15" x14ac:dyDescent="0.25">
      <c r="A758" s="53" t="s">
        <v>125</v>
      </c>
      <c r="B758" s="54"/>
      <c r="C758" s="54"/>
      <c r="D758" s="54"/>
      <c r="E758" s="54"/>
      <c r="F758" s="159"/>
      <c r="G758" s="159"/>
      <c r="H758" s="54"/>
      <c r="I758" s="54"/>
      <c r="J758" s="54"/>
      <c r="K758" s="54"/>
      <c r="L758" s="55"/>
      <c r="M758" s="55"/>
      <c r="N758" s="79"/>
      <c r="O758" s="151"/>
      <c r="P758" s="151"/>
      <c r="Q758" s="151">
        <f t="shared" si="246"/>
        <v>0</v>
      </c>
      <c r="R758" s="151">
        <f t="shared" si="247"/>
        <v>0</v>
      </c>
      <c r="S758" s="151">
        <f t="shared" si="248"/>
        <v>0</v>
      </c>
      <c r="T758" s="151">
        <f t="shared" si="249"/>
        <v>0</v>
      </c>
    </row>
    <row r="759" spans="1:20" x14ac:dyDescent="0.2">
      <c r="A759" s="56" t="s">
        <v>126</v>
      </c>
      <c r="B759" s="54"/>
      <c r="C759" s="54"/>
      <c r="D759" s="54"/>
      <c r="E759" s="54"/>
      <c r="F759" s="159"/>
      <c r="G759" s="159"/>
      <c r="H759" s="54"/>
      <c r="I759" s="54"/>
      <c r="J759" s="54"/>
      <c r="K759" s="54"/>
      <c r="L759" s="55"/>
      <c r="M759" s="55"/>
      <c r="N759" s="79"/>
      <c r="O759" s="151"/>
      <c r="P759" s="151"/>
      <c r="Q759" s="151">
        <f t="shared" si="246"/>
        <v>0</v>
      </c>
      <c r="R759" s="151">
        <f t="shared" si="247"/>
        <v>0</v>
      </c>
      <c r="S759" s="151">
        <f t="shared" si="248"/>
        <v>0</v>
      </c>
      <c r="T759" s="151">
        <f t="shared" si="249"/>
        <v>0</v>
      </c>
    </row>
    <row r="760" spans="1:20" x14ac:dyDescent="0.2">
      <c r="A760" s="42" t="s">
        <v>127</v>
      </c>
      <c r="B760" s="49"/>
      <c r="C760" s="49"/>
      <c r="D760" s="49"/>
      <c r="E760" s="49"/>
      <c r="F760" s="139"/>
      <c r="G760" s="139">
        <f t="shared" ref="G760:L760" si="266">G761+G762+G763+G764</f>
        <v>18928300</v>
      </c>
      <c r="H760" s="49">
        <f t="shared" si="266"/>
        <v>18928300</v>
      </c>
      <c r="I760" s="49">
        <f t="shared" si="266"/>
        <v>15000000</v>
      </c>
      <c r="J760" s="49">
        <f t="shared" si="266"/>
        <v>26838000</v>
      </c>
      <c r="K760" s="49">
        <f t="shared" si="266"/>
        <v>32757000</v>
      </c>
      <c r="L760" s="49">
        <f t="shared" si="266"/>
        <v>44595000</v>
      </c>
      <c r="M760" s="55"/>
      <c r="N760" s="79"/>
      <c r="O760" s="151"/>
      <c r="P760" s="151"/>
      <c r="Q760" s="151">
        <f t="shared" si="246"/>
        <v>0</v>
      </c>
      <c r="R760" s="151">
        <f t="shared" si="247"/>
        <v>0</v>
      </c>
      <c r="S760" s="151">
        <f t="shared" si="248"/>
        <v>18928300</v>
      </c>
      <c r="T760" s="151">
        <f t="shared" si="249"/>
        <v>18928300</v>
      </c>
    </row>
    <row r="761" spans="1:20" x14ac:dyDescent="0.2">
      <c r="A761" s="52" t="s">
        <v>123</v>
      </c>
      <c r="B761" s="49"/>
      <c r="C761" s="49"/>
      <c r="D761" s="49"/>
      <c r="E761" s="49"/>
      <c r="F761" s="139"/>
      <c r="G761" s="139">
        <v>15000000</v>
      </c>
      <c r="H761" s="49">
        <v>15000000</v>
      </c>
      <c r="I761" s="49">
        <v>15000000</v>
      </c>
      <c r="J761" s="49">
        <v>15000000</v>
      </c>
      <c r="K761" s="49">
        <v>15000000</v>
      </c>
      <c r="L761" s="49">
        <v>15000000</v>
      </c>
      <c r="M761" s="111" t="s">
        <v>273</v>
      </c>
      <c r="N761" s="79"/>
      <c r="O761" s="151"/>
      <c r="P761" s="151"/>
      <c r="Q761" s="151">
        <f t="shared" si="246"/>
        <v>0</v>
      </c>
      <c r="R761" s="151">
        <f t="shared" si="247"/>
        <v>0</v>
      </c>
      <c r="S761" s="151">
        <f t="shared" si="248"/>
        <v>15000000</v>
      </c>
      <c r="T761" s="151">
        <f t="shared" si="249"/>
        <v>15000000</v>
      </c>
    </row>
    <row r="762" spans="1:20" x14ac:dyDescent="0.2">
      <c r="A762" s="52" t="s">
        <v>124</v>
      </c>
      <c r="B762" s="49"/>
      <c r="C762" s="49"/>
      <c r="D762" s="49"/>
      <c r="E762" s="85" t="s">
        <v>129</v>
      </c>
      <c r="F762" s="139"/>
      <c r="G762" s="139"/>
      <c r="H762" s="49"/>
      <c r="I762" s="49"/>
      <c r="J762" s="49">
        <v>6618000.0000000009</v>
      </c>
      <c r="K762" s="49">
        <v>9927000</v>
      </c>
      <c r="L762" s="49">
        <v>16545000.000000002</v>
      </c>
      <c r="M762" s="50" t="s">
        <v>247</v>
      </c>
      <c r="N762" s="79"/>
      <c r="O762" s="151"/>
      <c r="P762" s="151"/>
      <c r="Q762" s="151">
        <f t="shared" si="246"/>
        <v>0</v>
      </c>
      <c r="R762" s="151">
        <f t="shared" si="247"/>
        <v>0</v>
      </c>
      <c r="S762" s="151">
        <f t="shared" si="248"/>
        <v>0</v>
      </c>
      <c r="T762" s="151">
        <f t="shared" si="249"/>
        <v>0</v>
      </c>
    </row>
    <row r="763" spans="1:20" x14ac:dyDescent="0.2">
      <c r="A763" s="52" t="s">
        <v>124</v>
      </c>
      <c r="B763" s="49"/>
      <c r="C763" s="49"/>
      <c r="D763" s="49"/>
      <c r="E763" s="85" t="s">
        <v>129</v>
      </c>
      <c r="F763" s="139"/>
      <c r="G763" s="139"/>
      <c r="H763" s="49"/>
      <c r="I763" s="49"/>
      <c r="J763" s="49">
        <v>5220000</v>
      </c>
      <c r="K763" s="49">
        <v>7830000</v>
      </c>
      <c r="L763" s="49">
        <v>13050000</v>
      </c>
      <c r="M763" s="50" t="s">
        <v>274</v>
      </c>
      <c r="N763" s="79"/>
      <c r="O763" s="151"/>
      <c r="P763" s="151"/>
      <c r="Q763" s="151">
        <f t="shared" si="246"/>
        <v>0</v>
      </c>
      <c r="R763" s="151">
        <f t="shared" si="247"/>
        <v>0</v>
      </c>
      <c r="S763" s="151">
        <f t="shared" si="248"/>
        <v>0</v>
      </c>
      <c r="T763" s="151">
        <f t="shared" si="249"/>
        <v>0</v>
      </c>
    </row>
    <row r="764" spans="1:20" x14ac:dyDescent="0.2">
      <c r="A764" s="52" t="s">
        <v>124</v>
      </c>
      <c r="B764" s="49"/>
      <c r="C764" s="49"/>
      <c r="D764" s="49"/>
      <c r="E764" s="85" t="s">
        <v>129</v>
      </c>
      <c r="F764" s="139"/>
      <c r="G764" s="139">
        <v>3928300</v>
      </c>
      <c r="H764" s="49">
        <v>3928300</v>
      </c>
      <c r="I764" s="49"/>
      <c r="J764" s="49"/>
      <c r="K764" s="49"/>
      <c r="L764" s="49"/>
      <c r="M764" s="50" t="s">
        <v>275</v>
      </c>
      <c r="N764" s="79"/>
      <c r="O764" s="151"/>
      <c r="P764" s="151"/>
      <c r="Q764" s="151">
        <f t="shared" si="246"/>
        <v>0</v>
      </c>
      <c r="R764" s="151">
        <f t="shared" si="247"/>
        <v>0</v>
      </c>
      <c r="S764" s="151">
        <f t="shared" si="248"/>
        <v>3928300</v>
      </c>
      <c r="T764" s="151">
        <f t="shared" si="249"/>
        <v>3928300</v>
      </c>
    </row>
    <row r="765" spans="1:20" ht="15" x14ac:dyDescent="0.25">
      <c r="A765" s="63" t="s">
        <v>276</v>
      </c>
      <c r="B765" s="64"/>
      <c r="C765" s="64"/>
      <c r="D765" s="64"/>
      <c r="E765" s="64"/>
      <c r="F765" s="160"/>
      <c r="G765" s="160"/>
      <c r="H765" s="64"/>
      <c r="I765" s="64"/>
      <c r="J765" s="64"/>
      <c r="K765" s="64"/>
      <c r="L765" s="65"/>
      <c r="M765" s="65"/>
      <c r="N765" s="62"/>
      <c r="O765" s="136"/>
      <c r="P765" s="136"/>
      <c r="Q765" s="136">
        <f t="shared" si="246"/>
        <v>0</v>
      </c>
      <c r="R765" s="136">
        <f t="shared" si="247"/>
        <v>0</v>
      </c>
      <c r="S765" s="136">
        <f t="shared" si="248"/>
        <v>0</v>
      </c>
      <c r="T765" s="136">
        <f t="shared" si="249"/>
        <v>0</v>
      </c>
    </row>
    <row r="766" spans="1:20" ht="15" x14ac:dyDescent="0.25">
      <c r="A766" s="51" t="s">
        <v>118</v>
      </c>
      <c r="B766" s="49">
        <f>B779+B819</f>
        <v>146518</v>
      </c>
      <c r="C766" s="49">
        <f>C779+C819</f>
        <v>146518</v>
      </c>
      <c r="D766" s="49">
        <f>D779+D819</f>
        <v>146518</v>
      </c>
      <c r="E766" s="49"/>
      <c r="F766" s="139"/>
      <c r="G766" s="139">
        <f t="shared" ref="G766:L766" si="267">G779+G819</f>
        <v>7806287</v>
      </c>
      <c r="H766" s="49">
        <f t="shared" si="267"/>
        <v>21848200</v>
      </c>
      <c r="I766" s="49">
        <f t="shared" si="267"/>
        <v>24535489</v>
      </c>
      <c r="J766" s="49">
        <f t="shared" si="267"/>
        <v>24535489</v>
      </c>
      <c r="K766" s="49">
        <f t="shared" si="267"/>
        <v>25701776</v>
      </c>
      <c r="L766" s="49">
        <f t="shared" si="267"/>
        <v>26201776</v>
      </c>
      <c r="M766" s="50"/>
      <c r="N766" s="79"/>
      <c r="O766" s="151"/>
      <c r="P766" s="151"/>
      <c r="Q766" s="151">
        <f t="shared" si="246"/>
        <v>146518</v>
      </c>
      <c r="R766" s="151">
        <f t="shared" si="247"/>
        <v>146518</v>
      </c>
      <c r="S766" s="151">
        <f t="shared" si="248"/>
        <v>7806287</v>
      </c>
      <c r="T766" s="151">
        <f t="shared" si="249"/>
        <v>21848200</v>
      </c>
    </row>
    <row r="767" spans="1:20" x14ac:dyDescent="0.2">
      <c r="A767" s="42" t="s">
        <v>119</v>
      </c>
      <c r="B767" s="49"/>
      <c r="C767" s="49"/>
      <c r="D767" s="49"/>
      <c r="E767" s="49"/>
      <c r="F767" s="139"/>
      <c r="G767" s="139"/>
      <c r="H767" s="49"/>
      <c r="I767" s="49"/>
      <c r="J767" s="49"/>
      <c r="K767" s="49"/>
      <c r="L767" s="49"/>
      <c r="M767" s="50"/>
      <c r="N767" s="79"/>
      <c r="O767" s="151"/>
      <c r="P767" s="151"/>
      <c r="Q767" s="151">
        <f t="shared" si="246"/>
        <v>0</v>
      </c>
      <c r="R767" s="151">
        <f t="shared" si="247"/>
        <v>0</v>
      </c>
      <c r="S767" s="151">
        <f t="shared" si="248"/>
        <v>0</v>
      </c>
      <c r="T767" s="151">
        <f t="shared" si="249"/>
        <v>0</v>
      </c>
    </row>
    <row r="768" spans="1:20" x14ac:dyDescent="0.2">
      <c r="A768" s="42" t="s">
        <v>120</v>
      </c>
      <c r="B768" s="49"/>
      <c r="C768" s="49"/>
      <c r="D768" s="49"/>
      <c r="E768" s="49"/>
      <c r="F768" s="139"/>
      <c r="G768" s="139"/>
      <c r="H768" s="49"/>
      <c r="I768" s="49"/>
      <c r="J768" s="49"/>
      <c r="K768" s="49"/>
      <c r="L768" s="49"/>
      <c r="M768" s="50"/>
      <c r="N768" s="79"/>
      <c r="O768" s="151"/>
      <c r="P768" s="151"/>
      <c r="Q768" s="151">
        <f t="shared" si="246"/>
        <v>0</v>
      </c>
      <c r="R768" s="151">
        <f t="shared" si="247"/>
        <v>0</v>
      </c>
      <c r="S768" s="151">
        <f t="shared" si="248"/>
        <v>0</v>
      </c>
      <c r="T768" s="151">
        <f t="shared" si="249"/>
        <v>0</v>
      </c>
    </row>
    <row r="769" spans="1:20" x14ac:dyDescent="0.2">
      <c r="A769" s="42" t="s">
        <v>121</v>
      </c>
      <c r="B769" s="49"/>
      <c r="C769" s="49"/>
      <c r="D769" s="49"/>
      <c r="E769" s="49"/>
      <c r="F769" s="139"/>
      <c r="G769" s="139"/>
      <c r="H769" s="49"/>
      <c r="I769" s="49"/>
      <c r="J769" s="49"/>
      <c r="K769" s="49"/>
      <c r="L769" s="49"/>
      <c r="M769" s="50"/>
      <c r="N769" s="79"/>
      <c r="O769" s="151"/>
      <c r="P769" s="151"/>
      <c r="Q769" s="151">
        <f t="shared" ref="Q769:Q832" si="268">C769</f>
        <v>0</v>
      </c>
      <c r="R769" s="151">
        <f t="shared" ref="R769:R832" si="269">D769</f>
        <v>0</v>
      </c>
      <c r="S769" s="151">
        <f t="shared" ref="S769:S832" si="270">G769</f>
        <v>0</v>
      </c>
      <c r="T769" s="151">
        <f t="shared" ref="T769:T832" si="271">H769</f>
        <v>0</v>
      </c>
    </row>
    <row r="770" spans="1:20" ht="15" x14ac:dyDescent="0.25">
      <c r="A770" s="51" t="s">
        <v>122</v>
      </c>
      <c r="B770" s="49">
        <f t="shared" ref="B770:D771" si="272">B783+B823</f>
        <v>146518</v>
      </c>
      <c r="C770" s="49">
        <f t="shared" si="272"/>
        <v>146518</v>
      </c>
      <c r="D770" s="49">
        <f t="shared" si="272"/>
        <v>146518</v>
      </c>
      <c r="E770" s="49"/>
      <c r="F770" s="139"/>
      <c r="G770" s="139">
        <f t="shared" ref="G770:L772" si="273">G783+G823</f>
        <v>7806287</v>
      </c>
      <c r="H770" s="49">
        <f t="shared" si="273"/>
        <v>21848200</v>
      </c>
      <c r="I770" s="49">
        <f t="shared" si="273"/>
        <v>24535489</v>
      </c>
      <c r="J770" s="49">
        <f t="shared" si="273"/>
        <v>24535489</v>
      </c>
      <c r="K770" s="49">
        <f t="shared" si="273"/>
        <v>25701776</v>
      </c>
      <c r="L770" s="49">
        <f t="shared" si="273"/>
        <v>26201776</v>
      </c>
      <c r="M770" s="50"/>
      <c r="N770" s="79"/>
      <c r="O770" s="151"/>
      <c r="P770" s="151"/>
      <c r="Q770" s="151">
        <f t="shared" si="268"/>
        <v>146518</v>
      </c>
      <c r="R770" s="151">
        <f t="shared" si="269"/>
        <v>146518</v>
      </c>
      <c r="S770" s="151">
        <f t="shared" si="270"/>
        <v>7806287</v>
      </c>
      <c r="T770" s="151">
        <f t="shared" si="271"/>
        <v>21848200</v>
      </c>
    </row>
    <row r="771" spans="1:20" x14ac:dyDescent="0.2">
      <c r="A771" s="52" t="s">
        <v>123</v>
      </c>
      <c r="B771" s="49">
        <f t="shared" si="272"/>
        <v>146518</v>
      </c>
      <c r="C771" s="49">
        <f t="shared" si="272"/>
        <v>146518</v>
      </c>
      <c r="D771" s="49">
        <f t="shared" si="272"/>
        <v>146518</v>
      </c>
      <c r="E771" s="49"/>
      <c r="F771" s="139"/>
      <c r="G771" s="139">
        <f t="shared" si="273"/>
        <v>2306287</v>
      </c>
      <c r="H771" s="49">
        <f t="shared" si="273"/>
        <v>2506287</v>
      </c>
      <c r="I771" s="49">
        <f t="shared" si="273"/>
        <v>3172575</v>
      </c>
      <c r="J771" s="49">
        <f t="shared" si="273"/>
        <v>3172575</v>
      </c>
      <c r="K771" s="49">
        <f t="shared" si="273"/>
        <v>3838862</v>
      </c>
      <c r="L771" s="49">
        <f t="shared" si="273"/>
        <v>3838862</v>
      </c>
      <c r="M771" s="50"/>
      <c r="N771" s="79"/>
      <c r="O771" s="151"/>
      <c r="P771" s="151"/>
      <c r="Q771" s="151">
        <f t="shared" si="268"/>
        <v>146518</v>
      </c>
      <c r="R771" s="151">
        <f t="shared" si="269"/>
        <v>146518</v>
      </c>
      <c r="S771" s="151">
        <f t="shared" si="270"/>
        <v>2306287</v>
      </c>
      <c r="T771" s="151">
        <f t="shared" si="271"/>
        <v>2506287</v>
      </c>
    </row>
    <row r="772" spans="1:20" x14ac:dyDescent="0.2">
      <c r="A772" s="52" t="s">
        <v>124</v>
      </c>
      <c r="B772" s="49"/>
      <c r="C772" s="49"/>
      <c r="D772" s="49"/>
      <c r="E772" s="85" t="s">
        <v>129</v>
      </c>
      <c r="F772" s="139"/>
      <c r="G772" s="139">
        <f t="shared" si="273"/>
        <v>5500000</v>
      </c>
      <c r="H772" s="49">
        <f t="shared" si="273"/>
        <v>19341913</v>
      </c>
      <c r="I772" s="49">
        <f t="shared" si="273"/>
        <v>21362914</v>
      </c>
      <c r="J772" s="49">
        <f t="shared" si="273"/>
        <v>21362914</v>
      </c>
      <c r="K772" s="49">
        <f t="shared" si="273"/>
        <v>21862914</v>
      </c>
      <c r="L772" s="49">
        <f t="shared" si="273"/>
        <v>22362914</v>
      </c>
      <c r="M772" s="50"/>
      <c r="N772" s="79"/>
      <c r="O772" s="151"/>
      <c r="P772" s="151"/>
      <c r="Q772" s="151">
        <f t="shared" si="268"/>
        <v>0</v>
      </c>
      <c r="R772" s="151">
        <f t="shared" si="269"/>
        <v>0</v>
      </c>
      <c r="S772" s="151">
        <f t="shared" si="270"/>
        <v>5500000</v>
      </c>
      <c r="T772" s="151">
        <f t="shared" si="271"/>
        <v>19341913</v>
      </c>
    </row>
    <row r="773" spans="1:20" ht="15" x14ac:dyDescent="0.25">
      <c r="A773" s="53" t="s">
        <v>125</v>
      </c>
      <c r="B773" s="54"/>
      <c r="C773" s="54"/>
      <c r="D773" s="54"/>
      <c r="E773" s="54"/>
      <c r="F773" s="159"/>
      <c r="G773" s="159"/>
      <c r="H773" s="54"/>
      <c r="I773" s="54"/>
      <c r="J773" s="54"/>
      <c r="K773" s="54"/>
      <c r="L773" s="55"/>
      <c r="M773" s="55"/>
      <c r="N773" s="79"/>
      <c r="O773" s="151"/>
      <c r="P773" s="151"/>
      <c r="Q773" s="151">
        <f t="shared" si="268"/>
        <v>0</v>
      </c>
      <c r="R773" s="151">
        <f t="shared" si="269"/>
        <v>0</v>
      </c>
      <c r="S773" s="151">
        <f t="shared" si="270"/>
        <v>0</v>
      </c>
      <c r="T773" s="151">
        <f t="shared" si="271"/>
        <v>0</v>
      </c>
    </row>
    <row r="774" spans="1:20" x14ac:dyDescent="0.2">
      <c r="A774" s="56" t="s">
        <v>126</v>
      </c>
      <c r="B774" s="54"/>
      <c r="C774" s="54"/>
      <c r="D774" s="54"/>
      <c r="E774" s="54"/>
      <c r="F774" s="159"/>
      <c r="G774" s="159"/>
      <c r="H774" s="54"/>
      <c r="I774" s="54"/>
      <c r="J774" s="54"/>
      <c r="K774" s="54"/>
      <c r="L774" s="55"/>
      <c r="M774" s="55"/>
      <c r="N774" s="79"/>
      <c r="O774" s="151"/>
      <c r="P774" s="151"/>
      <c r="Q774" s="151">
        <f t="shared" si="268"/>
        <v>0</v>
      </c>
      <c r="R774" s="151">
        <f t="shared" si="269"/>
        <v>0</v>
      </c>
      <c r="S774" s="151">
        <f t="shared" si="270"/>
        <v>0</v>
      </c>
      <c r="T774" s="151">
        <f t="shared" si="271"/>
        <v>0</v>
      </c>
    </row>
    <row r="775" spans="1:20" x14ac:dyDescent="0.2">
      <c r="A775" s="42" t="s">
        <v>127</v>
      </c>
      <c r="B775" s="49">
        <f t="shared" ref="B775:D776" si="274">B788+B828</f>
        <v>146518</v>
      </c>
      <c r="C775" s="49">
        <f t="shared" si="274"/>
        <v>146518</v>
      </c>
      <c r="D775" s="49">
        <f t="shared" si="274"/>
        <v>146518</v>
      </c>
      <c r="E775" s="49"/>
      <c r="F775" s="139"/>
      <c r="G775" s="139">
        <f t="shared" ref="G775:L777" si="275">G788+G828</f>
        <v>7806287</v>
      </c>
      <c r="H775" s="49">
        <f t="shared" si="275"/>
        <v>21848200</v>
      </c>
      <c r="I775" s="49">
        <f t="shared" si="275"/>
        <v>24535489</v>
      </c>
      <c r="J775" s="49">
        <f t="shared" si="275"/>
        <v>24535489</v>
      </c>
      <c r="K775" s="49">
        <f t="shared" si="275"/>
        <v>25701776</v>
      </c>
      <c r="L775" s="49">
        <f t="shared" si="275"/>
        <v>26201776</v>
      </c>
      <c r="M775" s="50"/>
      <c r="N775" s="79"/>
      <c r="O775" s="151"/>
      <c r="P775" s="151"/>
      <c r="Q775" s="151">
        <f t="shared" si="268"/>
        <v>146518</v>
      </c>
      <c r="R775" s="151">
        <f t="shared" si="269"/>
        <v>146518</v>
      </c>
      <c r="S775" s="151">
        <f t="shared" si="270"/>
        <v>7806287</v>
      </c>
      <c r="T775" s="151">
        <f t="shared" si="271"/>
        <v>21848200</v>
      </c>
    </row>
    <row r="776" spans="1:20" x14ac:dyDescent="0.2">
      <c r="A776" s="52" t="s">
        <v>123</v>
      </c>
      <c r="B776" s="49">
        <f t="shared" si="274"/>
        <v>146518</v>
      </c>
      <c r="C776" s="49">
        <f t="shared" si="274"/>
        <v>146518</v>
      </c>
      <c r="D776" s="49">
        <f t="shared" si="274"/>
        <v>146518</v>
      </c>
      <c r="E776" s="49"/>
      <c r="F776" s="139"/>
      <c r="G776" s="139">
        <f>G789+G829</f>
        <v>2306287</v>
      </c>
      <c r="H776" s="49">
        <f t="shared" si="275"/>
        <v>2506287</v>
      </c>
      <c r="I776" s="49">
        <f t="shared" si="275"/>
        <v>3172575</v>
      </c>
      <c r="J776" s="49">
        <f t="shared" si="275"/>
        <v>3172575</v>
      </c>
      <c r="K776" s="49">
        <f t="shared" si="275"/>
        <v>3838862</v>
      </c>
      <c r="L776" s="49">
        <f t="shared" si="275"/>
        <v>3838862</v>
      </c>
      <c r="M776" s="50"/>
      <c r="N776" s="79"/>
      <c r="O776" s="151"/>
      <c r="P776" s="151"/>
      <c r="Q776" s="151">
        <f t="shared" si="268"/>
        <v>146518</v>
      </c>
      <c r="R776" s="151">
        <f t="shared" si="269"/>
        <v>146518</v>
      </c>
      <c r="S776" s="151">
        <f t="shared" si="270"/>
        <v>2306287</v>
      </c>
      <c r="T776" s="151">
        <f t="shared" si="271"/>
        <v>2506287</v>
      </c>
    </row>
    <row r="777" spans="1:20" x14ac:dyDescent="0.2">
      <c r="A777" s="52" t="s">
        <v>124</v>
      </c>
      <c r="B777" s="49"/>
      <c r="C777" s="49"/>
      <c r="D777" s="49"/>
      <c r="E777" s="85" t="s">
        <v>129</v>
      </c>
      <c r="F777" s="139"/>
      <c r="G777" s="139">
        <f>G790+G830</f>
        <v>5500000</v>
      </c>
      <c r="H777" s="49">
        <f t="shared" si="275"/>
        <v>19341913</v>
      </c>
      <c r="I777" s="49">
        <f t="shared" si="275"/>
        <v>21362914</v>
      </c>
      <c r="J777" s="49">
        <f t="shared" si="275"/>
        <v>21362914</v>
      </c>
      <c r="K777" s="49">
        <f t="shared" si="275"/>
        <v>21862914</v>
      </c>
      <c r="L777" s="49">
        <f t="shared" si="275"/>
        <v>22362914</v>
      </c>
      <c r="M777" s="50"/>
      <c r="N777" s="79"/>
      <c r="O777" s="151"/>
      <c r="P777" s="151"/>
      <c r="Q777" s="151">
        <f t="shared" si="268"/>
        <v>0</v>
      </c>
      <c r="R777" s="151">
        <f t="shared" si="269"/>
        <v>0</v>
      </c>
      <c r="S777" s="151">
        <f t="shared" si="270"/>
        <v>5500000</v>
      </c>
      <c r="T777" s="151">
        <f t="shared" si="271"/>
        <v>19341913</v>
      </c>
    </row>
    <row r="778" spans="1:20" x14ac:dyDescent="0.2">
      <c r="A778" s="68" t="s">
        <v>277</v>
      </c>
      <c r="B778" s="69"/>
      <c r="C778" s="69"/>
      <c r="D778" s="69"/>
      <c r="E778" s="69"/>
      <c r="F778" s="159"/>
      <c r="G778" s="159"/>
      <c r="H778" s="69"/>
      <c r="I778" s="69"/>
      <c r="J778" s="69"/>
      <c r="K778" s="69"/>
      <c r="L778" s="70"/>
      <c r="M778" s="70"/>
      <c r="N778" s="79"/>
      <c r="O778" s="136"/>
      <c r="P778" s="136"/>
      <c r="Q778" s="136">
        <f t="shared" si="268"/>
        <v>0</v>
      </c>
      <c r="R778" s="136">
        <f t="shared" si="269"/>
        <v>0</v>
      </c>
      <c r="S778" s="136">
        <f t="shared" si="270"/>
        <v>0</v>
      </c>
      <c r="T778" s="136">
        <f t="shared" si="271"/>
        <v>0</v>
      </c>
    </row>
    <row r="779" spans="1:20" ht="15" x14ac:dyDescent="0.25">
      <c r="A779" s="51" t="s">
        <v>118</v>
      </c>
      <c r="B779" s="49"/>
      <c r="C779" s="49"/>
      <c r="D779" s="49"/>
      <c r="E779" s="49"/>
      <c r="F779" s="139"/>
      <c r="G779" s="139">
        <f t="shared" ref="G779:L779" si="276">G792+G806</f>
        <v>6900000</v>
      </c>
      <c r="H779" s="49">
        <f t="shared" si="276"/>
        <v>20941913</v>
      </c>
      <c r="I779" s="49">
        <f t="shared" si="276"/>
        <v>22962914</v>
      </c>
      <c r="J779" s="49">
        <f t="shared" si="276"/>
        <v>22962914</v>
      </c>
      <c r="K779" s="49">
        <f t="shared" si="276"/>
        <v>23462914</v>
      </c>
      <c r="L779" s="49">
        <f t="shared" si="276"/>
        <v>23962914</v>
      </c>
      <c r="M779" s="50"/>
      <c r="N779" s="79"/>
      <c r="O779" s="151"/>
      <c r="P779" s="151"/>
      <c r="Q779" s="151">
        <f t="shared" si="268"/>
        <v>0</v>
      </c>
      <c r="R779" s="151">
        <f t="shared" si="269"/>
        <v>0</v>
      </c>
      <c r="S779" s="151">
        <f t="shared" si="270"/>
        <v>6900000</v>
      </c>
      <c r="T779" s="151">
        <f t="shared" si="271"/>
        <v>20941913</v>
      </c>
    </row>
    <row r="780" spans="1:20" x14ac:dyDescent="0.2">
      <c r="A780" s="42" t="s">
        <v>119</v>
      </c>
      <c r="B780" s="49"/>
      <c r="C780" s="49"/>
      <c r="D780" s="49"/>
      <c r="E780" s="49"/>
      <c r="F780" s="139"/>
      <c r="G780" s="139"/>
      <c r="H780" s="49"/>
      <c r="I780" s="49"/>
      <c r="J780" s="49"/>
      <c r="K780" s="49"/>
      <c r="L780" s="49"/>
      <c r="M780" s="50"/>
      <c r="N780" s="79"/>
      <c r="O780" s="151"/>
      <c r="P780" s="151"/>
      <c r="Q780" s="151">
        <f t="shared" si="268"/>
        <v>0</v>
      </c>
      <c r="R780" s="151">
        <f t="shared" si="269"/>
        <v>0</v>
      </c>
      <c r="S780" s="151">
        <f t="shared" si="270"/>
        <v>0</v>
      </c>
      <c r="T780" s="151">
        <f t="shared" si="271"/>
        <v>0</v>
      </c>
    </row>
    <row r="781" spans="1:20" x14ac:dyDescent="0.2">
      <c r="A781" s="42" t="s">
        <v>120</v>
      </c>
      <c r="B781" s="49"/>
      <c r="C781" s="49"/>
      <c r="D781" s="49"/>
      <c r="E781" s="49"/>
      <c r="F781" s="139"/>
      <c r="G781" s="139"/>
      <c r="H781" s="49"/>
      <c r="I781" s="49"/>
      <c r="J781" s="49"/>
      <c r="K781" s="49"/>
      <c r="L781" s="49"/>
      <c r="M781" s="50"/>
      <c r="N781" s="79"/>
      <c r="O781" s="151"/>
      <c r="P781" s="151"/>
      <c r="Q781" s="151">
        <f t="shared" si="268"/>
        <v>0</v>
      </c>
      <c r="R781" s="151">
        <f t="shared" si="269"/>
        <v>0</v>
      </c>
      <c r="S781" s="151">
        <f t="shared" si="270"/>
        <v>0</v>
      </c>
      <c r="T781" s="151">
        <f t="shared" si="271"/>
        <v>0</v>
      </c>
    </row>
    <row r="782" spans="1:20" x14ac:dyDescent="0.2">
      <c r="A782" s="42" t="s">
        <v>121</v>
      </c>
      <c r="B782" s="49"/>
      <c r="C782" s="49"/>
      <c r="D782" s="49"/>
      <c r="E782" s="49"/>
      <c r="F782" s="139"/>
      <c r="G782" s="139"/>
      <c r="H782" s="49"/>
      <c r="I782" s="49"/>
      <c r="J782" s="49"/>
      <c r="K782" s="49"/>
      <c r="L782" s="49"/>
      <c r="M782" s="50"/>
      <c r="N782" s="79"/>
      <c r="O782" s="151"/>
      <c r="P782" s="151"/>
      <c r="Q782" s="151">
        <f t="shared" si="268"/>
        <v>0</v>
      </c>
      <c r="R782" s="151">
        <f t="shared" si="269"/>
        <v>0</v>
      </c>
      <c r="S782" s="151">
        <f t="shared" si="270"/>
        <v>0</v>
      </c>
      <c r="T782" s="151">
        <f t="shared" si="271"/>
        <v>0</v>
      </c>
    </row>
    <row r="783" spans="1:20" ht="15" x14ac:dyDescent="0.25">
      <c r="A783" s="51" t="s">
        <v>122</v>
      </c>
      <c r="B783" s="49"/>
      <c r="C783" s="49"/>
      <c r="D783" s="49"/>
      <c r="E783" s="49"/>
      <c r="F783" s="139"/>
      <c r="G783" s="139">
        <f t="shared" ref="G783:L785" si="277">G796+G810</f>
        <v>6900000</v>
      </c>
      <c r="H783" s="49">
        <f t="shared" si="277"/>
        <v>20941913</v>
      </c>
      <c r="I783" s="49">
        <f t="shared" si="277"/>
        <v>22962914</v>
      </c>
      <c r="J783" s="49">
        <f t="shared" si="277"/>
        <v>22962914</v>
      </c>
      <c r="K783" s="49">
        <f t="shared" si="277"/>
        <v>23462914</v>
      </c>
      <c r="L783" s="49">
        <f t="shared" si="277"/>
        <v>23962914</v>
      </c>
      <c r="M783" s="50"/>
      <c r="N783" s="79"/>
      <c r="O783" s="151"/>
      <c r="P783" s="151"/>
      <c r="Q783" s="151">
        <f t="shared" si="268"/>
        <v>0</v>
      </c>
      <c r="R783" s="151">
        <f t="shared" si="269"/>
        <v>0</v>
      </c>
      <c r="S783" s="151">
        <f t="shared" si="270"/>
        <v>6900000</v>
      </c>
      <c r="T783" s="151">
        <f t="shared" si="271"/>
        <v>20941913</v>
      </c>
    </row>
    <row r="784" spans="1:20" x14ac:dyDescent="0.2">
      <c r="A784" s="52" t="s">
        <v>123</v>
      </c>
      <c r="B784" s="49"/>
      <c r="C784" s="49"/>
      <c r="D784" s="49"/>
      <c r="E784" s="49"/>
      <c r="F784" s="139"/>
      <c r="G784" s="139">
        <f t="shared" si="277"/>
        <v>1400000</v>
      </c>
      <c r="H784" s="49">
        <f t="shared" si="277"/>
        <v>1600000</v>
      </c>
      <c r="I784" s="49">
        <f t="shared" si="277"/>
        <v>1600000</v>
      </c>
      <c r="J784" s="49">
        <f t="shared" si="277"/>
        <v>1600000</v>
      </c>
      <c r="K784" s="49">
        <f t="shared" si="277"/>
        <v>1600000</v>
      </c>
      <c r="L784" s="49">
        <f t="shared" si="277"/>
        <v>1600000</v>
      </c>
      <c r="M784" s="50"/>
      <c r="N784" s="79"/>
      <c r="O784" s="151"/>
      <c r="P784" s="151"/>
      <c r="Q784" s="151">
        <f t="shared" si="268"/>
        <v>0</v>
      </c>
      <c r="R784" s="151">
        <f t="shared" si="269"/>
        <v>0</v>
      </c>
      <c r="S784" s="151">
        <f t="shared" si="270"/>
        <v>1400000</v>
      </c>
      <c r="T784" s="151">
        <f t="shared" si="271"/>
        <v>1600000</v>
      </c>
    </row>
    <row r="785" spans="1:20" x14ac:dyDescent="0.2">
      <c r="A785" s="52" t="s">
        <v>124</v>
      </c>
      <c r="B785" s="49"/>
      <c r="C785" s="49"/>
      <c r="D785" s="49"/>
      <c r="E785" s="85" t="s">
        <v>129</v>
      </c>
      <c r="F785" s="139"/>
      <c r="G785" s="139">
        <f t="shared" si="277"/>
        <v>5500000</v>
      </c>
      <c r="H785" s="49">
        <f t="shared" si="277"/>
        <v>19341913</v>
      </c>
      <c r="I785" s="49">
        <f t="shared" si="277"/>
        <v>21362914</v>
      </c>
      <c r="J785" s="49">
        <f t="shared" si="277"/>
        <v>21362914</v>
      </c>
      <c r="K785" s="49">
        <f t="shared" si="277"/>
        <v>21862914</v>
      </c>
      <c r="L785" s="49">
        <f t="shared" si="277"/>
        <v>22362914</v>
      </c>
      <c r="M785" s="50"/>
      <c r="N785" s="79"/>
      <c r="O785" s="151"/>
      <c r="P785" s="151"/>
      <c r="Q785" s="151">
        <f t="shared" si="268"/>
        <v>0</v>
      </c>
      <c r="R785" s="151">
        <f t="shared" si="269"/>
        <v>0</v>
      </c>
      <c r="S785" s="151">
        <f t="shared" si="270"/>
        <v>5500000</v>
      </c>
      <c r="T785" s="151">
        <f t="shared" si="271"/>
        <v>19341913</v>
      </c>
    </row>
    <row r="786" spans="1:20" ht="15" x14ac:dyDescent="0.25">
      <c r="A786" s="53" t="s">
        <v>125</v>
      </c>
      <c r="B786" s="54"/>
      <c r="C786" s="54"/>
      <c r="D786" s="54"/>
      <c r="E786" s="54"/>
      <c r="F786" s="159"/>
      <c r="G786" s="159"/>
      <c r="H786" s="54"/>
      <c r="I786" s="54"/>
      <c r="J786" s="54"/>
      <c r="K786" s="54"/>
      <c r="L786" s="55"/>
      <c r="M786" s="55"/>
      <c r="N786" s="79"/>
      <c r="O786" s="151"/>
      <c r="P786" s="151"/>
      <c r="Q786" s="151">
        <f t="shared" si="268"/>
        <v>0</v>
      </c>
      <c r="R786" s="151">
        <f t="shared" si="269"/>
        <v>0</v>
      </c>
      <c r="S786" s="151">
        <f t="shared" si="270"/>
        <v>0</v>
      </c>
      <c r="T786" s="151">
        <f t="shared" si="271"/>
        <v>0</v>
      </c>
    </row>
    <row r="787" spans="1:20" x14ac:dyDescent="0.2">
      <c r="A787" s="56" t="s">
        <v>126</v>
      </c>
      <c r="B787" s="54"/>
      <c r="C787" s="54"/>
      <c r="D787" s="54"/>
      <c r="E787" s="54"/>
      <c r="F787" s="159"/>
      <c r="G787" s="159"/>
      <c r="H787" s="54"/>
      <c r="I787" s="54"/>
      <c r="J787" s="54"/>
      <c r="K787" s="54"/>
      <c r="L787" s="55"/>
      <c r="M787" s="55"/>
      <c r="N787" s="79"/>
      <c r="O787" s="151"/>
      <c r="P787" s="151"/>
      <c r="Q787" s="151">
        <f t="shared" si="268"/>
        <v>0</v>
      </c>
      <c r="R787" s="151">
        <f t="shared" si="269"/>
        <v>0</v>
      </c>
      <c r="S787" s="151">
        <f t="shared" si="270"/>
        <v>0</v>
      </c>
      <c r="T787" s="151">
        <f t="shared" si="271"/>
        <v>0</v>
      </c>
    </row>
    <row r="788" spans="1:20" x14ac:dyDescent="0.2">
      <c r="A788" s="42" t="s">
        <v>127</v>
      </c>
      <c r="B788" s="49"/>
      <c r="C788" s="49"/>
      <c r="D788" s="49"/>
      <c r="E788" s="49"/>
      <c r="F788" s="139"/>
      <c r="G788" s="139">
        <f t="shared" ref="G788:L790" si="278">G801+G815</f>
        <v>6900000</v>
      </c>
      <c r="H788" s="49">
        <f t="shared" si="278"/>
        <v>20941913</v>
      </c>
      <c r="I788" s="49">
        <f t="shared" si="278"/>
        <v>22962914</v>
      </c>
      <c r="J788" s="49">
        <f t="shared" si="278"/>
        <v>22962914</v>
      </c>
      <c r="K788" s="49">
        <f t="shared" si="278"/>
        <v>23462914</v>
      </c>
      <c r="L788" s="49">
        <f t="shared" si="278"/>
        <v>23962914</v>
      </c>
      <c r="M788" s="50"/>
      <c r="N788" s="79"/>
      <c r="O788" s="151"/>
      <c r="P788" s="151"/>
      <c r="Q788" s="151">
        <f t="shared" si="268"/>
        <v>0</v>
      </c>
      <c r="R788" s="151">
        <f t="shared" si="269"/>
        <v>0</v>
      </c>
      <c r="S788" s="151">
        <f t="shared" si="270"/>
        <v>6900000</v>
      </c>
      <c r="T788" s="151">
        <f t="shared" si="271"/>
        <v>20941913</v>
      </c>
    </row>
    <row r="789" spans="1:20" x14ac:dyDescent="0.2">
      <c r="A789" s="52" t="s">
        <v>123</v>
      </c>
      <c r="B789" s="49"/>
      <c r="C789" s="49"/>
      <c r="D789" s="49"/>
      <c r="E789" s="49"/>
      <c r="F789" s="139"/>
      <c r="G789" s="139">
        <f t="shared" si="278"/>
        <v>1400000</v>
      </c>
      <c r="H789" s="49">
        <f t="shared" si="278"/>
        <v>1600000</v>
      </c>
      <c r="I789" s="49">
        <f t="shared" si="278"/>
        <v>1600000</v>
      </c>
      <c r="J789" s="49">
        <f t="shared" si="278"/>
        <v>1600000</v>
      </c>
      <c r="K789" s="49">
        <f t="shared" si="278"/>
        <v>1600000</v>
      </c>
      <c r="L789" s="49">
        <f t="shared" si="278"/>
        <v>1600000</v>
      </c>
      <c r="M789" s="50"/>
      <c r="N789" s="79"/>
      <c r="O789" s="151"/>
      <c r="P789" s="151"/>
      <c r="Q789" s="151">
        <f t="shared" si="268"/>
        <v>0</v>
      </c>
      <c r="R789" s="151">
        <f t="shared" si="269"/>
        <v>0</v>
      </c>
      <c r="S789" s="151">
        <f t="shared" si="270"/>
        <v>1400000</v>
      </c>
      <c r="T789" s="151">
        <f t="shared" si="271"/>
        <v>1600000</v>
      </c>
    </row>
    <row r="790" spans="1:20" x14ac:dyDescent="0.2">
      <c r="A790" s="52" t="s">
        <v>124</v>
      </c>
      <c r="B790" s="49"/>
      <c r="C790" s="49"/>
      <c r="D790" s="49"/>
      <c r="E790" s="85" t="s">
        <v>129</v>
      </c>
      <c r="F790" s="139"/>
      <c r="G790" s="139">
        <f t="shared" si="278"/>
        <v>5500000</v>
      </c>
      <c r="H790" s="49">
        <f t="shared" si="278"/>
        <v>19341913</v>
      </c>
      <c r="I790" s="49">
        <f t="shared" si="278"/>
        <v>21362914</v>
      </c>
      <c r="J790" s="49">
        <f t="shared" si="278"/>
        <v>21362914</v>
      </c>
      <c r="K790" s="49">
        <f t="shared" si="278"/>
        <v>21862914</v>
      </c>
      <c r="L790" s="49">
        <f t="shared" si="278"/>
        <v>22362914</v>
      </c>
      <c r="M790" s="50"/>
      <c r="N790" s="79"/>
      <c r="O790" s="151"/>
      <c r="P790" s="151"/>
      <c r="Q790" s="151">
        <f t="shared" si="268"/>
        <v>0</v>
      </c>
      <c r="R790" s="151">
        <f t="shared" si="269"/>
        <v>0</v>
      </c>
      <c r="S790" s="151">
        <f t="shared" si="270"/>
        <v>5500000</v>
      </c>
      <c r="T790" s="151">
        <f t="shared" si="271"/>
        <v>19341913</v>
      </c>
    </row>
    <row r="791" spans="1:20" x14ac:dyDescent="0.2">
      <c r="A791" s="82" t="s">
        <v>278</v>
      </c>
      <c r="B791" s="83"/>
      <c r="C791" s="83"/>
      <c r="D791" s="83"/>
      <c r="E791" s="83"/>
      <c r="F791" s="159"/>
      <c r="G791" s="159"/>
      <c r="H791" s="83"/>
      <c r="I791" s="83"/>
      <c r="J791" s="83"/>
      <c r="K791" s="83"/>
      <c r="L791" s="84"/>
      <c r="M791" s="84"/>
      <c r="O791" s="136"/>
      <c r="P791" s="136"/>
      <c r="Q791" s="136">
        <f t="shared" si="268"/>
        <v>0</v>
      </c>
      <c r="R791" s="136">
        <f t="shared" si="269"/>
        <v>0</v>
      </c>
      <c r="S791" s="136">
        <f t="shared" si="270"/>
        <v>0</v>
      </c>
      <c r="T791" s="136">
        <f t="shared" si="271"/>
        <v>0</v>
      </c>
    </row>
    <row r="792" spans="1:20" ht="15" x14ac:dyDescent="0.25">
      <c r="A792" s="77" t="s">
        <v>118</v>
      </c>
      <c r="B792" s="78"/>
      <c r="C792" s="78"/>
      <c r="D792" s="78"/>
      <c r="E792" s="78"/>
      <c r="F792" s="138"/>
      <c r="G792" s="138"/>
      <c r="H792" s="78"/>
      <c r="I792" s="78">
        <f>SUM(I793:I796)</f>
        <v>1521000</v>
      </c>
      <c r="J792" s="78">
        <f>SUM(J793:J796)</f>
        <v>1521000</v>
      </c>
      <c r="K792" s="78">
        <f>SUM(K793:K796)</f>
        <v>1521000</v>
      </c>
      <c r="L792" s="78">
        <f>SUM(L793:L796)</f>
        <v>1521000</v>
      </c>
      <c r="M792" s="50"/>
      <c r="N792" s="79"/>
      <c r="O792" s="151"/>
      <c r="P792" s="151"/>
      <c r="Q792" s="151">
        <f t="shared" si="268"/>
        <v>0</v>
      </c>
      <c r="R792" s="151">
        <f t="shared" si="269"/>
        <v>0</v>
      </c>
      <c r="S792" s="151">
        <f t="shared" si="270"/>
        <v>0</v>
      </c>
      <c r="T792" s="151">
        <f t="shared" si="271"/>
        <v>0</v>
      </c>
    </row>
    <row r="793" spans="1:20" x14ac:dyDescent="0.2">
      <c r="A793" s="42" t="s">
        <v>119</v>
      </c>
      <c r="B793" s="49"/>
      <c r="C793" s="49"/>
      <c r="D793" s="49"/>
      <c r="E793" s="49"/>
      <c r="F793" s="139"/>
      <c r="G793" s="139"/>
      <c r="H793" s="49"/>
      <c r="I793" s="49"/>
      <c r="J793" s="49"/>
      <c r="K793" s="49"/>
      <c r="L793" s="49"/>
      <c r="M793" s="50"/>
      <c r="N793" s="79"/>
      <c r="O793" s="151"/>
      <c r="P793" s="151"/>
      <c r="Q793" s="151">
        <f t="shared" si="268"/>
        <v>0</v>
      </c>
      <c r="R793" s="151">
        <f t="shared" si="269"/>
        <v>0</v>
      </c>
      <c r="S793" s="151">
        <f t="shared" si="270"/>
        <v>0</v>
      </c>
      <c r="T793" s="151">
        <f t="shared" si="271"/>
        <v>0</v>
      </c>
    </row>
    <row r="794" spans="1:20" x14ac:dyDescent="0.2">
      <c r="A794" s="42" t="s">
        <v>120</v>
      </c>
      <c r="B794" s="49"/>
      <c r="C794" s="49"/>
      <c r="D794" s="49"/>
      <c r="E794" s="49"/>
      <c r="F794" s="139"/>
      <c r="G794" s="139"/>
      <c r="H794" s="49"/>
      <c r="I794" s="49"/>
      <c r="J794" s="49"/>
      <c r="K794" s="49"/>
      <c r="L794" s="49"/>
      <c r="M794" s="55"/>
      <c r="N794" s="79"/>
      <c r="O794" s="151"/>
      <c r="P794" s="151"/>
      <c r="Q794" s="151">
        <f t="shared" si="268"/>
        <v>0</v>
      </c>
      <c r="R794" s="151">
        <f t="shared" si="269"/>
        <v>0</v>
      </c>
      <c r="S794" s="151">
        <f t="shared" si="270"/>
        <v>0</v>
      </c>
      <c r="T794" s="151">
        <f t="shared" si="271"/>
        <v>0</v>
      </c>
    </row>
    <row r="795" spans="1:20" x14ac:dyDescent="0.2">
      <c r="A795" s="42" t="s">
        <v>121</v>
      </c>
      <c r="B795" s="49"/>
      <c r="C795" s="49"/>
      <c r="D795" s="49"/>
      <c r="E795" s="49"/>
      <c r="F795" s="139"/>
      <c r="G795" s="139"/>
      <c r="H795" s="49"/>
      <c r="I795" s="49"/>
      <c r="J795" s="49"/>
      <c r="K795" s="49"/>
      <c r="L795" s="49"/>
      <c r="M795" s="55"/>
      <c r="N795" s="79"/>
      <c r="O795" s="151"/>
      <c r="P795" s="151"/>
      <c r="Q795" s="151">
        <f t="shared" si="268"/>
        <v>0</v>
      </c>
      <c r="R795" s="151">
        <f t="shared" si="269"/>
        <v>0</v>
      </c>
      <c r="S795" s="151">
        <f t="shared" si="270"/>
        <v>0</v>
      </c>
      <c r="T795" s="151">
        <f t="shared" si="271"/>
        <v>0</v>
      </c>
    </row>
    <row r="796" spans="1:20" ht="15" x14ac:dyDescent="0.25">
      <c r="A796" s="51" t="s">
        <v>122</v>
      </c>
      <c r="B796" s="49"/>
      <c r="C796" s="49"/>
      <c r="D796" s="49"/>
      <c r="E796" s="49"/>
      <c r="F796" s="139"/>
      <c r="G796" s="139"/>
      <c r="H796" s="49"/>
      <c r="I796" s="49">
        <f>I797+I798</f>
        <v>1521000</v>
      </c>
      <c r="J796" s="49">
        <f>J797+J798</f>
        <v>1521000</v>
      </c>
      <c r="K796" s="49">
        <f>K797+K798</f>
        <v>1521000</v>
      </c>
      <c r="L796" s="49">
        <f>L797+L798</f>
        <v>1521000</v>
      </c>
      <c r="M796" s="55"/>
      <c r="N796" s="79"/>
      <c r="O796" s="151"/>
      <c r="P796" s="151"/>
      <c r="Q796" s="151">
        <f t="shared" si="268"/>
        <v>0</v>
      </c>
      <c r="R796" s="151">
        <f t="shared" si="269"/>
        <v>0</v>
      </c>
      <c r="S796" s="151">
        <f t="shared" si="270"/>
        <v>0</v>
      </c>
      <c r="T796" s="151">
        <f t="shared" si="271"/>
        <v>0</v>
      </c>
    </row>
    <row r="797" spans="1:20" x14ac:dyDescent="0.2">
      <c r="A797" s="52" t="s">
        <v>123</v>
      </c>
      <c r="B797" s="49"/>
      <c r="C797" s="49"/>
      <c r="D797" s="49"/>
      <c r="E797" s="49"/>
      <c r="F797" s="139"/>
      <c r="G797" s="139"/>
      <c r="H797" s="49"/>
      <c r="I797" s="49"/>
      <c r="J797" s="49"/>
      <c r="K797" s="49"/>
      <c r="L797" s="49"/>
      <c r="M797" s="55"/>
      <c r="N797" s="79"/>
      <c r="O797" s="151"/>
      <c r="P797" s="151"/>
      <c r="Q797" s="151">
        <f t="shared" si="268"/>
        <v>0</v>
      </c>
      <c r="R797" s="151">
        <f t="shared" si="269"/>
        <v>0</v>
      </c>
      <c r="S797" s="151">
        <f t="shared" si="270"/>
        <v>0</v>
      </c>
      <c r="T797" s="151">
        <f t="shared" si="271"/>
        <v>0</v>
      </c>
    </row>
    <row r="798" spans="1:20" x14ac:dyDescent="0.2">
      <c r="A798" s="52" t="s">
        <v>124</v>
      </c>
      <c r="B798" s="49"/>
      <c r="C798" s="49"/>
      <c r="D798" s="49"/>
      <c r="E798" s="85" t="s">
        <v>129</v>
      </c>
      <c r="F798" s="139"/>
      <c r="G798" s="139"/>
      <c r="H798" s="49"/>
      <c r="I798" s="49">
        <f>I803</f>
        <v>1521000</v>
      </c>
      <c r="J798" s="49">
        <f>J803</f>
        <v>1521000</v>
      </c>
      <c r="K798" s="49">
        <f>K803</f>
        <v>1521000</v>
      </c>
      <c r="L798" s="49">
        <f>L803</f>
        <v>1521000</v>
      </c>
      <c r="M798" s="55"/>
      <c r="N798" s="79"/>
      <c r="O798" s="151"/>
      <c r="P798" s="151"/>
      <c r="Q798" s="151">
        <f t="shared" si="268"/>
        <v>0</v>
      </c>
      <c r="R798" s="151">
        <f t="shared" si="269"/>
        <v>0</v>
      </c>
      <c r="S798" s="151">
        <f t="shared" si="270"/>
        <v>0</v>
      </c>
      <c r="T798" s="151">
        <f t="shared" si="271"/>
        <v>0</v>
      </c>
    </row>
    <row r="799" spans="1:20" ht="15" x14ac:dyDescent="0.25">
      <c r="A799" s="53" t="s">
        <v>125</v>
      </c>
      <c r="B799" s="54"/>
      <c r="C799" s="54"/>
      <c r="D799" s="54"/>
      <c r="E799" s="54"/>
      <c r="F799" s="159"/>
      <c r="G799" s="159"/>
      <c r="H799" s="54"/>
      <c r="I799" s="54"/>
      <c r="J799" s="54"/>
      <c r="K799" s="54"/>
      <c r="L799" s="55"/>
      <c r="M799" s="55"/>
      <c r="N799" s="79"/>
      <c r="O799" s="151"/>
      <c r="P799" s="151"/>
      <c r="Q799" s="151">
        <f t="shared" si="268"/>
        <v>0</v>
      </c>
      <c r="R799" s="151">
        <f t="shared" si="269"/>
        <v>0</v>
      </c>
      <c r="S799" s="151">
        <f t="shared" si="270"/>
        <v>0</v>
      </c>
      <c r="T799" s="151">
        <f t="shared" si="271"/>
        <v>0</v>
      </c>
    </row>
    <row r="800" spans="1:20" x14ac:dyDescent="0.2">
      <c r="A800" s="56" t="s">
        <v>126</v>
      </c>
      <c r="B800" s="54"/>
      <c r="C800" s="54"/>
      <c r="D800" s="54"/>
      <c r="E800" s="54"/>
      <c r="F800" s="159"/>
      <c r="G800" s="159"/>
      <c r="H800" s="54"/>
      <c r="I800" s="54"/>
      <c r="J800" s="54"/>
      <c r="K800" s="54"/>
      <c r="L800" s="55"/>
      <c r="M800" s="55"/>
      <c r="N800" s="79"/>
      <c r="O800" s="151"/>
      <c r="P800" s="151"/>
      <c r="Q800" s="151">
        <f t="shared" si="268"/>
        <v>0</v>
      </c>
      <c r="R800" s="151">
        <f t="shared" si="269"/>
        <v>0</v>
      </c>
      <c r="S800" s="151">
        <f t="shared" si="270"/>
        <v>0</v>
      </c>
      <c r="T800" s="151">
        <f t="shared" si="271"/>
        <v>0</v>
      </c>
    </row>
    <row r="801" spans="1:20" x14ac:dyDescent="0.2">
      <c r="A801" s="42" t="s">
        <v>127</v>
      </c>
      <c r="B801" s="49"/>
      <c r="C801" s="49"/>
      <c r="D801" s="49"/>
      <c r="E801" s="49"/>
      <c r="F801" s="139"/>
      <c r="G801" s="139"/>
      <c r="H801" s="49"/>
      <c r="I801" s="49">
        <f>I802+I803</f>
        <v>1521000</v>
      </c>
      <c r="J801" s="49">
        <f>J802+J803</f>
        <v>1521000</v>
      </c>
      <c r="K801" s="49">
        <f>K802+K803</f>
        <v>1521000</v>
      </c>
      <c r="L801" s="49">
        <f>L802+L803</f>
        <v>1521000</v>
      </c>
      <c r="M801" s="55"/>
      <c r="N801" s="79"/>
      <c r="O801" s="151"/>
      <c r="P801" s="151"/>
      <c r="Q801" s="151">
        <f t="shared" si="268"/>
        <v>0</v>
      </c>
      <c r="R801" s="151">
        <f t="shared" si="269"/>
        <v>0</v>
      </c>
      <c r="S801" s="151">
        <f t="shared" si="270"/>
        <v>0</v>
      </c>
      <c r="T801" s="151">
        <f t="shared" si="271"/>
        <v>0</v>
      </c>
    </row>
    <row r="802" spans="1:20" x14ac:dyDescent="0.2">
      <c r="A802" s="52" t="s">
        <v>123</v>
      </c>
      <c r="B802" s="49"/>
      <c r="C802" s="49"/>
      <c r="D802" s="49"/>
      <c r="E802" s="49"/>
      <c r="F802" s="139"/>
      <c r="G802" s="139"/>
      <c r="H802" s="49"/>
      <c r="I802" s="49"/>
      <c r="J802" s="49"/>
      <c r="K802" s="49"/>
      <c r="L802" s="49"/>
      <c r="M802" s="55"/>
      <c r="N802" s="79"/>
      <c r="O802" s="151"/>
      <c r="P802" s="151"/>
      <c r="Q802" s="151">
        <f t="shared" si="268"/>
        <v>0</v>
      </c>
      <c r="R802" s="151">
        <f t="shared" si="269"/>
        <v>0</v>
      </c>
      <c r="S802" s="151">
        <f t="shared" si="270"/>
        <v>0</v>
      </c>
      <c r="T802" s="151">
        <f t="shared" si="271"/>
        <v>0</v>
      </c>
    </row>
    <row r="803" spans="1:20" x14ac:dyDescent="0.2">
      <c r="A803" s="52" t="s">
        <v>124</v>
      </c>
      <c r="B803" s="49"/>
      <c r="C803" s="49"/>
      <c r="D803" s="49"/>
      <c r="E803" s="85" t="s">
        <v>129</v>
      </c>
      <c r="F803" s="139"/>
      <c r="G803" s="139"/>
      <c r="H803" s="49"/>
      <c r="I803" s="49">
        <v>1521000</v>
      </c>
      <c r="J803" s="49">
        <v>1521000</v>
      </c>
      <c r="K803" s="49">
        <v>1521000</v>
      </c>
      <c r="L803" s="49">
        <v>1521000</v>
      </c>
      <c r="M803" s="50" t="s">
        <v>279</v>
      </c>
      <c r="N803" s="79"/>
      <c r="O803" s="151"/>
      <c r="P803" s="151"/>
      <c r="Q803" s="151">
        <f t="shared" si="268"/>
        <v>0</v>
      </c>
      <c r="R803" s="151">
        <f t="shared" si="269"/>
        <v>0</v>
      </c>
      <c r="S803" s="151">
        <f t="shared" si="270"/>
        <v>0</v>
      </c>
      <c r="T803" s="151">
        <f t="shared" si="271"/>
        <v>0</v>
      </c>
    </row>
    <row r="804" spans="1:20" x14ac:dyDescent="0.2">
      <c r="A804" s="71" t="s">
        <v>280</v>
      </c>
      <c r="B804" s="72"/>
      <c r="C804" s="72"/>
      <c r="D804" s="72"/>
      <c r="E804" s="72"/>
      <c r="F804" s="162"/>
      <c r="G804" s="162"/>
      <c r="H804" s="72"/>
      <c r="I804" s="72"/>
      <c r="J804" s="72"/>
      <c r="K804" s="72"/>
      <c r="L804" s="73"/>
      <c r="M804" s="73"/>
      <c r="O804" s="136"/>
      <c r="P804" s="136"/>
      <c r="Q804" s="136">
        <f t="shared" si="268"/>
        <v>0</v>
      </c>
      <c r="R804" s="136">
        <f t="shared" si="269"/>
        <v>0</v>
      </c>
      <c r="S804" s="136">
        <f t="shared" si="270"/>
        <v>0</v>
      </c>
      <c r="T804" s="136">
        <f t="shared" si="271"/>
        <v>0</v>
      </c>
    </row>
    <row r="805" spans="1:20" x14ac:dyDescent="0.2">
      <c r="A805" s="74" t="s">
        <v>281</v>
      </c>
      <c r="B805" s="75"/>
      <c r="C805" s="75"/>
      <c r="D805" s="75"/>
      <c r="E805" s="75"/>
      <c r="F805" s="163"/>
      <c r="G805" s="163"/>
      <c r="H805" s="75"/>
      <c r="I805" s="75"/>
      <c r="J805" s="75"/>
      <c r="K805" s="75"/>
      <c r="L805" s="76"/>
      <c r="M805" s="76"/>
      <c r="O805" s="136"/>
      <c r="P805" s="136"/>
      <c r="Q805" s="136">
        <f t="shared" si="268"/>
        <v>0</v>
      </c>
      <c r="R805" s="136">
        <f t="shared" si="269"/>
        <v>0</v>
      </c>
      <c r="S805" s="136">
        <f t="shared" si="270"/>
        <v>0</v>
      </c>
      <c r="T805" s="136">
        <f t="shared" si="271"/>
        <v>0</v>
      </c>
    </row>
    <row r="806" spans="1:20" ht="15" x14ac:dyDescent="0.25">
      <c r="A806" s="77" t="s">
        <v>118</v>
      </c>
      <c r="B806" s="78"/>
      <c r="C806" s="78"/>
      <c r="D806" s="78"/>
      <c r="E806" s="78"/>
      <c r="F806" s="138"/>
      <c r="G806" s="138">
        <f t="shared" ref="G806:L806" si="279">SUM(G807:G810)</f>
        <v>6900000</v>
      </c>
      <c r="H806" s="78">
        <f t="shared" si="279"/>
        <v>20941913</v>
      </c>
      <c r="I806" s="78">
        <f t="shared" si="279"/>
        <v>21441914</v>
      </c>
      <c r="J806" s="78">
        <f t="shared" si="279"/>
        <v>21441914</v>
      </c>
      <c r="K806" s="78">
        <f t="shared" si="279"/>
        <v>21941914</v>
      </c>
      <c r="L806" s="78">
        <f t="shared" si="279"/>
        <v>22441914</v>
      </c>
      <c r="M806" s="50"/>
      <c r="N806" s="79"/>
      <c r="O806" s="151"/>
      <c r="P806" s="151"/>
      <c r="Q806" s="151">
        <f t="shared" si="268"/>
        <v>0</v>
      </c>
      <c r="R806" s="151">
        <f t="shared" si="269"/>
        <v>0</v>
      </c>
      <c r="S806" s="151">
        <f t="shared" si="270"/>
        <v>6900000</v>
      </c>
      <c r="T806" s="151">
        <f t="shared" si="271"/>
        <v>20941913</v>
      </c>
    </row>
    <row r="807" spans="1:20" x14ac:dyDescent="0.2">
      <c r="A807" s="42" t="s">
        <v>119</v>
      </c>
      <c r="B807" s="49"/>
      <c r="C807" s="49"/>
      <c r="D807" s="49"/>
      <c r="E807" s="49"/>
      <c r="F807" s="139"/>
      <c r="G807" s="139"/>
      <c r="H807" s="49"/>
      <c r="I807" s="49"/>
      <c r="J807" s="49"/>
      <c r="K807" s="49"/>
      <c r="L807" s="49"/>
      <c r="M807" s="50"/>
      <c r="N807" s="79"/>
      <c r="O807" s="151"/>
      <c r="P807" s="151"/>
      <c r="Q807" s="151">
        <f t="shared" si="268"/>
        <v>0</v>
      </c>
      <c r="R807" s="151">
        <f t="shared" si="269"/>
        <v>0</v>
      </c>
      <c r="S807" s="151">
        <f t="shared" si="270"/>
        <v>0</v>
      </c>
      <c r="T807" s="151">
        <f t="shared" si="271"/>
        <v>0</v>
      </c>
    </row>
    <row r="808" spans="1:20" x14ac:dyDescent="0.2">
      <c r="A808" s="42" t="s">
        <v>120</v>
      </c>
      <c r="B808" s="49"/>
      <c r="C808" s="49"/>
      <c r="D808" s="49"/>
      <c r="E808" s="49"/>
      <c r="F808" s="139"/>
      <c r="G808" s="139"/>
      <c r="H808" s="49"/>
      <c r="I808" s="49"/>
      <c r="J808" s="49"/>
      <c r="K808" s="49"/>
      <c r="L808" s="49"/>
      <c r="M808" s="55"/>
      <c r="N808" s="79"/>
      <c r="O808" s="151"/>
      <c r="P808" s="151"/>
      <c r="Q808" s="151">
        <f t="shared" si="268"/>
        <v>0</v>
      </c>
      <c r="R808" s="151">
        <f t="shared" si="269"/>
        <v>0</v>
      </c>
      <c r="S808" s="151">
        <f t="shared" si="270"/>
        <v>0</v>
      </c>
      <c r="T808" s="151">
        <f t="shared" si="271"/>
        <v>0</v>
      </c>
    </row>
    <row r="809" spans="1:20" x14ac:dyDescent="0.2">
      <c r="A809" s="42" t="s">
        <v>121</v>
      </c>
      <c r="B809" s="49"/>
      <c r="C809" s="49"/>
      <c r="D809" s="49"/>
      <c r="E809" s="49"/>
      <c r="F809" s="139"/>
      <c r="G809" s="139"/>
      <c r="H809" s="49"/>
      <c r="I809" s="49"/>
      <c r="J809" s="49"/>
      <c r="K809" s="49"/>
      <c r="L809" s="49"/>
      <c r="M809" s="55"/>
      <c r="N809" s="79"/>
      <c r="O809" s="151"/>
      <c r="P809" s="151"/>
      <c r="Q809" s="151">
        <f t="shared" si="268"/>
        <v>0</v>
      </c>
      <c r="R809" s="151">
        <f t="shared" si="269"/>
        <v>0</v>
      </c>
      <c r="S809" s="151">
        <f t="shared" si="270"/>
        <v>0</v>
      </c>
      <c r="T809" s="151">
        <f t="shared" si="271"/>
        <v>0</v>
      </c>
    </row>
    <row r="810" spans="1:20" ht="15" x14ac:dyDescent="0.25">
      <c r="A810" s="51" t="s">
        <v>122</v>
      </c>
      <c r="B810" s="49"/>
      <c r="C810" s="49"/>
      <c r="D810" s="49"/>
      <c r="E810" s="49"/>
      <c r="F810" s="139"/>
      <c r="G810" s="139">
        <f t="shared" ref="G810:L810" si="280">G811+G812</f>
        <v>6900000</v>
      </c>
      <c r="H810" s="49">
        <f t="shared" si="280"/>
        <v>20941913</v>
      </c>
      <c r="I810" s="49">
        <f t="shared" si="280"/>
        <v>21441914</v>
      </c>
      <c r="J810" s="49">
        <f t="shared" si="280"/>
        <v>21441914</v>
      </c>
      <c r="K810" s="49">
        <f t="shared" si="280"/>
        <v>21941914</v>
      </c>
      <c r="L810" s="49">
        <f t="shared" si="280"/>
        <v>22441914</v>
      </c>
      <c r="M810" s="55"/>
      <c r="N810" s="79"/>
      <c r="O810" s="151"/>
      <c r="P810" s="151"/>
      <c r="Q810" s="151">
        <f t="shared" si="268"/>
        <v>0</v>
      </c>
      <c r="R810" s="151">
        <f t="shared" si="269"/>
        <v>0</v>
      </c>
      <c r="S810" s="151">
        <f t="shared" si="270"/>
        <v>6900000</v>
      </c>
      <c r="T810" s="151">
        <f t="shared" si="271"/>
        <v>20941913</v>
      </c>
    </row>
    <row r="811" spans="1:20" x14ac:dyDescent="0.2">
      <c r="A811" s="52" t="s">
        <v>123</v>
      </c>
      <c r="B811" s="49"/>
      <c r="C811" s="49"/>
      <c r="D811" s="49"/>
      <c r="E811" s="49"/>
      <c r="F811" s="139"/>
      <c r="G811" s="139">
        <f>G816</f>
        <v>1400000</v>
      </c>
      <c r="H811" s="49">
        <f t="shared" ref="H811:L812" si="281">H816</f>
        <v>1600000</v>
      </c>
      <c r="I811" s="49">
        <f t="shared" si="281"/>
        <v>1600000</v>
      </c>
      <c r="J811" s="49">
        <f t="shared" si="281"/>
        <v>1600000</v>
      </c>
      <c r="K811" s="49">
        <f t="shared" si="281"/>
        <v>1600000</v>
      </c>
      <c r="L811" s="49">
        <f t="shared" si="281"/>
        <v>1600000</v>
      </c>
      <c r="M811" s="55"/>
      <c r="N811" s="79"/>
      <c r="O811" s="151"/>
      <c r="P811" s="151"/>
      <c r="Q811" s="151">
        <f t="shared" si="268"/>
        <v>0</v>
      </c>
      <c r="R811" s="151">
        <f t="shared" si="269"/>
        <v>0</v>
      </c>
      <c r="S811" s="151">
        <f t="shared" si="270"/>
        <v>1400000</v>
      </c>
      <c r="T811" s="151">
        <f t="shared" si="271"/>
        <v>1600000</v>
      </c>
    </row>
    <row r="812" spans="1:20" x14ac:dyDescent="0.2">
      <c r="A812" s="52" t="s">
        <v>124</v>
      </c>
      <c r="B812" s="49"/>
      <c r="C812" s="49"/>
      <c r="D812" s="49"/>
      <c r="E812" s="85" t="s">
        <v>129</v>
      </c>
      <c r="F812" s="139"/>
      <c r="G812" s="139">
        <f>G817</f>
        <v>5500000</v>
      </c>
      <c r="H812" s="49">
        <f t="shared" si="281"/>
        <v>19341913</v>
      </c>
      <c r="I812" s="49">
        <f t="shared" si="281"/>
        <v>19841914</v>
      </c>
      <c r="J812" s="49">
        <f t="shared" si="281"/>
        <v>19841914</v>
      </c>
      <c r="K812" s="49">
        <f t="shared" si="281"/>
        <v>20341914</v>
      </c>
      <c r="L812" s="49">
        <f t="shared" si="281"/>
        <v>20841914</v>
      </c>
      <c r="M812" s="55"/>
      <c r="N812" s="79"/>
      <c r="O812" s="151"/>
      <c r="P812" s="151"/>
      <c r="Q812" s="151">
        <f t="shared" si="268"/>
        <v>0</v>
      </c>
      <c r="R812" s="151">
        <f t="shared" si="269"/>
        <v>0</v>
      </c>
      <c r="S812" s="151">
        <f t="shared" si="270"/>
        <v>5500000</v>
      </c>
      <c r="T812" s="151">
        <f t="shared" si="271"/>
        <v>19341913</v>
      </c>
    </row>
    <row r="813" spans="1:20" ht="15" x14ac:dyDescent="0.25">
      <c r="A813" s="53" t="s">
        <v>125</v>
      </c>
      <c r="B813" s="54"/>
      <c r="C813" s="54"/>
      <c r="D813" s="54"/>
      <c r="E813" s="54"/>
      <c r="F813" s="159"/>
      <c r="G813" s="159"/>
      <c r="H813" s="54"/>
      <c r="I813" s="54"/>
      <c r="J813" s="54"/>
      <c r="K813" s="54"/>
      <c r="L813" s="55"/>
      <c r="M813" s="55"/>
      <c r="N813" s="79"/>
      <c r="O813" s="151"/>
      <c r="P813" s="151"/>
      <c r="Q813" s="151">
        <f t="shared" si="268"/>
        <v>0</v>
      </c>
      <c r="R813" s="151">
        <f t="shared" si="269"/>
        <v>0</v>
      </c>
      <c r="S813" s="151">
        <f t="shared" si="270"/>
        <v>0</v>
      </c>
      <c r="T813" s="151">
        <f t="shared" si="271"/>
        <v>0</v>
      </c>
    </row>
    <row r="814" spans="1:20" x14ac:dyDescent="0.2">
      <c r="A814" s="56" t="s">
        <v>126</v>
      </c>
      <c r="B814" s="54"/>
      <c r="C814" s="54"/>
      <c r="D814" s="54"/>
      <c r="E814" s="54"/>
      <c r="F814" s="159"/>
      <c r="G814" s="159"/>
      <c r="H814" s="54"/>
      <c r="I814" s="54"/>
      <c r="J814" s="54"/>
      <c r="K814" s="54"/>
      <c r="L814" s="55"/>
      <c r="M814" s="55"/>
      <c r="N814" s="79"/>
      <c r="O814" s="151"/>
      <c r="P814" s="151"/>
      <c r="Q814" s="151">
        <f t="shared" si="268"/>
        <v>0</v>
      </c>
      <c r="R814" s="151">
        <f t="shared" si="269"/>
        <v>0</v>
      </c>
      <c r="S814" s="151">
        <f t="shared" si="270"/>
        <v>0</v>
      </c>
      <c r="T814" s="151">
        <f t="shared" si="271"/>
        <v>0</v>
      </c>
    </row>
    <row r="815" spans="1:20" x14ac:dyDescent="0.2">
      <c r="A815" s="42" t="s">
        <v>127</v>
      </c>
      <c r="B815" s="49"/>
      <c r="C815" s="49"/>
      <c r="D815" s="49"/>
      <c r="E815" s="49"/>
      <c r="F815" s="139"/>
      <c r="G815" s="139">
        <f t="shared" ref="G815:L815" si="282">G816+G817</f>
        <v>6900000</v>
      </c>
      <c r="H815" s="49">
        <f t="shared" si="282"/>
        <v>20941913</v>
      </c>
      <c r="I815" s="49">
        <f t="shared" si="282"/>
        <v>21441914</v>
      </c>
      <c r="J815" s="49">
        <f t="shared" si="282"/>
        <v>21441914</v>
      </c>
      <c r="K815" s="49">
        <f t="shared" si="282"/>
        <v>21941914</v>
      </c>
      <c r="L815" s="49">
        <f t="shared" si="282"/>
        <v>22441914</v>
      </c>
      <c r="M815" s="55"/>
      <c r="N815" s="79"/>
      <c r="O815" s="151"/>
      <c r="P815" s="151"/>
      <c r="Q815" s="151">
        <f t="shared" si="268"/>
        <v>0</v>
      </c>
      <c r="R815" s="151">
        <f t="shared" si="269"/>
        <v>0</v>
      </c>
      <c r="S815" s="151">
        <f t="shared" si="270"/>
        <v>6900000</v>
      </c>
      <c r="T815" s="151">
        <f t="shared" si="271"/>
        <v>20941913</v>
      </c>
    </row>
    <row r="816" spans="1:20" x14ac:dyDescent="0.2">
      <c r="A816" s="52" t="s">
        <v>123</v>
      </c>
      <c r="B816" s="49"/>
      <c r="C816" s="49"/>
      <c r="D816" s="49"/>
      <c r="E816" s="49"/>
      <c r="F816" s="139"/>
      <c r="G816" s="139">
        <v>1400000</v>
      </c>
      <c r="H816" s="49">
        <v>1600000</v>
      </c>
      <c r="I816" s="49">
        <v>1600000</v>
      </c>
      <c r="J816" s="49">
        <v>1600000</v>
      </c>
      <c r="K816" s="49">
        <v>1600000</v>
      </c>
      <c r="L816" s="49">
        <v>1600000</v>
      </c>
      <c r="M816" s="55" t="s">
        <v>282</v>
      </c>
      <c r="N816" s="79"/>
      <c r="O816" s="151"/>
      <c r="P816" s="151"/>
      <c r="Q816" s="151">
        <f t="shared" si="268"/>
        <v>0</v>
      </c>
      <c r="R816" s="151">
        <f t="shared" si="269"/>
        <v>0</v>
      </c>
      <c r="S816" s="151">
        <f t="shared" si="270"/>
        <v>1400000</v>
      </c>
      <c r="T816" s="151">
        <f t="shared" si="271"/>
        <v>1600000</v>
      </c>
    </row>
    <row r="817" spans="1:20" x14ac:dyDescent="0.2">
      <c r="A817" s="52" t="s">
        <v>124</v>
      </c>
      <c r="B817" s="49"/>
      <c r="C817" s="49"/>
      <c r="D817" s="49"/>
      <c r="E817" s="85" t="s">
        <v>129</v>
      </c>
      <c r="F817" s="139"/>
      <c r="G817" s="139">
        <v>5500000</v>
      </c>
      <c r="H817" s="49">
        <v>19341913</v>
      </c>
      <c r="I817" s="49">
        <v>19841914</v>
      </c>
      <c r="J817" s="49">
        <v>19841914</v>
      </c>
      <c r="K817" s="49">
        <v>20341914</v>
      </c>
      <c r="L817" s="49">
        <v>20841914</v>
      </c>
      <c r="M817" s="113" t="s">
        <v>283</v>
      </c>
      <c r="N817" s="79"/>
      <c r="O817" s="151"/>
      <c r="P817" s="151"/>
      <c r="Q817" s="151">
        <f t="shared" si="268"/>
        <v>0</v>
      </c>
      <c r="R817" s="151">
        <f t="shared" si="269"/>
        <v>0</v>
      </c>
      <c r="S817" s="151">
        <f t="shared" si="270"/>
        <v>5500000</v>
      </c>
      <c r="T817" s="151">
        <f t="shared" si="271"/>
        <v>19341913</v>
      </c>
    </row>
    <row r="818" spans="1:20" x14ac:dyDescent="0.2">
      <c r="A818" s="97" t="s">
        <v>284</v>
      </c>
      <c r="B818" s="98"/>
      <c r="C818" s="98"/>
      <c r="D818" s="98"/>
      <c r="E818" s="98"/>
      <c r="F818" s="164"/>
      <c r="G818" s="164"/>
      <c r="H818" s="98"/>
      <c r="I818" s="98"/>
      <c r="J818" s="98"/>
      <c r="K818" s="98"/>
      <c r="L818" s="70"/>
      <c r="M818" s="70"/>
      <c r="N818" s="79"/>
      <c r="O818" s="136"/>
      <c r="P818" s="136"/>
      <c r="Q818" s="136">
        <f t="shared" si="268"/>
        <v>0</v>
      </c>
      <c r="R818" s="136">
        <f t="shared" si="269"/>
        <v>0</v>
      </c>
      <c r="S818" s="136">
        <f t="shared" si="270"/>
        <v>0</v>
      </c>
      <c r="T818" s="136">
        <f t="shared" si="271"/>
        <v>0</v>
      </c>
    </row>
    <row r="819" spans="1:20" ht="15" x14ac:dyDescent="0.25">
      <c r="A819" s="51" t="s">
        <v>118</v>
      </c>
      <c r="B819" s="49">
        <f>B833+B847</f>
        <v>146518</v>
      </c>
      <c r="C819" s="49">
        <f>C833+C847</f>
        <v>146518</v>
      </c>
      <c r="D819" s="49">
        <f>D833+D847</f>
        <v>146518</v>
      </c>
      <c r="E819" s="49"/>
      <c r="F819" s="139"/>
      <c r="G819" s="139">
        <f t="shared" ref="G819:L819" si="283">G833+G847</f>
        <v>906287</v>
      </c>
      <c r="H819" s="49">
        <f t="shared" si="283"/>
        <v>906287</v>
      </c>
      <c r="I819" s="49">
        <f t="shared" si="283"/>
        <v>1572575</v>
      </c>
      <c r="J819" s="49">
        <f t="shared" si="283"/>
        <v>1572575</v>
      </c>
      <c r="K819" s="49">
        <f t="shared" si="283"/>
        <v>2238862</v>
      </c>
      <c r="L819" s="49">
        <f t="shared" si="283"/>
        <v>2238862</v>
      </c>
      <c r="M819" s="50"/>
      <c r="N819" s="79"/>
      <c r="O819" s="151"/>
      <c r="P819" s="151"/>
      <c r="Q819" s="151">
        <f t="shared" si="268"/>
        <v>146518</v>
      </c>
      <c r="R819" s="151">
        <f t="shared" si="269"/>
        <v>146518</v>
      </c>
      <c r="S819" s="151">
        <f t="shared" si="270"/>
        <v>906287</v>
      </c>
      <c r="T819" s="151">
        <f t="shared" si="271"/>
        <v>906287</v>
      </c>
    </row>
    <row r="820" spans="1:20" x14ac:dyDescent="0.2">
      <c r="A820" s="42" t="s">
        <v>119</v>
      </c>
      <c r="B820" s="49"/>
      <c r="C820" s="49"/>
      <c r="D820" s="49"/>
      <c r="E820" s="49"/>
      <c r="F820" s="139"/>
      <c r="G820" s="139"/>
      <c r="H820" s="49"/>
      <c r="I820" s="49"/>
      <c r="J820" s="49"/>
      <c r="K820" s="49"/>
      <c r="L820" s="49"/>
      <c r="M820" s="50"/>
      <c r="N820" s="79"/>
      <c r="O820" s="151"/>
      <c r="P820" s="151"/>
      <c r="Q820" s="151">
        <f t="shared" si="268"/>
        <v>0</v>
      </c>
      <c r="R820" s="151">
        <f t="shared" si="269"/>
        <v>0</v>
      </c>
      <c r="S820" s="151">
        <f t="shared" si="270"/>
        <v>0</v>
      </c>
      <c r="T820" s="151">
        <f t="shared" si="271"/>
        <v>0</v>
      </c>
    </row>
    <row r="821" spans="1:20" x14ac:dyDescent="0.2">
      <c r="A821" s="42" t="s">
        <v>120</v>
      </c>
      <c r="B821" s="49"/>
      <c r="C821" s="49"/>
      <c r="D821" s="49"/>
      <c r="E821" s="49"/>
      <c r="F821" s="139"/>
      <c r="G821" s="139"/>
      <c r="H821" s="49"/>
      <c r="I821" s="49"/>
      <c r="J821" s="49"/>
      <c r="K821" s="49"/>
      <c r="L821" s="49"/>
      <c r="M821" s="50"/>
      <c r="N821" s="79"/>
      <c r="O821" s="151"/>
      <c r="P821" s="151"/>
      <c r="Q821" s="151">
        <f t="shared" si="268"/>
        <v>0</v>
      </c>
      <c r="R821" s="151">
        <f t="shared" si="269"/>
        <v>0</v>
      </c>
      <c r="S821" s="151">
        <f t="shared" si="270"/>
        <v>0</v>
      </c>
      <c r="T821" s="151">
        <f t="shared" si="271"/>
        <v>0</v>
      </c>
    </row>
    <row r="822" spans="1:20" x14ac:dyDescent="0.2">
      <c r="A822" s="42" t="s">
        <v>121</v>
      </c>
      <c r="B822" s="49"/>
      <c r="C822" s="49"/>
      <c r="D822" s="49"/>
      <c r="E822" s="49"/>
      <c r="F822" s="139"/>
      <c r="G822" s="139"/>
      <c r="H822" s="49"/>
      <c r="I822" s="49"/>
      <c r="J822" s="49"/>
      <c r="K822" s="49"/>
      <c r="L822" s="49"/>
      <c r="M822" s="50"/>
      <c r="N822" s="79"/>
      <c r="O822" s="151"/>
      <c r="P822" s="151"/>
      <c r="Q822" s="151">
        <f t="shared" si="268"/>
        <v>0</v>
      </c>
      <c r="R822" s="151">
        <f t="shared" si="269"/>
        <v>0</v>
      </c>
      <c r="S822" s="151">
        <f t="shared" si="270"/>
        <v>0</v>
      </c>
      <c r="T822" s="151">
        <f t="shared" si="271"/>
        <v>0</v>
      </c>
    </row>
    <row r="823" spans="1:20" ht="15" x14ac:dyDescent="0.25">
      <c r="A823" s="51" t="s">
        <v>122</v>
      </c>
      <c r="B823" s="49">
        <f t="shared" ref="B823:D824" si="284">B837+B851</f>
        <v>146518</v>
      </c>
      <c r="C823" s="49">
        <f t="shared" si="284"/>
        <v>146518</v>
      </c>
      <c r="D823" s="49">
        <f t="shared" si="284"/>
        <v>146518</v>
      </c>
      <c r="E823" s="49"/>
      <c r="F823" s="139"/>
      <c r="G823" s="139">
        <f t="shared" ref="G823:L824" si="285">G837+G851</f>
        <v>906287</v>
      </c>
      <c r="H823" s="49">
        <f t="shared" si="285"/>
        <v>906287</v>
      </c>
      <c r="I823" s="49">
        <f t="shared" si="285"/>
        <v>1572575</v>
      </c>
      <c r="J823" s="49">
        <f t="shared" si="285"/>
        <v>1572575</v>
      </c>
      <c r="K823" s="49">
        <f t="shared" si="285"/>
        <v>2238862</v>
      </c>
      <c r="L823" s="49">
        <f t="shared" si="285"/>
        <v>2238862</v>
      </c>
      <c r="M823" s="50"/>
      <c r="N823" s="79"/>
      <c r="O823" s="151"/>
      <c r="P823" s="151"/>
      <c r="Q823" s="151">
        <f t="shared" si="268"/>
        <v>146518</v>
      </c>
      <c r="R823" s="151">
        <f t="shared" si="269"/>
        <v>146518</v>
      </c>
      <c r="S823" s="151">
        <f t="shared" si="270"/>
        <v>906287</v>
      </c>
      <c r="T823" s="151">
        <f t="shared" si="271"/>
        <v>906287</v>
      </c>
    </row>
    <row r="824" spans="1:20" x14ac:dyDescent="0.2">
      <c r="A824" s="52" t="s">
        <v>123</v>
      </c>
      <c r="B824" s="49">
        <f t="shared" si="284"/>
        <v>146518</v>
      </c>
      <c r="C824" s="49">
        <f t="shared" si="284"/>
        <v>146518</v>
      </c>
      <c r="D824" s="49">
        <f t="shared" si="284"/>
        <v>146518</v>
      </c>
      <c r="E824" s="49"/>
      <c r="F824" s="139"/>
      <c r="G824" s="139">
        <f t="shared" si="285"/>
        <v>906287</v>
      </c>
      <c r="H824" s="49">
        <f t="shared" si="285"/>
        <v>906287</v>
      </c>
      <c r="I824" s="49">
        <f t="shared" si="285"/>
        <v>1572575</v>
      </c>
      <c r="J824" s="49">
        <f t="shared" si="285"/>
        <v>1572575</v>
      </c>
      <c r="K824" s="49">
        <f t="shared" si="285"/>
        <v>2238862</v>
      </c>
      <c r="L824" s="49">
        <f t="shared" si="285"/>
        <v>2238862</v>
      </c>
      <c r="M824" s="50"/>
      <c r="N824" s="79"/>
      <c r="O824" s="151"/>
      <c r="P824" s="151"/>
      <c r="Q824" s="151">
        <f t="shared" si="268"/>
        <v>146518</v>
      </c>
      <c r="R824" s="151">
        <f t="shared" si="269"/>
        <v>146518</v>
      </c>
      <c r="S824" s="151">
        <f t="shared" si="270"/>
        <v>906287</v>
      </c>
      <c r="T824" s="151">
        <f t="shared" si="271"/>
        <v>906287</v>
      </c>
    </row>
    <row r="825" spans="1:20" x14ac:dyDescent="0.2">
      <c r="A825" s="52" t="s">
        <v>124</v>
      </c>
      <c r="B825" s="49"/>
      <c r="C825" s="49"/>
      <c r="D825" s="49"/>
      <c r="E825" s="85" t="s">
        <v>129</v>
      </c>
      <c r="F825" s="139"/>
      <c r="G825" s="139"/>
      <c r="H825" s="49"/>
      <c r="I825" s="49"/>
      <c r="J825" s="49"/>
      <c r="K825" s="49"/>
      <c r="L825" s="49"/>
      <c r="M825" s="50"/>
      <c r="N825" s="79"/>
      <c r="O825" s="151"/>
      <c r="P825" s="151"/>
      <c r="Q825" s="151">
        <f t="shared" si="268"/>
        <v>0</v>
      </c>
      <c r="R825" s="151">
        <f t="shared" si="269"/>
        <v>0</v>
      </c>
      <c r="S825" s="151">
        <f t="shared" si="270"/>
        <v>0</v>
      </c>
      <c r="T825" s="151">
        <f t="shared" si="271"/>
        <v>0</v>
      </c>
    </row>
    <row r="826" spans="1:20" ht="15" x14ac:dyDescent="0.25">
      <c r="A826" s="53" t="s">
        <v>125</v>
      </c>
      <c r="B826" s="54"/>
      <c r="C826" s="54"/>
      <c r="D826" s="54"/>
      <c r="E826" s="54"/>
      <c r="F826" s="159"/>
      <c r="G826" s="159"/>
      <c r="H826" s="54"/>
      <c r="I826" s="54"/>
      <c r="J826" s="54"/>
      <c r="K826" s="54"/>
      <c r="L826" s="55"/>
      <c r="M826" s="50"/>
      <c r="N826" s="79"/>
      <c r="O826" s="151"/>
      <c r="P826" s="151"/>
      <c r="Q826" s="151">
        <f t="shared" si="268"/>
        <v>0</v>
      </c>
      <c r="R826" s="151">
        <f t="shared" si="269"/>
        <v>0</v>
      </c>
      <c r="S826" s="151">
        <f t="shared" si="270"/>
        <v>0</v>
      </c>
      <c r="T826" s="151">
        <f t="shared" si="271"/>
        <v>0</v>
      </c>
    </row>
    <row r="827" spans="1:20" x14ac:dyDescent="0.2">
      <c r="A827" s="56" t="s">
        <v>126</v>
      </c>
      <c r="B827" s="54"/>
      <c r="C827" s="54"/>
      <c r="D827" s="54"/>
      <c r="E827" s="54"/>
      <c r="F827" s="159"/>
      <c r="G827" s="159"/>
      <c r="H827" s="54"/>
      <c r="I827" s="54"/>
      <c r="J827" s="54"/>
      <c r="K827" s="54"/>
      <c r="L827" s="55"/>
      <c r="M827" s="50"/>
      <c r="N827" s="79"/>
      <c r="O827" s="151"/>
      <c r="P827" s="151"/>
      <c r="Q827" s="151">
        <f t="shared" si="268"/>
        <v>0</v>
      </c>
      <c r="R827" s="151">
        <f t="shared" si="269"/>
        <v>0</v>
      </c>
      <c r="S827" s="151">
        <f t="shared" si="270"/>
        <v>0</v>
      </c>
      <c r="T827" s="151">
        <f t="shared" si="271"/>
        <v>0</v>
      </c>
    </row>
    <row r="828" spans="1:20" x14ac:dyDescent="0.2">
      <c r="A828" s="42" t="s">
        <v>127</v>
      </c>
      <c r="B828" s="49">
        <f t="shared" ref="B828:D829" si="286">B842+B856</f>
        <v>146518</v>
      </c>
      <c r="C828" s="49">
        <f t="shared" si="286"/>
        <v>146518</v>
      </c>
      <c r="D828" s="49">
        <f t="shared" si="286"/>
        <v>146518</v>
      </c>
      <c r="E828" s="49"/>
      <c r="F828" s="139"/>
      <c r="G828" s="139">
        <f t="shared" ref="G828:L829" si="287">G842+G856</f>
        <v>906287</v>
      </c>
      <c r="H828" s="49">
        <f t="shared" si="287"/>
        <v>906287</v>
      </c>
      <c r="I828" s="49">
        <f t="shared" si="287"/>
        <v>1572575</v>
      </c>
      <c r="J828" s="49">
        <f t="shared" si="287"/>
        <v>1572575</v>
      </c>
      <c r="K828" s="49">
        <f t="shared" si="287"/>
        <v>2238862</v>
      </c>
      <c r="L828" s="49">
        <f t="shared" si="287"/>
        <v>2238862</v>
      </c>
      <c r="M828" s="50"/>
      <c r="N828" s="79"/>
      <c r="O828" s="151"/>
      <c r="P828" s="151"/>
      <c r="Q828" s="151">
        <f t="shared" si="268"/>
        <v>146518</v>
      </c>
      <c r="R828" s="151">
        <f t="shared" si="269"/>
        <v>146518</v>
      </c>
      <c r="S828" s="151">
        <f t="shared" si="270"/>
        <v>906287</v>
      </c>
      <c r="T828" s="151">
        <f t="shared" si="271"/>
        <v>906287</v>
      </c>
    </row>
    <row r="829" spans="1:20" x14ac:dyDescent="0.2">
      <c r="A829" s="52" t="s">
        <v>123</v>
      </c>
      <c r="B829" s="49">
        <f>B843+B857</f>
        <v>146518</v>
      </c>
      <c r="C829" s="49">
        <f t="shared" si="286"/>
        <v>146518</v>
      </c>
      <c r="D829" s="49">
        <f t="shared" si="286"/>
        <v>146518</v>
      </c>
      <c r="E829" s="49"/>
      <c r="F829" s="139"/>
      <c r="G829" s="139">
        <f t="shared" si="287"/>
        <v>906287</v>
      </c>
      <c r="H829" s="49">
        <f t="shared" si="287"/>
        <v>906287</v>
      </c>
      <c r="I829" s="49">
        <f t="shared" si="287"/>
        <v>1572575</v>
      </c>
      <c r="J829" s="49">
        <f t="shared" si="287"/>
        <v>1572575</v>
      </c>
      <c r="K829" s="49">
        <f t="shared" si="287"/>
        <v>2238862</v>
      </c>
      <c r="L829" s="49">
        <f t="shared" si="287"/>
        <v>2238862</v>
      </c>
      <c r="M829" s="50"/>
      <c r="N829" s="79"/>
      <c r="O829" s="151"/>
      <c r="P829" s="151"/>
      <c r="Q829" s="151">
        <f t="shared" si="268"/>
        <v>146518</v>
      </c>
      <c r="R829" s="151">
        <f t="shared" si="269"/>
        <v>146518</v>
      </c>
      <c r="S829" s="151">
        <f t="shared" si="270"/>
        <v>906287</v>
      </c>
      <c r="T829" s="151">
        <f t="shared" si="271"/>
        <v>906287</v>
      </c>
    </row>
    <row r="830" spans="1:20" x14ac:dyDescent="0.2">
      <c r="A830" s="52" t="s">
        <v>124</v>
      </c>
      <c r="B830" s="49"/>
      <c r="C830" s="49"/>
      <c r="D830" s="49"/>
      <c r="E830" s="85" t="s">
        <v>129</v>
      </c>
      <c r="F830" s="139"/>
      <c r="G830" s="139"/>
      <c r="H830" s="49"/>
      <c r="I830" s="49"/>
      <c r="J830" s="49"/>
      <c r="K830" s="49"/>
      <c r="L830" s="49"/>
      <c r="M830" s="50"/>
      <c r="N830" s="79"/>
      <c r="O830" s="151"/>
      <c r="P830" s="151"/>
      <c r="Q830" s="151">
        <f t="shared" si="268"/>
        <v>0</v>
      </c>
      <c r="R830" s="151">
        <f t="shared" si="269"/>
        <v>0</v>
      </c>
      <c r="S830" s="151">
        <f t="shared" si="270"/>
        <v>0</v>
      </c>
      <c r="T830" s="151">
        <f t="shared" si="271"/>
        <v>0</v>
      </c>
    </row>
    <row r="831" spans="1:20" x14ac:dyDescent="0.2">
      <c r="A831" s="71" t="s">
        <v>285</v>
      </c>
      <c r="B831" s="72"/>
      <c r="C831" s="72"/>
      <c r="D831" s="72"/>
      <c r="E831" s="72"/>
      <c r="F831" s="162"/>
      <c r="G831" s="162"/>
      <c r="H831" s="72"/>
      <c r="I831" s="72"/>
      <c r="J831" s="72"/>
      <c r="K831" s="72"/>
      <c r="L831" s="73"/>
      <c r="M831" s="73"/>
      <c r="O831" s="136"/>
      <c r="P831" s="136"/>
      <c r="Q831" s="136">
        <f t="shared" si="268"/>
        <v>0</v>
      </c>
      <c r="R831" s="136">
        <f t="shared" si="269"/>
        <v>0</v>
      </c>
      <c r="S831" s="136">
        <f t="shared" si="270"/>
        <v>0</v>
      </c>
      <c r="T831" s="136">
        <f t="shared" si="271"/>
        <v>0</v>
      </c>
    </row>
    <row r="832" spans="1:20" x14ac:dyDescent="0.2">
      <c r="A832" s="74" t="s">
        <v>286</v>
      </c>
      <c r="B832" s="75"/>
      <c r="C832" s="75"/>
      <c r="D832" s="75"/>
      <c r="E832" s="75"/>
      <c r="F832" s="163"/>
      <c r="G832" s="163"/>
      <c r="H832" s="75"/>
      <c r="I832" s="75"/>
      <c r="J832" s="75"/>
      <c r="K832" s="75"/>
      <c r="L832" s="76"/>
      <c r="M832" s="76"/>
      <c r="O832" s="136"/>
      <c r="P832" s="136"/>
      <c r="Q832" s="136">
        <f t="shared" si="268"/>
        <v>0</v>
      </c>
      <c r="R832" s="136">
        <f t="shared" si="269"/>
        <v>0</v>
      </c>
      <c r="S832" s="136">
        <f t="shared" si="270"/>
        <v>0</v>
      </c>
      <c r="T832" s="136">
        <f t="shared" si="271"/>
        <v>0</v>
      </c>
    </row>
    <row r="833" spans="1:20" ht="15" x14ac:dyDescent="0.25">
      <c r="A833" s="51" t="s">
        <v>118</v>
      </c>
      <c r="B833" s="49">
        <v>146518</v>
      </c>
      <c r="C833" s="49">
        <v>146518</v>
      </c>
      <c r="D833" s="49">
        <v>146518</v>
      </c>
      <c r="E833" s="49"/>
      <c r="F833" s="139"/>
      <c r="G833" s="139">
        <v>240000</v>
      </c>
      <c r="H833" s="49">
        <v>240000</v>
      </c>
      <c r="I833" s="49">
        <v>240000</v>
      </c>
      <c r="J833" s="49">
        <v>240000</v>
      </c>
      <c r="K833" s="49">
        <v>240000</v>
      </c>
      <c r="L833" s="49">
        <v>240000</v>
      </c>
      <c r="M833" s="50"/>
      <c r="N833" s="79"/>
      <c r="O833" s="151"/>
      <c r="P833" s="151"/>
      <c r="Q833" s="151">
        <f t="shared" ref="Q833:Q858" si="288">C833</f>
        <v>146518</v>
      </c>
      <c r="R833" s="151">
        <f t="shared" ref="R833:R858" si="289">D833</f>
        <v>146518</v>
      </c>
      <c r="S833" s="151">
        <f t="shared" ref="S833:S858" si="290">G833</f>
        <v>240000</v>
      </c>
      <c r="T833" s="151">
        <f t="shared" ref="T833:T858" si="291">H833</f>
        <v>240000</v>
      </c>
    </row>
    <row r="834" spans="1:20" x14ac:dyDescent="0.2">
      <c r="A834" s="42" t="s">
        <v>119</v>
      </c>
      <c r="B834" s="49"/>
      <c r="C834" s="49"/>
      <c r="D834" s="49"/>
      <c r="E834" s="49"/>
      <c r="F834" s="139"/>
      <c r="G834" s="139"/>
      <c r="H834" s="49"/>
      <c r="I834" s="49"/>
      <c r="J834" s="49"/>
      <c r="K834" s="49"/>
      <c r="L834" s="49"/>
      <c r="M834" s="50"/>
      <c r="N834" s="79"/>
      <c r="O834" s="151"/>
      <c r="P834" s="151"/>
      <c r="Q834" s="151">
        <f t="shared" si="288"/>
        <v>0</v>
      </c>
      <c r="R834" s="151">
        <f t="shared" si="289"/>
        <v>0</v>
      </c>
      <c r="S834" s="151">
        <f t="shared" si="290"/>
        <v>0</v>
      </c>
      <c r="T834" s="151">
        <f t="shared" si="291"/>
        <v>0</v>
      </c>
    </row>
    <row r="835" spans="1:20" x14ac:dyDescent="0.2">
      <c r="A835" s="42" t="s">
        <v>120</v>
      </c>
      <c r="B835" s="49"/>
      <c r="C835" s="49"/>
      <c r="D835" s="49"/>
      <c r="E835" s="49"/>
      <c r="F835" s="139"/>
      <c r="G835" s="139"/>
      <c r="H835" s="49"/>
      <c r="I835" s="49"/>
      <c r="J835" s="49"/>
      <c r="K835" s="49"/>
      <c r="L835" s="49"/>
      <c r="M835" s="50"/>
      <c r="N835" s="79"/>
      <c r="O835" s="151"/>
      <c r="P835" s="151"/>
      <c r="Q835" s="151">
        <f t="shared" si="288"/>
        <v>0</v>
      </c>
      <c r="R835" s="151">
        <f t="shared" si="289"/>
        <v>0</v>
      </c>
      <c r="S835" s="151">
        <f t="shared" si="290"/>
        <v>0</v>
      </c>
      <c r="T835" s="151">
        <f t="shared" si="291"/>
        <v>0</v>
      </c>
    </row>
    <row r="836" spans="1:20" x14ac:dyDescent="0.2">
      <c r="A836" s="42" t="s">
        <v>121</v>
      </c>
      <c r="B836" s="49"/>
      <c r="C836" s="49"/>
      <c r="D836" s="49"/>
      <c r="E836" s="49"/>
      <c r="F836" s="139"/>
      <c r="G836" s="139"/>
      <c r="H836" s="49"/>
      <c r="I836" s="49"/>
      <c r="J836" s="49"/>
      <c r="K836" s="49"/>
      <c r="L836" s="49"/>
      <c r="M836" s="50"/>
      <c r="N836" s="79"/>
      <c r="O836" s="151"/>
      <c r="P836" s="151"/>
      <c r="Q836" s="151">
        <f t="shared" si="288"/>
        <v>0</v>
      </c>
      <c r="R836" s="151">
        <f t="shared" si="289"/>
        <v>0</v>
      </c>
      <c r="S836" s="151">
        <f t="shared" si="290"/>
        <v>0</v>
      </c>
      <c r="T836" s="151">
        <f t="shared" si="291"/>
        <v>0</v>
      </c>
    </row>
    <row r="837" spans="1:20" ht="15" x14ac:dyDescent="0.25">
      <c r="A837" s="51" t="s">
        <v>122</v>
      </c>
      <c r="B837" s="49">
        <v>146518</v>
      </c>
      <c r="C837" s="49">
        <v>146518</v>
      </c>
      <c r="D837" s="49">
        <v>146518</v>
      </c>
      <c r="E837" s="49"/>
      <c r="F837" s="139"/>
      <c r="G837" s="139">
        <v>240000</v>
      </c>
      <c r="H837" s="49">
        <v>240000</v>
      </c>
      <c r="I837" s="49">
        <v>240000</v>
      </c>
      <c r="J837" s="49">
        <v>240000</v>
      </c>
      <c r="K837" s="49">
        <v>240000</v>
      </c>
      <c r="L837" s="49">
        <v>240000</v>
      </c>
      <c r="M837" s="50"/>
      <c r="N837" s="79"/>
      <c r="O837" s="151"/>
      <c r="P837" s="151"/>
      <c r="Q837" s="151">
        <f t="shared" si="288"/>
        <v>146518</v>
      </c>
      <c r="R837" s="151">
        <f t="shared" si="289"/>
        <v>146518</v>
      </c>
      <c r="S837" s="151">
        <f t="shared" si="290"/>
        <v>240000</v>
      </c>
      <c r="T837" s="151">
        <f t="shared" si="291"/>
        <v>240000</v>
      </c>
    </row>
    <row r="838" spans="1:20" x14ac:dyDescent="0.2">
      <c r="A838" s="52" t="s">
        <v>123</v>
      </c>
      <c r="B838" s="49">
        <v>146518</v>
      </c>
      <c r="C838" s="49">
        <v>146518</v>
      </c>
      <c r="D838" s="49">
        <v>146518</v>
      </c>
      <c r="E838" s="49"/>
      <c r="F838" s="139"/>
      <c r="G838" s="139">
        <v>240000</v>
      </c>
      <c r="H838" s="49">
        <v>240000</v>
      </c>
      <c r="I838" s="49">
        <v>240000</v>
      </c>
      <c r="J838" s="49">
        <v>240000</v>
      </c>
      <c r="K838" s="49">
        <v>240000</v>
      </c>
      <c r="L838" s="49">
        <v>240000</v>
      </c>
      <c r="M838" s="50"/>
      <c r="N838" s="79"/>
      <c r="O838" s="151"/>
      <c r="P838" s="151"/>
      <c r="Q838" s="151">
        <f t="shared" si="288"/>
        <v>146518</v>
      </c>
      <c r="R838" s="151">
        <f t="shared" si="289"/>
        <v>146518</v>
      </c>
      <c r="S838" s="151">
        <f t="shared" si="290"/>
        <v>240000</v>
      </c>
      <c r="T838" s="151">
        <f t="shared" si="291"/>
        <v>240000</v>
      </c>
    </row>
    <row r="839" spans="1:20" x14ac:dyDescent="0.2">
      <c r="A839" s="52" t="s">
        <v>124</v>
      </c>
      <c r="B839" s="49"/>
      <c r="C839" s="49"/>
      <c r="D839" s="49"/>
      <c r="E839" s="85" t="s">
        <v>129</v>
      </c>
      <c r="F839" s="139"/>
      <c r="G839" s="139"/>
      <c r="H839" s="49"/>
      <c r="I839" s="49"/>
      <c r="J839" s="49"/>
      <c r="K839" s="49"/>
      <c r="L839" s="49"/>
      <c r="M839" s="50"/>
      <c r="N839" s="79"/>
      <c r="O839" s="151"/>
      <c r="P839" s="151"/>
      <c r="Q839" s="151">
        <f t="shared" si="288"/>
        <v>0</v>
      </c>
      <c r="R839" s="151">
        <f t="shared" si="289"/>
        <v>0</v>
      </c>
      <c r="S839" s="151">
        <f t="shared" si="290"/>
        <v>0</v>
      </c>
      <c r="T839" s="151">
        <f t="shared" si="291"/>
        <v>0</v>
      </c>
    </row>
    <row r="840" spans="1:20" ht="15" x14ac:dyDescent="0.25">
      <c r="A840" s="53" t="s">
        <v>125</v>
      </c>
      <c r="B840" s="54"/>
      <c r="C840" s="54"/>
      <c r="D840" s="54"/>
      <c r="E840" s="54"/>
      <c r="F840" s="159"/>
      <c r="G840" s="159"/>
      <c r="H840" s="54"/>
      <c r="I840" s="54"/>
      <c r="J840" s="54"/>
      <c r="K840" s="54"/>
      <c r="L840" s="55"/>
      <c r="M840" s="50"/>
      <c r="N840" s="79"/>
      <c r="O840" s="151"/>
      <c r="P840" s="151"/>
      <c r="Q840" s="151">
        <f t="shared" si="288"/>
        <v>0</v>
      </c>
      <c r="R840" s="151">
        <f t="shared" si="289"/>
        <v>0</v>
      </c>
      <c r="S840" s="151">
        <f t="shared" si="290"/>
        <v>0</v>
      </c>
      <c r="T840" s="151">
        <f t="shared" si="291"/>
        <v>0</v>
      </c>
    </row>
    <row r="841" spans="1:20" x14ac:dyDescent="0.2">
      <c r="A841" s="56" t="s">
        <v>126</v>
      </c>
      <c r="B841" s="54"/>
      <c r="C841" s="54"/>
      <c r="D841" s="54"/>
      <c r="E841" s="54"/>
      <c r="F841" s="159"/>
      <c r="G841" s="159"/>
      <c r="H841" s="54"/>
      <c r="I841" s="54"/>
      <c r="J841" s="54"/>
      <c r="K841" s="54"/>
      <c r="L841" s="55"/>
      <c r="M841" s="50"/>
      <c r="N841" s="79"/>
      <c r="O841" s="151"/>
      <c r="P841" s="151"/>
      <c r="Q841" s="151">
        <f t="shared" si="288"/>
        <v>0</v>
      </c>
      <c r="R841" s="151">
        <f t="shared" si="289"/>
        <v>0</v>
      </c>
      <c r="S841" s="151">
        <f t="shared" si="290"/>
        <v>0</v>
      </c>
      <c r="T841" s="151">
        <f t="shared" si="291"/>
        <v>0</v>
      </c>
    </row>
    <row r="842" spans="1:20" x14ac:dyDescent="0.2">
      <c r="A842" s="42" t="s">
        <v>127</v>
      </c>
      <c r="B842" s="49">
        <v>146518</v>
      </c>
      <c r="C842" s="49">
        <v>146518</v>
      </c>
      <c r="D842" s="49">
        <v>146518</v>
      </c>
      <c r="E842" s="49"/>
      <c r="F842" s="139"/>
      <c r="G842" s="139">
        <v>240000</v>
      </c>
      <c r="H842" s="49">
        <v>240000</v>
      </c>
      <c r="I842" s="49">
        <v>240000</v>
      </c>
      <c r="J842" s="49">
        <v>240000</v>
      </c>
      <c r="K842" s="49">
        <v>240000</v>
      </c>
      <c r="L842" s="49">
        <v>240000</v>
      </c>
      <c r="M842" s="50"/>
      <c r="N842" s="79"/>
      <c r="O842" s="151"/>
      <c r="P842" s="151"/>
      <c r="Q842" s="151">
        <f t="shared" si="288"/>
        <v>146518</v>
      </c>
      <c r="R842" s="151">
        <f t="shared" si="289"/>
        <v>146518</v>
      </c>
      <c r="S842" s="151">
        <f t="shared" si="290"/>
        <v>240000</v>
      </c>
      <c r="T842" s="151">
        <f t="shared" si="291"/>
        <v>240000</v>
      </c>
    </row>
    <row r="843" spans="1:20" x14ac:dyDescent="0.2">
      <c r="A843" s="52" t="s">
        <v>123</v>
      </c>
      <c r="B843" s="49">
        <v>146518</v>
      </c>
      <c r="C843" s="49">
        <v>146518</v>
      </c>
      <c r="D843" s="49">
        <v>146518</v>
      </c>
      <c r="E843" s="49" t="s">
        <v>83</v>
      </c>
      <c r="F843" s="139"/>
      <c r="G843" s="139">
        <v>240000</v>
      </c>
      <c r="H843" s="49">
        <v>240000</v>
      </c>
      <c r="I843" s="49">
        <v>240000</v>
      </c>
      <c r="J843" s="49">
        <v>240000</v>
      </c>
      <c r="K843" s="49">
        <v>240000</v>
      </c>
      <c r="L843" s="49">
        <v>240000</v>
      </c>
      <c r="M843" s="111" t="s">
        <v>287</v>
      </c>
      <c r="N843" s="79"/>
      <c r="O843" s="151"/>
      <c r="P843" s="151"/>
      <c r="Q843" s="151">
        <f t="shared" si="288"/>
        <v>146518</v>
      </c>
      <c r="R843" s="151">
        <f t="shared" si="289"/>
        <v>146518</v>
      </c>
      <c r="S843" s="151">
        <f t="shared" si="290"/>
        <v>240000</v>
      </c>
      <c r="T843" s="151">
        <f t="shared" si="291"/>
        <v>240000</v>
      </c>
    </row>
    <row r="844" spans="1:20" x14ac:dyDescent="0.2">
      <c r="A844" s="52" t="s">
        <v>124</v>
      </c>
      <c r="B844" s="49"/>
      <c r="C844" s="49"/>
      <c r="D844" s="49"/>
      <c r="E844" s="85" t="s">
        <v>129</v>
      </c>
      <c r="F844" s="139"/>
      <c r="G844" s="139"/>
      <c r="H844" s="49"/>
      <c r="I844" s="49"/>
      <c r="J844" s="49"/>
      <c r="K844" s="49"/>
      <c r="L844" s="49"/>
      <c r="M844" s="50"/>
      <c r="N844" s="79"/>
      <c r="O844" s="151"/>
      <c r="P844" s="151"/>
      <c r="Q844" s="151">
        <f t="shared" si="288"/>
        <v>0</v>
      </c>
      <c r="R844" s="151">
        <f t="shared" si="289"/>
        <v>0</v>
      </c>
      <c r="S844" s="151">
        <f t="shared" si="290"/>
        <v>0</v>
      </c>
      <c r="T844" s="151">
        <f t="shared" si="291"/>
        <v>0</v>
      </c>
    </row>
    <row r="845" spans="1:20" x14ac:dyDescent="0.2">
      <c r="A845" s="71" t="s">
        <v>288</v>
      </c>
      <c r="B845" s="72"/>
      <c r="C845" s="72"/>
      <c r="D845" s="72"/>
      <c r="E845" s="72"/>
      <c r="F845" s="162"/>
      <c r="G845" s="162"/>
      <c r="H845" s="72"/>
      <c r="I845" s="72"/>
      <c r="J845" s="72"/>
      <c r="K845" s="72"/>
      <c r="L845" s="73"/>
      <c r="M845" s="73"/>
      <c r="O845" s="136"/>
      <c r="P845" s="136"/>
      <c r="Q845" s="136">
        <f t="shared" si="288"/>
        <v>0</v>
      </c>
      <c r="R845" s="136">
        <f t="shared" si="289"/>
        <v>0</v>
      </c>
      <c r="S845" s="136">
        <f t="shared" si="290"/>
        <v>0</v>
      </c>
      <c r="T845" s="136">
        <f t="shared" si="291"/>
        <v>0</v>
      </c>
    </row>
    <row r="846" spans="1:20" x14ac:dyDescent="0.2">
      <c r="A846" s="74" t="s">
        <v>289</v>
      </c>
      <c r="B846" s="75"/>
      <c r="C846" s="75"/>
      <c r="D846" s="75"/>
      <c r="E846" s="75"/>
      <c r="F846" s="163"/>
      <c r="G846" s="163"/>
      <c r="H846" s="75"/>
      <c r="I846" s="75"/>
      <c r="J846" s="75"/>
      <c r="K846" s="75"/>
      <c r="L846" s="76"/>
      <c r="M846" s="76"/>
      <c r="O846" s="136"/>
      <c r="P846" s="136"/>
      <c r="Q846" s="136">
        <f t="shared" si="288"/>
        <v>0</v>
      </c>
      <c r="R846" s="136">
        <f t="shared" si="289"/>
        <v>0</v>
      </c>
      <c r="S846" s="136">
        <f t="shared" si="290"/>
        <v>0</v>
      </c>
      <c r="T846" s="136">
        <f t="shared" si="291"/>
        <v>0</v>
      </c>
    </row>
    <row r="847" spans="1:20" ht="15" x14ac:dyDescent="0.25">
      <c r="A847" s="51" t="s">
        <v>118</v>
      </c>
      <c r="B847" s="49"/>
      <c r="C847" s="49"/>
      <c r="D847" s="49"/>
      <c r="E847" s="49"/>
      <c r="F847" s="139"/>
      <c r="G847" s="139">
        <v>666287</v>
      </c>
      <c r="H847" s="49">
        <v>666287</v>
      </c>
      <c r="I847" s="49">
        <v>1332575</v>
      </c>
      <c r="J847" s="49">
        <v>1332575</v>
      </c>
      <c r="K847" s="49">
        <v>1998862</v>
      </c>
      <c r="L847" s="49">
        <v>1998862</v>
      </c>
      <c r="M847" s="50"/>
      <c r="N847" s="79"/>
      <c r="O847" s="151"/>
      <c r="P847" s="151"/>
      <c r="Q847" s="151">
        <f t="shared" si="288"/>
        <v>0</v>
      </c>
      <c r="R847" s="151">
        <f t="shared" si="289"/>
        <v>0</v>
      </c>
      <c r="S847" s="151">
        <f t="shared" si="290"/>
        <v>666287</v>
      </c>
      <c r="T847" s="151">
        <f t="shared" si="291"/>
        <v>666287</v>
      </c>
    </row>
    <row r="848" spans="1:20" x14ac:dyDescent="0.2">
      <c r="A848" s="42" t="s">
        <v>119</v>
      </c>
      <c r="B848" s="49"/>
      <c r="C848" s="49"/>
      <c r="D848" s="49"/>
      <c r="E848" s="49"/>
      <c r="F848" s="139"/>
      <c r="G848" s="139"/>
      <c r="H848" s="49"/>
      <c r="I848" s="49"/>
      <c r="J848" s="49"/>
      <c r="K848" s="49"/>
      <c r="L848" s="49"/>
      <c r="M848" s="50"/>
      <c r="N848" s="79"/>
      <c r="O848" s="151"/>
      <c r="P848" s="151"/>
      <c r="Q848" s="151">
        <f t="shared" si="288"/>
        <v>0</v>
      </c>
      <c r="R848" s="151">
        <f t="shared" si="289"/>
        <v>0</v>
      </c>
      <c r="S848" s="151">
        <f t="shared" si="290"/>
        <v>0</v>
      </c>
      <c r="T848" s="151">
        <f t="shared" si="291"/>
        <v>0</v>
      </c>
    </row>
    <row r="849" spans="1:20" x14ac:dyDescent="0.2">
      <c r="A849" s="42" t="s">
        <v>120</v>
      </c>
      <c r="B849" s="49"/>
      <c r="C849" s="49"/>
      <c r="D849" s="49"/>
      <c r="E849" s="49"/>
      <c r="F849" s="139"/>
      <c r="G849" s="139"/>
      <c r="H849" s="49"/>
      <c r="I849" s="49"/>
      <c r="J849" s="49"/>
      <c r="K849" s="49"/>
      <c r="L849" s="49"/>
      <c r="M849" s="50"/>
      <c r="N849" s="79"/>
      <c r="O849" s="151"/>
      <c r="P849" s="151"/>
      <c r="Q849" s="151">
        <f t="shared" si="288"/>
        <v>0</v>
      </c>
      <c r="R849" s="151">
        <f t="shared" si="289"/>
        <v>0</v>
      </c>
      <c r="S849" s="151">
        <f t="shared" si="290"/>
        <v>0</v>
      </c>
      <c r="T849" s="151">
        <f t="shared" si="291"/>
        <v>0</v>
      </c>
    </row>
    <row r="850" spans="1:20" x14ac:dyDescent="0.2">
      <c r="A850" s="42" t="s">
        <v>121</v>
      </c>
      <c r="B850" s="49"/>
      <c r="C850" s="49"/>
      <c r="D850" s="49"/>
      <c r="E850" s="49"/>
      <c r="F850" s="139"/>
      <c r="G850" s="139"/>
      <c r="H850" s="49"/>
      <c r="I850" s="49"/>
      <c r="J850" s="49"/>
      <c r="K850" s="49"/>
      <c r="L850" s="49"/>
      <c r="M850" s="50"/>
      <c r="N850" s="79"/>
      <c r="O850" s="151"/>
      <c r="P850" s="151"/>
      <c r="Q850" s="151">
        <f t="shared" si="288"/>
        <v>0</v>
      </c>
      <c r="R850" s="151">
        <f t="shared" si="289"/>
        <v>0</v>
      </c>
      <c r="S850" s="151">
        <f t="shared" si="290"/>
        <v>0</v>
      </c>
      <c r="T850" s="151">
        <f t="shared" si="291"/>
        <v>0</v>
      </c>
    </row>
    <row r="851" spans="1:20" ht="15" x14ac:dyDescent="0.25">
      <c r="A851" s="51" t="s">
        <v>122</v>
      </c>
      <c r="B851" s="49"/>
      <c r="C851" s="49"/>
      <c r="D851" s="49"/>
      <c r="E851" s="49"/>
      <c r="F851" s="139"/>
      <c r="G851" s="139">
        <v>666287</v>
      </c>
      <c r="H851" s="49">
        <v>666287</v>
      </c>
      <c r="I851" s="49">
        <v>1332575</v>
      </c>
      <c r="J851" s="49">
        <v>1332575</v>
      </c>
      <c r="K851" s="49">
        <v>1998862</v>
      </c>
      <c r="L851" s="49">
        <v>1998862</v>
      </c>
      <c r="M851" s="50"/>
      <c r="N851" s="79"/>
      <c r="O851" s="151"/>
      <c r="P851" s="151"/>
      <c r="Q851" s="151">
        <f t="shared" si="288"/>
        <v>0</v>
      </c>
      <c r="R851" s="151">
        <f t="shared" si="289"/>
        <v>0</v>
      </c>
      <c r="S851" s="151">
        <f t="shared" si="290"/>
        <v>666287</v>
      </c>
      <c r="T851" s="151">
        <f t="shared" si="291"/>
        <v>666287</v>
      </c>
    </row>
    <row r="852" spans="1:20" x14ac:dyDescent="0.2">
      <c r="A852" s="52" t="s">
        <v>123</v>
      </c>
      <c r="B852" s="49"/>
      <c r="C852" s="49"/>
      <c r="D852" s="49"/>
      <c r="E852" s="49"/>
      <c r="F852" s="139"/>
      <c r="G852" s="139">
        <v>666287</v>
      </c>
      <c r="H852" s="49">
        <v>666287</v>
      </c>
      <c r="I852" s="49">
        <v>1332575</v>
      </c>
      <c r="J852" s="49">
        <v>1332575</v>
      </c>
      <c r="K852" s="49">
        <v>1998862</v>
      </c>
      <c r="L852" s="49">
        <v>1998862</v>
      </c>
      <c r="M852" s="50"/>
      <c r="N852" s="79"/>
      <c r="O852" s="151"/>
      <c r="P852" s="151"/>
      <c r="Q852" s="151">
        <f t="shared" si="288"/>
        <v>0</v>
      </c>
      <c r="R852" s="151">
        <f t="shared" si="289"/>
        <v>0</v>
      </c>
      <c r="S852" s="151">
        <f t="shared" si="290"/>
        <v>666287</v>
      </c>
      <c r="T852" s="151">
        <f t="shared" si="291"/>
        <v>666287</v>
      </c>
    </row>
    <row r="853" spans="1:20" x14ac:dyDescent="0.2">
      <c r="A853" s="52" t="s">
        <v>124</v>
      </c>
      <c r="B853" s="49"/>
      <c r="C853" s="49"/>
      <c r="D853" s="49"/>
      <c r="E853" s="85" t="s">
        <v>129</v>
      </c>
      <c r="F853" s="139"/>
      <c r="G853" s="139"/>
      <c r="H853" s="49"/>
      <c r="I853" s="49"/>
      <c r="J853" s="49"/>
      <c r="K853" s="49"/>
      <c r="L853" s="49"/>
      <c r="M853" s="50"/>
      <c r="N853" s="79"/>
      <c r="O853" s="151"/>
      <c r="P853" s="151"/>
      <c r="Q853" s="151">
        <f t="shared" si="288"/>
        <v>0</v>
      </c>
      <c r="R853" s="151">
        <f t="shared" si="289"/>
        <v>0</v>
      </c>
      <c r="S853" s="151">
        <f t="shared" si="290"/>
        <v>0</v>
      </c>
      <c r="T853" s="151">
        <f t="shared" si="291"/>
        <v>0</v>
      </c>
    </row>
    <row r="854" spans="1:20" ht="15" x14ac:dyDescent="0.25">
      <c r="A854" s="53" t="s">
        <v>125</v>
      </c>
      <c r="B854" s="54"/>
      <c r="C854" s="54"/>
      <c r="D854" s="54"/>
      <c r="E854" s="54"/>
      <c r="F854" s="159"/>
      <c r="G854" s="159"/>
      <c r="H854" s="54"/>
      <c r="I854" s="54"/>
      <c r="J854" s="54"/>
      <c r="K854" s="54"/>
      <c r="L854" s="55"/>
      <c r="M854" s="50"/>
      <c r="N854" s="79"/>
      <c r="O854" s="151"/>
      <c r="P854" s="151"/>
      <c r="Q854" s="151">
        <f t="shared" si="288"/>
        <v>0</v>
      </c>
      <c r="R854" s="151">
        <f t="shared" si="289"/>
        <v>0</v>
      </c>
      <c r="S854" s="151">
        <f t="shared" si="290"/>
        <v>0</v>
      </c>
      <c r="T854" s="151">
        <f t="shared" si="291"/>
        <v>0</v>
      </c>
    </row>
    <row r="855" spans="1:20" x14ac:dyDescent="0.2">
      <c r="A855" s="56" t="s">
        <v>126</v>
      </c>
      <c r="B855" s="54"/>
      <c r="C855" s="54"/>
      <c r="D855" s="54"/>
      <c r="E855" s="54"/>
      <c r="F855" s="159"/>
      <c r="G855" s="159"/>
      <c r="H855" s="54"/>
      <c r="I855" s="54"/>
      <c r="J855" s="54"/>
      <c r="K855" s="54"/>
      <c r="L855" s="55"/>
      <c r="M855" s="50"/>
      <c r="N855" s="79"/>
      <c r="O855" s="151"/>
      <c r="P855" s="151"/>
      <c r="Q855" s="151">
        <f t="shared" si="288"/>
        <v>0</v>
      </c>
      <c r="R855" s="151">
        <f t="shared" si="289"/>
        <v>0</v>
      </c>
      <c r="S855" s="151">
        <f t="shared" si="290"/>
        <v>0</v>
      </c>
      <c r="T855" s="151">
        <f t="shared" si="291"/>
        <v>0</v>
      </c>
    </row>
    <row r="856" spans="1:20" x14ac:dyDescent="0.2">
      <c r="A856" s="42" t="s">
        <v>127</v>
      </c>
      <c r="B856" s="49"/>
      <c r="C856" s="49"/>
      <c r="D856" s="49"/>
      <c r="E856" s="49"/>
      <c r="F856" s="139"/>
      <c r="G856" s="139">
        <v>666287</v>
      </c>
      <c r="H856" s="49">
        <v>666287</v>
      </c>
      <c r="I856" s="49">
        <v>1332575</v>
      </c>
      <c r="J856" s="49">
        <v>1332575</v>
      </c>
      <c r="K856" s="49">
        <v>1998862</v>
      </c>
      <c r="L856" s="49">
        <v>1998862</v>
      </c>
      <c r="M856" s="50"/>
      <c r="N856" s="79"/>
      <c r="O856" s="151"/>
      <c r="P856" s="151"/>
      <c r="Q856" s="151">
        <f t="shared" si="288"/>
        <v>0</v>
      </c>
      <c r="R856" s="151">
        <f t="shared" si="289"/>
        <v>0</v>
      </c>
      <c r="S856" s="151">
        <f t="shared" si="290"/>
        <v>666287</v>
      </c>
      <c r="T856" s="151">
        <f t="shared" si="291"/>
        <v>666287</v>
      </c>
    </row>
    <row r="857" spans="1:20" x14ac:dyDescent="0.2">
      <c r="A857" s="52" t="s">
        <v>123</v>
      </c>
      <c r="B857" s="49"/>
      <c r="C857" s="49"/>
      <c r="D857" s="49"/>
      <c r="E857" s="49"/>
      <c r="F857" s="139"/>
      <c r="G857" s="139">
        <v>666287</v>
      </c>
      <c r="H857" s="49">
        <v>666287</v>
      </c>
      <c r="I857" s="49">
        <v>1332575</v>
      </c>
      <c r="J857" s="49">
        <v>1332575</v>
      </c>
      <c r="K857" s="49">
        <v>1998862</v>
      </c>
      <c r="L857" s="49">
        <v>1998862</v>
      </c>
      <c r="M857" s="111" t="s">
        <v>290</v>
      </c>
      <c r="N857" s="79"/>
      <c r="O857" s="151"/>
      <c r="P857" s="151"/>
      <c r="Q857" s="151">
        <f t="shared" si="288"/>
        <v>0</v>
      </c>
      <c r="R857" s="151">
        <f t="shared" si="289"/>
        <v>0</v>
      </c>
      <c r="S857" s="151">
        <f t="shared" si="290"/>
        <v>666287</v>
      </c>
      <c r="T857" s="151">
        <f t="shared" si="291"/>
        <v>666287</v>
      </c>
    </row>
    <row r="858" spans="1:20" x14ac:dyDescent="0.2">
      <c r="A858" s="52" t="s">
        <v>124</v>
      </c>
      <c r="B858" s="49"/>
      <c r="C858" s="49"/>
      <c r="D858" s="49"/>
      <c r="E858" s="85" t="s">
        <v>129</v>
      </c>
      <c r="F858" s="139"/>
      <c r="G858" s="139"/>
      <c r="H858" s="49"/>
      <c r="I858" s="49"/>
      <c r="J858" s="49"/>
      <c r="K858" s="49"/>
      <c r="L858" s="49"/>
      <c r="M858" s="50"/>
      <c r="N858" s="79"/>
      <c r="O858" s="151"/>
      <c r="P858" s="151"/>
      <c r="Q858" s="151">
        <f t="shared" si="288"/>
        <v>0</v>
      </c>
      <c r="R858" s="151">
        <f t="shared" si="289"/>
        <v>0</v>
      </c>
      <c r="S858" s="151">
        <f t="shared" si="290"/>
        <v>0</v>
      </c>
      <c r="T858" s="151">
        <f t="shared" si="291"/>
        <v>0</v>
      </c>
    </row>
    <row r="859" spans="1:20" ht="15" x14ac:dyDescent="0.25">
      <c r="A859" s="116" t="s">
        <v>57</v>
      </c>
      <c r="B859" s="117"/>
      <c r="C859" s="117"/>
      <c r="D859" s="117"/>
      <c r="E859" s="117"/>
      <c r="F859" s="166"/>
      <c r="G859" s="166"/>
      <c r="H859" s="117"/>
      <c r="I859" s="117"/>
      <c r="J859" s="117"/>
      <c r="K859" s="117"/>
      <c r="L859" s="101"/>
      <c r="M859" s="102"/>
      <c r="N859" s="62"/>
      <c r="O859" s="136"/>
      <c r="P859" s="136"/>
      <c r="Q859" s="136"/>
      <c r="R859" s="136"/>
      <c r="S859" s="136"/>
      <c r="T859" s="136"/>
    </row>
    <row r="860" spans="1:20" ht="15" x14ac:dyDescent="0.25">
      <c r="A860" s="118" t="s">
        <v>291</v>
      </c>
      <c r="B860" s="119"/>
      <c r="C860" s="119"/>
      <c r="D860" s="119"/>
      <c r="E860" s="119"/>
      <c r="F860" s="166"/>
      <c r="G860" s="166"/>
      <c r="H860" s="119"/>
      <c r="I860" s="119"/>
      <c r="J860" s="119"/>
      <c r="K860" s="119"/>
      <c r="L860" s="65"/>
      <c r="M860" s="65"/>
      <c r="N860" s="62"/>
      <c r="O860" s="136"/>
      <c r="P860" s="136"/>
      <c r="Q860" s="136"/>
      <c r="R860" s="136"/>
      <c r="S860" s="136"/>
      <c r="T860" s="136"/>
    </row>
    <row r="861" spans="1:20" ht="15" x14ac:dyDescent="0.25">
      <c r="A861" s="77" t="s">
        <v>118</v>
      </c>
      <c r="B861" s="78">
        <f>SUM(B862:B865)</f>
        <v>8334078</v>
      </c>
      <c r="C861" s="78"/>
      <c r="D861" s="78"/>
      <c r="E861" s="78"/>
      <c r="F861" s="138">
        <f t="shared" ref="F861:L861" si="292">SUM(F862:F865)</f>
        <v>1500000</v>
      </c>
      <c r="G861" s="138">
        <f t="shared" si="292"/>
        <v>42634548</v>
      </c>
      <c r="H861" s="78">
        <f t="shared" si="292"/>
        <v>49970616.002499998</v>
      </c>
      <c r="I861" s="78">
        <f t="shared" si="292"/>
        <v>43652880.002499998</v>
      </c>
      <c r="J861" s="78">
        <f t="shared" si="292"/>
        <v>43845868.002499998</v>
      </c>
      <c r="K861" s="78">
        <f t="shared" si="292"/>
        <v>44055067.002499998</v>
      </c>
      <c r="L861" s="78">
        <f t="shared" si="292"/>
        <v>38086839.002499998</v>
      </c>
      <c r="M861" s="50"/>
      <c r="N861" s="79"/>
      <c r="O861" s="151"/>
      <c r="P861" s="151"/>
      <c r="Q861" s="151">
        <f>C861</f>
        <v>0</v>
      </c>
      <c r="R861" s="151">
        <f>D861</f>
        <v>0</v>
      </c>
      <c r="S861" s="151">
        <f>G861</f>
        <v>42634548</v>
      </c>
      <c r="T861" s="151">
        <f>H861</f>
        <v>49970616.002499998</v>
      </c>
    </row>
    <row r="862" spans="1:20" x14ac:dyDescent="0.2">
      <c r="A862" s="42" t="s">
        <v>119</v>
      </c>
      <c r="B862" s="49"/>
      <c r="C862" s="49"/>
      <c r="D862" s="49"/>
      <c r="E862" s="49"/>
      <c r="F862" s="139"/>
      <c r="G862" s="139"/>
      <c r="H862" s="49">
        <f>H976</f>
        <v>261000</v>
      </c>
      <c r="I862" s="49">
        <f>I976</f>
        <v>783000</v>
      </c>
      <c r="J862" s="49">
        <f>J976</f>
        <v>783000</v>
      </c>
      <c r="K862" s="49">
        <f>K976</f>
        <v>783000</v>
      </c>
      <c r="L862" s="49"/>
      <c r="M862" s="50"/>
      <c r="N862" s="79"/>
      <c r="O862" s="151"/>
      <c r="P862" s="151"/>
      <c r="Q862" s="151">
        <f t="shared" ref="Q862:Q925" si="293">C862</f>
        <v>0</v>
      </c>
      <c r="R862" s="151">
        <f t="shared" ref="R862:R925" si="294">D862</f>
        <v>0</v>
      </c>
      <c r="S862" s="151">
        <f t="shared" ref="S862:S925" si="295">G862</f>
        <v>0</v>
      </c>
      <c r="T862" s="151">
        <f t="shared" ref="T862:T925" si="296">H862</f>
        <v>261000</v>
      </c>
    </row>
    <row r="863" spans="1:20" x14ac:dyDescent="0.2">
      <c r="A863" s="42" t="s">
        <v>120</v>
      </c>
      <c r="B863" s="49"/>
      <c r="C863" s="49"/>
      <c r="D863" s="49"/>
      <c r="E863" s="49"/>
      <c r="F863" s="139"/>
      <c r="G863" s="139"/>
      <c r="H863" s="49"/>
      <c r="I863" s="49"/>
      <c r="J863" s="49"/>
      <c r="K863" s="49"/>
      <c r="L863" s="49"/>
      <c r="M863" s="50"/>
      <c r="N863" s="79"/>
      <c r="O863" s="151"/>
      <c r="P863" s="151"/>
      <c r="Q863" s="151">
        <f t="shared" si="293"/>
        <v>0</v>
      </c>
      <c r="R863" s="151">
        <f t="shared" si="294"/>
        <v>0</v>
      </c>
      <c r="S863" s="151">
        <f t="shared" si="295"/>
        <v>0</v>
      </c>
      <c r="T863" s="151">
        <f t="shared" si="296"/>
        <v>0</v>
      </c>
    </row>
    <row r="864" spans="1:20" x14ac:dyDescent="0.2">
      <c r="A864" s="42" t="s">
        <v>121</v>
      </c>
      <c r="B864" s="49"/>
      <c r="C864" s="49"/>
      <c r="D864" s="49"/>
      <c r="E864" s="49"/>
      <c r="F864" s="139"/>
      <c r="G864" s="139"/>
      <c r="H864" s="49"/>
      <c r="I864" s="49"/>
      <c r="J864" s="49"/>
      <c r="K864" s="49"/>
      <c r="L864" s="49"/>
      <c r="M864" s="50"/>
      <c r="N864" s="79"/>
      <c r="O864" s="151"/>
      <c r="P864" s="151"/>
      <c r="Q864" s="151">
        <f t="shared" si="293"/>
        <v>0</v>
      </c>
      <c r="R864" s="151">
        <f t="shared" si="294"/>
        <v>0</v>
      </c>
      <c r="S864" s="151">
        <f t="shared" si="295"/>
        <v>0</v>
      </c>
      <c r="T864" s="151">
        <f t="shared" si="296"/>
        <v>0</v>
      </c>
    </row>
    <row r="865" spans="1:20" ht="15" x14ac:dyDescent="0.25">
      <c r="A865" s="51" t="s">
        <v>122</v>
      </c>
      <c r="B865" s="49">
        <f>B866+B867</f>
        <v>8334078</v>
      </c>
      <c r="C865" s="49"/>
      <c r="D865" s="49"/>
      <c r="E865" s="49"/>
      <c r="F865" s="139">
        <f t="shared" ref="F865:L865" si="297">F866+F867</f>
        <v>1500000</v>
      </c>
      <c r="G865" s="139">
        <f t="shared" si="297"/>
        <v>42634548</v>
      </c>
      <c r="H865" s="49">
        <f t="shared" si="297"/>
        <v>49709616.002499998</v>
      </c>
      <c r="I865" s="49">
        <f t="shared" si="297"/>
        <v>42869880.002499998</v>
      </c>
      <c r="J865" s="49">
        <f t="shared" si="297"/>
        <v>43062868.002499998</v>
      </c>
      <c r="K865" s="49">
        <f t="shared" si="297"/>
        <v>43272067.002499998</v>
      </c>
      <c r="L865" s="49">
        <f t="shared" si="297"/>
        <v>38086839.002499998</v>
      </c>
      <c r="M865" s="50"/>
      <c r="N865" s="79"/>
      <c r="O865" s="151"/>
      <c r="P865" s="151"/>
      <c r="Q865" s="151">
        <f t="shared" si="293"/>
        <v>0</v>
      </c>
      <c r="R865" s="151">
        <f t="shared" si="294"/>
        <v>0</v>
      </c>
      <c r="S865" s="151">
        <f t="shared" si="295"/>
        <v>42634548</v>
      </c>
      <c r="T865" s="151">
        <f t="shared" si="296"/>
        <v>49709616.002499998</v>
      </c>
    </row>
    <row r="866" spans="1:20" x14ac:dyDescent="0.2">
      <c r="A866" s="52" t="s">
        <v>123</v>
      </c>
      <c r="B866" s="49"/>
      <c r="C866" s="49"/>
      <c r="D866" s="49"/>
      <c r="E866" s="49"/>
      <c r="F866" s="139"/>
      <c r="G866" s="139">
        <f t="shared" ref="G866:L866" si="298">G871+G874</f>
        <v>22794043</v>
      </c>
      <c r="H866" s="49">
        <f t="shared" si="298"/>
        <v>24913484</v>
      </c>
      <c r="I866" s="49">
        <f t="shared" si="298"/>
        <v>25091517</v>
      </c>
      <c r="J866" s="49">
        <f t="shared" si="298"/>
        <v>25284505</v>
      </c>
      <c r="K866" s="49">
        <f t="shared" si="298"/>
        <v>25493704</v>
      </c>
      <c r="L866" s="49">
        <f t="shared" si="298"/>
        <v>25720476</v>
      </c>
      <c r="M866" s="50"/>
      <c r="N866" s="79"/>
      <c r="O866" s="151"/>
      <c r="P866" s="151"/>
      <c r="Q866" s="151">
        <f t="shared" si="293"/>
        <v>0</v>
      </c>
      <c r="R866" s="151">
        <f t="shared" si="294"/>
        <v>0</v>
      </c>
      <c r="S866" s="151">
        <f t="shared" si="295"/>
        <v>22794043</v>
      </c>
      <c r="T866" s="151">
        <f t="shared" si="296"/>
        <v>24913484</v>
      </c>
    </row>
    <row r="867" spans="1:20" x14ac:dyDescent="0.2">
      <c r="A867" s="52" t="s">
        <v>124</v>
      </c>
      <c r="B867" s="49">
        <f>B872</f>
        <v>8334078</v>
      </c>
      <c r="C867" s="49"/>
      <c r="D867" s="49"/>
      <c r="E867" s="49"/>
      <c r="F867" s="139">
        <f t="shared" ref="F867:L867" si="299">F872+F875</f>
        <v>1500000</v>
      </c>
      <c r="G867" s="139">
        <f t="shared" si="299"/>
        <v>19840505</v>
      </c>
      <c r="H867" s="49">
        <f t="shared" si="299"/>
        <v>24796132.002500001</v>
      </c>
      <c r="I867" s="49">
        <f t="shared" si="299"/>
        <v>17778363.002500001</v>
      </c>
      <c r="J867" s="49">
        <f t="shared" si="299"/>
        <v>17778363.002500001</v>
      </c>
      <c r="K867" s="49">
        <f t="shared" si="299"/>
        <v>17778363.002500001</v>
      </c>
      <c r="L867" s="49">
        <f t="shared" si="299"/>
        <v>12366363.002500001</v>
      </c>
      <c r="M867" s="50"/>
      <c r="N867" s="79"/>
      <c r="O867" s="151"/>
      <c r="P867" s="151"/>
      <c r="Q867" s="151">
        <f t="shared" si="293"/>
        <v>0</v>
      </c>
      <c r="R867" s="151">
        <f t="shared" si="294"/>
        <v>0</v>
      </c>
      <c r="S867" s="151">
        <f t="shared" si="295"/>
        <v>19840505</v>
      </c>
      <c r="T867" s="151">
        <f t="shared" si="296"/>
        <v>24796132.002500001</v>
      </c>
    </row>
    <row r="868" spans="1:20" ht="15" x14ac:dyDescent="0.25">
      <c r="A868" s="53" t="s">
        <v>125</v>
      </c>
      <c r="B868" s="54"/>
      <c r="C868" s="54"/>
      <c r="D868" s="54"/>
      <c r="E868" s="54"/>
      <c r="F868" s="159"/>
      <c r="G868" s="159"/>
      <c r="H868" s="54"/>
      <c r="I868" s="54"/>
      <c r="J868" s="54"/>
      <c r="K868" s="54"/>
      <c r="L868" s="55"/>
      <c r="M868" s="55"/>
      <c r="N868" s="79"/>
      <c r="O868" s="151"/>
      <c r="P868" s="151"/>
      <c r="Q868" s="151">
        <f t="shared" si="293"/>
        <v>0</v>
      </c>
      <c r="R868" s="151">
        <f t="shared" si="294"/>
        <v>0</v>
      </c>
      <c r="S868" s="151">
        <f t="shared" si="295"/>
        <v>0</v>
      </c>
      <c r="T868" s="151">
        <f t="shared" si="296"/>
        <v>0</v>
      </c>
    </row>
    <row r="869" spans="1:20" x14ac:dyDescent="0.2">
      <c r="A869" s="56" t="s">
        <v>126</v>
      </c>
      <c r="B869" s="54"/>
      <c r="C869" s="54"/>
      <c r="D869" s="54"/>
      <c r="E869" s="54"/>
      <c r="F869" s="159"/>
      <c r="G869" s="159"/>
      <c r="H869" s="54"/>
      <c r="I869" s="54"/>
      <c r="J869" s="54"/>
      <c r="K869" s="54"/>
      <c r="L869" s="55"/>
      <c r="M869" s="55"/>
      <c r="N869" s="79"/>
      <c r="O869" s="151"/>
      <c r="P869" s="151"/>
      <c r="Q869" s="151">
        <f t="shared" si="293"/>
        <v>0</v>
      </c>
      <c r="R869" s="151">
        <f t="shared" si="294"/>
        <v>0</v>
      </c>
      <c r="S869" s="151">
        <f t="shared" si="295"/>
        <v>0</v>
      </c>
      <c r="T869" s="151">
        <f t="shared" si="296"/>
        <v>0</v>
      </c>
    </row>
    <row r="870" spans="1:20" x14ac:dyDescent="0.2">
      <c r="A870" s="42" t="s">
        <v>127</v>
      </c>
      <c r="B870" s="49">
        <f>B871+B872</f>
        <v>8334078</v>
      </c>
      <c r="C870" s="49"/>
      <c r="D870" s="49"/>
      <c r="E870" s="49"/>
      <c r="F870" s="139">
        <f t="shared" ref="F870:L870" si="300">F871+F872</f>
        <v>1500000</v>
      </c>
      <c r="G870" s="139">
        <f t="shared" si="300"/>
        <v>31109642</v>
      </c>
      <c r="H870" s="49">
        <f t="shared" si="300"/>
        <v>38184710</v>
      </c>
      <c r="I870" s="49">
        <f t="shared" si="300"/>
        <v>31344974</v>
      </c>
      <c r="J870" s="49">
        <f t="shared" si="300"/>
        <v>31537962</v>
      </c>
      <c r="K870" s="49">
        <f t="shared" si="300"/>
        <v>31747161</v>
      </c>
      <c r="L870" s="49">
        <f t="shared" si="300"/>
        <v>26561932</v>
      </c>
      <c r="M870" s="50"/>
      <c r="N870" s="79"/>
      <c r="O870" s="151"/>
      <c r="P870" s="151"/>
      <c r="Q870" s="151">
        <f t="shared" si="293"/>
        <v>0</v>
      </c>
      <c r="R870" s="151">
        <f t="shared" si="294"/>
        <v>0</v>
      </c>
      <c r="S870" s="151">
        <f t="shared" si="295"/>
        <v>31109642</v>
      </c>
      <c r="T870" s="151">
        <f t="shared" si="296"/>
        <v>38184710</v>
      </c>
    </row>
    <row r="871" spans="1:20" x14ac:dyDescent="0.2">
      <c r="A871" s="52" t="s">
        <v>123</v>
      </c>
      <c r="B871" s="49"/>
      <c r="C871" s="49"/>
      <c r="D871" s="49"/>
      <c r="E871" s="49"/>
      <c r="F871" s="139"/>
      <c r="G871" s="139">
        <f t="shared" ref="G871:L871" si="301">G887+G985+G1013</f>
        <v>18960000</v>
      </c>
      <c r="H871" s="49">
        <f t="shared" si="301"/>
        <v>21079441</v>
      </c>
      <c r="I871" s="49">
        <f t="shared" si="301"/>
        <v>21257474</v>
      </c>
      <c r="J871" s="49">
        <f t="shared" si="301"/>
        <v>21450462</v>
      </c>
      <c r="K871" s="49">
        <f t="shared" si="301"/>
        <v>21659661</v>
      </c>
      <c r="L871" s="49">
        <f t="shared" si="301"/>
        <v>21886432</v>
      </c>
      <c r="M871" s="50"/>
      <c r="N871" s="79"/>
      <c r="O871" s="151"/>
      <c r="P871" s="151"/>
      <c r="Q871" s="151">
        <f t="shared" si="293"/>
        <v>0</v>
      </c>
      <c r="R871" s="151">
        <f t="shared" si="294"/>
        <v>0</v>
      </c>
      <c r="S871" s="151">
        <f t="shared" si="295"/>
        <v>18960000</v>
      </c>
      <c r="T871" s="151">
        <f t="shared" si="296"/>
        <v>21079441</v>
      </c>
    </row>
    <row r="872" spans="1:20" x14ac:dyDescent="0.2">
      <c r="A872" s="66" t="s">
        <v>124</v>
      </c>
      <c r="B872" s="49">
        <f>B888+B986+B1014</f>
        <v>8334078</v>
      </c>
      <c r="C872" s="49"/>
      <c r="D872" s="49"/>
      <c r="E872" s="67"/>
      <c r="F872" s="139">
        <f t="shared" ref="F872:L872" si="302">F888+F986+F1014</f>
        <v>1500000</v>
      </c>
      <c r="G872" s="139">
        <f t="shared" si="302"/>
        <v>12149642</v>
      </c>
      <c r="H872" s="49">
        <f t="shared" si="302"/>
        <v>17105269</v>
      </c>
      <c r="I872" s="49">
        <f t="shared" si="302"/>
        <v>10087500</v>
      </c>
      <c r="J872" s="49">
        <f t="shared" si="302"/>
        <v>10087500</v>
      </c>
      <c r="K872" s="49">
        <f t="shared" si="302"/>
        <v>10087500</v>
      </c>
      <c r="L872" s="49">
        <f t="shared" si="302"/>
        <v>4675500</v>
      </c>
      <c r="M872" s="50"/>
      <c r="N872" s="79"/>
      <c r="O872" s="151"/>
      <c r="P872" s="151"/>
      <c r="Q872" s="151">
        <f t="shared" si="293"/>
        <v>0</v>
      </c>
      <c r="R872" s="151">
        <f t="shared" si="294"/>
        <v>0</v>
      </c>
      <c r="S872" s="151">
        <f t="shared" si="295"/>
        <v>12149642</v>
      </c>
      <c r="T872" s="151">
        <f t="shared" si="296"/>
        <v>17105269</v>
      </c>
    </row>
    <row r="873" spans="1:20" x14ac:dyDescent="0.2">
      <c r="A873" s="93" t="s">
        <v>137</v>
      </c>
      <c r="B873" s="54"/>
      <c r="C873" s="54"/>
      <c r="D873" s="54"/>
      <c r="E873" s="94"/>
      <c r="F873" s="159"/>
      <c r="G873" s="159">
        <v>11524906.085833333</v>
      </c>
      <c r="H873" s="54">
        <v>11524906.085833333</v>
      </c>
      <c r="I873" s="54">
        <v>11524906.085833333</v>
      </c>
      <c r="J873" s="54">
        <v>11524906.085833333</v>
      </c>
      <c r="K873" s="54">
        <v>11524906.085833333</v>
      </c>
      <c r="L873" s="55">
        <v>11524906.085833333</v>
      </c>
      <c r="M873" s="50"/>
      <c r="N873" s="79"/>
      <c r="O873" s="151"/>
      <c r="P873" s="151"/>
      <c r="Q873" s="151">
        <f t="shared" si="293"/>
        <v>0</v>
      </c>
      <c r="R873" s="151">
        <f t="shared" si="294"/>
        <v>0</v>
      </c>
      <c r="S873" s="151">
        <f t="shared" si="295"/>
        <v>11524906.085833333</v>
      </c>
      <c r="T873" s="151">
        <f t="shared" si="296"/>
        <v>11524906.085833333</v>
      </c>
    </row>
    <row r="874" spans="1:20" x14ac:dyDescent="0.2">
      <c r="A874" s="93" t="s">
        <v>123</v>
      </c>
      <c r="B874" s="54"/>
      <c r="C874" s="54"/>
      <c r="D874" s="54"/>
      <c r="E874" s="94"/>
      <c r="F874" s="159"/>
      <c r="G874" s="159">
        <v>3834043</v>
      </c>
      <c r="H874" s="54">
        <v>3834043</v>
      </c>
      <c r="I874" s="54">
        <v>3834043</v>
      </c>
      <c r="J874" s="54">
        <v>3834043</v>
      </c>
      <c r="K874" s="54">
        <v>3834043</v>
      </c>
      <c r="L874" s="55">
        <v>3834044</v>
      </c>
      <c r="M874" s="50"/>
      <c r="N874" s="79"/>
      <c r="O874" s="151"/>
      <c r="P874" s="151"/>
      <c r="Q874" s="151">
        <f t="shared" si="293"/>
        <v>0</v>
      </c>
      <c r="R874" s="151">
        <f t="shared" si="294"/>
        <v>0</v>
      </c>
      <c r="S874" s="151">
        <f t="shared" si="295"/>
        <v>3834043</v>
      </c>
      <c r="T874" s="151">
        <f t="shared" si="296"/>
        <v>3834043</v>
      </c>
    </row>
    <row r="875" spans="1:20" x14ac:dyDescent="0.2">
      <c r="A875" s="93" t="s">
        <v>124</v>
      </c>
      <c r="B875" s="54"/>
      <c r="C875" s="54"/>
      <c r="D875" s="54"/>
      <c r="E875" s="85" t="s">
        <v>129</v>
      </c>
      <c r="F875" s="159"/>
      <c r="G875" s="159">
        <f>G891</f>
        <v>7690863</v>
      </c>
      <c r="H875" s="54">
        <v>7690863.0025000004</v>
      </c>
      <c r="I875" s="54">
        <v>7690863.0025000004</v>
      </c>
      <c r="J875" s="54">
        <v>7690863.0025000004</v>
      </c>
      <c r="K875" s="54">
        <v>7690863.0025000004</v>
      </c>
      <c r="L875" s="55">
        <v>7690863.0025000004</v>
      </c>
      <c r="M875" s="50"/>
      <c r="N875" s="79"/>
      <c r="O875" s="151"/>
      <c r="P875" s="151"/>
      <c r="Q875" s="151">
        <f t="shared" si="293"/>
        <v>0</v>
      </c>
      <c r="R875" s="151">
        <f t="shared" si="294"/>
        <v>0</v>
      </c>
      <c r="S875" s="151">
        <f t="shared" si="295"/>
        <v>7690863</v>
      </c>
      <c r="T875" s="151">
        <f t="shared" si="296"/>
        <v>7690863.0025000004</v>
      </c>
    </row>
    <row r="876" spans="1:20" x14ac:dyDescent="0.2">
      <c r="A876" s="68" t="s">
        <v>292</v>
      </c>
      <c r="B876" s="69"/>
      <c r="C876" s="69"/>
      <c r="D876" s="69"/>
      <c r="E876" s="69"/>
      <c r="F876" s="159"/>
      <c r="G876" s="159"/>
      <c r="H876" s="69"/>
      <c r="I876" s="69"/>
      <c r="J876" s="69"/>
      <c r="K876" s="69"/>
      <c r="L876" s="70"/>
      <c r="M876" s="70"/>
      <c r="N876" s="79"/>
      <c r="O876" s="136"/>
      <c r="P876" s="136"/>
      <c r="Q876" s="136">
        <f t="shared" si="293"/>
        <v>0</v>
      </c>
      <c r="R876" s="136">
        <f t="shared" si="294"/>
        <v>0</v>
      </c>
      <c r="S876" s="136">
        <f t="shared" si="295"/>
        <v>0</v>
      </c>
      <c r="T876" s="136">
        <f t="shared" si="296"/>
        <v>0</v>
      </c>
    </row>
    <row r="877" spans="1:20" ht="15" x14ac:dyDescent="0.25">
      <c r="A877" s="51" t="s">
        <v>118</v>
      </c>
      <c r="B877" s="49">
        <f>SUM(B878:B881)</f>
        <v>7493996</v>
      </c>
      <c r="C877" s="49"/>
      <c r="D877" s="49"/>
      <c r="E877" s="49"/>
      <c r="F877" s="139">
        <f t="shared" ref="F877:L877" si="303">SUM(F878:F881)</f>
        <v>1500000</v>
      </c>
      <c r="G877" s="139">
        <f t="shared" si="303"/>
        <v>41727280</v>
      </c>
      <c r="H877" s="49">
        <f t="shared" si="303"/>
        <v>47922616</v>
      </c>
      <c r="I877" s="49">
        <f t="shared" si="303"/>
        <v>38124880</v>
      </c>
      <c r="J877" s="49">
        <f t="shared" si="303"/>
        <v>38317868</v>
      </c>
      <c r="K877" s="49">
        <f t="shared" si="303"/>
        <v>38527067</v>
      </c>
      <c r="L877" s="49">
        <f t="shared" si="303"/>
        <v>37778839</v>
      </c>
      <c r="M877" s="50"/>
      <c r="N877" s="79"/>
      <c r="O877" s="151"/>
      <c r="P877" s="151"/>
      <c r="Q877" s="151">
        <f t="shared" si="293"/>
        <v>0</v>
      </c>
      <c r="R877" s="151">
        <f t="shared" si="294"/>
        <v>0</v>
      </c>
      <c r="S877" s="151">
        <f t="shared" si="295"/>
        <v>41727280</v>
      </c>
      <c r="T877" s="151">
        <f t="shared" si="296"/>
        <v>47922616</v>
      </c>
    </row>
    <row r="878" spans="1:20" x14ac:dyDescent="0.2">
      <c r="A878" s="42" t="s">
        <v>119</v>
      </c>
      <c r="B878" s="49"/>
      <c r="C878" s="49"/>
      <c r="D878" s="49"/>
      <c r="E878" s="49"/>
      <c r="F878" s="139"/>
      <c r="G878" s="139"/>
      <c r="H878" s="49"/>
      <c r="I878" s="49"/>
      <c r="J878" s="49"/>
      <c r="K878" s="49"/>
      <c r="L878" s="49"/>
      <c r="M878" s="50"/>
      <c r="N878" s="79"/>
      <c r="O878" s="151"/>
      <c r="P878" s="151"/>
      <c r="Q878" s="151">
        <f t="shared" si="293"/>
        <v>0</v>
      </c>
      <c r="R878" s="151">
        <f t="shared" si="294"/>
        <v>0</v>
      </c>
      <c r="S878" s="151">
        <f t="shared" si="295"/>
        <v>0</v>
      </c>
      <c r="T878" s="151">
        <f t="shared" si="296"/>
        <v>0</v>
      </c>
    </row>
    <row r="879" spans="1:20" x14ac:dyDescent="0.2">
      <c r="A879" s="42" t="s">
        <v>120</v>
      </c>
      <c r="B879" s="49"/>
      <c r="C879" s="49"/>
      <c r="D879" s="49"/>
      <c r="E879" s="49"/>
      <c r="F879" s="139"/>
      <c r="G879" s="139"/>
      <c r="H879" s="49"/>
      <c r="I879" s="49"/>
      <c r="J879" s="49"/>
      <c r="K879" s="49"/>
      <c r="L879" s="49"/>
      <c r="M879" s="50"/>
      <c r="N879" s="79"/>
      <c r="O879" s="151"/>
      <c r="P879" s="151"/>
      <c r="Q879" s="151">
        <f t="shared" si="293"/>
        <v>0</v>
      </c>
      <c r="R879" s="151">
        <f t="shared" si="294"/>
        <v>0</v>
      </c>
      <c r="S879" s="151">
        <f t="shared" si="295"/>
        <v>0</v>
      </c>
      <c r="T879" s="151">
        <f t="shared" si="296"/>
        <v>0</v>
      </c>
    </row>
    <row r="880" spans="1:20" x14ac:dyDescent="0.2">
      <c r="A880" s="42" t="s">
        <v>121</v>
      </c>
      <c r="B880" s="49"/>
      <c r="C880" s="49"/>
      <c r="D880" s="49"/>
      <c r="E880" s="49"/>
      <c r="F880" s="139"/>
      <c r="G880" s="139"/>
      <c r="H880" s="49"/>
      <c r="I880" s="49"/>
      <c r="J880" s="49"/>
      <c r="K880" s="49"/>
      <c r="L880" s="49"/>
      <c r="M880" s="50"/>
      <c r="N880" s="79"/>
      <c r="O880" s="151"/>
      <c r="P880" s="151"/>
      <c r="Q880" s="151">
        <f t="shared" si="293"/>
        <v>0</v>
      </c>
      <c r="R880" s="151">
        <f t="shared" si="294"/>
        <v>0</v>
      </c>
      <c r="S880" s="151">
        <f t="shared" si="295"/>
        <v>0</v>
      </c>
      <c r="T880" s="151">
        <f t="shared" si="296"/>
        <v>0</v>
      </c>
    </row>
    <row r="881" spans="1:20" ht="15" x14ac:dyDescent="0.25">
      <c r="A881" s="51" t="s">
        <v>122</v>
      </c>
      <c r="B881" s="49">
        <f>B882+B883</f>
        <v>7493996</v>
      </c>
      <c r="C881" s="49"/>
      <c r="D881" s="49"/>
      <c r="E881" s="49"/>
      <c r="F881" s="139">
        <f t="shared" ref="F881:L881" si="304">F882+F883</f>
        <v>1500000</v>
      </c>
      <c r="G881" s="139">
        <f t="shared" si="304"/>
        <v>41727280</v>
      </c>
      <c r="H881" s="49">
        <f t="shared" si="304"/>
        <v>47922616</v>
      </c>
      <c r="I881" s="49">
        <f t="shared" si="304"/>
        <v>38124880</v>
      </c>
      <c r="J881" s="49">
        <f t="shared" si="304"/>
        <v>38317868</v>
      </c>
      <c r="K881" s="49">
        <f t="shared" si="304"/>
        <v>38527067</v>
      </c>
      <c r="L881" s="49">
        <f t="shared" si="304"/>
        <v>37778839</v>
      </c>
      <c r="M881" s="50"/>
      <c r="N881" s="79"/>
      <c r="O881" s="151"/>
      <c r="P881" s="151"/>
      <c r="Q881" s="151">
        <f t="shared" si="293"/>
        <v>0</v>
      </c>
      <c r="R881" s="151">
        <f t="shared" si="294"/>
        <v>0</v>
      </c>
      <c r="S881" s="151">
        <f t="shared" si="295"/>
        <v>41727280</v>
      </c>
      <c r="T881" s="151">
        <f t="shared" si="296"/>
        <v>47922616</v>
      </c>
    </row>
    <row r="882" spans="1:20" x14ac:dyDescent="0.2">
      <c r="A882" s="52" t="s">
        <v>123</v>
      </c>
      <c r="B882" s="49"/>
      <c r="C882" s="49"/>
      <c r="D882" s="49"/>
      <c r="E882" s="49"/>
      <c r="F882" s="139"/>
      <c r="G882" s="139">
        <f t="shared" ref="G882:L883" si="305">G887+G890</f>
        <v>22794043</v>
      </c>
      <c r="H882" s="49">
        <f t="shared" si="305"/>
        <v>24913484</v>
      </c>
      <c r="I882" s="49">
        <f t="shared" si="305"/>
        <v>25091517</v>
      </c>
      <c r="J882" s="49">
        <f t="shared" si="305"/>
        <v>25284505</v>
      </c>
      <c r="K882" s="49">
        <f t="shared" si="305"/>
        <v>25493704</v>
      </c>
      <c r="L882" s="49">
        <f t="shared" si="305"/>
        <v>25720476</v>
      </c>
      <c r="M882" s="50"/>
      <c r="N882" s="79"/>
      <c r="O882" s="151"/>
      <c r="P882" s="151"/>
      <c r="Q882" s="151">
        <f t="shared" si="293"/>
        <v>0</v>
      </c>
      <c r="R882" s="151">
        <f t="shared" si="294"/>
        <v>0</v>
      </c>
      <c r="S882" s="151">
        <f t="shared" si="295"/>
        <v>22794043</v>
      </c>
      <c r="T882" s="151">
        <f t="shared" si="296"/>
        <v>24913484</v>
      </c>
    </row>
    <row r="883" spans="1:20" x14ac:dyDescent="0.2">
      <c r="A883" s="52" t="s">
        <v>124</v>
      </c>
      <c r="B883" s="49">
        <f>B888</f>
        <v>7493996</v>
      </c>
      <c r="C883" s="49"/>
      <c r="D883" s="49"/>
      <c r="E883" s="49"/>
      <c r="F883" s="139">
        <f>F888</f>
        <v>1500000</v>
      </c>
      <c r="G883" s="139">
        <f>G888+G891</f>
        <v>18933237</v>
      </c>
      <c r="H883" s="49">
        <f t="shared" si="305"/>
        <v>23009132</v>
      </c>
      <c r="I883" s="49">
        <f t="shared" si="305"/>
        <v>13033363</v>
      </c>
      <c r="J883" s="49">
        <f t="shared" si="305"/>
        <v>13033363</v>
      </c>
      <c r="K883" s="49">
        <f t="shared" si="305"/>
        <v>13033363</v>
      </c>
      <c r="L883" s="49">
        <f t="shared" si="305"/>
        <v>12058363</v>
      </c>
      <c r="M883" s="50"/>
      <c r="N883" s="79"/>
      <c r="O883" s="151"/>
      <c r="P883" s="151"/>
      <c r="Q883" s="151">
        <f t="shared" si="293"/>
        <v>0</v>
      </c>
      <c r="R883" s="151">
        <f t="shared" si="294"/>
        <v>0</v>
      </c>
      <c r="S883" s="151">
        <f t="shared" si="295"/>
        <v>18933237</v>
      </c>
      <c r="T883" s="151">
        <f t="shared" si="296"/>
        <v>23009132</v>
      </c>
    </row>
    <row r="884" spans="1:20" ht="15" x14ac:dyDescent="0.25">
      <c r="A884" s="53" t="s">
        <v>125</v>
      </c>
      <c r="B884" s="54"/>
      <c r="C884" s="54"/>
      <c r="D884" s="54"/>
      <c r="E884" s="54"/>
      <c r="F884" s="159"/>
      <c r="G884" s="159"/>
      <c r="H884" s="54"/>
      <c r="I884" s="54"/>
      <c r="J884" s="54"/>
      <c r="K884" s="54"/>
      <c r="L884" s="55"/>
      <c r="M884" s="55"/>
      <c r="N884" s="79"/>
      <c r="O884" s="151"/>
      <c r="P884" s="151"/>
      <c r="Q884" s="151">
        <f t="shared" si="293"/>
        <v>0</v>
      </c>
      <c r="R884" s="151">
        <f t="shared" si="294"/>
        <v>0</v>
      </c>
      <c r="S884" s="151">
        <f t="shared" si="295"/>
        <v>0</v>
      </c>
      <c r="T884" s="151">
        <f t="shared" si="296"/>
        <v>0</v>
      </c>
    </row>
    <row r="885" spans="1:20" x14ac:dyDescent="0.2">
      <c r="A885" s="56" t="s">
        <v>126</v>
      </c>
      <c r="B885" s="54"/>
      <c r="C885" s="54"/>
      <c r="D885" s="54"/>
      <c r="E885" s="54"/>
      <c r="F885" s="159"/>
      <c r="G885" s="159"/>
      <c r="H885" s="54"/>
      <c r="I885" s="54"/>
      <c r="J885" s="54"/>
      <c r="K885" s="54"/>
      <c r="L885" s="55"/>
      <c r="M885" s="55"/>
      <c r="N885" s="79"/>
      <c r="O885" s="151"/>
      <c r="P885" s="151"/>
      <c r="Q885" s="151">
        <f t="shared" si="293"/>
        <v>0</v>
      </c>
      <c r="R885" s="151">
        <f t="shared" si="294"/>
        <v>0</v>
      </c>
      <c r="S885" s="151">
        <f t="shared" si="295"/>
        <v>0</v>
      </c>
      <c r="T885" s="151">
        <f t="shared" si="296"/>
        <v>0</v>
      </c>
    </row>
    <row r="886" spans="1:20" x14ac:dyDescent="0.2">
      <c r="A886" s="42" t="s">
        <v>127</v>
      </c>
      <c r="B886" s="49">
        <f>B887+B888</f>
        <v>7493996</v>
      </c>
      <c r="C886" s="49"/>
      <c r="D886" s="49"/>
      <c r="E886" s="49"/>
      <c r="F886" s="139">
        <f t="shared" ref="F886:L886" si="306">F887+F888</f>
        <v>1500000</v>
      </c>
      <c r="G886" s="139">
        <f t="shared" si="306"/>
        <v>30202374</v>
      </c>
      <c r="H886" s="49">
        <f t="shared" si="306"/>
        <v>36397710</v>
      </c>
      <c r="I886" s="49">
        <f t="shared" si="306"/>
        <v>26599974</v>
      </c>
      <c r="J886" s="49">
        <f t="shared" si="306"/>
        <v>26792962</v>
      </c>
      <c r="K886" s="49">
        <f t="shared" si="306"/>
        <v>27002161</v>
      </c>
      <c r="L886" s="49">
        <f t="shared" si="306"/>
        <v>26253932</v>
      </c>
      <c r="M886" s="50"/>
      <c r="N886" s="79"/>
      <c r="O886" s="151"/>
      <c r="P886" s="151"/>
      <c r="Q886" s="151">
        <f t="shared" si="293"/>
        <v>0</v>
      </c>
      <c r="R886" s="151">
        <f t="shared" si="294"/>
        <v>0</v>
      </c>
      <c r="S886" s="151">
        <f t="shared" si="295"/>
        <v>30202374</v>
      </c>
      <c r="T886" s="151">
        <f t="shared" si="296"/>
        <v>36397710</v>
      </c>
    </row>
    <row r="887" spans="1:20" x14ac:dyDescent="0.2">
      <c r="A887" s="52" t="s">
        <v>123</v>
      </c>
      <c r="B887" s="49"/>
      <c r="C887" s="49"/>
      <c r="D887" s="49"/>
      <c r="E887" s="49"/>
      <c r="F887" s="139"/>
      <c r="G887" s="139">
        <f t="shared" ref="G887:L887" si="307">G920+G934+G947+G968</f>
        <v>18960000</v>
      </c>
      <c r="H887" s="49">
        <f t="shared" si="307"/>
        <v>21079441</v>
      </c>
      <c r="I887" s="49">
        <f t="shared" si="307"/>
        <v>21257474</v>
      </c>
      <c r="J887" s="49">
        <f t="shared" si="307"/>
        <v>21450462</v>
      </c>
      <c r="K887" s="49">
        <f t="shared" si="307"/>
        <v>21659661</v>
      </c>
      <c r="L887" s="49">
        <f t="shared" si="307"/>
        <v>21886432</v>
      </c>
      <c r="M887" s="50"/>
      <c r="N887" s="79"/>
      <c r="O887" s="151"/>
      <c r="P887" s="151"/>
      <c r="Q887" s="151">
        <f t="shared" si="293"/>
        <v>0</v>
      </c>
      <c r="R887" s="151">
        <f t="shared" si="294"/>
        <v>0</v>
      </c>
      <c r="S887" s="151">
        <f t="shared" si="295"/>
        <v>18960000</v>
      </c>
      <c r="T887" s="151">
        <f t="shared" si="296"/>
        <v>21079441</v>
      </c>
    </row>
    <row r="888" spans="1:20" x14ac:dyDescent="0.2">
      <c r="A888" s="66" t="s">
        <v>124</v>
      </c>
      <c r="B888" s="49">
        <f>B921+B935+B948+B973</f>
        <v>7493996</v>
      </c>
      <c r="C888" s="49"/>
      <c r="D888" s="49"/>
      <c r="E888" s="67"/>
      <c r="F888" s="139">
        <f>F921+F935+F948+F973</f>
        <v>1500000</v>
      </c>
      <c r="G888" s="139">
        <f t="shared" ref="G888:L888" si="308">G921+G935+G948+G973</f>
        <v>11242374</v>
      </c>
      <c r="H888" s="49">
        <f t="shared" si="308"/>
        <v>15318269</v>
      </c>
      <c r="I888" s="49">
        <f t="shared" si="308"/>
        <v>5342500</v>
      </c>
      <c r="J888" s="49">
        <f t="shared" si="308"/>
        <v>5342500</v>
      </c>
      <c r="K888" s="49">
        <f t="shared" si="308"/>
        <v>5342500</v>
      </c>
      <c r="L888" s="49">
        <f t="shared" si="308"/>
        <v>4367500</v>
      </c>
      <c r="M888" s="50"/>
      <c r="N888" s="79"/>
      <c r="O888" s="151"/>
      <c r="P888" s="151"/>
      <c r="Q888" s="151">
        <f t="shared" si="293"/>
        <v>0</v>
      </c>
      <c r="R888" s="151">
        <f t="shared" si="294"/>
        <v>0</v>
      </c>
      <c r="S888" s="151">
        <f t="shared" si="295"/>
        <v>11242374</v>
      </c>
      <c r="T888" s="151">
        <f t="shared" si="296"/>
        <v>15318269</v>
      </c>
    </row>
    <row r="889" spans="1:20" x14ac:dyDescent="0.2">
      <c r="A889" s="93" t="s">
        <v>137</v>
      </c>
      <c r="B889" s="94"/>
      <c r="C889" s="94"/>
      <c r="D889" s="94"/>
      <c r="E889" s="94"/>
      <c r="F889" s="162"/>
      <c r="G889" s="162">
        <v>11524906.085833333</v>
      </c>
      <c r="H889" s="94">
        <v>11524906.085833333</v>
      </c>
      <c r="I889" s="94">
        <v>11524906.085833333</v>
      </c>
      <c r="J889" s="94">
        <v>11524906.085833333</v>
      </c>
      <c r="K889" s="94">
        <v>11524906.085833333</v>
      </c>
      <c r="L889" s="95">
        <v>11524906.085833333</v>
      </c>
      <c r="M889" s="50"/>
      <c r="N889" s="79"/>
      <c r="O889" s="151"/>
      <c r="P889" s="151"/>
      <c r="Q889" s="151">
        <f t="shared" si="293"/>
        <v>0</v>
      </c>
      <c r="R889" s="151">
        <f t="shared" si="294"/>
        <v>0</v>
      </c>
      <c r="S889" s="151">
        <f t="shared" si="295"/>
        <v>11524906.085833333</v>
      </c>
      <c r="T889" s="151">
        <f t="shared" si="296"/>
        <v>11524906.085833333</v>
      </c>
    </row>
    <row r="890" spans="1:20" x14ac:dyDescent="0.2">
      <c r="A890" s="93" t="s">
        <v>123</v>
      </c>
      <c r="B890" s="94"/>
      <c r="C890" s="94"/>
      <c r="D890" s="94"/>
      <c r="E890" s="94"/>
      <c r="F890" s="162"/>
      <c r="G890" s="159">
        <v>3834043</v>
      </c>
      <c r="H890" s="54">
        <v>3834043</v>
      </c>
      <c r="I890" s="54">
        <v>3834043</v>
      </c>
      <c r="J890" s="54">
        <v>3834043</v>
      </c>
      <c r="K890" s="54">
        <v>3834043</v>
      </c>
      <c r="L890" s="55">
        <v>3834044</v>
      </c>
      <c r="M890" s="50"/>
      <c r="N890" s="79"/>
      <c r="O890" s="151"/>
      <c r="P890" s="151"/>
      <c r="Q890" s="151">
        <f t="shared" si="293"/>
        <v>0</v>
      </c>
      <c r="R890" s="151">
        <f t="shared" si="294"/>
        <v>0</v>
      </c>
      <c r="S890" s="151">
        <f t="shared" si="295"/>
        <v>3834043</v>
      </c>
      <c r="T890" s="151">
        <f t="shared" si="296"/>
        <v>3834043</v>
      </c>
    </row>
    <row r="891" spans="1:20" x14ac:dyDescent="0.2">
      <c r="A891" s="93" t="s">
        <v>124</v>
      </c>
      <c r="B891" s="94"/>
      <c r="C891" s="94"/>
      <c r="D891" s="94"/>
      <c r="E891" s="85" t="s">
        <v>129</v>
      </c>
      <c r="F891" s="162"/>
      <c r="G891" s="162">
        <f t="shared" ref="G891:L891" si="309">G905+G906</f>
        <v>7690863</v>
      </c>
      <c r="H891" s="94">
        <f t="shared" si="309"/>
        <v>7690863</v>
      </c>
      <c r="I891" s="94">
        <f t="shared" si="309"/>
        <v>7690863</v>
      </c>
      <c r="J891" s="94">
        <f t="shared" si="309"/>
        <v>7690863</v>
      </c>
      <c r="K891" s="94">
        <f t="shared" si="309"/>
        <v>7690863</v>
      </c>
      <c r="L891" s="95">
        <f t="shared" si="309"/>
        <v>7690863</v>
      </c>
      <c r="M891" s="50"/>
      <c r="N891" s="79"/>
      <c r="O891" s="151"/>
      <c r="P891" s="151"/>
      <c r="Q891" s="151">
        <f t="shared" si="293"/>
        <v>0</v>
      </c>
      <c r="R891" s="151">
        <f t="shared" si="294"/>
        <v>0</v>
      </c>
      <c r="S891" s="151">
        <f t="shared" si="295"/>
        <v>7690863</v>
      </c>
      <c r="T891" s="151">
        <f t="shared" si="296"/>
        <v>7690863</v>
      </c>
    </row>
    <row r="892" spans="1:20" x14ac:dyDescent="0.2">
      <c r="A892" s="71" t="s">
        <v>293</v>
      </c>
      <c r="B892" s="72"/>
      <c r="C892" s="72"/>
      <c r="D892" s="72"/>
      <c r="E892" s="72"/>
      <c r="F892" s="162"/>
      <c r="G892" s="162"/>
      <c r="H892" s="72"/>
      <c r="I892" s="72"/>
      <c r="J892" s="72"/>
      <c r="K892" s="72"/>
      <c r="L892" s="73"/>
      <c r="M892" s="73"/>
      <c r="O892" s="136"/>
      <c r="P892" s="136"/>
      <c r="Q892" s="136">
        <f t="shared" si="293"/>
        <v>0</v>
      </c>
      <c r="R892" s="136">
        <f t="shared" si="294"/>
        <v>0</v>
      </c>
      <c r="S892" s="136">
        <f t="shared" si="295"/>
        <v>0</v>
      </c>
      <c r="T892" s="136">
        <f t="shared" si="296"/>
        <v>0</v>
      </c>
    </row>
    <row r="893" spans="1:20" x14ac:dyDescent="0.2">
      <c r="A893" s="74" t="s">
        <v>294</v>
      </c>
      <c r="B893" s="75"/>
      <c r="C893" s="75"/>
      <c r="D893" s="75"/>
      <c r="E893" s="75"/>
      <c r="F893" s="163"/>
      <c r="G893" s="163"/>
      <c r="H893" s="75"/>
      <c r="I893" s="75"/>
      <c r="J893" s="75"/>
      <c r="K893" s="75"/>
      <c r="L893" s="76"/>
      <c r="M893" s="76"/>
      <c r="O893" s="136"/>
      <c r="P893" s="136"/>
      <c r="Q893" s="136">
        <f t="shared" si="293"/>
        <v>0</v>
      </c>
      <c r="R893" s="136">
        <f t="shared" si="294"/>
        <v>0</v>
      </c>
      <c r="S893" s="136">
        <f t="shared" si="295"/>
        <v>0</v>
      </c>
      <c r="T893" s="136">
        <f t="shared" si="296"/>
        <v>0</v>
      </c>
    </row>
    <row r="894" spans="1:20" ht="15" x14ac:dyDescent="0.25">
      <c r="A894" s="77" t="s">
        <v>118</v>
      </c>
      <c r="B894" s="78"/>
      <c r="C894" s="78"/>
      <c r="D894" s="78"/>
      <c r="E894" s="78"/>
      <c r="F894" s="138"/>
      <c r="G894" s="138">
        <f t="shared" ref="G894:L894" si="310">SUM(G895:G898)</f>
        <v>11524906</v>
      </c>
      <c r="H894" s="78">
        <f t="shared" si="310"/>
        <v>11524906</v>
      </c>
      <c r="I894" s="78">
        <f t="shared" si="310"/>
        <v>11524906</v>
      </c>
      <c r="J894" s="78">
        <f t="shared" si="310"/>
        <v>11524906</v>
      </c>
      <c r="K894" s="78">
        <f t="shared" si="310"/>
        <v>11524906</v>
      </c>
      <c r="L894" s="78">
        <f t="shared" si="310"/>
        <v>11524907</v>
      </c>
      <c r="M894" s="50"/>
      <c r="N894" s="79"/>
      <c r="O894" s="151"/>
      <c r="P894" s="151"/>
      <c r="Q894" s="151">
        <f t="shared" si="293"/>
        <v>0</v>
      </c>
      <c r="R894" s="151">
        <f t="shared" si="294"/>
        <v>0</v>
      </c>
      <c r="S894" s="151">
        <f t="shared" si="295"/>
        <v>11524906</v>
      </c>
      <c r="T894" s="151">
        <f t="shared" si="296"/>
        <v>11524906</v>
      </c>
    </row>
    <row r="895" spans="1:20" x14ac:dyDescent="0.2">
      <c r="A895" s="42" t="s">
        <v>119</v>
      </c>
      <c r="B895" s="49"/>
      <c r="C895" s="49"/>
      <c r="D895" s="49"/>
      <c r="E895" s="49"/>
      <c r="F895" s="139"/>
      <c r="G895" s="139"/>
      <c r="H895" s="49"/>
      <c r="I895" s="49"/>
      <c r="J895" s="49"/>
      <c r="K895" s="49"/>
      <c r="L895" s="49"/>
      <c r="M895" s="50"/>
      <c r="N895" s="79"/>
      <c r="O895" s="151"/>
      <c r="P895" s="151"/>
      <c r="Q895" s="151">
        <f t="shared" si="293"/>
        <v>0</v>
      </c>
      <c r="R895" s="151">
        <f t="shared" si="294"/>
        <v>0</v>
      </c>
      <c r="S895" s="151">
        <f t="shared" si="295"/>
        <v>0</v>
      </c>
      <c r="T895" s="151">
        <f t="shared" si="296"/>
        <v>0</v>
      </c>
    </row>
    <row r="896" spans="1:20" x14ac:dyDescent="0.2">
      <c r="A896" s="42" t="s">
        <v>120</v>
      </c>
      <c r="B896" s="49"/>
      <c r="C896" s="49"/>
      <c r="D896" s="49"/>
      <c r="E896" s="49"/>
      <c r="F896" s="139"/>
      <c r="G896" s="139"/>
      <c r="H896" s="49"/>
      <c r="I896" s="49"/>
      <c r="J896" s="49"/>
      <c r="K896" s="49"/>
      <c r="L896" s="49"/>
      <c r="M896" s="55"/>
      <c r="N896" s="79"/>
      <c r="O896" s="151"/>
      <c r="P896" s="151"/>
      <c r="Q896" s="151">
        <f t="shared" si="293"/>
        <v>0</v>
      </c>
      <c r="R896" s="151">
        <f t="shared" si="294"/>
        <v>0</v>
      </c>
      <c r="S896" s="151">
        <f t="shared" si="295"/>
        <v>0</v>
      </c>
      <c r="T896" s="151">
        <f t="shared" si="296"/>
        <v>0</v>
      </c>
    </row>
    <row r="897" spans="1:20" x14ac:dyDescent="0.2">
      <c r="A897" s="42" t="s">
        <v>121</v>
      </c>
      <c r="B897" s="49"/>
      <c r="C897" s="49"/>
      <c r="D897" s="49"/>
      <c r="E897" s="49"/>
      <c r="F897" s="139"/>
      <c r="G897" s="139"/>
      <c r="H897" s="49"/>
      <c r="I897" s="49"/>
      <c r="J897" s="49"/>
      <c r="K897" s="49"/>
      <c r="L897" s="49"/>
      <c r="M897" s="55"/>
      <c r="N897" s="79"/>
      <c r="O897" s="151"/>
      <c r="P897" s="151"/>
      <c r="Q897" s="151">
        <f t="shared" si="293"/>
        <v>0</v>
      </c>
      <c r="R897" s="151">
        <f t="shared" si="294"/>
        <v>0</v>
      </c>
      <c r="S897" s="151">
        <f t="shared" si="295"/>
        <v>0</v>
      </c>
      <c r="T897" s="151">
        <f t="shared" si="296"/>
        <v>0</v>
      </c>
    </row>
    <row r="898" spans="1:20" ht="15" x14ac:dyDescent="0.25">
      <c r="A898" s="51" t="s">
        <v>122</v>
      </c>
      <c r="B898" s="49"/>
      <c r="C898" s="49"/>
      <c r="D898" s="49"/>
      <c r="E898" s="49"/>
      <c r="F898" s="139"/>
      <c r="G898" s="139">
        <f t="shared" ref="G898:L898" si="311">G899+G900</f>
        <v>11524906</v>
      </c>
      <c r="H898" s="49">
        <f t="shared" si="311"/>
        <v>11524906</v>
      </c>
      <c r="I898" s="49">
        <f t="shared" si="311"/>
        <v>11524906</v>
      </c>
      <c r="J898" s="49">
        <f t="shared" si="311"/>
        <v>11524906</v>
      </c>
      <c r="K898" s="49">
        <f t="shared" si="311"/>
        <v>11524906</v>
      </c>
      <c r="L898" s="49">
        <f t="shared" si="311"/>
        <v>11524907</v>
      </c>
      <c r="M898" s="55"/>
      <c r="N898" s="79"/>
      <c r="O898" s="151"/>
      <c r="P898" s="151"/>
      <c r="Q898" s="151">
        <f t="shared" si="293"/>
        <v>0</v>
      </c>
      <c r="R898" s="151">
        <f t="shared" si="294"/>
        <v>0</v>
      </c>
      <c r="S898" s="151">
        <f t="shared" si="295"/>
        <v>11524906</v>
      </c>
      <c r="T898" s="151">
        <f t="shared" si="296"/>
        <v>11524906</v>
      </c>
    </row>
    <row r="899" spans="1:20" x14ac:dyDescent="0.2">
      <c r="A899" s="52" t="s">
        <v>123</v>
      </c>
      <c r="B899" s="49"/>
      <c r="C899" s="49"/>
      <c r="D899" s="49"/>
      <c r="E899" s="49"/>
      <c r="F899" s="139"/>
      <c r="G899" s="139">
        <f t="shared" ref="G899:L899" si="312">G904</f>
        <v>3834043</v>
      </c>
      <c r="H899" s="49">
        <f t="shared" si="312"/>
        <v>3834043</v>
      </c>
      <c r="I899" s="49">
        <f t="shared" si="312"/>
        <v>3834043</v>
      </c>
      <c r="J899" s="49">
        <f t="shared" si="312"/>
        <v>3834043</v>
      </c>
      <c r="K899" s="49">
        <f t="shared" si="312"/>
        <v>3834043</v>
      </c>
      <c r="L899" s="49">
        <f t="shared" si="312"/>
        <v>3834044</v>
      </c>
      <c r="M899" s="55"/>
      <c r="N899" s="79"/>
      <c r="O899" s="151"/>
      <c r="P899" s="151"/>
      <c r="Q899" s="151">
        <f t="shared" si="293"/>
        <v>0</v>
      </c>
      <c r="R899" s="151">
        <f t="shared" si="294"/>
        <v>0</v>
      </c>
      <c r="S899" s="151">
        <f t="shared" si="295"/>
        <v>3834043</v>
      </c>
      <c r="T899" s="151">
        <f t="shared" si="296"/>
        <v>3834043</v>
      </c>
    </row>
    <row r="900" spans="1:20" x14ac:dyDescent="0.2">
      <c r="A900" s="52" t="s">
        <v>124</v>
      </c>
      <c r="B900" s="49"/>
      <c r="C900" s="49"/>
      <c r="D900" s="49"/>
      <c r="E900" s="85" t="s">
        <v>129</v>
      </c>
      <c r="F900" s="139"/>
      <c r="G900" s="139">
        <f t="shared" ref="G900:L900" si="313">G905+G906</f>
        <v>7690863</v>
      </c>
      <c r="H900" s="49">
        <f t="shared" si="313"/>
        <v>7690863</v>
      </c>
      <c r="I900" s="49">
        <f t="shared" si="313"/>
        <v>7690863</v>
      </c>
      <c r="J900" s="49">
        <f t="shared" si="313"/>
        <v>7690863</v>
      </c>
      <c r="K900" s="49">
        <f t="shared" si="313"/>
        <v>7690863</v>
      </c>
      <c r="L900" s="49">
        <f t="shared" si="313"/>
        <v>7690863</v>
      </c>
      <c r="M900" s="55"/>
      <c r="N900" s="79"/>
      <c r="O900" s="151"/>
      <c r="P900" s="151"/>
      <c r="Q900" s="151">
        <f t="shared" si="293"/>
        <v>0</v>
      </c>
      <c r="R900" s="151">
        <f t="shared" si="294"/>
        <v>0</v>
      </c>
      <c r="S900" s="151">
        <f t="shared" si="295"/>
        <v>7690863</v>
      </c>
      <c r="T900" s="151">
        <f t="shared" si="296"/>
        <v>7690863</v>
      </c>
    </row>
    <row r="901" spans="1:20" ht="15" x14ac:dyDescent="0.25">
      <c r="A901" s="53" t="s">
        <v>125</v>
      </c>
      <c r="B901" s="54"/>
      <c r="C901" s="54"/>
      <c r="D901" s="54"/>
      <c r="E901" s="54"/>
      <c r="F901" s="159"/>
      <c r="G901" s="159"/>
      <c r="H901" s="54"/>
      <c r="I901" s="54"/>
      <c r="J901" s="54"/>
      <c r="K901" s="54"/>
      <c r="L901" s="55"/>
      <c r="M901" s="55"/>
      <c r="N901" s="79"/>
      <c r="O901" s="151"/>
      <c r="P901" s="151"/>
      <c r="Q901" s="151">
        <f t="shared" si="293"/>
        <v>0</v>
      </c>
      <c r="R901" s="151">
        <f t="shared" si="294"/>
        <v>0</v>
      </c>
      <c r="S901" s="151">
        <f t="shared" si="295"/>
        <v>0</v>
      </c>
      <c r="T901" s="151">
        <f t="shared" si="296"/>
        <v>0</v>
      </c>
    </row>
    <row r="902" spans="1:20" x14ac:dyDescent="0.2">
      <c r="A902" s="56" t="s">
        <v>126</v>
      </c>
      <c r="B902" s="54"/>
      <c r="C902" s="54"/>
      <c r="D902" s="54"/>
      <c r="E902" s="54"/>
      <c r="F902" s="159"/>
      <c r="G902" s="159"/>
      <c r="H902" s="54"/>
      <c r="I902" s="54"/>
      <c r="J902" s="54"/>
      <c r="K902" s="54"/>
      <c r="L902" s="55"/>
      <c r="M902" s="55"/>
      <c r="N902" s="79"/>
      <c r="O902" s="151"/>
      <c r="P902" s="151"/>
      <c r="Q902" s="151">
        <f t="shared" si="293"/>
        <v>0</v>
      </c>
      <c r="R902" s="151">
        <f t="shared" si="294"/>
        <v>0</v>
      </c>
      <c r="S902" s="151">
        <f t="shared" si="295"/>
        <v>0</v>
      </c>
      <c r="T902" s="151">
        <f t="shared" si="296"/>
        <v>0</v>
      </c>
    </row>
    <row r="903" spans="1:20" x14ac:dyDescent="0.2">
      <c r="A903" s="42" t="s">
        <v>137</v>
      </c>
      <c r="B903" s="49"/>
      <c r="C903" s="49"/>
      <c r="D903" s="49"/>
      <c r="E903" s="49"/>
      <c r="F903" s="139"/>
      <c r="G903" s="139">
        <f t="shared" ref="G903:L903" si="314">G904+G905+G906</f>
        <v>11524906</v>
      </c>
      <c r="H903" s="49">
        <f t="shared" si="314"/>
        <v>11524906</v>
      </c>
      <c r="I903" s="49">
        <f t="shared" si="314"/>
        <v>11524906</v>
      </c>
      <c r="J903" s="49">
        <f t="shared" si="314"/>
        <v>11524906</v>
      </c>
      <c r="K903" s="49">
        <f t="shared" si="314"/>
        <v>11524906</v>
      </c>
      <c r="L903" s="49">
        <f t="shared" si="314"/>
        <v>11524907</v>
      </c>
      <c r="M903" s="55"/>
      <c r="N903" s="79"/>
      <c r="O903" s="151"/>
      <c r="P903" s="151"/>
      <c r="Q903" s="151">
        <f t="shared" si="293"/>
        <v>0</v>
      </c>
      <c r="R903" s="151">
        <f t="shared" si="294"/>
        <v>0</v>
      </c>
      <c r="S903" s="151">
        <f t="shared" si="295"/>
        <v>11524906</v>
      </c>
      <c r="T903" s="151">
        <f t="shared" si="296"/>
        <v>11524906</v>
      </c>
    </row>
    <row r="904" spans="1:20" x14ac:dyDescent="0.2">
      <c r="A904" s="52" t="s">
        <v>123</v>
      </c>
      <c r="B904" s="49"/>
      <c r="C904" s="49"/>
      <c r="D904" s="49"/>
      <c r="E904" s="49"/>
      <c r="F904" s="139"/>
      <c r="G904" s="139">
        <v>3834043</v>
      </c>
      <c r="H904" s="49">
        <v>3834043</v>
      </c>
      <c r="I904" s="49">
        <v>3834043</v>
      </c>
      <c r="J904" s="49">
        <v>3834043</v>
      </c>
      <c r="K904" s="49">
        <v>3834043</v>
      </c>
      <c r="L904" s="49">
        <v>3834044</v>
      </c>
      <c r="M904" s="55" t="s">
        <v>295</v>
      </c>
      <c r="N904" s="79"/>
      <c r="O904" s="151"/>
      <c r="P904" s="151"/>
      <c r="Q904" s="151">
        <f t="shared" si="293"/>
        <v>0</v>
      </c>
      <c r="R904" s="151">
        <f t="shared" si="294"/>
        <v>0</v>
      </c>
      <c r="S904" s="151">
        <f t="shared" si="295"/>
        <v>3834043</v>
      </c>
      <c r="T904" s="151">
        <f t="shared" si="296"/>
        <v>3834043</v>
      </c>
    </row>
    <row r="905" spans="1:20" x14ac:dyDescent="0.2">
      <c r="A905" s="52" t="s">
        <v>124</v>
      </c>
      <c r="B905" s="49"/>
      <c r="C905" s="49"/>
      <c r="D905" s="49"/>
      <c r="E905" s="85" t="s">
        <v>129</v>
      </c>
      <c r="F905" s="139"/>
      <c r="G905" s="139">
        <v>6965863</v>
      </c>
      <c r="H905" s="49">
        <v>6965863</v>
      </c>
      <c r="I905" s="49">
        <v>6965863</v>
      </c>
      <c r="J905" s="49">
        <v>6965863</v>
      </c>
      <c r="K905" s="49">
        <v>6965863</v>
      </c>
      <c r="L905" s="49">
        <v>6965863</v>
      </c>
      <c r="M905" s="55" t="s">
        <v>296</v>
      </c>
      <c r="N905" s="79"/>
      <c r="O905" s="151"/>
      <c r="P905" s="151"/>
      <c r="Q905" s="151">
        <f t="shared" si="293"/>
        <v>0</v>
      </c>
      <c r="R905" s="151">
        <f t="shared" si="294"/>
        <v>0</v>
      </c>
      <c r="S905" s="151">
        <f t="shared" si="295"/>
        <v>6965863</v>
      </c>
      <c r="T905" s="151">
        <f t="shared" si="296"/>
        <v>6965863</v>
      </c>
    </row>
    <row r="906" spans="1:20" x14ac:dyDescent="0.2">
      <c r="A906" s="52" t="s">
        <v>124</v>
      </c>
      <c r="B906" s="49"/>
      <c r="C906" s="49"/>
      <c r="D906" s="49"/>
      <c r="E906" s="85" t="s">
        <v>129</v>
      </c>
      <c r="F906" s="139"/>
      <c r="G906" s="139">
        <v>725000</v>
      </c>
      <c r="H906" s="49">
        <v>725000</v>
      </c>
      <c r="I906" s="49">
        <v>725000</v>
      </c>
      <c r="J906" s="49">
        <v>725000</v>
      </c>
      <c r="K906" s="49">
        <v>725000</v>
      </c>
      <c r="L906" s="49">
        <v>725000</v>
      </c>
      <c r="M906" s="55" t="s">
        <v>297</v>
      </c>
      <c r="N906" s="79"/>
      <c r="O906" s="151"/>
      <c r="P906" s="151"/>
      <c r="Q906" s="151">
        <f t="shared" si="293"/>
        <v>0</v>
      </c>
      <c r="R906" s="151">
        <f t="shared" si="294"/>
        <v>0</v>
      </c>
      <c r="S906" s="151">
        <f t="shared" si="295"/>
        <v>725000</v>
      </c>
      <c r="T906" s="151">
        <f t="shared" si="296"/>
        <v>725000</v>
      </c>
    </row>
    <row r="907" spans="1:20" x14ac:dyDescent="0.2">
      <c r="A907" s="71" t="s">
        <v>298</v>
      </c>
      <c r="B907" s="72"/>
      <c r="C907" s="72"/>
      <c r="D907" s="72"/>
      <c r="E907" s="72"/>
      <c r="F907" s="162"/>
      <c r="G907" s="162"/>
      <c r="H907" s="72"/>
      <c r="I907" s="72"/>
      <c r="J907" s="72"/>
      <c r="K907" s="72"/>
      <c r="L907" s="73"/>
      <c r="M907" s="73"/>
      <c r="O907" s="136"/>
      <c r="P907" s="136"/>
      <c r="Q907" s="136">
        <f t="shared" si="293"/>
        <v>0</v>
      </c>
      <c r="R907" s="136">
        <f t="shared" si="294"/>
        <v>0</v>
      </c>
      <c r="S907" s="136">
        <f t="shared" si="295"/>
        <v>0</v>
      </c>
      <c r="T907" s="136">
        <f t="shared" si="296"/>
        <v>0</v>
      </c>
    </row>
    <row r="908" spans="1:20" x14ac:dyDescent="0.2">
      <c r="A908" s="120" t="s">
        <v>299</v>
      </c>
      <c r="B908" s="121"/>
      <c r="C908" s="121"/>
      <c r="D908" s="121"/>
      <c r="E908" s="121"/>
      <c r="F908" s="167"/>
      <c r="G908" s="167"/>
      <c r="H908" s="121"/>
      <c r="I908" s="121"/>
      <c r="J908" s="121"/>
      <c r="K908" s="121"/>
      <c r="L908" s="122"/>
      <c r="M908" s="122"/>
      <c r="O908" s="136"/>
      <c r="P908" s="136"/>
      <c r="Q908" s="136">
        <f t="shared" si="293"/>
        <v>0</v>
      </c>
      <c r="R908" s="136">
        <f t="shared" si="294"/>
        <v>0</v>
      </c>
      <c r="S908" s="136">
        <f t="shared" si="295"/>
        <v>0</v>
      </c>
      <c r="T908" s="136">
        <f t="shared" si="296"/>
        <v>0</v>
      </c>
    </row>
    <row r="909" spans="1:20" x14ac:dyDescent="0.2">
      <c r="A909" s="74" t="s">
        <v>300</v>
      </c>
      <c r="B909" s="75"/>
      <c r="C909" s="75"/>
      <c r="D909" s="75"/>
      <c r="E909" s="75"/>
      <c r="F909" s="163"/>
      <c r="G909" s="163"/>
      <c r="H909" s="75"/>
      <c r="I909" s="75"/>
      <c r="J909" s="75"/>
      <c r="K909" s="75"/>
      <c r="L909" s="76"/>
      <c r="M909" s="76"/>
      <c r="O909" s="136"/>
      <c r="P909" s="136"/>
      <c r="Q909" s="136">
        <f t="shared" si="293"/>
        <v>0</v>
      </c>
      <c r="R909" s="136">
        <f t="shared" si="294"/>
        <v>0</v>
      </c>
      <c r="S909" s="136">
        <f t="shared" si="295"/>
        <v>0</v>
      </c>
      <c r="T909" s="136">
        <f t="shared" si="296"/>
        <v>0</v>
      </c>
    </row>
    <row r="910" spans="1:20" ht="15" x14ac:dyDescent="0.25">
      <c r="A910" s="77" t="s">
        <v>118</v>
      </c>
      <c r="B910" s="49">
        <v>6494021</v>
      </c>
      <c r="C910" s="49"/>
      <c r="D910" s="49"/>
      <c r="E910" s="78"/>
      <c r="F910" s="138"/>
      <c r="G910" s="139">
        <v>7399874</v>
      </c>
      <c r="H910" s="49">
        <v>9975769</v>
      </c>
      <c r="I910" s="78"/>
      <c r="J910" s="78"/>
      <c r="K910" s="78"/>
      <c r="L910" s="78"/>
      <c r="M910" s="50"/>
      <c r="N910" s="79"/>
      <c r="O910" s="151"/>
      <c r="P910" s="151"/>
      <c r="Q910" s="151">
        <f t="shared" si="293"/>
        <v>0</v>
      </c>
      <c r="R910" s="151">
        <f t="shared" si="294"/>
        <v>0</v>
      </c>
      <c r="S910" s="151">
        <f t="shared" si="295"/>
        <v>7399874</v>
      </c>
      <c r="T910" s="151">
        <f t="shared" si="296"/>
        <v>9975769</v>
      </c>
    </row>
    <row r="911" spans="1:20" x14ac:dyDescent="0.2">
      <c r="A911" s="42" t="s">
        <v>119</v>
      </c>
      <c r="B911" s="49"/>
      <c r="C911" s="49"/>
      <c r="D911" s="49"/>
      <c r="E911" s="49"/>
      <c r="F911" s="139"/>
      <c r="G911" s="139"/>
      <c r="H911" s="49"/>
      <c r="I911" s="49"/>
      <c r="J911" s="49"/>
      <c r="K911" s="49"/>
      <c r="L911" s="49"/>
      <c r="M911" s="50"/>
      <c r="N911" s="79"/>
      <c r="O911" s="151"/>
      <c r="P911" s="151"/>
      <c r="Q911" s="151">
        <f t="shared" si="293"/>
        <v>0</v>
      </c>
      <c r="R911" s="151">
        <f t="shared" si="294"/>
        <v>0</v>
      </c>
      <c r="S911" s="151">
        <f t="shared" si="295"/>
        <v>0</v>
      </c>
      <c r="T911" s="151">
        <f t="shared" si="296"/>
        <v>0</v>
      </c>
    </row>
    <row r="912" spans="1:20" x14ac:dyDescent="0.2">
      <c r="A912" s="42" t="s">
        <v>120</v>
      </c>
      <c r="B912" s="49"/>
      <c r="C912" s="49"/>
      <c r="D912" s="49"/>
      <c r="E912" s="49"/>
      <c r="F912" s="139"/>
      <c r="G912" s="139"/>
      <c r="H912" s="49"/>
      <c r="I912" s="49"/>
      <c r="J912" s="49"/>
      <c r="K912" s="49"/>
      <c r="L912" s="49"/>
      <c r="M912" s="55"/>
      <c r="N912" s="79"/>
      <c r="O912" s="151"/>
      <c r="P912" s="151"/>
      <c r="Q912" s="151">
        <f t="shared" si="293"/>
        <v>0</v>
      </c>
      <c r="R912" s="151">
        <f t="shared" si="294"/>
        <v>0</v>
      </c>
      <c r="S912" s="151">
        <f t="shared" si="295"/>
        <v>0</v>
      </c>
      <c r="T912" s="151">
        <f t="shared" si="296"/>
        <v>0</v>
      </c>
    </row>
    <row r="913" spans="1:20" x14ac:dyDescent="0.2">
      <c r="A913" s="42" t="s">
        <v>121</v>
      </c>
      <c r="B913" s="49"/>
      <c r="C913" s="49"/>
      <c r="D913" s="49"/>
      <c r="E913" s="49"/>
      <c r="F913" s="139"/>
      <c r="G913" s="139"/>
      <c r="H913" s="49"/>
      <c r="I913" s="49"/>
      <c r="J913" s="49"/>
      <c r="K913" s="49"/>
      <c r="L913" s="49"/>
      <c r="M913" s="55"/>
      <c r="N913" s="79"/>
      <c r="O913" s="151"/>
      <c r="P913" s="151"/>
      <c r="Q913" s="151">
        <f t="shared" si="293"/>
        <v>0</v>
      </c>
      <c r="R913" s="151">
        <f t="shared" si="294"/>
        <v>0</v>
      </c>
      <c r="S913" s="151">
        <f t="shared" si="295"/>
        <v>0</v>
      </c>
      <c r="T913" s="151">
        <f t="shared" si="296"/>
        <v>0</v>
      </c>
    </row>
    <row r="914" spans="1:20" ht="15" x14ac:dyDescent="0.25">
      <c r="A914" s="51" t="s">
        <v>122</v>
      </c>
      <c r="B914" s="49">
        <v>6494021</v>
      </c>
      <c r="C914" s="49"/>
      <c r="D914" s="49"/>
      <c r="E914" s="49"/>
      <c r="F914" s="139"/>
      <c r="G914" s="139">
        <v>7399874</v>
      </c>
      <c r="H914" s="49">
        <v>9975769</v>
      </c>
      <c r="I914" s="49"/>
      <c r="J914" s="49"/>
      <c r="K914" s="49"/>
      <c r="L914" s="49"/>
      <c r="M914" s="55"/>
      <c r="N914" s="79"/>
      <c r="O914" s="151"/>
      <c r="P914" s="151"/>
      <c r="Q914" s="151">
        <f t="shared" si="293"/>
        <v>0</v>
      </c>
      <c r="R914" s="151">
        <f t="shared" si="294"/>
        <v>0</v>
      </c>
      <c r="S914" s="151">
        <f t="shared" si="295"/>
        <v>7399874</v>
      </c>
      <c r="T914" s="151">
        <f t="shared" si="296"/>
        <v>9975769</v>
      </c>
    </row>
    <row r="915" spans="1:20" x14ac:dyDescent="0.2">
      <c r="A915" s="52" t="s">
        <v>123</v>
      </c>
      <c r="B915" s="49"/>
      <c r="C915" s="49"/>
      <c r="D915" s="49"/>
      <c r="E915" s="49"/>
      <c r="F915" s="139"/>
      <c r="G915" s="139"/>
      <c r="H915" s="49"/>
      <c r="I915" s="49"/>
      <c r="J915" s="49"/>
      <c r="K915" s="49"/>
      <c r="L915" s="49"/>
      <c r="M915" s="55"/>
      <c r="N915" s="79"/>
      <c r="O915" s="151"/>
      <c r="P915" s="151"/>
      <c r="Q915" s="151">
        <f t="shared" si="293"/>
        <v>0</v>
      </c>
      <c r="R915" s="151">
        <f t="shared" si="294"/>
        <v>0</v>
      </c>
      <c r="S915" s="151">
        <f t="shared" si="295"/>
        <v>0</v>
      </c>
      <c r="T915" s="151">
        <f t="shared" si="296"/>
        <v>0</v>
      </c>
    </row>
    <row r="916" spans="1:20" x14ac:dyDescent="0.2">
      <c r="A916" s="52" t="s">
        <v>124</v>
      </c>
      <c r="B916" s="49">
        <v>6494021</v>
      </c>
      <c r="C916" s="49"/>
      <c r="D916" s="49"/>
      <c r="E916" s="49"/>
      <c r="F916" s="139"/>
      <c r="G916" s="139">
        <v>7399874</v>
      </c>
      <c r="H916" s="49">
        <v>9975769</v>
      </c>
      <c r="I916" s="49"/>
      <c r="J916" s="49"/>
      <c r="K916" s="49"/>
      <c r="L916" s="49"/>
      <c r="M916" s="55"/>
      <c r="N916" s="79"/>
      <c r="O916" s="151"/>
      <c r="P916" s="151"/>
      <c r="Q916" s="151">
        <f t="shared" si="293"/>
        <v>0</v>
      </c>
      <c r="R916" s="151">
        <f t="shared" si="294"/>
        <v>0</v>
      </c>
      <c r="S916" s="151">
        <f t="shared" si="295"/>
        <v>7399874</v>
      </c>
      <c r="T916" s="151">
        <f t="shared" si="296"/>
        <v>9975769</v>
      </c>
    </row>
    <row r="917" spans="1:20" ht="15" x14ac:dyDescent="0.25">
      <c r="A917" s="53" t="s">
        <v>125</v>
      </c>
      <c r="B917" s="54"/>
      <c r="C917" s="54"/>
      <c r="D917" s="54"/>
      <c r="E917" s="54"/>
      <c r="F917" s="159"/>
      <c r="G917" s="159"/>
      <c r="H917" s="54"/>
      <c r="I917" s="54"/>
      <c r="J917" s="54"/>
      <c r="K917" s="54"/>
      <c r="L917" s="55"/>
      <c r="M917" s="55"/>
      <c r="N917" s="79"/>
      <c r="O917" s="151"/>
      <c r="P917" s="151"/>
      <c r="Q917" s="151">
        <f t="shared" si="293"/>
        <v>0</v>
      </c>
      <c r="R917" s="151">
        <f t="shared" si="294"/>
        <v>0</v>
      </c>
      <c r="S917" s="151">
        <f t="shared" si="295"/>
        <v>0</v>
      </c>
      <c r="T917" s="151">
        <f t="shared" si="296"/>
        <v>0</v>
      </c>
    </row>
    <row r="918" spans="1:20" x14ac:dyDescent="0.2">
      <c r="A918" s="56" t="s">
        <v>126</v>
      </c>
      <c r="B918" s="54"/>
      <c r="C918" s="54"/>
      <c r="D918" s="54"/>
      <c r="E918" s="54"/>
      <c r="F918" s="159"/>
      <c r="G918" s="159"/>
      <c r="H918" s="54"/>
      <c r="I918" s="54"/>
      <c r="J918" s="54"/>
      <c r="K918" s="54"/>
      <c r="L918" s="55"/>
      <c r="M918" s="55"/>
      <c r="N918" s="79"/>
      <c r="O918" s="151"/>
      <c r="P918" s="151"/>
      <c r="Q918" s="151">
        <f t="shared" si="293"/>
        <v>0</v>
      </c>
      <c r="R918" s="151">
        <f t="shared" si="294"/>
        <v>0</v>
      </c>
      <c r="S918" s="151">
        <f t="shared" si="295"/>
        <v>0</v>
      </c>
      <c r="T918" s="151">
        <f t="shared" si="296"/>
        <v>0</v>
      </c>
    </row>
    <row r="919" spans="1:20" x14ac:dyDescent="0.2">
      <c r="A919" s="42" t="s">
        <v>127</v>
      </c>
      <c r="B919" s="49">
        <v>6494021</v>
      </c>
      <c r="C919" s="49"/>
      <c r="D919" s="49"/>
      <c r="E919" s="49"/>
      <c r="F919" s="139"/>
      <c r="G919" s="139">
        <v>7399874</v>
      </c>
      <c r="H919" s="49">
        <v>9975769</v>
      </c>
      <c r="I919" s="49"/>
      <c r="J919" s="49"/>
      <c r="K919" s="49"/>
      <c r="L919" s="49"/>
      <c r="M919" s="55"/>
      <c r="N919" s="79"/>
      <c r="O919" s="151"/>
      <c r="P919" s="151"/>
      <c r="Q919" s="151">
        <f t="shared" si="293"/>
        <v>0</v>
      </c>
      <c r="R919" s="151">
        <f t="shared" si="294"/>
        <v>0</v>
      </c>
      <c r="S919" s="151">
        <f t="shared" si="295"/>
        <v>7399874</v>
      </c>
      <c r="T919" s="151">
        <f t="shared" si="296"/>
        <v>9975769</v>
      </c>
    </row>
    <row r="920" spans="1:20" x14ac:dyDescent="0.2">
      <c r="A920" s="52" t="s">
        <v>123</v>
      </c>
      <c r="B920" s="49"/>
      <c r="C920" s="49"/>
      <c r="D920" s="49"/>
      <c r="E920" s="49"/>
      <c r="F920" s="139"/>
      <c r="G920" s="139"/>
      <c r="H920" s="49"/>
      <c r="I920" s="49"/>
      <c r="J920" s="49"/>
      <c r="K920" s="49"/>
      <c r="L920" s="49"/>
      <c r="M920" s="55"/>
      <c r="N920" s="79"/>
      <c r="O920" s="151"/>
      <c r="P920" s="151"/>
      <c r="Q920" s="151">
        <f t="shared" si="293"/>
        <v>0</v>
      </c>
      <c r="R920" s="151">
        <f t="shared" si="294"/>
        <v>0</v>
      </c>
      <c r="S920" s="151">
        <f t="shared" si="295"/>
        <v>0</v>
      </c>
      <c r="T920" s="151">
        <f t="shared" si="296"/>
        <v>0</v>
      </c>
    </row>
    <row r="921" spans="1:20" x14ac:dyDescent="0.2">
      <c r="A921" s="52" t="s">
        <v>124</v>
      </c>
      <c r="B921" s="49">
        <v>6494021</v>
      </c>
      <c r="C921" s="49"/>
      <c r="D921" s="49"/>
      <c r="E921" s="49" t="s">
        <v>143</v>
      </c>
      <c r="F921" s="139"/>
      <c r="G921" s="139">
        <v>7399874</v>
      </c>
      <c r="H921" s="49">
        <v>9975769</v>
      </c>
      <c r="I921" s="49"/>
      <c r="J921" s="49"/>
      <c r="K921" s="49"/>
      <c r="L921" s="49"/>
      <c r="M921" s="86" t="s">
        <v>301</v>
      </c>
      <c r="N921" s="81" t="s">
        <v>129</v>
      </c>
      <c r="O921" s="151"/>
      <c r="P921" s="151"/>
      <c r="Q921" s="151">
        <f t="shared" si="293"/>
        <v>0</v>
      </c>
      <c r="R921" s="151">
        <f t="shared" si="294"/>
        <v>0</v>
      </c>
      <c r="S921" s="151">
        <f t="shared" si="295"/>
        <v>7399874</v>
      </c>
      <c r="T921" s="151">
        <f t="shared" si="296"/>
        <v>9975769</v>
      </c>
    </row>
    <row r="922" spans="1:20" x14ac:dyDescent="0.2">
      <c r="A922" s="71" t="s">
        <v>302</v>
      </c>
      <c r="B922" s="72"/>
      <c r="C922" s="72"/>
      <c r="D922" s="72"/>
      <c r="E922" s="72"/>
      <c r="F922" s="162"/>
      <c r="G922" s="162"/>
      <c r="H922" s="72"/>
      <c r="I922" s="72"/>
      <c r="J922" s="72"/>
      <c r="K922" s="72"/>
      <c r="L922" s="73"/>
      <c r="M922" s="73"/>
      <c r="O922" s="136"/>
      <c r="P922" s="136"/>
      <c r="Q922" s="136">
        <f t="shared" si="293"/>
        <v>0</v>
      </c>
      <c r="R922" s="136">
        <f t="shared" si="294"/>
        <v>0</v>
      </c>
      <c r="S922" s="136">
        <f t="shared" si="295"/>
        <v>0</v>
      </c>
      <c r="T922" s="136">
        <f t="shared" si="296"/>
        <v>0</v>
      </c>
    </row>
    <row r="923" spans="1:20" x14ac:dyDescent="0.2">
      <c r="A923" s="74" t="s">
        <v>303</v>
      </c>
      <c r="B923" s="75"/>
      <c r="C923" s="75"/>
      <c r="D923" s="75"/>
      <c r="E923" s="75"/>
      <c r="F923" s="163"/>
      <c r="G923" s="163"/>
      <c r="H923" s="75"/>
      <c r="I923" s="75"/>
      <c r="J923" s="75"/>
      <c r="K923" s="75"/>
      <c r="L923" s="76"/>
      <c r="M923" s="76"/>
      <c r="O923" s="136"/>
      <c r="P923" s="136"/>
      <c r="Q923" s="136">
        <f t="shared" si="293"/>
        <v>0</v>
      </c>
      <c r="R923" s="136">
        <f t="shared" si="294"/>
        <v>0</v>
      </c>
      <c r="S923" s="136">
        <f t="shared" si="295"/>
        <v>0</v>
      </c>
      <c r="T923" s="136">
        <f t="shared" si="296"/>
        <v>0</v>
      </c>
    </row>
    <row r="924" spans="1:20" ht="15" x14ac:dyDescent="0.25">
      <c r="A924" s="77" t="s">
        <v>118</v>
      </c>
      <c r="B924" s="78"/>
      <c r="C924" s="78"/>
      <c r="D924" s="78"/>
      <c r="E924" s="78"/>
      <c r="F924" s="138"/>
      <c r="G924" s="138">
        <f t="shared" ref="G924:L924" si="315">SUM(G925:G928)</f>
        <v>3842500</v>
      </c>
      <c r="H924" s="78">
        <f t="shared" si="315"/>
        <v>5961941</v>
      </c>
      <c r="I924" s="78">
        <f t="shared" si="315"/>
        <v>6139974</v>
      </c>
      <c r="J924" s="78">
        <f t="shared" si="315"/>
        <v>6332962</v>
      </c>
      <c r="K924" s="78">
        <f t="shared" si="315"/>
        <v>6542161</v>
      </c>
      <c r="L924" s="78">
        <f t="shared" si="315"/>
        <v>6768932</v>
      </c>
      <c r="M924" s="50"/>
      <c r="N924" s="79"/>
      <c r="O924" s="151"/>
      <c r="P924" s="151"/>
      <c r="Q924" s="151">
        <f t="shared" si="293"/>
        <v>0</v>
      </c>
      <c r="R924" s="151">
        <f t="shared" si="294"/>
        <v>0</v>
      </c>
      <c r="S924" s="151">
        <f t="shared" si="295"/>
        <v>3842500</v>
      </c>
      <c r="T924" s="151">
        <f t="shared" si="296"/>
        <v>5961941</v>
      </c>
    </row>
    <row r="925" spans="1:20" x14ac:dyDescent="0.2">
      <c r="A925" s="42" t="s">
        <v>119</v>
      </c>
      <c r="B925" s="49"/>
      <c r="C925" s="49"/>
      <c r="D925" s="49"/>
      <c r="E925" s="49"/>
      <c r="F925" s="139"/>
      <c r="G925" s="139"/>
      <c r="H925" s="49"/>
      <c r="I925" s="49"/>
      <c r="J925" s="49"/>
      <c r="K925" s="49"/>
      <c r="L925" s="49"/>
      <c r="M925" s="50"/>
      <c r="N925" s="79"/>
      <c r="O925" s="151"/>
      <c r="P925" s="151"/>
      <c r="Q925" s="151">
        <f t="shared" si="293"/>
        <v>0</v>
      </c>
      <c r="R925" s="151">
        <f t="shared" si="294"/>
        <v>0</v>
      </c>
      <c r="S925" s="151">
        <f t="shared" si="295"/>
        <v>0</v>
      </c>
      <c r="T925" s="151">
        <f t="shared" si="296"/>
        <v>0</v>
      </c>
    </row>
    <row r="926" spans="1:20" x14ac:dyDescent="0.2">
      <c r="A926" s="42" t="s">
        <v>120</v>
      </c>
      <c r="B926" s="49"/>
      <c r="C926" s="49"/>
      <c r="D926" s="49"/>
      <c r="E926" s="49"/>
      <c r="F926" s="139"/>
      <c r="G926" s="139"/>
      <c r="H926" s="49"/>
      <c r="I926" s="49"/>
      <c r="J926" s="49"/>
      <c r="K926" s="49"/>
      <c r="L926" s="49"/>
      <c r="M926" s="55"/>
      <c r="N926" s="79"/>
      <c r="O926" s="151"/>
      <c r="P926" s="151"/>
      <c r="Q926" s="151">
        <f t="shared" ref="Q926:Q989" si="316">C926</f>
        <v>0</v>
      </c>
      <c r="R926" s="151">
        <f t="shared" ref="R926:R989" si="317">D926</f>
        <v>0</v>
      </c>
      <c r="S926" s="151">
        <f t="shared" ref="S926:S989" si="318">G926</f>
        <v>0</v>
      </c>
      <c r="T926" s="151">
        <f t="shared" ref="T926:T989" si="319">H926</f>
        <v>0</v>
      </c>
    </row>
    <row r="927" spans="1:20" x14ac:dyDescent="0.2">
      <c r="A927" s="42" t="s">
        <v>121</v>
      </c>
      <c r="B927" s="49"/>
      <c r="C927" s="49"/>
      <c r="D927" s="49"/>
      <c r="E927" s="49"/>
      <c r="F927" s="139"/>
      <c r="G927" s="139"/>
      <c r="H927" s="49"/>
      <c r="I927" s="49"/>
      <c r="J927" s="49"/>
      <c r="K927" s="49"/>
      <c r="L927" s="49"/>
      <c r="M927" s="55"/>
      <c r="N927" s="79"/>
      <c r="O927" s="151"/>
      <c r="P927" s="151"/>
      <c r="Q927" s="151">
        <f t="shared" si="316"/>
        <v>0</v>
      </c>
      <c r="R927" s="151">
        <f t="shared" si="317"/>
        <v>0</v>
      </c>
      <c r="S927" s="151">
        <f t="shared" si="318"/>
        <v>0</v>
      </c>
      <c r="T927" s="151">
        <f t="shared" si="319"/>
        <v>0</v>
      </c>
    </row>
    <row r="928" spans="1:20" ht="15" x14ac:dyDescent="0.25">
      <c r="A928" s="51" t="s">
        <v>122</v>
      </c>
      <c r="B928" s="49"/>
      <c r="C928" s="49"/>
      <c r="D928" s="49"/>
      <c r="E928" s="49"/>
      <c r="F928" s="139"/>
      <c r="G928" s="139">
        <f t="shared" ref="G928:L928" si="320">G929+G930</f>
        <v>3842500</v>
      </c>
      <c r="H928" s="49">
        <f t="shared" si="320"/>
        <v>5961941</v>
      </c>
      <c r="I928" s="49">
        <f t="shared" si="320"/>
        <v>6139974</v>
      </c>
      <c r="J928" s="49">
        <f t="shared" si="320"/>
        <v>6332962</v>
      </c>
      <c r="K928" s="49">
        <f t="shared" si="320"/>
        <v>6542161</v>
      </c>
      <c r="L928" s="49">
        <f t="shared" si="320"/>
        <v>6768932</v>
      </c>
      <c r="M928" s="55"/>
      <c r="N928" s="79"/>
      <c r="O928" s="151"/>
      <c r="P928" s="151"/>
      <c r="Q928" s="151">
        <f t="shared" si="316"/>
        <v>0</v>
      </c>
      <c r="R928" s="151">
        <f t="shared" si="317"/>
        <v>0</v>
      </c>
      <c r="S928" s="151">
        <f t="shared" si="318"/>
        <v>3842500</v>
      </c>
      <c r="T928" s="151">
        <f t="shared" si="319"/>
        <v>5961941</v>
      </c>
    </row>
    <row r="929" spans="1:20" x14ac:dyDescent="0.2">
      <c r="A929" s="52" t="s">
        <v>123</v>
      </c>
      <c r="B929" s="49"/>
      <c r="C929" s="49"/>
      <c r="D929" s="49"/>
      <c r="E929" s="49"/>
      <c r="F929" s="139"/>
      <c r="G929" s="139"/>
      <c r="H929" s="49">
        <f>H934</f>
        <v>2119441</v>
      </c>
      <c r="I929" s="49">
        <f>I934</f>
        <v>2297474</v>
      </c>
      <c r="J929" s="49">
        <f>J934</f>
        <v>2490462</v>
      </c>
      <c r="K929" s="49">
        <f>K934</f>
        <v>2699661</v>
      </c>
      <c r="L929" s="49">
        <f>L934</f>
        <v>2926432</v>
      </c>
      <c r="M929" s="55"/>
      <c r="N929" s="79"/>
      <c r="O929" s="151"/>
      <c r="P929" s="151"/>
      <c r="Q929" s="151">
        <f t="shared" si="316"/>
        <v>0</v>
      </c>
      <c r="R929" s="151">
        <f t="shared" si="317"/>
        <v>0</v>
      </c>
      <c r="S929" s="151">
        <f t="shared" si="318"/>
        <v>0</v>
      </c>
      <c r="T929" s="151">
        <f t="shared" si="319"/>
        <v>2119441</v>
      </c>
    </row>
    <row r="930" spans="1:20" x14ac:dyDescent="0.2">
      <c r="A930" s="52" t="s">
        <v>124</v>
      </c>
      <c r="B930" s="49"/>
      <c r="C930" s="49"/>
      <c r="D930" s="49"/>
      <c r="E930" s="85" t="s">
        <v>129</v>
      </c>
      <c r="F930" s="139"/>
      <c r="G930" s="139">
        <f t="shared" ref="G930:L930" si="321">G935</f>
        <v>3842500</v>
      </c>
      <c r="H930" s="49">
        <f t="shared" si="321"/>
        <v>3842500</v>
      </c>
      <c r="I930" s="49">
        <f t="shared" si="321"/>
        <v>3842500</v>
      </c>
      <c r="J930" s="49">
        <f t="shared" si="321"/>
        <v>3842500</v>
      </c>
      <c r="K930" s="49">
        <f t="shared" si="321"/>
        <v>3842500</v>
      </c>
      <c r="L930" s="49">
        <f t="shared" si="321"/>
        <v>3842500</v>
      </c>
      <c r="M930" s="55"/>
      <c r="N930" s="79"/>
      <c r="O930" s="151"/>
      <c r="P930" s="151"/>
      <c r="Q930" s="151">
        <f t="shared" si="316"/>
        <v>0</v>
      </c>
      <c r="R930" s="151">
        <f t="shared" si="317"/>
        <v>0</v>
      </c>
      <c r="S930" s="151">
        <f t="shared" si="318"/>
        <v>3842500</v>
      </c>
      <c r="T930" s="151">
        <f t="shared" si="319"/>
        <v>3842500</v>
      </c>
    </row>
    <row r="931" spans="1:20" ht="15" x14ac:dyDescent="0.25">
      <c r="A931" s="53" t="s">
        <v>125</v>
      </c>
      <c r="B931" s="54"/>
      <c r="C931" s="54"/>
      <c r="D931" s="54"/>
      <c r="E931" s="54"/>
      <c r="F931" s="159"/>
      <c r="G931" s="159"/>
      <c r="H931" s="54"/>
      <c r="I931" s="54"/>
      <c r="J931" s="54"/>
      <c r="K931" s="54"/>
      <c r="L931" s="55"/>
      <c r="M931" s="55"/>
      <c r="N931" s="79"/>
      <c r="O931" s="151"/>
      <c r="P931" s="151"/>
      <c r="Q931" s="151">
        <f t="shared" si="316"/>
        <v>0</v>
      </c>
      <c r="R931" s="151">
        <f t="shared" si="317"/>
        <v>0</v>
      </c>
      <c r="S931" s="151">
        <f t="shared" si="318"/>
        <v>0</v>
      </c>
      <c r="T931" s="151">
        <f t="shared" si="319"/>
        <v>0</v>
      </c>
    </row>
    <row r="932" spans="1:20" x14ac:dyDescent="0.2">
      <c r="A932" s="56" t="s">
        <v>126</v>
      </c>
      <c r="B932" s="54"/>
      <c r="C932" s="54"/>
      <c r="D932" s="54"/>
      <c r="E932" s="54"/>
      <c r="F932" s="159"/>
      <c r="G932" s="159"/>
      <c r="H932" s="54"/>
      <c r="I932" s="54"/>
      <c r="J932" s="54"/>
      <c r="K932" s="54"/>
      <c r="L932" s="55"/>
      <c r="M932" s="55"/>
      <c r="N932" s="79"/>
      <c r="O932" s="151"/>
      <c r="P932" s="151"/>
      <c r="Q932" s="151">
        <f t="shared" si="316"/>
        <v>0</v>
      </c>
      <c r="R932" s="151">
        <f t="shared" si="317"/>
        <v>0</v>
      </c>
      <c r="S932" s="151">
        <f t="shared" si="318"/>
        <v>0</v>
      </c>
      <c r="T932" s="151">
        <f t="shared" si="319"/>
        <v>0</v>
      </c>
    </row>
    <row r="933" spans="1:20" x14ac:dyDescent="0.2">
      <c r="A933" s="42" t="s">
        <v>127</v>
      </c>
      <c r="B933" s="49"/>
      <c r="C933" s="49"/>
      <c r="D933" s="49"/>
      <c r="E933" s="49"/>
      <c r="F933" s="139"/>
      <c r="G933" s="139">
        <f t="shared" ref="G933:L933" si="322">G934+G935</f>
        <v>3842500</v>
      </c>
      <c r="H933" s="49">
        <f t="shared" si="322"/>
        <v>5961941</v>
      </c>
      <c r="I933" s="49">
        <f t="shared" si="322"/>
        <v>6139974</v>
      </c>
      <c r="J933" s="49">
        <f t="shared" si="322"/>
        <v>6332962</v>
      </c>
      <c r="K933" s="49">
        <f t="shared" si="322"/>
        <v>6542161</v>
      </c>
      <c r="L933" s="49">
        <f t="shared" si="322"/>
        <v>6768932</v>
      </c>
      <c r="M933" s="55"/>
      <c r="N933" s="79"/>
      <c r="O933" s="151"/>
      <c r="P933" s="151"/>
      <c r="Q933" s="151">
        <f t="shared" si="316"/>
        <v>0</v>
      </c>
      <c r="R933" s="151">
        <f t="shared" si="317"/>
        <v>0</v>
      </c>
      <c r="S933" s="151">
        <f t="shared" si="318"/>
        <v>3842500</v>
      </c>
      <c r="T933" s="151">
        <f t="shared" si="319"/>
        <v>5961941</v>
      </c>
    </row>
    <row r="934" spans="1:20" x14ac:dyDescent="0.2">
      <c r="A934" s="52" t="s">
        <v>123</v>
      </c>
      <c r="B934" s="49"/>
      <c r="C934" s="49"/>
      <c r="D934" s="49"/>
      <c r="E934" s="49"/>
      <c r="F934" s="139"/>
      <c r="G934" s="139"/>
      <c r="H934" s="49">
        <v>2119441</v>
      </c>
      <c r="I934" s="49">
        <v>2297474</v>
      </c>
      <c r="J934" s="49">
        <v>2490462</v>
      </c>
      <c r="K934" s="49">
        <v>2699661</v>
      </c>
      <c r="L934" s="49">
        <v>2926432</v>
      </c>
      <c r="M934" s="111" t="s">
        <v>304</v>
      </c>
      <c r="N934" s="79"/>
      <c r="O934" s="151"/>
      <c r="P934" s="151"/>
      <c r="Q934" s="151">
        <f t="shared" si="316"/>
        <v>0</v>
      </c>
      <c r="R934" s="151">
        <f t="shared" si="317"/>
        <v>0</v>
      </c>
      <c r="S934" s="151">
        <f t="shared" si="318"/>
        <v>0</v>
      </c>
      <c r="T934" s="151">
        <f t="shared" si="319"/>
        <v>2119441</v>
      </c>
    </row>
    <row r="935" spans="1:20" x14ac:dyDescent="0.2">
      <c r="A935" s="52" t="s">
        <v>124</v>
      </c>
      <c r="B935" s="49"/>
      <c r="C935" s="49"/>
      <c r="D935" s="49"/>
      <c r="E935" s="85" t="s">
        <v>129</v>
      </c>
      <c r="F935" s="139"/>
      <c r="G935" s="139">
        <v>3842500</v>
      </c>
      <c r="H935" s="49">
        <v>3842500</v>
      </c>
      <c r="I935" s="49">
        <v>3842500</v>
      </c>
      <c r="J935" s="49">
        <v>3842500</v>
      </c>
      <c r="K935" s="49">
        <v>3842500</v>
      </c>
      <c r="L935" s="49">
        <v>3842500</v>
      </c>
      <c r="M935" s="55" t="s">
        <v>305</v>
      </c>
      <c r="N935" s="79"/>
      <c r="O935" s="151"/>
      <c r="P935" s="151"/>
      <c r="Q935" s="151">
        <f t="shared" si="316"/>
        <v>0</v>
      </c>
      <c r="R935" s="151">
        <f t="shared" si="317"/>
        <v>0</v>
      </c>
      <c r="S935" s="151">
        <f t="shared" si="318"/>
        <v>3842500</v>
      </c>
      <c r="T935" s="151">
        <f t="shared" si="319"/>
        <v>3842500</v>
      </c>
    </row>
    <row r="936" spans="1:20" x14ac:dyDescent="0.2">
      <c r="A936" s="82" t="s">
        <v>306</v>
      </c>
      <c r="B936" s="83"/>
      <c r="C936" s="83"/>
      <c r="D936" s="83"/>
      <c r="E936" s="83"/>
      <c r="F936" s="159"/>
      <c r="G936" s="159"/>
      <c r="H936" s="83"/>
      <c r="I936" s="83"/>
      <c r="J936" s="83"/>
      <c r="K936" s="83"/>
      <c r="L936" s="84"/>
      <c r="M936" s="84"/>
      <c r="O936" s="136"/>
      <c r="P936" s="136"/>
      <c r="Q936" s="136">
        <f t="shared" si="316"/>
        <v>0</v>
      </c>
      <c r="R936" s="136">
        <f t="shared" si="317"/>
        <v>0</v>
      </c>
      <c r="S936" s="136">
        <f t="shared" si="318"/>
        <v>0</v>
      </c>
      <c r="T936" s="136">
        <f t="shared" si="319"/>
        <v>0</v>
      </c>
    </row>
    <row r="937" spans="1:20" ht="15" x14ac:dyDescent="0.25">
      <c r="A937" s="77" t="s">
        <v>118</v>
      </c>
      <c r="B937" s="78">
        <f>SUM(B938:B941)</f>
        <v>999975</v>
      </c>
      <c r="C937" s="78"/>
      <c r="D937" s="78"/>
      <c r="E937" s="78"/>
      <c r="F937" s="138">
        <f t="shared" ref="F937:L937" si="323">SUM(F938:F941)</f>
        <v>1500000</v>
      </c>
      <c r="G937" s="138"/>
      <c r="H937" s="78">
        <f t="shared" si="323"/>
        <v>1500000</v>
      </c>
      <c r="I937" s="78">
        <f t="shared" si="323"/>
        <v>1500000</v>
      </c>
      <c r="J937" s="78">
        <f t="shared" si="323"/>
        <v>1500000</v>
      </c>
      <c r="K937" s="78">
        <f t="shared" si="323"/>
        <v>1500000</v>
      </c>
      <c r="L937" s="78">
        <f t="shared" si="323"/>
        <v>525000</v>
      </c>
      <c r="M937" s="50"/>
      <c r="N937" s="79"/>
      <c r="O937" s="151"/>
      <c r="P937" s="151"/>
      <c r="Q937" s="151">
        <f t="shared" si="316"/>
        <v>0</v>
      </c>
      <c r="R937" s="151">
        <f t="shared" si="317"/>
        <v>0</v>
      </c>
      <c r="S937" s="151">
        <f t="shared" si="318"/>
        <v>0</v>
      </c>
      <c r="T937" s="151">
        <f t="shared" si="319"/>
        <v>1500000</v>
      </c>
    </row>
    <row r="938" spans="1:20" x14ac:dyDescent="0.2">
      <c r="A938" s="42" t="s">
        <v>119</v>
      </c>
      <c r="B938" s="49"/>
      <c r="C938" s="49"/>
      <c r="D938" s="49"/>
      <c r="E938" s="49"/>
      <c r="F938" s="139"/>
      <c r="G938" s="139"/>
      <c r="H938" s="49"/>
      <c r="I938" s="49"/>
      <c r="J938" s="49"/>
      <c r="K938" s="49"/>
      <c r="L938" s="49"/>
      <c r="M938" s="50"/>
      <c r="N938" s="79"/>
      <c r="O938" s="151"/>
      <c r="P938" s="151"/>
      <c r="Q938" s="151">
        <f t="shared" si="316"/>
        <v>0</v>
      </c>
      <c r="R938" s="151">
        <f t="shared" si="317"/>
        <v>0</v>
      </c>
      <c r="S938" s="151">
        <f t="shared" si="318"/>
        <v>0</v>
      </c>
      <c r="T938" s="151">
        <f t="shared" si="319"/>
        <v>0</v>
      </c>
    </row>
    <row r="939" spans="1:20" x14ac:dyDescent="0.2">
      <c r="A939" s="42" t="s">
        <v>120</v>
      </c>
      <c r="B939" s="49"/>
      <c r="C939" s="49"/>
      <c r="D939" s="49"/>
      <c r="E939" s="49"/>
      <c r="F939" s="139"/>
      <c r="G939" s="139"/>
      <c r="H939" s="49"/>
      <c r="I939" s="49"/>
      <c r="J939" s="49"/>
      <c r="K939" s="49"/>
      <c r="L939" s="49"/>
      <c r="M939" s="55"/>
      <c r="N939" s="79"/>
      <c r="O939" s="151"/>
      <c r="P939" s="151"/>
      <c r="Q939" s="151">
        <f t="shared" si="316"/>
        <v>0</v>
      </c>
      <c r="R939" s="151">
        <f t="shared" si="317"/>
        <v>0</v>
      </c>
      <c r="S939" s="151">
        <f t="shared" si="318"/>
        <v>0</v>
      </c>
      <c r="T939" s="151">
        <f t="shared" si="319"/>
        <v>0</v>
      </c>
    </row>
    <row r="940" spans="1:20" x14ac:dyDescent="0.2">
      <c r="A940" s="42" t="s">
        <v>121</v>
      </c>
      <c r="B940" s="49"/>
      <c r="C940" s="49"/>
      <c r="D940" s="49"/>
      <c r="E940" s="49"/>
      <c r="F940" s="139"/>
      <c r="G940" s="139"/>
      <c r="H940" s="49"/>
      <c r="I940" s="49"/>
      <c r="J940" s="49"/>
      <c r="K940" s="49"/>
      <c r="L940" s="49"/>
      <c r="M940" s="55"/>
      <c r="N940" s="79"/>
      <c r="O940" s="151"/>
      <c r="P940" s="151"/>
      <c r="Q940" s="151">
        <f t="shared" si="316"/>
        <v>0</v>
      </c>
      <c r="R940" s="151">
        <f t="shared" si="317"/>
        <v>0</v>
      </c>
      <c r="S940" s="151">
        <f t="shared" si="318"/>
        <v>0</v>
      </c>
      <c r="T940" s="151">
        <f t="shared" si="319"/>
        <v>0</v>
      </c>
    </row>
    <row r="941" spans="1:20" ht="15" x14ac:dyDescent="0.25">
      <c r="A941" s="51" t="s">
        <v>122</v>
      </c>
      <c r="B941" s="79">
        <f>B943</f>
        <v>999975</v>
      </c>
      <c r="C941" s="49"/>
      <c r="D941" s="49"/>
      <c r="E941" s="49"/>
      <c r="F941" s="139">
        <f>F942+F943</f>
        <v>1500000</v>
      </c>
      <c r="G941" s="139"/>
      <c r="H941" s="49">
        <f>H942+H943</f>
        <v>1500000</v>
      </c>
      <c r="I941" s="49">
        <f>I942+I943</f>
        <v>1500000</v>
      </c>
      <c r="J941" s="49">
        <f>J942+J943</f>
        <v>1500000</v>
      </c>
      <c r="K941" s="49">
        <f>K942+K943</f>
        <v>1500000</v>
      </c>
      <c r="L941" s="49">
        <f>L942+L943</f>
        <v>525000</v>
      </c>
      <c r="M941" s="55"/>
      <c r="N941" s="79"/>
      <c r="O941" s="151"/>
      <c r="P941" s="151"/>
      <c r="Q941" s="151">
        <f t="shared" si="316"/>
        <v>0</v>
      </c>
      <c r="R941" s="151">
        <f t="shared" si="317"/>
        <v>0</v>
      </c>
      <c r="S941" s="151">
        <f t="shared" si="318"/>
        <v>0</v>
      </c>
      <c r="T941" s="151">
        <f t="shared" si="319"/>
        <v>1500000</v>
      </c>
    </row>
    <row r="942" spans="1:20" x14ac:dyDescent="0.2">
      <c r="A942" s="52" t="s">
        <v>123</v>
      </c>
      <c r="B942" s="49"/>
      <c r="C942" s="49"/>
      <c r="D942" s="49"/>
      <c r="E942" s="49"/>
      <c r="F942" s="139"/>
      <c r="G942" s="139"/>
      <c r="H942" s="49"/>
      <c r="I942" s="49"/>
      <c r="J942" s="49"/>
      <c r="K942" s="49"/>
      <c r="L942" s="49"/>
      <c r="M942" s="55"/>
      <c r="N942" s="79"/>
      <c r="O942" s="151"/>
      <c r="P942" s="151"/>
      <c r="Q942" s="151">
        <f t="shared" si="316"/>
        <v>0</v>
      </c>
      <c r="R942" s="151">
        <f t="shared" si="317"/>
        <v>0</v>
      </c>
      <c r="S942" s="151">
        <f t="shared" si="318"/>
        <v>0</v>
      </c>
      <c r="T942" s="151">
        <f t="shared" si="319"/>
        <v>0</v>
      </c>
    </row>
    <row r="943" spans="1:20" x14ac:dyDescent="0.2">
      <c r="A943" s="52" t="s">
        <v>124</v>
      </c>
      <c r="B943" s="49">
        <f>B948</f>
        <v>999975</v>
      </c>
      <c r="C943" s="49"/>
      <c r="D943" s="49"/>
      <c r="E943" s="49"/>
      <c r="F943" s="139">
        <f>F948</f>
        <v>1500000</v>
      </c>
      <c r="G943" s="139"/>
      <c r="H943" s="49">
        <f>H948</f>
        <v>1500000</v>
      </c>
      <c r="I943" s="49">
        <f>I948</f>
        <v>1500000</v>
      </c>
      <c r="J943" s="49">
        <f>J948</f>
        <v>1500000</v>
      </c>
      <c r="K943" s="49">
        <f>K948</f>
        <v>1500000</v>
      </c>
      <c r="L943" s="49">
        <f>L948</f>
        <v>525000</v>
      </c>
      <c r="M943" s="55"/>
      <c r="N943" s="79"/>
      <c r="O943" s="151"/>
      <c r="P943" s="151"/>
      <c r="Q943" s="151">
        <f t="shared" si="316"/>
        <v>0</v>
      </c>
      <c r="R943" s="151">
        <f t="shared" si="317"/>
        <v>0</v>
      </c>
      <c r="S943" s="151">
        <f t="shared" si="318"/>
        <v>0</v>
      </c>
      <c r="T943" s="151">
        <f t="shared" si="319"/>
        <v>1500000</v>
      </c>
    </row>
    <row r="944" spans="1:20" ht="15" x14ac:dyDescent="0.25">
      <c r="A944" s="53" t="s">
        <v>125</v>
      </c>
      <c r="B944" s="54"/>
      <c r="C944" s="54"/>
      <c r="D944" s="54"/>
      <c r="E944" s="54"/>
      <c r="F944" s="159"/>
      <c r="G944" s="159"/>
      <c r="H944" s="54"/>
      <c r="I944" s="54"/>
      <c r="J944" s="54"/>
      <c r="K944" s="54"/>
      <c r="L944" s="55"/>
      <c r="M944" s="55"/>
      <c r="N944" s="79"/>
      <c r="O944" s="151"/>
      <c r="P944" s="151"/>
      <c r="Q944" s="151">
        <f t="shared" si="316"/>
        <v>0</v>
      </c>
      <c r="R944" s="151">
        <f t="shared" si="317"/>
        <v>0</v>
      </c>
      <c r="S944" s="151">
        <f t="shared" si="318"/>
        <v>0</v>
      </c>
      <c r="T944" s="151">
        <f t="shared" si="319"/>
        <v>0</v>
      </c>
    </row>
    <row r="945" spans="1:20" x14ac:dyDescent="0.2">
      <c r="A945" s="56" t="s">
        <v>126</v>
      </c>
      <c r="B945" s="54"/>
      <c r="C945" s="54"/>
      <c r="D945" s="54"/>
      <c r="E945" s="54"/>
      <c r="F945" s="159"/>
      <c r="G945" s="159"/>
      <c r="H945" s="54"/>
      <c r="I945" s="54"/>
      <c r="J945" s="54"/>
      <c r="K945" s="54"/>
      <c r="L945" s="55"/>
      <c r="M945" s="55"/>
      <c r="N945" s="79"/>
      <c r="O945" s="151"/>
      <c r="P945" s="151"/>
      <c r="Q945" s="151">
        <f t="shared" si="316"/>
        <v>0</v>
      </c>
      <c r="R945" s="151">
        <f t="shared" si="317"/>
        <v>0</v>
      </c>
      <c r="S945" s="151">
        <f t="shared" si="318"/>
        <v>0</v>
      </c>
      <c r="T945" s="151">
        <f t="shared" si="319"/>
        <v>0</v>
      </c>
    </row>
    <row r="946" spans="1:20" x14ac:dyDescent="0.2">
      <c r="A946" s="42" t="s">
        <v>127</v>
      </c>
      <c r="B946" s="49">
        <f>B947+B948</f>
        <v>999975</v>
      </c>
      <c r="C946" s="49"/>
      <c r="D946" s="49"/>
      <c r="E946" s="49"/>
      <c r="F946" s="139">
        <f t="shared" ref="F946:L946" si="324">F947+F948</f>
        <v>1500000</v>
      </c>
      <c r="G946" s="139"/>
      <c r="H946" s="49">
        <f t="shared" si="324"/>
        <v>1500000</v>
      </c>
      <c r="I946" s="49">
        <f t="shared" si="324"/>
        <v>1500000</v>
      </c>
      <c r="J946" s="49">
        <f t="shared" si="324"/>
        <v>1500000</v>
      </c>
      <c r="K946" s="49">
        <f t="shared" si="324"/>
        <v>1500000</v>
      </c>
      <c r="L946" s="49">
        <f t="shared" si="324"/>
        <v>525000</v>
      </c>
      <c r="M946" s="55" t="s">
        <v>307</v>
      </c>
      <c r="N946" s="79"/>
      <c r="O946" s="151"/>
      <c r="P946" s="151"/>
      <c r="Q946" s="151">
        <f t="shared" si="316"/>
        <v>0</v>
      </c>
      <c r="R946" s="151">
        <f t="shared" si="317"/>
        <v>0</v>
      </c>
      <c r="S946" s="151">
        <f t="shared" si="318"/>
        <v>0</v>
      </c>
      <c r="T946" s="151">
        <f t="shared" si="319"/>
        <v>1500000</v>
      </c>
    </row>
    <row r="947" spans="1:20" ht="15" x14ac:dyDescent="0.25">
      <c r="A947" s="52" t="s">
        <v>123</v>
      </c>
      <c r="B947" s="49"/>
      <c r="C947" s="49"/>
      <c r="D947" s="49"/>
      <c r="E947" s="49"/>
      <c r="F947" s="139"/>
      <c r="G947" s="139"/>
      <c r="H947" s="49"/>
      <c r="I947" s="49"/>
      <c r="J947" s="49"/>
      <c r="K947" s="49"/>
      <c r="L947" s="49"/>
      <c r="M947" s="123"/>
      <c r="N947" s="79"/>
      <c r="O947" s="151"/>
      <c r="P947" s="151"/>
      <c r="Q947" s="151">
        <f t="shared" si="316"/>
        <v>0</v>
      </c>
      <c r="R947" s="151">
        <f t="shared" si="317"/>
        <v>0</v>
      </c>
      <c r="S947" s="151">
        <f t="shared" si="318"/>
        <v>0</v>
      </c>
      <c r="T947" s="151">
        <f t="shared" si="319"/>
        <v>0</v>
      </c>
    </row>
    <row r="948" spans="1:20" x14ac:dyDescent="0.2">
      <c r="A948" s="52" t="s">
        <v>124</v>
      </c>
      <c r="B948" s="49">
        <v>999975</v>
      </c>
      <c r="C948" s="49"/>
      <c r="D948" s="49"/>
      <c r="E948" s="49" t="s">
        <v>308</v>
      </c>
      <c r="F948" s="139">
        <v>1500000</v>
      </c>
      <c r="G948" s="139"/>
      <c r="H948" s="49">
        <v>1500000</v>
      </c>
      <c r="I948" s="49">
        <v>1500000</v>
      </c>
      <c r="J948" s="49">
        <v>1500000</v>
      </c>
      <c r="K948" s="49">
        <v>1500000</v>
      </c>
      <c r="L948" s="49">
        <v>525000</v>
      </c>
      <c r="M948" s="50" t="s">
        <v>309</v>
      </c>
      <c r="N948" s="79"/>
      <c r="O948" s="151"/>
      <c r="P948" s="151"/>
      <c r="Q948" s="151">
        <f t="shared" si="316"/>
        <v>0</v>
      </c>
      <c r="R948" s="151">
        <f t="shared" si="317"/>
        <v>0</v>
      </c>
      <c r="S948" s="151">
        <f t="shared" si="318"/>
        <v>0</v>
      </c>
      <c r="T948" s="151">
        <f t="shared" si="319"/>
        <v>1500000</v>
      </c>
    </row>
    <row r="949" spans="1:20" ht="15" hidden="1" x14ac:dyDescent="0.25">
      <c r="A949" s="77" t="s">
        <v>118</v>
      </c>
      <c r="B949" s="78"/>
      <c r="C949" s="78"/>
      <c r="D949" s="78"/>
      <c r="E949" s="78"/>
      <c r="F949" s="138"/>
      <c r="G949" s="138"/>
      <c r="H949" s="78"/>
      <c r="I949" s="78"/>
      <c r="J949" s="78"/>
      <c r="K949" s="78"/>
      <c r="L949" s="78"/>
      <c r="M949" s="50"/>
      <c r="N949" s="79"/>
      <c r="O949" s="136"/>
      <c r="P949" s="136"/>
      <c r="Q949" s="136">
        <f t="shared" si="316"/>
        <v>0</v>
      </c>
      <c r="R949" s="136">
        <f t="shared" si="317"/>
        <v>0</v>
      </c>
      <c r="S949" s="136">
        <f t="shared" si="318"/>
        <v>0</v>
      </c>
      <c r="T949" s="136">
        <f t="shared" si="319"/>
        <v>0</v>
      </c>
    </row>
    <row r="950" spans="1:20" hidden="1" x14ac:dyDescent="0.2">
      <c r="A950" s="42" t="s">
        <v>119</v>
      </c>
      <c r="B950" s="49"/>
      <c r="C950" s="49"/>
      <c r="D950" s="49"/>
      <c r="E950" s="49"/>
      <c r="F950" s="139"/>
      <c r="G950" s="139"/>
      <c r="H950" s="49"/>
      <c r="I950" s="49"/>
      <c r="J950" s="49"/>
      <c r="K950" s="49"/>
      <c r="L950" s="49"/>
      <c r="M950" s="50"/>
      <c r="N950" s="79"/>
      <c r="O950" s="136"/>
      <c r="P950" s="136"/>
      <c r="Q950" s="136">
        <f t="shared" si="316"/>
        <v>0</v>
      </c>
      <c r="R950" s="136">
        <f t="shared" si="317"/>
        <v>0</v>
      </c>
      <c r="S950" s="136">
        <f t="shared" si="318"/>
        <v>0</v>
      </c>
      <c r="T950" s="136">
        <f t="shared" si="319"/>
        <v>0</v>
      </c>
    </row>
    <row r="951" spans="1:20" hidden="1" x14ac:dyDescent="0.2">
      <c r="A951" s="42" t="s">
        <v>120</v>
      </c>
      <c r="B951" s="49"/>
      <c r="C951" s="49"/>
      <c r="D951" s="49"/>
      <c r="E951" s="49"/>
      <c r="F951" s="139"/>
      <c r="G951" s="139"/>
      <c r="H951" s="49"/>
      <c r="I951" s="49"/>
      <c r="J951" s="49"/>
      <c r="K951" s="49"/>
      <c r="L951" s="49"/>
      <c r="M951" s="55"/>
      <c r="N951" s="79"/>
      <c r="O951" s="136"/>
      <c r="P951" s="136"/>
      <c r="Q951" s="136">
        <f t="shared" si="316"/>
        <v>0</v>
      </c>
      <c r="R951" s="136">
        <f t="shared" si="317"/>
        <v>0</v>
      </c>
      <c r="S951" s="136">
        <f t="shared" si="318"/>
        <v>0</v>
      </c>
      <c r="T951" s="136">
        <f t="shared" si="319"/>
        <v>0</v>
      </c>
    </row>
    <row r="952" spans="1:20" hidden="1" x14ac:dyDescent="0.2">
      <c r="A952" s="42" t="s">
        <v>121</v>
      </c>
      <c r="B952" s="49"/>
      <c r="C952" s="49"/>
      <c r="D952" s="49"/>
      <c r="E952" s="49"/>
      <c r="F952" s="139"/>
      <c r="G952" s="139"/>
      <c r="H952" s="49"/>
      <c r="I952" s="49"/>
      <c r="J952" s="49"/>
      <c r="K952" s="49"/>
      <c r="L952" s="49"/>
      <c r="M952" s="55"/>
      <c r="N952" s="79"/>
      <c r="O952" s="136"/>
      <c r="P952" s="136"/>
      <c r="Q952" s="136">
        <f t="shared" si="316"/>
        <v>0</v>
      </c>
      <c r="R952" s="136">
        <f t="shared" si="317"/>
        <v>0</v>
      </c>
      <c r="S952" s="136">
        <f t="shared" si="318"/>
        <v>0</v>
      </c>
      <c r="T952" s="136">
        <f t="shared" si="319"/>
        <v>0</v>
      </c>
    </row>
    <row r="953" spans="1:20" ht="15" hidden="1" x14ac:dyDescent="0.25">
      <c r="A953" s="51" t="s">
        <v>122</v>
      </c>
      <c r="B953" s="49"/>
      <c r="C953" s="49"/>
      <c r="D953" s="49"/>
      <c r="E953" s="49"/>
      <c r="F953" s="139"/>
      <c r="G953" s="139"/>
      <c r="H953" s="49"/>
      <c r="I953" s="49"/>
      <c r="J953" s="49"/>
      <c r="K953" s="49"/>
      <c r="L953" s="49"/>
      <c r="M953" s="55"/>
      <c r="N953" s="79"/>
      <c r="O953" s="136"/>
      <c r="P953" s="136"/>
      <c r="Q953" s="136">
        <f t="shared" si="316"/>
        <v>0</v>
      </c>
      <c r="R953" s="136">
        <f t="shared" si="317"/>
        <v>0</v>
      </c>
      <c r="S953" s="136">
        <f t="shared" si="318"/>
        <v>0</v>
      </c>
      <c r="T953" s="136">
        <f t="shared" si="319"/>
        <v>0</v>
      </c>
    </row>
    <row r="954" spans="1:20" hidden="1" x14ac:dyDescent="0.2">
      <c r="A954" s="52" t="s">
        <v>123</v>
      </c>
      <c r="B954" s="49"/>
      <c r="C954" s="49"/>
      <c r="D954" s="49"/>
      <c r="E954" s="49"/>
      <c r="F954" s="139"/>
      <c r="G954" s="139"/>
      <c r="H954" s="49"/>
      <c r="I954" s="49"/>
      <c r="J954" s="49"/>
      <c r="K954" s="49"/>
      <c r="L954" s="49"/>
      <c r="M954" s="55"/>
      <c r="N954" s="79"/>
      <c r="O954" s="136"/>
      <c r="P954" s="136"/>
      <c r="Q954" s="136">
        <f t="shared" si="316"/>
        <v>0</v>
      </c>
      <c r="R954" s="136">
        <f t="shared" si="317"/>
        <v>0</v>
      </c>
      <c r="S954" s="136">
        <f t="shared" si="318"/>
        <v>0</v>
      </c>
      <c r="T954" s="136">
        <f t="shared" si="319"/>
        <v>0</v>
      </c>
    </row>
    <row r="955" spans="1:20" hidden="1" x14ac:dyDescent="0.2">
      <c r="A955" s="52" t="s">
        <v>124</v>
      </c>
      <c r="B955" s="49"/>
      <c r="C955" s="49"/>
      <c r="D955" s="49"/>
      <c r="E955" s="49"/>
      <c r="F955" s="139"/>
      <c r="G955" s="139"/>
      <c r="H955" s="49"/>
      <c r="I955" s="49"/>
      <c r="J955" s="49"/>
      <c r="K955" s="49"/>
      <c r="L955" s="49"/>
      <c r="M955" s="55"/>
      <c r="N955" s="79"/>
      <c r="O955" s="136"/>
      <c r="P955" s="136"/>
      <c r="Q955" s="136">
        <f t="shared" si="316"/>
        <v>0</v>
      </c>
      <c r="R955" s="136">
        <f t="shared" si="317"/>
        <v>0</v>
      </c>
      <c r="S955" s="136">
        <f t="shared" si="318"/>
        <v>0</v>
      </c>
      <c r="T955" s="136">
        <f t="shared" si="319"/>
        <v>0</v>
      </c>
    </row>
    <row r="956" spans="1:20" x14ac:dyDescent="0.2">
      <c r="A956" s="71" t="s">
        <v>310</v>
      </c>
      <c r="B956" s="72"/>
      <c r="C956" s="72"/>
      <c r="D956" s="72"/>
      <c r="E956" s="72"/>
      <c r="F956" s="162"/>
      <c r="G956" s="162"/>
      <c r="H956" s="72"/>
      <c r="I956" s="72"/>
      <c r="J956" s="72"/>
      <c r="K956" s="72"/>
      <c r="L956" s="73"/>
      <c r="M956" s="73"/>
      <c r="O956" s="136"/>
      <c r="P956" s="136"/>
      <c r="Q956" s="136">
        <f t="shared" si="316"/>
        <v>0</v>
      </c>
      <c r="R956" s="136">
        <f t="shared" si="317"/>
        <v>0</v>
      </c>
      <c r="S956" s="136">
        <f t="shared" si="318"/>
        <v>0</v>
      </c>
      <c r="T956" s="136">
        <f t="shared" si="319"/>
        <v>0</v>
      </c>
    </row>
    <row r="957" spans="1:20" x14ac:dyDescent="0.2">
      <c r="A957" s="74" t="s">
        <v>311</v>
      </c>
      <c r="B957" s="75"/>
      <c r="C957" s="75"/>
      <c r="D957" s="75"/>
      <c r="E957" s="75"/>
      <c r="F957" s="163"/>
      <c r="G957" s="163"/>
      <c r="H957" s="75"/>
      <c r="I957" s="75"/>
      <c r="J957" s="75"/>
      <c r="K957" s="75"/>
      <c r="L957" s="76"/>
      <c r="M957" s="76"/>
      <c r="O957" s="136"/>
      <c r="P957" s="136"/>
      <c r="Q957" s="136">
        <f t="shared" si="316"/>
        <v>0</v>
      </c>
      <c r="R957" s="136">
        <f t="shared" si="317"/>
        <v>0</v>
      </c>
      <c r="S957" s="136">
        <f t="shared" si="318"/>
        <v>0</v>
      </c>
      <c r="T957" s="136">
        <f t="shared" si="319"/>
        <v>0</v>
      </c>
    </row>
    <row r="958" spans="1:20" ht="15" x14ac:dyDescent="0.25">
      <c r="A958" s="77" t="s">
        <v>118</v>
      </c>
      <c r="B958" s="78"/>
      <c r="C958" s="78"/>
      <c r="D958" s="78"/>
      <c r="E958" s="78"/>
      <c r="F958" s="138"/>
      <c r="G958" s="138">
        <f t="shared" ref="G958:L958" si="325">G962</f>
        <v>18960000</v>
      </c>
      <c r="H958" s="78">
        <f t="shared" si="325"/>
        <v>18960000</v>
      </c>
      <c r="I958" s="78">
        <f t="shared" si="325"/>
        <v>18960000</v>
      </c>
      <c r="J958" s="78">
        <f t="shared" si="325"/>
        <v>18960000</v>
      </c>
      <c r="K958" s="78">
        <f t="shared" si="325"/>
        <v>18960000</v>
      </c>
      <c r="L958" s="78">
        <f t="shared" si="325"/>
        <v>18960000</v>
      </c>
      <c r="M958" s="50"/>
      <c r="N958" s="79"/>
      <c r="O958" s="151"/>
      <c r="P958" s="151"/>
      <c r="Q958" s="151">
        <f t="shared" si="316"/>
        <v>0</v>
      </c>
      <c r="R958" s="151">
        <f t="shared" si="317"/>
        <v>0</v>
      </c>
      <c r="S958" s="151">
        <f t="shared" si="318"/>
        <v>18960000</v>
      </c>
      <c r="T958" s="151">
        <f t="shared" si="319"/>
        <v>18960000</v>
      </c>
    </row>
    <row r="959" spans="1:20" x14ac:dyDescent="0.2">
      <c r="A959" s="42" t="s">
        <v>119</v>
      </c>
      <c r="B959" s="49"/>
      <c r="C959" s="49"/>
      <c r="D959" s="49"/>
      <c r="E959" s="49"/>
      <c r="F959" s="139"/>
      <c r="G959" s="139"/>
      <c r="H959" s="49"/>
      <c r="I959" s="49"/>
      <c r="J959" s="49"/>
      <c r="K959" s="49"/>
      <c r="L959" s="49"/>
      <c r="M959" s="50"/>
      <c r="N959" s="79"/>
      <c r="O959" s="151"/>
      <c r="P959" s="151"/>
      <c r="Q959" s="151">
        <f t="shared" si="316"/>
        <v>0</v>
      </c>
      <c r="R959" s="151">
        <f t="shared" si="317"/>
        <v>0</v>
      </c>
      <c r="S959" s="151">
        <f t="shared" si="318"/>
        <v>0</v>
      </c>
      <c r="T959" s="151">
        <f t="shared" si="319"/>
        <v>0</v>
      </c>
    </row>
    <row r="960" spans="1:20" x14ac:dyDescent="0.2">
      <c r="A960" s="42" t="s">
        <v>120</v>
      </c>
      <c r="B960" s="49"/>
      <c r="C960" s="49"/>
      <c r="D960" s="49"/>
      <c r="E960" s="49"/>
      <c r="F960" s="139"/>
      <c r="G960" s="139"/>
      <c r="H960" s="49"/>
      <c r="I960" s="49"/>
      <c r="J960" s="49"/>
      <c r="K960" s="49"/>
      <c r="L960" s="49"/>
      <c r="M960" s="55"/>
      <c r="N960" s="79"/>
      <c r="O960" s="151"/>
      <c r="P960" s="151"/>
      <c r="Q960" s="151">
        <f t="shared" si="316"/>
        <v>0</v>
      </c>
      <c r="R960" s="151">
        <f t="shared" si="317"/>
        <v>0</v>
      </c>
      <c r="S960" s="151">
        <f t="shared" si="318"/>
        <v>0</v>
      </c>
      <c r="T960" s="151">
        <f t="shared" si="319"/>
        <v>0</v>
      </c>
    </row>
    <row r="961" spans="1:20" x14ac:dyDescent="0.2">
      <c r="A961" s="42" t="s">
        <v>121</v>
      </c>
      <c r="B961" s="49"/>
      <c r="C961" s="49"/>
      <c r="D961" s="49"/>
      <c r="E961" s="49"/>
      <c r="F961" s="139"/>
      <c r="G961" s="139"/>
      <c r="H961" s="49"/>
      <c r="I961" s="49"/>
      <c r="J961" s="49"/>
      <c r="K961" s="49"/>
      <c r="L961" s="49"/>
      <c r="M961" s="55"/>
      <c r="N961" s="79"/>
      <c r="O961" s="151"/>
      <c r="P961" s="151"/>
      <c r="Q961" s="151">
        <f t="shared" si="316"/>
        <v>0</v>
      </c>
      <c r="R961" s="151">
        <f t="shared" si="317"/>
        <v>0</v>
      </c>
      <c r="S961" s="151">
        <f t="shared" si="318"/>
        <v>0</v>
      </c>
      <c r="T961" s="151">
        <f t="shared" si="319"/>
        <v>0</v>
      </c>
    </row>
    <row r="962" spans="1:20" ht="15" x14ac:dyDescent="0.25">
      <c r="A962" s="51" t="s">
        <v>122</v>
      </c>
      <c r="B962" s="49"/>
      <c r="C962" s="49"/>
      <c r="D962" s="49"/>
      <c r="E962" s="49"/>
      <c r="F962" s="139"/>
      <c r="G962" s="139">
        <f t="shared" ref="G962:L962" si="326">G963</f>
        <v>18960000</v>
      </c>
      <c r="H962" s="49">
        <f t="shared" si="326"/>
        <v>18960000</v>
      </c>
      <c r="I962" s="49">
        <f t="shared" si="326"/>
        <v>18960000</v>
      </c>
      <c r="J962" s="49">
        <f t="shared" si="326"/>
        <v>18960000</v>
      </c>
      <c r="K962" s="49">
        <f t="shared" si="326"/>
        <v>18960000</v>
      </c>
      <c r="L962" s="49">
        <f t="shared" si="326"/>
        <v>18960000</v>
      </c>
      <c r="M962" s="55"/>
      <c r="N962" s="79"/>
      <c r="O962" s="151"/>
      <c r="P962" s="151"/>
      <c r="Q962" s="151">
        <f t="shared" si="316"/>
        <v>0</v>
      </c>
      <c r="R962" s="151">
        <f t="shared" si="317"/>
        <v>0</v>
      </c>
      <c r="S962" s="151">
        <f t="shared" si="318"/>
        <v>18960000</v>
      </c>
      <c r="T962" s="151">
        <f t="shared" si="319"/>
        <v>18960000</v>
      </c>
    </row>
    <row r="963" spans="1:20" x14ac:dyDescent="0.2">
      <c r="A963" s="52" t="s">
        <v>123</v>
      </c>
      <c r="B963" s="49"/>
      <c r="C963" s="49"/>
      <c r="D963" s="49"/>
      <c r="E963" s="49"/>
      <c r="F963" s="139"/>
      <c r="G963" s="139">
        <f t="shared" ref="G963:L963" si="327">G968</f>
        <v>18960000</v>
      </c>
      <c r="H963" s="49">
        <f t="shared" si="327"/>
        <v>18960000</v>
      </c>
      <c r="I963" s="49">
        <f t="shared" si="327"/>
        <v>18960000</v>
      </c>
      <c r="J963" s="49">
        <f t="shared" si="327"/>
        <v>18960000</v>
      </c>
      <c r="K963" s="49">
        <f t="shared" si="327"/>
        <v>18960000</v>
      </c>
      <c r="L963" s="49">
        <f t="shared" si="327"/>
        <v>18960000</v>
      </c>
      <c r="M963" s="55"/>
      <c r="N963" s="79"/>
      <c r="O963" s="151"/>
      <c r="P963" s="151"/>
      <c r="Q963" s="151">
        <f t="shared" si="316"/>
        <v>0</v>
      </c>
      <c r="R963" s="151">
        <f t="shared" si="317"/>
        <v>0</v>
      </c>
      <c r="S963" s="151">
        <f t="shared" si="318"/>
        <v>18960000</v>
      </c>
      <c r="T963" s="151">
        <f t="shared" si="319"/>
        <v>18960000</v>
      </c>
    </row>
    <row r="964" spans="1:20" x14ac:dyDescent="0.2">
      <c r="A964" s="52" t="s">
        <v>124</v>
      </c>
      <c r="B964" s="49"/>
      <c r="C964" s="49"/>
      <c r="D964" s="49"/>
      <c r="E964" s="85" t="s">
        <v>129</v>
      </c>
      <c r="F964" s="139"/>
      <c r="G964" s="139"/>
      <c r="H964" s="49"/>
      <c r="I964" s="49"/>
      <c r="J964" s="49"/>
      <c r="K964" s="49"/>
      <c r="L964" s="49"/>
      <c r="M964" s="55"/>
      <c r="N964" s="79"/>
      <c r="O964" s="151"/>
      <c r="P964" s="151"/>
      <c r="Q964" s="151">
        <f t="shared" si="316"/>
        <v>0</v>
      </c>
      <c r="R964" s="151">
        <f t="shared" si="317"/>
        <v>0</v>
      </c>
      <c r="S964" s="151">
        <f t="shared" si="318"/>
        <v>0</v>
      </c>
      <c r="T964" s="151">
        <f t="shared" si="319"/>
        <v>0</v>
      </c>
    </row>
    <row r="965" spans="1:20" ht="15" x14ac:dyDescent="0.25">
      <c r="A965" s="53" t="s">
        <v>125</v>
      </c>
      <c r="B965" s="54"/>
      <c r="C965" s="54"/>
      <c r="D965" s="54"/>
      <c r="E965" s="54"/>
      <c r="F965" s="159"/>
      <c r="G965" s="159"/>
      <c r="H965" s="54"/>
      <c r="I965" s="54"/>
      <c r="J965" s="54"/>
      <c r="K965" s="54"/>
      <c r="L965" s="55"/>
      <c r="M965" s="55"/>
      <c r="N965" s="79"/>
      <c r="O965" s="151"/>
      <c r="P965" s="151"/>
      <c r="Q965" s="151">
        <f t="shared" si="316"/>
        <v>0</v>
      </c>
      <c r="R965" s="151">
        <f t="shared" si="317"/>
        <v>0</v>
      </c>
      <c r="S965" s="151">
        <f t="shared" si="318"/>
        <v>0</v>
      </c>
      <c r="T965" s="151">
        <f t="shared" si="319"/>
        <v>0</v>
      </c>
    </row>
    <row r="966" spans="1:20" x14ac:dyDescent="0.2">
      <c r="A966" s="56" t="s">
        <v>126</v>
      </c>
      <c r="B966" s="54"/>
      <c r="C966" s="54"/>
      <c r="D966" s="54"/>
      <c r="E966" s="54"/>
      <c r="F966" s="159"/>
      <c r="G966" s="159"/>
      <c r="H966" s="54"/>
      <c r="I966" s="54"/>
      <c r="J966" s="54"/>
      <c r="K966" s="54"/>
      <c r="L966" s="55"/>
      <c r="M966" s="55"/>
      <c r="N966" s="79"/>
      <c r="O966" s="151"/>
      <c r="P966" s="151"/>
      <c r="Q966" s="151">
        <f t="shared" si="316"/>
        <v>0</v>
      </c>
      <c r="R966" s="151">
        <f t="shared" si="317"/>
        <v>0</v>
      </c>
      <c r="S966" s="151">
        <f t="shared" si="318"/>
        <v>0</v>
      </c>
      <c r="T966" s="151">
        <f t="shared" si="319"/>
        <v>0</v>
      </c>
    </row>
    <row r="967" spans="1:20" x14ac:dyDescent="0.2">
      <c r="A967" s="56" t="s">
        <v>127</v>
      </c>
      <c r="B967" s="49"/>
      <c r="C967" s="49"/>
      <c r="D967" s="49"/>
      <c r="E967" s="49"/>
      <c r="F967" s="139"/>
      <c r="G967" s="139"/>
      <c r="H967" s="49"/>
      <c r="I967" s="49"/>
      <c r="J967" s="49"/>
      <c r="K967" s="49"/>
      <c r="L967" s="49"/>
      <c r="M967" s="55"/>
      <c r="N967" s="79"/>
      <c r="O967" s="151"/>
      <c r="P967" s="151"/>
      <c r="Q967" s="151">
        <f t="shared" si="316"/>
        <v>0</v>
      </c>
      <c r="R967" s="151">
        <f t="shared" si="317"/>
        <v>0</v>
      </c>
      <c r="S967" s="151">
        <f t="shared" si="318"/>
        <v>0</v>
      </c>
      <c r="T967" s="151">
        <f t="shared" si="319"/>
        <v>0</v>
      </c>
    </row>
    <row r="968" spans="1:20" x14ac:dyDescent="0.2">
      <c r="A968" s="124" t="s">
        <v>123</v>
      </c>
      <c r="B968" s="49"/>
      <c r="C968" s="49"/>
      <c r="D968" s="49"/>
      <c r="E968" s="49"/>
      <c r="F968" s="139"/>
      <c r="G968" s="139">
        <f t="shared" ref="G968:L968" si="328">G971+G972</f>
        <v>18960000</v>
      </c>
      <c r="H968" s="49">
        <f t="shared" si="328"/>
        <v>18960000</v>
      </c>
      <c r="I968" s="49">
        <f t="shared" si="328"/>
        <v>18960000</v>
      </c>
      <c r="J968" s="49">
        <f t="shared" si="328"/>
        <v>18960000</v>
      </c>
      <c r="K968" s="49">
        <f t="shared" si="328"/>
        <v>18960000</v>
      </c>
      <c r="L968" s="49">
        <f t="shared" si="328"/>
        <v>18960000</v>
      </c>
      <c r="M968" s="111" t="s">
        <v>312</v>
      </c>
      <c r="N968" s="79"/>
      <c r="O968" s="151"/>
      <c r="P968" s="151"/>
      <c r="Q968" s="151">
        <f t="shared" si="316"/>
        <v>0</v>
      </c>
      <c r="R968" s="151">
        <f t="shared" si="317"/>
        <v>0</v>
      </c>
      <c r="S968" s="151">
        <f t="shared" si="318"/>
        <v>18960000</v>
      </c>
      <c r="T968" s="151">
        <f t="shared" si="319"/>
        <v>18960000</v>
      </c>
    </row>
    <row r="969" spans="1:20" hidden="1" x14ac:dyDescent="0.2">
      <c r="A969" s="93"/>
      <c r="B969" s="49"/>
      <c r="C969" s="49" t="s">
        <v>313</v>
      </c>
      <c r="D969" s="49">
        <v>69893</v>
      </c>
      <c r="E969" s="49"/>
      <c r="F969" s="139"/>
      <c r="G969" s="139"/>
      <c r="H969" s="49"/>
      <c r="I969" s="49"/>
      <c r="J969" s="49"/>
      <c r="K969" s="49"/>
      <c r="L969" s="49"/>
      <c r="M969" s="55"/>
      <c r="N969" s="79"/>
      <c r="O969" s="151"/>
      <c r="P969" s="151"/>
      <c r="Q969" s="151" t="str">
        <f t="shared" si="316"/>
        <v>studentu skaits - vietējie studenti, AI pārskats 2019</v>
      </c>
      <c r="R969" s="151">
        <f t="shared" si="317"/>
        <v>69893</v>
      </c>
      <c r="S969" s="151">
        <f t="shared" si="318"/>
        <v>0</v>
      </c>
      <c r="T969" s="151">
        <f t="shared" si="319"/>
        <v>0</v>
      </c>
    </row>
    <row r="970" spans="1:20" hidden="1" x14ac:dyDescent="0.2">
      <c r="A970" s="124"/>
      <c r="B970" s="49"/>
      <c r="C970" s="49" t="s">
        <v>314</v>
      </c>
      <c r="D970" s="49">
        <v>200</v>
      </c>
      <c r="E970" s="49"/>
      <c r="F970" s="139"/>
      <c r="G970" s="139"/>
      <c r="H970" s="49"/>
      <c r="I970" s="49"/>
      <c r="J970" s="49"/>
      <c r="K970" s="49"/>
      <c r="L970" s="49"/>
      <c r="M970" s="55"/>
      <c r="N970" s="79"/>
      <c r="O970" s="151"/>
      <c r="P970" s="151"/>
      <c r="Q970" s="151" t="str">
        <f t="shared" si="316"/>
        <v>10 mēneši gadā</v>
      </c>
      <c r="R970" s="151">
        <f t="shared" si="317"/>
        <v>200</v>
      </c>
      <c r="S970" s="151">
        <f t="shared" si="318"/>
        <v>0</v>
      </c>
      <c r="T970" s="151">
        <f t="shared" si="319"/>
        <v>0</v>
      </c>
    </row>
    <row r="971" spans="1:20" hidden="1" x14ac:dyDescent="0.2">
      <c r="A971" s="124"/>
      <c r="B971" s="49" t="s">
        <v>315</v>
      </c>
      <c r="C971" s="125">
        <v>0.02</v>
      </c>
      <c r="D971" s="49">
        <f>D969*0.02</f>
        <v>1397.8600000000001</v>
      </c>
      <c r="E971" s="49">
        <f>D971*D970*10</f>
        <v>2795720</v>
      </c>
      <c r="F971" s="139"/>
      <c r="G971" s="139">
        <v>3160000</v>
      </c>
      <c r="H971" s="49">
        <v>3160000</v>
      </c>
      <c r="I971" s="49">
        <v>3160000</v>
      </c>
      <c r="J971" s="49">
        <v>3160000</v>
      </c>
      <c r="K971" s="49">
        <v>3160000</v>
      </c>
      <c r="L971" s="49">
        <v>3160000</v>
      </c>
      <c r="M971" s="50">
        <f>SUM(G971:L971)</f>
        <v>18960000</v>
      </c>
      <c r="N971" s="79"/>
      <c r="O971" s="151"/>
      <c r="P971" s="151"/>
      <c r="Q971" s="151">
        <f t="shared" si="316"/>
        <v>0.02</v>
      </c>
      <c r="R971" s="151">
        <f t="shared" si="317"/>
        <v>1397.8600000000001</v>
      </c>
      <c r="S971" s="151">
        <f t="shared" si="318"/>
        <v>3160000</v>
      </c>
      <c r="T971" s="151">
        <f t="shared" si="319"/>
        <v>3160000</v>
      </c>
    </row>
    <row r="972" spans="1:20" hidden="1" x14ac:dyDescent="0.2">
      <c r="A972" s="124"/>
      <c r="B972" s="49" t="s">
        <v>316</v>
      </c>
      <c r="C972" s="125">
        <v>0.1</v>
      </c>
      <c r="D972" s="49">
        <f>D969*0.1</f>
        <v>6989.3</v>
      </c>
      <c r="E972" s="49">
        <f>D972*D970*10</f>
        <v>13978600</v>
      </c>
      <c r="F972" s="139"/>
      <c r="G972" s="139">
        <v>15800000</v>
      </c>
      <c r="H972" s="49">
        <v>15800000</v>
      </c>
      <c r="I972" s="49">
        <v>15800000</v>
      </c>
      <c r="J972" s="49">
        <v>15800000</v>
      </c>
      <c r="K972" s="49">
        <v>15800000</v>
      </c>
      <c r="L972" s="49">
        <v>15800000</v>
      </c>
      <c r="M972" s="50">
        <f>SUM(G972:L972)</f>
        <v>94800000</v>
      </c>
      <c r="N972" s="79"/>
      <c r="O972" s="151"/>
      <c r="P972" s="151"/>
      <c r="Q972" s="151">
        <f t="shared" si="316"/>
        <v>0.1</v>
      </c>
      <c r="R972" s="151">
        <f t="shared" si="317"/>
        <v>6989.3</v>
      </c>
      <c r="S972" s="151">
        <f t="shared" si="318"/>
        <v>15800000</v>
      </c>
      <c r="T972" s="151">
        <f t="shared" si="319"/>
        <v>15800000</v>
      </c>
    </row>
    <row r="973" spans="1:20" x14ac:dyDescent="0.2">
      <c r="A973" s="93" t="s">
        <v>124</v>
      </c>
      <c r="B973" s="49"/>
      <c r="C973" s="49"/>
      <c r="D973" s="49"/>
      <c r="E973" s="85" t="s">
        <v>129</v>
      </c>
      <c r="F973" s="139"/>
      <c r="G973" s="139"/>
      <c r="H973" s="49"/>
      <c r="I973" s="49"/>
      <c r="J973" s="49"/>
      <c r="K973" s="49"/>
      <c r="L973" s="49"/>
      <c r="M973" s="86"/>
      <c r="N973" s="79"/>
      <c r="O973" s="151"/>
      <c r="P973" s="151"/>
      <c r="Q973" s="151">
        <f t="shared" si="316"/>
        <v>0</v>
      </c>
      <c r="R973" s="151">
        <f t="shared" si="317"/>
        <v>0</v>
      </c>
      <c r="S973" s="151">
        <f t="shared" si="318"/>
        <v>0</v>
      </c>
      <c r="T973" s="151">
        <f t="shared" si="319"/>
        <v>0</v>
      </c>
    </row>
    <row r="974" spans="1:20" x14ac:dyDescent="0.2">
      <c r="A974" s="68" t="s">
        <v>317</v>
      </c>
      <c r="B974" s="69"/>
      <c r="C974" s="69"/>
      <c r="D974" s="69"/>
      <c r="E974" s="69"/>
      <c r="F974" s="159"/>
      <c r="G974" s="159"/>
      <c r="H974" s="69"/>
      <c r="I974" s="69"/>
      <c r="J974" s="69"/>
      <c r="K974" s="69"/>
      <c r="L974" s="70"/>
      <c r="M974" s="70"/>
      <c r="N974" s="79"/>
      <c r="O974" s="136"/>
      <c r="P974" s="136"/>
      <c r="Q974" s="136">
        <f t="shared" si="316"/>
        <v>0</v>
      </c>
      <c r="R974" s="136">
        <f t="shared" si="317"/>
        <v>0</v>
      </c>
      <c r="S974" s="136">
        <f t="shared" si="318"/>
        <v>0</v>
      </c>
      <c r="T974" s="136">
        <f t="shared" si="319"/>
        <v>0</v>
      </c>
    </row>
    <row r="975" spans="1:20" ht="15" x14ac:dyDescent="0.25">
      <c r="A975" s="51" t="s">
        <v>118</v>
      </c>
      <c r="B975" s="49"/>
      <c r="C975" s="49"/>
      <c r="D975" s="49"/>
      <c r="E975" s="49"/>
      <c r="F975" s="139"/>
      <c r="G975" s="139"/>
      <c r="H975" s="78">
        <f>SUM(H976:H979)</f>
        <v>1740000</v>
      </c>
      <c r="I975" s="78">
        <f>SUM(I976:I979)</f>
        <v>5220000</v>
      </c>
      <c r="J975" s="78">
        <f>SUM(J976:J979)</f>
        <v>5220000</v>
      </c>
      <c r="K975" s="78">
        <f>SUM(K976:K979)</f>
        <v>5220000</v>
      </c>
      <c r="L975" s="78"/>
      <c r="M975" s="55"/>
      <c r="N975" s="79"/>
      <c r="O975" s="151"/>
      <c r="P975" s="151"/>
      <c r="Q975" s="151">
        <f t="shared" si="316"/>
        <v>0</v>
      </c>
      <c r="R975" s="151">
        <f t="shared" si="317"/>
        <v>0</v>
      </c>
      <c r="S975" s="151">
        <f t="shared" si="318"/>
        <v>0</v>
      </c>
      <c r="T975" s="151">
        <f t="shared" si="319"/>
        <v>1740000</v>
      </c>
    </row>
    <row r="976" spans="1:20" x14ac:dyDescent="0.2">
      <c r="A976" s="42" t="s">
        <v>119</v>
      </c>
      <c r="B976" s="49"/>
      <c r="C976" s="49"/>
      <c r="D976" s="49"/>
      <c r="E976" s="49"/>
      <c r="F976" s="139"/>
      <c r="G976" s="139"/>
      <c r="H976" s="49">
        <v>261000</v>
      </c>
      <c r="I976" s="49">
        <v>783000</v>
      </c>
      <c r="J976" s="49">
        <v>783000</v>
      </c>
      <c r="K976" s="49">
        <v>783000</v>
      </c>
      <c r="L976" s="49"/>
      <c r="M976" s="55"/>
      <c r="N976" s="79"/>
      <c r="O976" s="151"/>
      <c r="P976" s="151"/>
      <c r="Q976" s="151">
        <f t="shared" si="316"/>
        <v>0</v>
      </c>
      <c r="R976" s="151">
        <f t="shared" si="317"/>
        <v>0</v>
      </c>
      <c r="S976" s="151">
        <f t="shared" si="318"/>
        <v>0</v>
      </c>
      <c r="T976" s="151">
        <f t="shared" si="319"/>
        <v>261000</v>
      </c>
    </row>
    <row r="977" spans="1:20" x14ac:dyDescent="0.2">
      <c r="A977" s="42" t="s">
        <v>120</v>
      </c>
      <c r="B977" s="49"/>
      <c r="C977" s="49"/>
      <c r="D977" s="49"/>
      <c r="E977" s="49"/>
      <c r="F977" s="139"/>
      <c r="G977" s="139"/>
      <c r="H977" s="49"/>
      <c r="I977" s="49"/>
      <c r="J977" s="49"/>
      <c r="K977" s="49"/>
      <c r="L977" s="49"/>
      <c r="M977" s="55"/>
      <c r="N977" s="79"/>
      <c r="O977" s="151"/>
      <c r="P977" s="151"/>
      <c r="Q977" s="151">
        <f t="shared" si="316"/>
        <v>0</v>
      </c>
      <c r="R977" s="151">
        <f t="shared" si="317"/>
        <v>0</v>
      </c>
      <c r="S977" s="151">
        <f t="shared" si="318"/>
        <v>0</v>
      </c>
      <c r="T977" s="151">
        <f t="shared" si="319"/>
        <v>0</v>
      </c>
    </row>
    <row r="978" spans="1:20" x14ac:dyDescent="0.2">
      <c r="A978" s="42" t="s">
        <v>121</v>
      </c>
      <c r="B978" s="49"/>
      <c r="C978" s="49"/>
      <c r="D978" s="49"/>
      <c r="E978" s="49"/>
      <c r="F978" s="139"/>
      <c r="G978" s="139"/>
      <c r="H978" s="49"/>
      <c r="I978" s="49"/>
      <c r="J978" s="49"/>
      <c r="K978" s="49"/>
      <c r="L978" s="49"/>
      <c r="M978" s="55"/>
      <c r="N978" s="79"/>
      <c r="O978" s="151"/>
      <c r="P978" s="151"/>
      <c r="Q978" s="151">
        <f t="shared" si="316"/>
        <v>0</v>
      </c>
      <c r="R978" s="151">
        <f t="shared" si="317"/>
        <v>0</v>
      </c>
      <c r="S978" s="151">
        <f t="shared" si="318"/>
        <v>0</v>
      </c>
      <c r="T978" s="151">
        <f t="shared" si="319"/>
        <v>0</v>
      </c>
    </row>
    <row r="979" spans="1:20" ht="15" x14ac:dyDescent="0.25">
      <c r="A979" s="51" t="s">
        <v>122</v>
      </c>
      <c r="B979" s="49"/>
      <c r="C979" s="49"/>
      <c r="D979" s="49"/>
      <c r="E979" s="49"/>
      <c r="F979" s="139"/>
      <c r="G979" s="139"/>
      <c r="H979" s="49">
        <f>H980+H981</f>
        <v>1479000</v>
      </c>
      <c r="I979" s="49">
        <f>I980+I981</f>
        <v>4437000</v>
      </c>
      <c r="J979" s="49">
        <f>J980+J981</f>
        <v>4437000</v>
      </c>
      <c r="K979" s="49">
        <f>K980+K981</f>
        <v>4437000</v>
      </c>
      <c r="L979" s="49"/>
      <c r="M979" s="55"/>
      <c r="N979" s="79"/>
      <c r="O979" s="151"/>
      <c r="P979" s="151"/>
      <c r="Q979" s="151">
        <f t="shared" si="316"/>
        <v>0</v>
      </c>
      <c r="R979" s="151">
        <f t="shared" si="317"/>
        <v>0</v>
      </c>
      <c r="S979" s="151">
        <f t="shared" si="318"/>
        <v>0</v>
      </c>
      <c r="T979" s="151">
        <f t="shared" si="319"/>
        <v>1479000</v>
      </c>
    </row>
    <row r="980" spans="1:20" x14ac:dyDescent="0.2">
      <c r="A980" s="52" t="s">
        <v>123</v>
      </c>
      <c r="B980" s="49"/>
      <c r="C980" s="49"/>
      <c r="D980" s="49"/>
      <c r="E980" s="49"/>
      <c r="F980" s="139"/>
      <c r="G980" s="139"/>
      <c r="H980" s="49"/>
      <c r="I980" s="49"/>
      <c r="J980" s="49"/>
      <c r="K980" s="49"/>
      <c r="L980" s="49"/>
      <c r="M980" s="55"/>
      <c r="N980" s="79"/>
      <c r="O980" s="151"/>
      <c r="P980" s="151"/>
      <c r="Q980" s="151">
        <f t="shared" si="316"/>
        <v>0</v>
      </c>
      <c r="R980" s="151">
        <f t="shared" si="317"/>
        <v>0</v>
      </c>
      <c r="S980" s="151">
        <f t="shared" si="318"/>
        <v>0</v>
      </c>
      <c r="T980" s="151">
        <f t="shared" si="319"/>
        <v>0</v>
      </c>
    </row>
    <row r="981" spans="1:20" x14ac:dyDescent="0.2">
      <c r="A981" s="52" t="s">
        <v>124</v>
      </c>
      <c r="B981" s="49"/>
      <c r="C981" s="49"/>
      <c r="D981" s="49"/>
      <c r="E981" s="85" t="s">
        <v>129</v>
      </c>
      <c r="F981" s="139"/>
      <c r="G981" s="139"/>
      <c r="H981" s="49">
        <f>H986</f>
        <v>1479000</v>
      </c>
      <c r="I981" s="49">
        <f>I986</f>
        <v>4437000</v>
      </c>
      <c r="J981" s="49">
        <f>J986</f>
        <v>4437000</v>
      </c>
      <c r="K981" s="49">
        <f>K986</f>
        <v>4437000</v>
      </c>
      <c r="L981" s="49"/>
      <c r="M981" s="55"/>
      <c r="N981" s="79"/>
      <c r="O981" s="151"/>
      <c r="P981" s="151"/>
      <c r="Q981" s="151">
        <f t="shared" si="316"/>
        <v>0</v>
      </c>
      <c r="R981" s="151">
        <f t="shared" si="317"/>
        <v>0</v>
      </c>
      <c r="S981" s="151">
        <f t="shared" si="318"/>
        <v>0</v>
      </c>
      <c r="T981" s="151">
        <f t="shared" si="319"/>
        <v>1479000</v>
      </c>
    </row>
    <row r="982" spans="1:20" ht="15" x14ac:dyDescent="0.25">
      <c r="A982" s="53" t="s">
        <v>125</v>
      </c>
      <c r="B982" s="54"/>
      <c r="C982" s="54"/>
      <c r="D982" s="54"/>
      <c r="E982" s="54"/>
      <c r="F982" s="159"/>
      <c r="G982" s="159"/>
      <c r="H982" s="54"/>
      <c r="I982" s="54"/>
      <c r="J982" s="54"/>
      <c r="K982" s="54"/>
      <c r="L982" s="55"/>
      <c r="M982" s="55"/>
      <c r="N982" s="79"/>
      <c r="O982" s="151"/>
      <c r="P982" s="151"/>
      <c r="Q982" s="151">
        <f t="shared" si="316"/>
        <v>0</v>
      </c>
      <c r="R982" s="151">
        <f t="shared" si="317"/>
        <v>0</v>
      </c>
      <c r="S982" s="151">
        <f t="shared" si="318"/>
        <v>0</v>
      </c>
      <c r="T982" s="151">
        <f t="shared" si="319"/>
        <v>0</v>
      </c>
    </row>
    <row r="983" spans="1:20" x14ac:dyDescent="0.2">
      <c r="A983" s="56" t="s">
        <v>126</v>
      </c>
      <c r="B983" s="54"/>
      <c r="C983" s="54"/>
      <c r="D983" s="54"/>
      <c r="E983" s="54"/>
      <c r="F983" s="159"/>
      <c r="G983" s="159"/>
      <c r="H983" s="54"/>
      <c r="I983" s="54"/>
      <c r="J983" s="54"/>
      <c r="K983" s="54"/>
      <c r="L983" s="55"/>
      <c r="M983" s="55"/>
      <c r="N983" s="79"/>
      <c r="O983" s="151"/>
      <c r="P983" s="151"/>
      <c r="Q983" s="151">
        <f t="shared" si="316"/>
        <v>0</v>
      </c>
      <c r="R983" s="151">
        <f t="shared" si="317"/>
        <v>0</v>
      </c>
      <c r="S983" s="151">
        <f t="shared" si="318"/>
        <v>0</v>
      </c>
      <c r="T983" s="151">
        <f t="shared" si="319"/>
        <v>0</v>
      </c>
    </row>
    <row r="984" spans="1:20" x14ac:dyDescent="0.2">
      <c r="A984" s="42" t="s">
        <v>127</v>
      </c>
      <c r="B984" s="49"/>
      <c r="C984" s="49"/>
      <c r="D984" s="49"/>
      <c r="E984" s="49"/>
      <c r="F984" s="139"/>
      <c r="G984" s="139"/>
      <c r="H984" s="49">
        <f>H985+H986</f>
        <v>1479000</v>
      </c>
      <c r="I984" s="49">
        <f>I985+I986</f>
        <v>4437000</v>
      </c>
      <c r="J984" s="49">
        <f>J985+J986</f>
        <v>4437000</v>
      </c>
      <c r="K984" s="49">
        <f>K985+K986</f>
        <v>4437000</v>
      </c>
      <c r="L984" s="49"/>
      <c r="M984" s="55"/>
      <c r="N984" s="79"/>
      <c r="O984" s="151"/>
      <c r="P984" s="151"/>
      <c r="Q984" s="151">
        <f t="shared" si="316"/>
        <v>0</v>
      </c>
      <c r="R984" s="151">
        <f t="shared" si="317"/>
        <v>0</v>
      </c>
      <c r="S984" s="151">
        <f t="shared" si="318"/>
        <v>0</v>
      </c>
      <c r="T984" s="151">
        <f t="shared" si="319"/>
        <v>1479000</v>
      </c>
    </row>
    <row r="985" spans="1:20" x14ac:dyDescent="0.2">
      <c r="A985" s="52" t="s">
        <v>123</v>
      </c>
      <c r="B985" s="49"/>
      <c r="C985" s="49"/>
      <c r="D985" s="49"/>
      <c r="E985" s="49"/>
      <c r="F985" s="139"/>
      <c r="G985" s="139"/>
      <c r="H985" s="49"/>
      <c r="I985" s="49"/>
      <c r="J985" s="49"/>
      <c r="K985" s="49"/>
      <c r="L985" s="49"/>
      <c r="M985" s="55"/>
      <c r="N985" s="79"/>
      <c r="O985" s="151"/>
      <c r="P985" s="151"/>
      <c r="Q985" s="151">
        <f t="shared" si="316"/>
        <v>0</v>
      </c>
      <c r="R985" s="151">
        <f t="shared" si="317"/>
        <v>0</v>
      </c>
      <c r="S985" s="151">
        <f t="shared" si="318"/>
        <v>0</v>
      </c>
      <c r="T985" s="151">
        <f t="shared" si="319"/>
        <v>0</v>
      </c>
    </row>
    <row r="986" spans="1:20" x14ac:dyDescent="0.2">
      <c r="A986" s="66" t="s">
        <v>124</v>
      </c>
      <c r="B986" s="67"/>
      <c r="C986" s="67"/>
      <c r="D986" s="67"/>
      <c r="E986" s="85" t="s">
        <v>129</v>
      </c>
      <c r="F986" s="161"/>
      <c r="G986" s="161"/>
      <c r="H986" s="49">
        <v>1479000</v>
      </c>
      <c r="I986" s="49">
        <v>4437000</v>
      </c>
      <c r="J986" s="49">
        <v>4437000</v>
      </c>
      <c r="K986" s="49">
        <v>4437000</v>
      </c>
      <c r="L986" s="49"/>
      <c r="M986" s="55"/>
      <c r="N986" s="79"/>
      <c r="O986" s="151"/>
      <c r="P986" s="151"/>
      <c r="Q986" s="151">
        <f t="shared" si="316"/>
        <v>0</v>
      </c>
      <c r="R986" s="151">
        <f t="shared" si="317"/>
        <v>0</v>
      </c>
      <c r="S986" s="151">
        <f t="shared" si="318"/>
        <v>0</v>
      </c>
      <c r="T986" s="151">
        <f t="shared" si="319"/>
        <v>1479000</v>
      </c>
    </row>
    <row r="987" spans="1:20" x14ac:dyDescent="0.2">
      <c r="A987" s="82" t="s">
        <v>318</v>
      </c>
      <c r="B987" s="83"/>
      <c r="C987" s="83"/>
      <c r="D987" s="83"/>
      <c r="E987" s="83"/>
      <c r="F987" s="159"/>
      <c r="G987" s="159"/>
      <c r="H987" s="83"/>
      <c r="I987" s="83"/>
      <c r="J987" s="83"/>
      <c r="K987" s="83"/>
      <c r="L987" s="84"/>
      <c r="M987" s="84"/>
      <c r="O987" s="136"/>
      <c r="P987" s="136"/>
      <c r="Q987" s="136">
        <f t="shared" si="316"/>
        <v>0</v>
      </c>
      <c r="R987" s="136">
        <f t="shared" si="317"/>
        <v>0</v>
      </c>
      <c r="S987" s="136">
        <f t="shared" si="318"/>
        <v>0</v>
      </c>
      <c r="T987" s="136">
        <f t="shared" si="319"/>
        <v>0</v>
      </c>
    </row>
    <row r="988" spans="1:20" ht="15" x14ac:dyDescent="0.25">
      <c r="A988" s="77" t="s">
        <v>118</v>
      </c>
      <c r="B988" s="78"/>
      <c r="C988" s="78"/>
      <c r="D988" s="78"/>
      <c r="E988" s="78"/>
      <c r="F988" s="138"/>
      <c r="G988" s="138"/>
      <c r="H988" s="78">
        <f>SUM(H989:H992)</f>
        <v>1740000</v>
      </c>
      <c r="I988" s="78">
        <f>SUM(I989:I992)</f>
        <v>5220000</v>
      </c>
      <c r="J988" s="78">
        <f>SUM(J989:J992)</f>
        <v>5220000</v>
      </c>
      <c r="K988" s="78">
        <f>SUM(K989:K992)</f>
        <v>5220000</v>
      </c>
      <c r="L988" s="78"/>
      <c r="M988" s="50" t="s">
        <v>319</v>
      </c>
      <c r="N988" s="79"/>
      <c r="O988" s="151"/>
      <c r="P988" s="151"/>
      <c r="Q988" s="151">
        <f t="shared" si="316"/>
        <v>0</v>
      </c>
      <c r="R988" s="151">
        <f t="shared" si="317"/>
        <v>0</v>
      </c>
      <c r="S988" s="151">
        <f t="shared" si="318"/>
        <v>0</v>
      </c>
      <c r="T988" s="151">
        <f t="shared" si="319"/>
        <v>1740000</v>
      </c>
    </row>
    <row r="989" spans="1:20" x14ac:dyDescent="0.2">
      <c r="A989" s="42" t="s">
        <v>119</v>
      </c>
      <c r="B989" s="49"/>
      <c r="C989" s="49"/>
      <c r="D989" s="49"/>
      <c r="E989" s="49"/>
      <c r="F989" s="139"/>
      <c r="G989" s="139"/>
      <c r="H989" s="49">
        <v>261000</v>
      </c>
      <c r="I989" s="49">
        <v>783000</v>
      </c>
      <c r="J989" s="49">
        <v>783000</v>
      </c>
      <c r="K989" s="49">
        <v>783000</v>
      </c>
      <c r="L989" s="49"/>
      <c r="M989" s="50" t="s">
        <v>319</v>
      </c>
      <c r="N989" s="79"/>
      <c r="O989" s="151"/>
      <c r="P989" s="151"/>
      <c r="Q989" s="151">
        <f t="shared" si="316"/>
        <v>0</v>
      </c>
      <c r="R989" s="151">
        <f t="shared" si="317"/>
        <v>0</v>
      </c>
      <c r="S989" s="151">
        <f t="shared" si="318"/>
        <v>0</v>
      </c>
      <c r="T989" s="151">
        <f t="shared" si="319"/>
        <v>261000</v>
      </c>
    </row>
    <row r="990" spans="1:20" x14ac:dyDescent="0.2">
      <c r="A990" s="42" t="s">
        <v>120</v>
      </c>
      <c r="B990" s="49"/>
      <c r="C990" s="49"/>
      <c r="D990" s="49"/>
      <c r="E990" s="49"/>
      <c r="F990" s="139"/>
      <c r="G990" s="139"/>
      <c r="H990" s="49"/>
      <c r="I990" s="49"/>
      <c r="J990" s="49"/>
      <c r="K990" s="49"/>
      <c r="L990" s="49"/>
      <c r="M990" s="55"/>
      <c r="N990" s="79"/>
      <c r="O990" s="151"/>
      <c r="P990" s="151"/>
      <c r="Q990" s="151">
        <f t="shared" ref="Q990:Q1053" si="329">C990</f>
        <v>0</v>
      </c>
      <c r="R990" s="151">
        <f t="shared" ref="R990:R1053" si="330">D990</f>
        <v>0</v>
      </c>
      <c r="S990" s="151">
        <f t="shared" ref="S990:S1053" si="331">G990</f>
        <v>0</v>
      </c>
      <c r="T990" s="151">
        <f t="shared" ref="T990:T1053" si="332">H990</f>
        <v>0</v>
      </c>
    </row>
    <row r="991" spans="1:20" x14ac:dyDescent="0.2">
      <c r="A991" s="42" t="s">
        <v>121</v>
      </c>
      <c r="B991" s="49"/>
      <c r="C991" s="49"/>
      <c r="D991" s="49"/>
      <c r="E991" s="49"/>
      <c r="F991" s="139"/>
      <c r="G991" s="139"/>
      <c r="H991" s="49"/>
      <c r="I991" s="49"/>
      <c r="J991" s="49"/>
      <c r="K991" s="49"/>
      <c r="L991" s="49"/>
      <c r="M991" s="55"/>
      <c r="N991" s="79"/>
      <c r="O991" s="151"/>
      <c r="P991" s="151"/>
      <c r="Q991" s="151">
        <f t="shared" si="329"/>
        <v>0</v>
      </c>
      <c r="R991" s="151">
        <f t="shared" si="330"/>
        <v>0</v>
      </c>
      <c r="S991" s="151">
        <f t="shared" si="331"/>
        <v>0</v>
      </c>
      <c r="T991" s="151">
        <f t="shared" si="332"/>
        <v>0</v>
      </c>
    </row>
    <row r="992" spans="1:20" ht="15" x14ac:dyDescent="0.25">
      <c r="A992" s="51" t="s">
        <v>122</v>
      </c>
      <c r="B992" s="49"/>
      <c r="C992" s="49"/>
      <c r="D992" s="49"/>
      <c r="E992" s="49"/>
      <c r="F992" s="139"/>
      <c r="G992" s="139"/>
      <c r="H992" s="49">
        <f>H993+H994</f>
        <v>1479000</v>
      </c>
      <c r="I992" s="49">
        <f>I993+I994</f>
        <v>4437000</v>
      </c>
      <c r="J992" s="49">
        <f>J993+J994</f>
        <v>4437000</v>
      </c>
      <c r="K992" s="49">
        <f>K993+K994</f>
        <v>4437000</v>
      </c>
      <c r="L992" s="49"/>
      <c r="M992" s="55"/>
      <c r="N992" s="79"/>
      <c r="O992" s="151"/>
      <c r="P992" s="151"/>
      <c r="Q992" s="151">
        <f t="shared" si="329"/>
        <v>0</v>
      </c>
      <c r="R992" s="151">
        <f t="shared" si="330"/>
        <v>0</v>
      </c>
      <c r="S992" s="151">
        <f t="shared" si="331"/>
        <v>0</v>
      </c>
      <c r="T992" s="151">
        <f t="shared" si="332"/>
        <v>1479000</v>
      </c>
    </row>
    <row r="993" spans="1:20" x14ac:dyDescent="0.2">
      <c r="A993" s="52" t="s">
        <v>123</v>
      </c>
      <c r="B993" s="49"/>
      <c r="C993" s="49"/>
      <c r="D993" s="49"/>
      <c r="E993" s="49"/>
      <c r="F993" s="139"/>
      <c r="G993" s="139"/>
      <c r="H993" s="49"/>
      <c r="I993" s="49"/>
      <c r="J993" s="49"/>
      <c r="K993" s="49"/>
      <c r="L993" s="49"/>
      <c r="M993" s="55"/>
      <c r="N993" s="79"/>
      <c r="O993" s="151"/>
      <c r="P993" s="151"/>
      <c r="Q993" s="151">
        <f t="shared" si="329"/>
        <v>0</v>
      </c>
      <c r="R993" s="151">
        <f t="shared" si="330"/>
        <v>0</v>
      </c>
      <c r="S993" s="151">
        <f t="shared" si="331"/>
        <v>0</v>
      </c>
      <c r="T993" s="151">
        <f t="shared" si="332"/>
        <v>0</v>
      </c>
    </row>
    <row r="994" spans="1:20" x14ac:dyDescent="0.2">
      <c r="A994" s="52" t="s">
        <v>124</v>
      </c>
      <c r="B994" s="49"/>
      <c r="C994" s="49"/>
      <c r="D994" s="49"/>
      <c r="E994" s="85" t="s">
        <v>129</v>
      </c>
      <c r="F994" s="139"/>
      <c r="G994" s="139"/>
      <c r="H994" s="49">
        <f>H999</f>
        <v>1479000</v>
      </c>
      <c r="I994" s="49">
        <f>I999</f>
        <v>4437000</v>
      </c>
      <c r="J994" s="49">
        <f>J999</f>
        <v>4437000</v>
      </c>
      <c r="K994" s="49">
        <f>K999</f>
        <v>4437000</v>
      </c>
      <c r="L994" s="49"/>
      <c r="M994" s="55"/>
      <c r="N994" s="79"/>
      <c r="O994" s="151"/>
      <c r="P994" s="151"/>
      <c r="Q994" s="151">
        <f t="shared" si="329"/>
        <v>0</v>
      </c>
      <c r="R994" s="151">
        <f t="shared" si="330"/>
        <v>0</v>
      </c>
      <c r="S994" s="151">
        <f t="shared" si="331"/>
        <v>0</v>
      </c>
      <c r="T994" s="151">
        <f t="shared" si="332"/>
        <v>1479000</v>
      </c>
    </row>
    <row r="995" spans="1:20" ht="15" x14ac:dyDescent="0.25">
      <c r="A995" s="53" t="s">
        <v>125</v>
      </c>
      <c r="B995" s="54"/>
      <c r="C995" s="54"/>
      <c r="D995" s="54"/>
      <c r="E995" s="54"/>
      <c r="F995" s="159"/>
      <c r="G995" s="159"/>
      <c r="H995" s="54"/>
      <c r="I995" s="54"/>
      <c r="J995" s="54"/>
      <c r="K995" s="54"/>
      <c r="L995" s="55"/>
      <c r="M995" s="55"/>
      <c r="N995" s="79"/>
      <c r="O995" s="151"/>
      <c r="P995" s="151"/>
      <c r="Q995" s="151">
        <f t="shared" si="329"/>
        <v>0</v>
      </c>
      <c r="R995" s="151">
        <f t="shared" si="330"/>
        <v>0</v>
      </c>
      <c r="S995" s="151">
        <f t="shared" si="331"/>
        <v>0</v>
      </c>
      <c r="T995" s="151">
        <f t="shared" si="332"/>
        <v>0</v>
      </c>
    </row>
    <row r="996" spans="1:20" x14ac:dyDescent="0.2">
      <c r="A996" s="56" t="s">
        <v>126</v>
      </c>
      <c r="B996" s="54"/>
      <c r="C996" s="54"/>
      <c r="D996" s="54"/>
      <c r="E996" s="54"/>
      <c r="F996" s="159"/>
      <c r="G996" s="159"/>
      <c r="H996" s="54"/>
      <c r="I996" s="54"/>
      <c r="J996" s="54"/>
      <c r="K996" s="54"/>
      <c r="L996" s="55"/>
      <c r="M996" s="55"/>
      <c r="N996" s="79"/>
      <c r="O996" s="151"/>
      <c r="P996" s="151"/>
      <c r="Q996" s="151">
        <f t="shared" si="329"/>
        <v>0</v>
      </c>
      <c r="R996" s="151">
        <f t="shared" si="330"/>
        <v>0</v>
      </c>
      <c r="S996" s="151">
        <f t="shared" si="331"/>
        <v>0</v>
      </c>
      <c r="T996" s="151">
        <f t="shared" si="332"/>
        <v>0</v>
      </c>
    </row>
    <row r="997" spans="1:20" x14ac:dyDescent="0.2">
      <c r="A997" s="42" t="s">
        <v>127</v>
      </c>
      <c r="B997" s="49"/>
      <c r="C997" s="49"/>
      <c r="D997" s="49"/>
      <c r="E997" s="49"/>
      <c r="F997" s="139"/>
      <c r="G997" s="139"/>
      <c r="H997" s="49">
        <f>H998+H999</f>
        <v>1479000</v>
      </c>
      <c r="I997" s="49">
        <f>I998+I999</f>
        <v>4437000</v>
      </c>
      <c r="J997" s="49">
        <f>J998+J999</f>
        <v>4437000</v>
      </c>
      <c r="K997" s="49">
        <f>K998+K999</f>
        <v>4437000</v>
      </c>
      <c r="L997" s="49"/>
      <c r="M997" s="55"/>
      <c r="N997" s="79"/>
      <c r="O997" s="151"/>
      <c r="P997" s="151"/>
      <c r="Q997" s="151">
        <f t="shared" si="329"/>
        <v>0</v>
      </c>
      <c r="R997" s="151">
        <f t="shared" si="330"/>
        <v>0</v>
      </c>
      <c r="S997" s="151">
        <f t="shared" si="331"/>
        <v>0</v>
      </c>
      <c r="T997" s="151">
        <f t="shared" si="332"/>
        <v>1479000</v>
      </c>
    </row>
    <row r="998" spans="1:20" x14ac:dyDescent="0.2">
      <c r="A998" s="52" t="s">
        <v>123</v>
      </c>
      <c r="B998" s="49"/>
      <c r="C998" s="49"/>
      <c r="D998" s="49"/>
      <c r="E998" s="49"/>
      <c r="F998" s="139"/>
      <c r="G998" s="139"/>
      <c r="H998" s="49"/>
      <c r="I998" s="49"/>
      <c r="J998" s="49"/>
      <c r="K998" s="49"/>
      <c r="L998" s="49"/>
      <c r="M998" s="55"/>
      <c r="N998" s="79"/>
      <c r="O998" s="151"/>
      <c r="P998" s="151"/>
      <c r="Q998" s="151">
        <f t="shared" si="329"/>
        <v>0</v>
      </c>
      <c r="R998" s="151">
        <f t="shared" si="330"/>
        <v>0</v>
      </c>
      <c r="S998" s="151">
        <f t="shared" si="331"/>
        <v>0</v>
      </c>
      <c r="T998" s="151">
        <f t="shared" si="332"/>
        <v>0</v>
      </c>
    </row>
    <row r="999" spans="1:20" x14ac:dyDescent="0.2">
      <c r="A999" s="52" t="s">
        <v>124</v>
      </c>
      <c r="B999" s="49"/>
      <c r="C999" s="49"/>
      <c r="D999" s="49"/>
      <c r="E999" s="85" t="s">
        <v>129</v>
      </c>
      <c r="F999" s="139"/>
      <c r="G999" s="139"/>
      <c r="H999" s="49">
        <v>1479000</v>
      </c>
      <c r="I999" s="49">
        <v>4437000</v>
      </c>
      <c r="J999" s="49">
        <v>4437000</v>
      </c>
      <c r="K999" s="49">
        <v>4437000</v>
      </c>
      <c r="L999" s="49"/>
      <c r="M999" s="50" t="s">
        <v>319</v>
      </c>
      <c r="N999" s="79"/>
      <c r="O999" s="151"/>
      <c r="P999" s="151"/>
      <c r="Q999" s="151">
        <f t="shared" si="329"/>
        <v>0</v>
      </c>
      <c r="R999" s="151">
        <f t="shared" si="330"/>
        <v>0</v>
      </c>
      <c r="S999" s="151">
        <f t="shared" si="331"/>
        <v>0</v>
      </c>
      <c r="T999" s="151">
        <f t="shared" si="332"/>
        <v>1479000</v>
      </c>
    </row>
    <row r="1000" spans="1:20" x14ac:dyDescent="0.2">
      <c r="A1000" s="82" t="s">
        <v>320</v>
      </c>
      <c r="B1000" s="83"/>
      <c r="C1000" s="83"/>
      <c r="D1000" s="83"/>
      <c r="E1000" s="83"/>
      <c r="F1000" s="159"/>
      <c r="G1000" s="159"/>
      <c r="H1000" s="83"/>
      <c r="I1000" s="83"/>
      <c r="J1000" s="83"/>
      <c r="K1000" s="83"/>
      <c r="L1000" s="84"/>
      <c r="M1000" s="84" t="s">
        <v>321</v>
      </c>
      <c r="O1000" s="136"/>
      <c r="P1000" s="136"/>
      <c r="Q1000" s="136">
        <f t="shared" si="329"/>
        <v>0</v>
      </c>
      <c r="R1000" s="136">
        <f t="shared" si="330"/>
        <v>0</v>
      </c>
      <c r="S1000" s="136">
        <f t="shared" si="331"/>
        <v>0</v>
      </c>
      <c r="T1000" s="136">
        <f t="shared" si="332"/>
        <v>0</v>
      </c>
    </row>
    <row r="1001" spans="1:20" x14ac:dyDescent="0.2">
      <c r="A1001" s="82" t="s">
        <v>322</v>
      </c>
      <c r="B1001" s="83"/>
      <c r="C1001" s="83"/>
      <c r="D1001" s="83"/>
      <c r="E1001" s="83"/>
      <c r="F1001" s="159"/>
      <c r="G1001" s="159"/>
      <c r="H1001" s="83"/>
      <c r="I1001" s="83"/>
      <c r="J1001" s="83"/>
      <c r="K1001" s="83"/>
      <c r="L1001" s="84"/>
      <c r="M1001" s="84" t="s">
        <v>240</v>
      </c>
      <c r="O1001" s="136"/>
      <c r="P1001" s="136"/>
      <c r="Q1001" s="136">
        <f t="shared" si="329"/>
        <v>0</v>
      </c>
      <c r="R1001" s="136">
        <f t="shared" si="330"/>
        <v>0</v>
      </c>
      <c r="S1001" s="136">
        <f t="shared" si="331"/>
        <v>0</v>
      </c>
      <c r="T1001" s="136">
        <f t="shared" si="332"/>
        <v>0</v>
      </c>
    </row>
    <row r="1002" spans="1:20" x14ac:dyDescent="0.2">
      <c r="A1002" s="97" t="s">
        <v>323</v>
      </c>
      <c r="B1002" s="98"/>
      <c r="C1002" s="98"/>
      <c r="D1002" s="98"/>
      <c r="E1002" s="98"/>
      <c r="F1002" s="164"/>
      <c r="G1002" s="164"/>
      <c r="H1002" s="98"/>
      <c r="I1002" s="98"/>
      <c r="J1002" s="98"/>
      <c r="K1002" s="98"/>
      <c r="L1002" s="70"/>
      <c r="M1002" s="70"/>
      <c r="N1002" s="79"/>
      <c r="O1002" s="136"/>
      <c r="P1002" s="136"/>
      <c r="Q1002" s="136">
        <f t="shared" si="329"/>
        <v>0</v>
      </c>
      <c r="R1002" s="136">
        <f t="shared" si="330"/>
        <v>0</v>
      </c>
      <c r="S1002" s="136">
        <f t="shared" si="331"/>
        <v>0</v>
      </c>
      <c r="T1002" s="136">
        <f t="shared" si="332"/>
        <v>0</v>
      </c>
    </row>
    <row r="1003" spans="1:20" ht="15" x14ac:dyDescent="0.25">
      <c r="A1003" s="77" t="s">
        <v>118</v>
      </c>
      <c r="B1003" s="49">
        <f t="shared" ref="B1003:L1003" si="333">B1016+B1029</f>
        <v>840082</v>
      </c>
      <c r="C1003" s="49"/>
      <c r="D1003" s="49"/>
      <c r="E1003" s="49"/>
      <c r="F1003" s="139"/>
      <c r="G1003" s="139">
        <f>G1016+G1029</f>
        <v>907268</v>
      </c>
      <c r="H1003" s="49">
        <f t="shared" si="333"/>
        <v>308000</v>
      </c>
      <c r="I1003" s="49">
        <f t="shared" si="333"/>
        <v>308000</v>
      </c>
      <c r="J1003" s="49">
        <f t="shared" si="333"/>
        <v>308000</v>
      </c>
      <c r="K1003" s="49">
        <f t="shared" si="333"/>
        <v>308000</v>
      </c>
      <c r="L1003" s="49">
        <f t="shared" si="333"/>
        <v>308000</v>
      </c>
      <c r="M1003" s="55"/>
      <c r="N1003" s="79"/>
      <c r="O1003" s="151"/>
      <c r="P1003" s="151"/>
      <c r="Q1003" s="151">
        <f t="shared" si="329"/>
        <v>0</v>
      </c>
      <c r="R1003" s="151">
        <f t="shared" si="330"/>
        <v>0</v>
      </c>
      <c r="S1003" s="151">
        <f t="shared" si="331"/>
        <v>907268</v>
      </c>
      <c r="T1003" s="151">
        <f t="shared" si="332"/>
        <v>308000</v>
      </c>
    </row>
    <row r="1004" spans="1:20" x14ac:dyDescent="0.2">
      <c r="A1004" s="42" t="s">
        <v>119</v>
      </c>
      <c r="B1004" s="49"/>
      <c r="C1004" s="49"/>
      <c r="D1004" s="49"/>
      <c r="E1004" s="49"/>
      <c r="F1004" s="139"/>
      <c r="G1004" s="139"/>
      <c r="H1004" s="49"/>
      <c r="I1004" s="49"/>
      <c r="J1004" s="49"/>
      <c r="K1004" s="49"/>
      <c r="L1004" s="49"/>
      <c r="M1004" s="55"/>
      <c r="N1004" s="79"/>
      <c r="O1004" s="151"/>
      <c r="P1004" s="151"/>
      <c r="Q1004" s="151">
        <f t="shared" si="329"/>
        <v>0</v>
      </c>
      <c r="R1004" s="151">
        <f t="shared" si="330"/>
        <v>0</v>
      </c>
      <c r="S1004" s="151">
        <f t="shared" si="331"/>
        <v>0</v>
      </c>
      <c r="T1004" s="151">
        <f t="shared" si="332"/>
        <v>0</v>
      </c>
    </row>
    <row r="1005" spans="1:20" x14ac:dyDescent="0.2">
      <c r="A1005" s="42" t="s">
        <v>120</v>
      </c>
      <c r="B1005" s="49"/>
      <c r="C1005" s="49"/>
      <c r="D1005" s="49"/>
      <c r="E1005" s="49"/>
      <c r="F1005" s="139"/>
      <c r="G1005" s="139"/>
      <c r="H1005" s="49"/>
      <c r="I1005" s="49"/>
      <c r="J1005" s="49"/>
      <c r="K1005" s="49"/>
      <c r="L1005" s="49"/>
      <c r="M1005" s="55"/>
      <c r="N1005" s="79"/>
      <c r="O1005" s="151"/>
      <c r="P1005" s="151"/>
      <c r="Q1005" s="151">
        <f t="shared" si="329"/>
        <v>0</v>
      </c>
      <c r="R1005" s="151">
        <f t="shared" si="330"/>
        <v>0</v>
      </c>
      <c r="S1005" s="151">
        <f t="shared" si="331"/>
        <v>0</v>
      </c>
      <c r="T1005" s="151">
        <f t="shared" si="332"/>
        <v>0</v>
      </c>
    </row>
    <row r="1006" spans="1:20" x14ac:dyDescent="0.2">
      <c r="A1006" s="42" t="s">
        <v>121</v>
      </c>
      <c r="B1006" s="49"/>
      <c r="C1006" s="49"/>
      <c r="D1006" s="49"/>
      <c r="E1006" s="49"/>
      <c r="F1006" s="139"/>
      <c r="G1006" s="139"/>
      <c r="H1006" s="49"/>
      <c r="I1006" s="49"/>
      <c r="J1006" s="49"/>
      <c r="K1006" s="49"/>
      <c r="L1006" s="49"/>
      <c r="M1006" s="55"/>
      <c r="N1006" s="79"/>
      <c r="O1006" s="151"/>
      <c r="P1006" s="151"/>
      <c r="Q1006" s="151">
        <f t="shared" si="329"/>
        <v>0</v>
      </c>
      <c r="R1006" s="151">
        <f t="shared" si="330"/>
        <v>0</v>
      </c>
      <c r="S1006" s="151">
        <f t="shared" si="331"/>
        <v>0</v>
      </c>
      <c r="T1006" s="151">
        <f t="shared" si="332"/>
        <v>0</v>
      </c>
    </row>
    <row r="1007" spans="1:20" ht="15" x14ac:dyDescent="0.25">
      <c r="A1007" s="51" t="s">
        <v>122</v>
      </c>
      <c r="B1007" s="49">
        <f t="shared" ref="B1007:L1007" si="334">B1020+B1033</f>
        <v>840082</v>
      </c>
      <c r="C1007" s="49"/>
      <c r="D1007" s="49"/>
      <c r="E1007" s="49"/>
      <c r="F1007" s="139"/>
      <c r="G1007" s="139">
        <f>G1020+G1033</f>
        <v>907268</v>
      </c>
      <c r="H1007" s="49">
        <f t="shared" si="334"/>
        <v>308000</v>
      </c>
      <c r="I1007" s="49">
        <f t="shared" si="334"/>
        <v>308000</v>
      </c>
      <c r="J1007" s="49">
        <f t="shared" si="334"/>
        <v>308000</v>
      </c>
      <c r="K1007" s="49">
        <f t="shared" si="334"/>
        <v>308000</v>
      </c>
      <c r="L1007" s="49">
        <f t="shared" si="334"/>
        <v>308000</v>
      </c>
      <c r="M1007" s="55"/>
      <c r="N1007" s="79"/>
      <c r="O1007" s="151"/>
      <c r="P1007" s="151"/>
      <c r="Q1007" s="151">
        <f t="shared" si="329"/>
        <v>0</v>
      </c>
      <c r="R1007" s="151">
        <f t="shared" si="330"/>
        <v>0</v>
      </c>
      <c r="S1007" s="151">
        <f t="shared" si="331"/>
        <v>907268</v>
      </c>
      <c r="T1007" s="151">
        <f t="shared" si="332"/>
        <v>308000</v>
      </c>
    </row>
    <row r="1008" spans="1:20" x14ac:dyDescent="0.2">
      <c r="A1008" s="52" t="s">
        <v>123</v>
      </c>
      <c r="B1008" s="49"/>
      <c r="C1008" s="49"/>
      <c r="D1008" s="49"/>
      <c r="E1008" s="49"/>
      <c r="F1008" s="139"/>
      <c r="G1008" s="139"/>
      <c r="H1008" s="49"/>
      <c r="I1008" s="49"/>
      <c r="J1008" s="49"/>
      <c r="K1008" s="49"/>
      <c r="L1008" s="49"/>
      <c r="M1008" s="55"/>
      <c r="N1008" s="79"/>
      <c r="O1008" s="151"/>
      <c r="P1008" s="151"/>
      <c r="Q1008" s="151">
        <f t="shared" si="329"/>
        <v>0</v>
      </c>
      <c r="R1008" s="151">
        <f t="shared" si="330"/>
        <v>0</v>
      </c>
      <c r="S1008" s="151">
        <f t="shared" si="331"/>
        <v>0</v>
      </c>
      <c r="T1008" s="151">
        <f t="shared" si="332"/>
        <v>0</v>
      </c>
    </row>
    <row r="1009" spans="1:20" x14ac:dyDescent="0.2">
      <c r="A1009" s="52" t="s">
        <v>124</v>
      </c>
      <c r="B1009" s="49">
        <f t="shared" ref="B1009:L1009" si="335">B1022+B1035</f>
        <v>840082</v>
      </c>
      <c r="C1009" s="49"/>
      <c r="D1009" s="49"/>
      <c r="E1009" s="49"/>
      <c r="F1009" s="139"/>
      <c r="G1009" s="139">
        <f>G1022+G1035</f>
        <v>907268</v>
      </c>
      <c r="H1009" s="49">
        <f t="shared" si="335"/>
        <v>308000</v>
      </c>
      <c r="I1009" s="49">
        <f t="shared" si="335"/>
        <v>308000</v>
      </c>
      <c r="J1009" s="49">
        <f t="shared" si="335"/>
        <v>308000</v>
      </c>
      <c r="K1009" s="49">
        <f t="shared" si="335"/>
        <v>308000</v>
      </c>
      <c r="L1009" s="49">
        <f t="shared" si="335"/>
        <v>308000</v>
      </c>
      <c r="M1009" s="55"/>
      <c r="N1009" s="79"/>
      <c r="O1009" s="151"/>
      <c r="P1009" s="151"/>
      <c r="Q1009" s="151">
        <f t="shared" si="329"/>
        <v>0</v>
      </c>
      <c r="R1009" s="151">
        <f t="shared" si="330"/>
        <v>0</v>
      </c>
      <c r="S1009" s="151">
        <f t="shared" si="331"/>
        <v>907268</v>
      </c>
      <c r="T1009" s="151">
        <f t="shared" si="332"/>
        <v>308000</v>
      </c>
    </row>
    <row r="1010" spans="1:20" ht="15" x14ac:dyDescent="0.25">
      <c r="A1010" s="53" t="s">
        <v>125</v>
      </c>
      <c r="B1010" s="49"/>
      <c r="C1010" s="49"/>
      <c r="D1010" s="49"/>
      <c r="E1010" s="49"/>
      <c r="F1010" s="139"/>
      <c r="G1010" s="139"/>
      <c r="H1010" s="49"/>
      <c r="I1010" s="49"/>
      <c r="J1010" s="49"/>
      <c r="K1010" s="49"/>
      <c r="L1010" s="49"/>
      <c r="M1010" s="55"/>
      <c r="N1010" s="79"/>
      <c r="O1010" s="151"/>
      <c r="P1010" s="151"/>
      <c r="Q1010" s="151">
        <f t="shared" si="329"/>
        <v>0</v>
      </c>
      <c r="R1010" s="151">
        <f t="shared" si="330"/>
        <v>0</v>
      </c>
      <c r="S1010" s="151">
        <f t="shared" si="331"/>
        <v>0</v>
      </c>
      <c r="T1010" s="151">
        <f t="shared" si="332"/>
        <v>0</v>
      </c>
    </row>
    <row r="1011" spans="1:20" x14ac:dyDescent="0.2">
      <c r="A1011" s="56" t="s">
        <v>126</v>
      </c>
      <c r="B1011" s="49"/>
      <c r="C1011" s="49"/>
      <c r="D1011" s="49"/>
      <c r="E1011" s="49"/>
      <c r="F1011" s="139"/>
      <c r="G1011" s="139"/>
      <c r="H1011" s="49"/>
      <c r="I1011" s="49"/>
      <c r="J1011" s="49"/>
      <c r="K1011" s="49"/>
      <c r="L1011" s="49"/>
      <c r="M1011" s="55"/>
      <c r="N1011" s="79"/>
      <c r="O1011" s="151"/>
      <c r="P1011" s="151"/>
      <c r="Q1011" s="151">
        <f t="shared" si="329"/>
        <v>0</v>
      </c>
      <c r="R1011" s="151">
        <f t="shared" si="330"/>
        <v>0</v>
      </c>
      <c r="S1011" s="151">
        <f t="shared" si="331"/>
        <v>0</v>
      </c>
      <c r="T1011" s="151">
        <f t="shared" si="332"/>
        <v>0</v>
      </c>
    </row>
    <row r="1012" spans="1:20" x14ac:dyDescent="0.2">
      <c r="A1012" s="42" t="s">
        <v>127</v>
      </c>
      <c r="B1012" s="49">
        <f t="shared" ref="B1012:L1012" si="336">B1025+B1038</f>
        <v>840082</v>
      </c>
      <c r="C1012" s="49"/>
      <c r="D1012" s="49"/>
      <c r="E1012" s="49"/>
      <c r="F1012" s="139"/>
      <c r="G1012" s="139">
        <f>G1025+G1038</f>
        <v>907268</v>
      </c>
      <c r="H1012" s="49">
        <f t="shared" si="336"/>
        <v>308000</v>
      </c>
      <c r="I1012" s="49">
        <f t="shared" si="336"/>
        <v>308000</v>
      </c>
      <c r="J1012" s="49">
        <f t="shared" si="336"/>
        <v>308000</v>
      </c>
      <c r="K1012" s="49">
        <f t="shared" si="336"/>
        <v>308000</v>
      </c>
      <c r="L1012" s="49">
        <f t="shared" si="336"/>
        <v>308000</v>
      </c>
      <c r="M1012" s="55"/>
      <c r="N1012" s="79"/>
      <c r="O1012" s="151"/>
      <c r="P1012" s="151"/>
      <c r="Q1012" s="151">
        <f t="shared" si="329"/>
        <v>0</v>
      </c>
      <c r="R1012" s="151">
        <f t="shared" si="330"/>
        <v>0</v>
      </c>
      <c r="S1012" s="151">
        <f t="shared" si="331"/>
        <v>907268</v>
      </c>
      <c r="T1012" s="151">
        <f t="shared" si="332"/>
        <v>308000</v>
      </c>
    </row>
    <row r="1013" spans="1:20" x14ac:dyDescent="0.2">
      <c r="A1013" s="52" t="s">
        <v>123</v>
      </c>
      <c r="B1013" s="49"/>
      <c r="C1013" s="49"/>
      <c r="D1013" s="49"/>
      <c r="E1013" s="49"/>
      <c r="F1013" s="139"/>
      <c r="G1013" s="139"/>
      <c r="H1013" s="49"/>
      <c r="I1013" s="49"/>
      <c r="J1013" s="49"/>
      <c r="K1013" s="49"/>
      <c r="L1013" s="49"/>
      <c r="M1013" s="55"/>
      <c r="N1013" s="79"/>
      <c r="O1013" s="151"/>
      <c r="P1013" s="151"/>
      <c r="Q1013" s="151">
        <f t="shared" si="329"/>
        <v>0</v>
      </c>
      <c r="R1013" s="151">
        <f t="shared" si="330"/>
        <v>0</v>
      </c>
      <c r="S1013" s="151">
        <f t="shared" si="331"/>
        <v>0</v>
      </c>
      <c r="T1013" s="151">
        <f t="shared" si="332"/>
        <v>0</v>
      </c>
    </row>
    <row r="1014" spans="1:20" x14ac:dyDescent="0.2">
      <c r="A1014" s="52" t="s">
        <v>124</v>
      </c>
      <c r="B1014" s="49">
        <f>B1027+B1040</f>
        <v>840082</v>
      </c>
      <c r="C1014" s="49"/>
      <c r="D1014" s="49"/>
      <c r="E1014" s="49"/>
      <c r="F1014" s="139"/>
      <c r="G1014" s="139">
        <f t="shared" ref="G1014:L1014" si="337">G1027+G1040</f>
        <v>907268</v>
      </c>
      <c r="H1014" s="49">
        <f t="shared" si="337"/>
        <v>308000</v>
      </c>
      <c r="I1014" s="49">
        <f t="shared" si="337"/>
        <v>308000</v>
      </c>
      <c r="J1014" s="49">
        <f t="shared" si="337"/>
        <v>308000</v>
      </c>
      <c r="K1014" s="49">
        <f t="shared" si="337"/>
        <v>308000</v>
      </c>
      <c r="L1014" s="49">
        <f t="shared" si="337"/>
        <v>308000</v>
      </c>
      <c r="M1014" s="55"/>
      <c r="N1014" s="79"/>
      <c r="O1014" s="151"/>
      <c r="P1014" s="151"/>
      <c r="Q1014" s="151">
        <f t="shared" si="329"/>
        <v>0</v>
      </c>
      <c r="R1014" s="151">
        <f t="shared" si="330"/>
        <v>0</v>
      </c>
      <c r="S1014" s="151">
        <f t="shared" si="331"/>
        <v>907268</v>
      </c>
      <c r="T1014" s="151">
        <f t="shared" si="332"/>
        <v>308000</v>
      </c>
    </row>
    <row r="1015" spans="1:20" x14ac:dyDescent="0.2">
      <c r="A1015" s="82" t="s">
        <v>324</v>
      </c>
      <c r="B1015" s="83"/>
      <c r="C1015" s="83"/>
      <c r="D1015" s="83"/>
      <c r="E1015" s="83"/>
      <c r="F1015" s="159"/>
      <c r="G1015" s="159"/>
      <c r="H1015" s="83"/>
      <c r="I1015" s="83"/>
      <c r="J1015" s="83"/>
      <c r="K1015" s="83"/>
      <c r="L1015" s="84"/>
      <c r="M1015" s="84"/>
      <c r="O1015" s="136"/>
      <c r="P1015" s="136"/>
      <c r="Q1015" s="136">
        <f t="shared" si="329"/>
        <v>0</v>
      </c>
      <c r="R1015" s="136">
        <f t="shared" si="330"/>
        <v>0</v>
      </c>
      <c r="S1015" s="136">
        <f t="shared" si="331"/>
        <v>0</v>
      </c>
      <c r="T1015" s="136">
        <f t="shared" si="332"/>
        <v>0</v>
      </c>
    </row>
    <row r="1016" spans="1:20" ht="15" x14ac:dyDescent="0.25">
      <c r="A1016" s="77" t="s">
        <v>118</v>
      </c>
      <c r="B1016" s="78">
        <f>B1020</f>
        <v>840082</v>
      </c>
      <c r="C1016" s="78"/>
      <c r="D1016" s="78"/>
      <c r="E1016" s="78"/>
      <c r="F1016" s="138"/>
      <c r="G1016" s="138">
        <f>G1020</f>
        <v>907268</v>
      </c>
      <c r="H1016" s="78"/>
      <c r="I1016" s="78"/>
      <c r="J1016" s="78"/>
      <c r="K1016" s="78"/>
      <c r="L1016" s="78"/>
      <c r="M1016" s="55"/>
      <c r="N1016" s="79"/>
      <c r="O1016" s="151"/>
      <c r="P1016" s="151"/>
      <c r="Q1016" s="151">
        <f t="shared" si="329"/>
        <v>0</v>
      </c>
      <c r="R1016" s="151">
        <f t="shared" si="330"/>
        <v>0</v>
      </c>
      <c r="S1016" s="151">
        <f t="shared" si="331"/>
        <v>907268</v>
      </c>
      <c r="T1016" s="151">
        <f t="shared" si="332"/>
        <v>0</v>
      </c>
    </row>
    <row r="1017" spans="1:20" x14ac:dyDescent="0.2">
      <c r="A1017" s="42" t="s">
        <v>119</v>
      </c>
      <c r="B1017" s="49"/>
      <c r="C1017" s="49"/>
      <c r="D1017" s="49"/>
      <c r="E1017" s="49"/>
      <c r="F1017" s="139"/>
      <c r="G1017" s="139"/>
      <c r="H1017" s="49"/>
      <c r="I1017" s="49"/>
      <c r="J1017" s="49"/>
      <c r="K1017" s="49"/>
      <c r="L1017" s="49"/>
      <c r="M1017" s="55"/>
      <c r="N1017" s="79"/>
      <c r="O1017" s="151"/>
      <c r="P1017" s="151"/>
      <c r="Q1017" s="151">
        <f t="shared" si="329"/>
        <v>0</v>
      </c>
      <c r="R1017" s="151">
        <f t="shared" si="330"/>
        <v>0</v>
      </c>
      <c r="S1017" s="151">
        <f t="shared" si="331"/>
        <v>0</v>
      </c>
      <c r="T1017" s="151">
        <f t="shared" si="332"/>
        <v>0</v>
      </c>
    </row>
    <row r="1018" spans="1:20" x14ac:dyDescent="0.2">
      <c r="A1018" s="42" t="s">
        <v>120</v>
      </c>
      <c r="B1018" s="49"/>
      <c r="C1018" s="49"/>
      <c r="D1018" s="49"/>
      <c r="E1018" s="49"/>
      <c r="F1018" s="139"/>
      <c r="G1018" s="139"/>
      <c r="H1018" s="49"/>
      <c r="I1018" s="49"/>
      <c r="J1018" s="49"/>
      <c r="K1018" s="49"/>
      <c r="L1018" s="49"/>
      <c r="M1018" s="55"/>
      <c r="N1018" s="79"/>
      <c r="O1018" s="151"/>
      <c r="P1018" s="151"/>
      <c r="Q1018" s="151">
        <f t="shared" si="329"/>
        <v>0</v>
      </c>
      <c r="R1018" s="151">
        <f t="shared" si="330"/>
        <v>0</v>
      </c>
      <c r="S1018" s="151">
        <f t="shared" si="331"/>
        <v>0</v>
      </c>
      <c r="T1018" s="151">
        <f t="shared" si="332"/>
        <v>0</v>
      </c>
    </row>
    <row r="1019" spans="1:20" x14ac:dyDescent="0.2">
      <c r="A1019" s="42" t="s">
        <v>121</v>
      </c>
      <c r="B1019" s="49"/>
      <c r="C1019" s="49"/>
      <c r="D1019" s="49"/>
      <c r="E1019" s="49"/>
      <c r="F1019" s="139"/>
      <c r="G1019" s="139"/>
      <c r="H1019" s="49"/>
      <c r="I1019" s="49"/>
      <c r="J1019" s="49"/>
      <c r="K1019" s="49"/>
      <c r="L1019" s="49"/>
      <c r="M1019" s="55"/>
      <c r="N1019" s="79"/>
      <c r="O1019" s="151"/>
      <c r="P1019" s="151"/>
      <c r="Q1019" s="151">
        <f t="shared" si="329"/>
        <v>0</v>
      </c>
      <c r="R1019" s="151">
        <f t="shared" si="330"/>
        <v>0</v>
      </c>
      <c r="S1019" s="151">
        <f t="shared" si="331"/>
        <v>0</v>
      </c>
      <c r="T1019" s="151">
        <f t="shared" si="332"/>
        <v>0</v>
      </c>
    </row>
    <row r="1020" spans="1:20" ht="15" x14ac:dyDescent="0.25">
      <c r="A1020" s="51" t="s">
        <v>122</v>
      </c>
      <c r="B1020" s="49">
        <f>B1025</f>
        <v>840082</v>
      </c>
      <c r="C1020" s="49"/>
      <c r="D1020" s="49"/>
      <c r="E1020" s="49"/>
      <c r="F1020" s="139"/>
      <c r="G1020" s="139">
        <f>G1025</f>
        <v>907268</v>
      </c>
      <c r="H1020" s="49"/>
      <c r="I1020" s="49"/>
      <c r="J1020" s="49"/>
      <c r="K1020" s="49"/>
      <c r="L1020" s="49"/>
      <c r="M1020" s="55"/>
      <c r="N1020" s="79"/>
      <c r="O1020" s="151"/>
      <c r="P1020" s="151"/>
      <c r="Q1020" s="151">
        <f t="shared" si="329"/>
        <v>0</v>
      </c>
      <c r="R1020" s="151">
        <f t="shared" si="330"/>
        <v>0</v>
      </c>
      <c r="S1020" s="151">
        <f t="shared" si="331"/>
        <v>907268</v>
      </c>
      <c r="T1020" s="151">
        <f t="shared" si="332"/>
        <v>0</v>
      </c>
    </row>
    <row r="1021" spans="1:20" x14ac:dyDescent="0.2">
      <c r="A1021" s="52" t="s">
        <v>123</v>
      </c>
      <c r="B1021" s="49"/>
      <c r="C1021" s="49"/>
      <c r="D1021" s="49"/>
      <c r="E1021" s="49"/>
      <c r="F1021" s="139"/>
      <c r="G1021" s="139"/>
      <c r="H1021" s="49"/>
      <c r="I1021" s="49"/>
      <c r="J1021" s="49"/>
      <c r="K1021" s="49"/>
      <c r="L1021" s="49"/>
      <c r="M1021" s="55"/>
      <c r="N1021" s="79"/>
      <c r="O1021" s="151"/>
      <c r="P1021" s="151"/>
      <c r="Q1021" s="151">
        <f t="shared" si="329"/>
        <v>0</v>
      </c>
      <c r="R1021" s="151">
        <f t="shared" si="330"/>
        <v>0</v>
      </c>
      <c r="S1021" s="151">
        <f t="shared" si="331"/>
        <v>0</v>
      </c>
      <c r="T1021" s="151">
        <f t="shared" si="332"/>
        <v>0</v>
      </c>
    </row>
    <row r="1022" spans="1:20" x14ac:dyDescent="0.2">
      <c r="A1022" s="52" t="s">
        <v>124</v>
      </c>
      <c r="B1022" s="49">
        <f>B1027</f>
        <v>840082</v>
      </c>
      <c r="C1022" s="49"/>
      <c r="D1022" s="49"/>
      <c r="E1022" s="49"/>
      <c r="F1022" s="139"/>
      <c r="G1022" s="139">
        <f>G1027</f>
        <v>907268</v>
      </c>
      <c r="H1022" s="49"/>
      <c r="I1022" s="49"/>
      <c r="J1022" s="49"/>
      <c r="K1022" s="49"/>
      <c r="L1022" s="49"/>
      <c r="M1022" s="55"/>
      <c r="N1022" s="79"/>
      <c r="O1022" s="151"/>
      <c r="P1022" s="151"/>
      <c r="Q1022" s="151">
        <f t="shared" si="329"/>
        <v>0</v>
      </c>
      <c r="R1022" s="151">
        <f t="shared" si="330"/>
        <v>0</v>
      </c>
      <c r="S1022" s="151">
        <f t="shared" si="331"/>
        <v>907268</v>
      </c>
      <c r="T1022" s="151">
        <f t="shared" si="332"/>
        <v>0</v>
      </c>
    </row>
    <row r="1023" spans="1:20" ht="15" x14ac:dyDescent="0.25">
      <c r="A1023" s="53" t="s">
        <v>125</v>
      </c>
      <c r="B1023" s="54"/>
      <c r="C1023" s="54"/>
      <c r="D1023" s="54"/>
      <c r="E1023" s="54"/>
      <c r="F1023" s="159"/>
      <c r="G1023" s="159"/>
      <c r="H1023" s="54"/>
      <c r="I1023" s="54"/>
      <c r="J1023" s="54"/>
      <c r="K1023" s="54"/>
      <c r="L1023" s="55"/>
      <c r="M1023" s="55"/>
      <c r="N1023" s="79"/>
      <c r="O1023" s="151"/>
      <c r="P1023" s="151"/>
      <c r="Q1023" s="151">
        <f t="shared" si="329"/>
        <v>0</v>
      </c>
      <c r="R1023" s="151">
        <f t="shared" si="330"/>
        <v>0</v>
      </c>
      <c r="S1023" s="151">
        <f t="shared" si="331"/>
        <v>0</v>
      </c>
      <c r="T1023" s="151">
        <f t="shared" si="332"/>
        <v>0</v>
      </c>
    </row>
    <row r="1024" spans="1:20" x14ac:dyDescent="0.2">
      <c r="A1024" s="56" t="s">
        <v>126</v>
      </c>
      <c r="B1024" s="54"/>
      <c r="C1024" s="54"/>
      <c r="D1024" s="54"/>
      <c r="E1024" s="54"/>
      <c r="F1024" s="159"/>
      <c r="G1024" s="159"/>
      <c r="H1024" s="54"/>
      <c r="I1024" s="54"/>
      <c r="J1024" s="54"/>
      <c r="K1024" s="54"/>
      <c r="L1024" s="55"/>
      <c r="M1024" s="55"/>
      <c r="N1024" s="79"/>
      <c r="O1024" s="151"/>
      <c r="P1024" s="151"/>
      <c r="Q1024" s="151">
        <f t="shared" si="329"/>
        <v>0</v>
      </c>
      <c r="R1024" s="151">
        <f t="shared" si="330"/>
        <v>0</v>
      </c>
      <c r="S1024" s="151">
        <f t="shared" si="331"/>
        <v>0</v>
      </c>
      <c r="T1024" s="151">
        <f t="shared" si="332"/>
        <v>0</v>
      </c>
    </row>
    <row r="1025" spans="1:20" x14ac:dyDescent="0.2">
      <c r="A1025" s="42" t="s">
        <v>127</v>
      </c>
      <c r="B1025" s="49">
        <f>B1027</f>
        <v>840082</v>
      </c>
      <c r="C1025" s="49"/>
      <c r="D1025" s="49"/>
      <c r="E1025" s="49"/>
      <c r="F1025" s="139"/>
      <c r="G1025" s="139">
        <f>G1027</f>
        <v>907268</v>
      </c>
      <c r="H1025" s="49"/>
      <c r="I1025" s="49"/>
      <c r="J1025" s="49"/>
      <c r="K1025" s="49"/>
      <c r="L1025" s="49"/>
      <c r="M1025" s="55"/>
      <c r="N1025" s="79"/>
      <c r="O1025" s="151"/>
      <c r="P1025" s="151"/>
      <c r="Q1025" s="151">
        <f t="shared" si="329"/>
        <v>0</v>
      </c>
      <c r="R1025" s="151">
        <f t="shared" si="330"/>
        <v>0</v>
      </c>
      <c r="S1025" s="151">
        <f t="shared" si="331"/>
        <v>907268</v>
      </c>
      <c r="T1025" s="151">
        <f t="shared" si="332"/>
        <v>0</v>
      </c>
    </row>
    <row r="1026" spans="1:20" x14ac:dyDescent="0.2">
      <c r="A1026" s="52" t="s">
        <v>123</v>
      </c>
      <c r="B1026" s="49"/>
      <c r="C1026" s="49"/>
      <c r="D1026" s="49"/>
      <c r="E1026" s="49"/>
      <c r="F1026" s="139"/>
      <c r="G1026" s="139"/>
      <c r="H1026" s="49"/>
      <c r="I1026" s="49"/>
      <c r="J1026" s="49"/>
      <c r="K1026" s="49"/>
      <c r="L1026" s="49"/>
      <c r="M1026" s="55"/>
      <c r="N1026" s="79"/>
      <c r="O1026" s="151"/>
      <c r="P1026" s="151"/>
      <c r="Q1026" s="151">
        <f t="shared" si="329"/>
        <v>0</v>
      </c>
      <c r="R1026" s="151">
        <f t="shared" si="330"/>
        <v>0</v>
      </c>
      <c r="S1026" s="151">
        <f t="shared" si="331"/>
        <v>0</v>
      </c>
      <c r="T1026" s="151">
        <f t="shared" si="332"/>
        <v>0</v>
      </c>
    </row>
    <row r="1027" spans="1:20" x14ac:dyDescent="0.2">
      <c r="A1027" s="52" t="s">
        <v>124</v>
      </c>
      <c r="B1027" s="49">
        <v>840082</v>
      </c>
      <c r="C1027" s="49"/>
      <c r="D1027" s="49"/>
      <c r="E1027" s="49" t="s">
        <v>143</v>
      </c>
      <c r="F1027" s="139"/>
      <c r="G1027" s="139">
        <v>907268</v>
      </c>
      <c r="H1027" s="49"/>
      <c r="I1027" s="49"/>
      <c r="J1027" s="49"/>
      <c r="K1027" s="49"/>
      <c r="L1027" s="49"/>
      <c r="M1027" s="86" t="s">
        <v>325</v>
      </c>
      <c r="N1027" s="81" t="s">
        <v>129</v>
      </c>
      <c r="O1027" s="151"/>
      <c r="P1027" s="151"/>
      <c r="Q1027" s="151">
        <f t="shared" si="329"/>
        <v>0</v>
      </c>
      <c r="R1027" s="151">
        <f t="shared" si="330"/>
        <v>0</v>
      </c>
      <c r="S1027" s="151">
        <f t="shared" si="331"/>
        <v>907268</v>
      </c>
      <c r="T1027" s="151">
        <f t="shared" si="332"/>
        <v>0</v>
      </c>
    </row>
    <row r="1028" spans="1:20" x14ac:dyDescent="0.2">
      <c r="A1028" s="82" t="s">
        <v>326</v>
      </c>
      <c r="B1028" s="83"/>
      <c r="C1028" s="83"/>
      <c r="D1028" s="83"/>
      <c r="E1028" s="83"/>
      <c r="F1028" s="159"/>
      <c r="G1028" s="159"/>
      <c r="H1028" s="83"/>
      <c r="I1028" s="83"/>
      <c r="J1028" s="83"/>
      <c r="K1028" s="83"/>
      <c r="L1028" s="84"/>
      <c r="M1028" s="84"/>
      <c r="O1028" s="136"/>
      <c r="P1028" s="136"/>
      <c r="Q1028" s="136">
        <f t="shared" si="329"/>
        <v>0</v>
      </c>
      <c r="R1028" s="136">
        <f t="shared" si="330"/>
        <v>0</v>
      </c>
      <c r="S1028" s="136">
        <f t="shared" si="331"/>
        <v>0</v>
      </c>
      <c r="T1028" s="136">
        <f t="shared" si="332"/>
        <v>0</v>
      </c>
    </row>
    <row r="1029" spans="1:20" ht="15" x14ac:dyDescent="0.25">
      <c r="A1029" s="77" t="s">
        <v>118</v>
      </c>
      <c r="B1029" s="78"/>
      <c r="C1029" s="78"/>
      <c r="D1029" s="78"/>
      <c r="E1029" s="78"/>
      <c r="F1029" s="138"/>
      <c r="G1029" s="138"/>
      <c r="H1029" s="78">
        <f>H1033</f>
        <v>308000</v>
      </c>
      <c r="I1029" s="78">
        <f>I1033</f>
        <v>308000</v>
      </c>
      <c r="J1029" s="78">
        <f>J1033</f>
        <v>308000</v>
      </c>
      <c r="K1029" s="78">
        <f>K1033</f>
        <v>308000</v>
      </c>
      <c r="L1029" s="78">
        <f>L1033</f>
        <v>308000</v>
      </c>
      <c r="M1029" s="55"/>
      <c r="N1029" s="79"/>
      <c r="O1029" s="151"/>
      <c r="P1029" s="151"/>
      <c r="Q1029" s="151">
        <f t="shared" si="329"/>
        <v>0</v>
      </c>
      <c r="R1029" s="151">
        <f t="shared" si="330"/>
        <v>0</v>
      </c>
      <c r="S1029" s="151">
        <f t="shared" si="331"/>
        <v>0</v>
      </c>
      <c r="T1029" s="151">
        <f t="shared" si="332"/>
        <v>308000</v>
      </c>
    </row>
    <row r="1030" spans="1:20" x14ac:dyDescent="0.2">
      <c r="A1030" s="42" t="s">
        <v>119</v>
      </c>
      <c r="B1030" s="49"/>
      <c r="C1030" s="49"/>
      <c r="D1030" s="49"/>
      <c r="E1030" s="49"/>
      <c r="F1030" s="139"/>
      <c r="G1030" s="139"/>
      <c r="H1030" s="49"/>
      <c r="I1030" s="49"/>
      <c r="J1030" s="49"/>
      <c r="K1030" s="49"/>
      <c r="L1030" s="49"/>
      <c r="M1030" s="55"/>
      <c r="N1030" s="79"/>
      <c r="O1030" s="151"/>
      <c r="P1030" s="151"/>
      <c r="Q1030" s="151">
        <f t="shared" si="329"/>
        <v>0</v>
      </c>
      <c r="R1030" s="151">
        <f t="shared" si="330"/>
        <v>0</v>
      </c>
      <c r="S1030" s="151">
        <f t="shared" si="331"/>
        <v>0</v>
      </c>
      <c r="T1030" s="151">
        <f t="shared" si="332"/>
        <v>0</v>
      </c>
    </row>
    <row r="1031" spans="1:20" x14ac:dyDescent="0.2">
      <c r="A1031" s="42" t="s">
        <v>120</v>
      </c>
      <c r="B1031" s="49"/>
      <c r="C1031" s="49"/>
      <c r="D1031" s="49"/>
      <c r="E1031" s="49"/>
      <c r="F1031" s="139"/>
      <c r="G1031" s="139"/>
      <c r="H1031" s="49"/>
      <c r="I1031" s="49"/>
      <c r="J1031" s="49"/>
      <c r="K1031" s="49"/>
      <c r="L1031" s="49"/>
      <c r="M1031" s="55"/>
      <c r="N1031" s="79"/>
      <c r="O1031" s="151"/>
      <c r="P1031" s="151"/>
      <c r="Q1031" s="151">
        <f t="shared" si="329"/>
        <v>0</v>
      </c>
      <c r="R1031" s="151">
        <f t="shared" si="330"/>
        <v>0</v>
      </c>
      <c r="S1031" s="151">
        <f t="shared" si="331"/>
        <v>0</v>
      </c>
      <c r="T1031" s="151">
        <f t="shared" si="332"/>
        <v>0</v>
      </c>
    </row>
    <row r="1032" spans="1:20" x14ac:dyDescent="0.2">
      <c r="A1032" s="42" t="s">
        <v>121</v>
      </c>
      <c r="B1032" s="49"/>
      <c r="C1032" s="49"/>
      <c r="D1032" s="49"/>
      <c r="E1032" s="49"/>
      <c r="F1032" s="139"/>
      <c r="G1032" s="139"/>
      <c r="H1032" s="49"/>
      <c r="I1032" s="49"/>
      <c r="J1032" s="49"/>
      <c r="K1032" s="49"/>
      <c r="L1032" s="49"/>
      <c r="M1032" s="55"/>
      <c r="N1032" s="79"/>
      <c r="O1032" s="151"/>
      <c r="P1032" s="151"/>
      <c r="Q1032" s="151">
        <f t="shared" si="329"/>
        <v>0</v>
      </c>
      <c r="R1032" s="151">
        <f t="shared" si="330"/>
        <v>0</v>
      </c>
      <c r="S1032" s="151">
        <f t="shared" si="331"/>
        <v>0</v>
      </c>
      <c r="T1032" s="151">
        <f t="shared" si="332"/>
        <v>0</v>
      </c>
    </row>
    <row r="1033" spans="1:20" ht="15" x14ac:dyDescent="0.25">
      <c r="A1033" s="51" t="s">
        <v>122</v>
      </c>
      <c r="B1033" s="49"/>
      <c r="C1033" s="49"/>
      <c r="D1033" s="49"/>
      <c r="E1033" s="49"/>
      <c r="F1033" s="139"/>
      <c r="G1033" s="139"/>
      <c r="H1033" s="49">
        <f>H1035</f>
        <v>308000</v>
      </c>
      <c r="I1033" s="49">
        <f>I1035</f>
        <v>308000</v>
      </c>
      <c r="J1033" s="49">
        <f>J1035</f>
        <v>308000</v>
      </c>
      <c r="K1033" s="49">
        <f>K1035</f>
        <v>308000</v>
      </c>
      <c r="L1033" s="49">
        <f>L1035</f>
        <v>308000</v>
      </c>
      <c r="M1033" s="55"/>
      <c r="N1033" s="79"/>
      <c r="O1033" s="151"/>
      <c r="P1033" s="151"/>
      <c r="Q1033" s="151">
        <f t="shared" si="329"/>
        <v>0</v>
      </c>
      <c r="R1033" s="151">
        <f t="shared" si="330"/>
        <v>0</v>
      </c>
      <c r="S1033" s="151">
        <f t="shared" si="331"/>
        <v>0</v>
      </c>
      <c r="T1033" s="151">
        <f t="shared" si="332"/>
        <v>308000</v>
      </c>
    </row>
    <row r="1034" spans="1:20" x14ac:dyDescent="0.2">
      <c r="A1034" s="52" t="s">
        <v>123</v>
      </c>
      <c r="B1034" s="49"/>
      <c r="C1034" s="49"/>
      <c r="D1034" s="49"/>
      <c r="E1034" s="49"/>
      <c r="F1034" s="139"/>
      <c r="G1034" s="139"/>
      <c r="H1034" s="49"/>
      <c r="I1034" s="49"/>
      <c r="J1034" s="49"/>
      <c r="K1034" s="49"/>
      <c r="L1034" s="49"/>
      <c r="M1034" s="55"/>
      <c r="N1034" s="79"/>
      <c r="O1034" s="151"/>
      <c r="P1034" s="151"/>
      <c r="Q1034" s="151">
        <f t="shared" si="329"/>
        <v>0</v>
      </c>
      <c r="R1034" s="151">
        <f t="shared" si="330"/>
        <v>0</v>
      </c>
      <c r="S1034" s="151">
        <f t="shared" si="331"/>
        <v>0</v>
      </c>
      <c r="T1034" s="151">
        <f t="shared" si="332"/>
        <v>0</v>
      </c>
    </row>
    <row r="1035" spans="1:20" x14ac:dyDescent="0.2">
      <c r="A1035" s="52" t="s">
        <v>124</v>
      </c>
      <c r="B1035" s="49"/>
      <c r="C1035" s="49"/>
      <c r="D1035" s="49"/>
      <c r="E1035" s="85" t="s">
        <v>129</v>
      </c>
      <c r="F1035" s="139"/>
      <c r="G1035" s="139"/>
      <c r="H1035" s="49">
        <f>H1040</f>
        <v>308000</v>
      </c>
      <c r="I1035" s="49">
        <f>I1040</f>
        <v>308000</v>
      </c>
      <c r="J1035" s="49">
        <f>J1040</f>
        <v>308000</v>
      </c>
      <c r="K1035" s="49">
        <f>K1040</f>
        <v>308000</v>
      </c>
      <c r="L1035" s="49">
        <f>L1040</f>
        <v>308000</v>
      </c>
      <c r="M1035" s="55"/>
      <c r="N1035" s="79"/>
      <c r="O1035" s="151"/>
      <c r="P1035" s="151"/>
      <c r="Q1035" s="151">
        <f t="shared" si="329"/>
        <v>0</v>
      </c>
      <c r="R1035" s="151">
        <f t="shared" si="330"/>
        <v>0</v>
      </c>
      <c r="S1035" s="151">
        <f t="shared" si="331"/>
        <v>0</v>
      </c>
      <c r="T1035" s="151">
        <f t="shared" si="332"/>
        <v>308000</v>
      </c>
    </row>
    <row r="1036" spans="1:20" ht="15" x14ac:dyDescent="0.25">
      <c r="A1036" s="53" t="s">
        <v>125</v>
      </c>
      <c r="B1036" s="54"/>
      <c r="C1036" s="54"/>
      <c r="D1036" s="54"/>
      <c r="E1036" s="54"/>
      <c r="F1036" s="159"/>
      <c r="G1036" s="159"/>
      <c r="H1036" s="54"/>
      <c r="I1036" s="54"/>
      <c r="J1036" s="54"/>
      <c r="K1036" s="54"/>
      <c r="L1036" s="55"/>
      <c r="M1036" s="55"/>
      <c r="N1036" s="79"/>
      <c r="O1036" s="151"/>
      <c r="P1036" s="151"/>
      <c r="Q1036" s="151">
        <f t="shared" si="329"/>
        <v>0</v>
      </c>
      <c r="R1036" s="151">
        <f t="shared" si="330"/>
        <v>0</v>
      </c>
      <c r="S1036" s="151">
        <f t="shared" si="331"/>
        <v>0</v>
      </c>
      <c r="T1036" s="151">
        <f t="shared" si="332"/>
        <v>0</v>
      </c>
    </row>
    <row r="1037" spans="1:20" x14ac:dyDescent="0.2">
      <c r="A1037" s="56" t="s">
        <v>126</v>
      </c>
      <c r="B1037" s="54"/>
      <c r="C1037" s="54"/>
      <c r="D1037" s="54"/>
      <c r="E1037" s="54"/>
      <c r="F1037" s="159"/>
      <c r="G1037" s="159"/>
      <c r="H1037" s="54"/>
      <c r="I1037" s="54"/>
      <c r="J1037" s="54"/>
      <c r="K1037" s="54"/>
      <c r="L1037" s="55"/>
      <c r="M1037" s="55"/>
      <c r="N1037" s="79"/>
      <c r="O1037" s="151"/>
      <c r="P1037" s="151"/>
      <c r="Q1037" s="151">
        <f t="shared" si="329"/>
        <v>0</v>
      </c>
      <c r="R1037" s="151">
        <f t="shared" si="330"/>
        <v>0</v>
      </c>
      <c r="S1037" s="151">
        <f t="shared" si="331"/>
        <v>0</v>
      </c>
      <c r="T1037" s="151">
        <f t="shared" si="332"/>
        <v>0</v>
      </c>
    </row>
    <row r="1038" spans="1:20" x14ac:dyDescent="0.2">
      <c r="A1038" s="42" t="s">
        <v>127</v>
      </c>
      <c r="B1038" s="49"/>
      <c r="C1038" s="49"/>
      <c r="D1038" s="49"/>
      <c r="E1038" s="49"/>
      <c r="F1038" s="139"/>
      <c r="G1038" s="139"/>
      <c r="H1038" s="49">
        <f>H1040</f>
        <v>308000</v>
      </c>
      <c r="I1038" s="49">
        <f>I1040</f>
        <v>308000</v>
      </c>
      <c r="J1038" s="49">
        <f>J1040</f>
        <v>308000</v>
      </c>
      <c r="K1038" s="49">
        <f>K1040</f>
        <v>308000</v>
      </c>
      <c r="L1038" s="49">
        <f>L1040</f>
        <v>308000</v>
      </c>
      <c r="M1038" s="55"/>
      <c r="N1038" s="79"/>
      <c r="O1038" s="151"/>
      <c r="P1038" s="151"/>
      <c r="Q1038" s="151">
        <f t="shared" si="329"/>
        <v>0</v>
      </c>
      <c r="R1038" s="151">
        <f t="shared" si="330"/>
        <v>0</v>
      </c>
      <c r="S1038" s="151">
        <f t="shared" si="331"/>
        <v>0</v>
      </c>
      <c r="T1038" s="151">
        <f t="shared" si="332"/>
        <v>308000</v>
      </c>
    </row>
    <row r="1039" spans="1:20" x14ac:dyDescent="0.2">
      <c r="A1039" s="52" t="s">
        <v>123</v>
      </c>
      <c r="B1039" s="49"/>
      <c r="C1039" s="49"/>
      <c r="D1039" s="49"/>
      <c r="E1039" s="49"/>
      <c r="F1039" s="139"/>
      <c r="G1039" s="139"/>
      <c r="H1039" s="49"/>
      <c r="I1039" s="49"/>
      <c r="J1039" s="49"/>
      <c r="K1039" s="49"/>
      <c r="L1039" s="49"/>
      <c r="M1039" s="55"/>
      <c r="N1039" s="79"/>
      <c r="O1039" s="151"/>
      <c r="P1039" s="151"/>
      <c r="Q1039" s="151">
        <f t="shared" si="329"/>
        <v>0</v>
      </c>
      <c r="R1039" s="151">
        <f t="shared" si="330"/>
        <v>0</v>
      </c>
      <c r="S1039" s="151">
        <f t="shared" si="331"/>
        <v>0</v>
      </c>
      <c r="T1039" s="151">
        <f t="shared" si="332"/>
        <v>0</v>
      </c>
    </row>
    <row r="1040" spans="1:20" x14ac:dyDescent="0.2">
      <c r="A1040" s="52" t="s">
        <v>124</v>
      </c>
      <c r="B1040" s="49"/>
      <c r="C1040" s="49"/>
      <c r="D1040" s="49"/>
      <c r="E1040" s="85" t="s">
        <v>129</v>
      </c>
      <c r="F1040" s="139"/>
      <c r="G1040" s="139"/>
      <c r="H1040" s="49">
        <v>308000</v>
      </c>
      <c r="I1040" s="49">
        <v>308000</v>
      </c>
      <c r="J1040" s="49">
        <v>308000</v>
      </c>
      <c r="K1040" s="49">
        <v>308000</v>
      </c>
      <c r="L1040" s="49">
        <v>308000</v>
      </c>
      <c r="M1040" s="55" t="s">
        <v>236</v>
      </c>
      <c r="N1040" s="79"/>
      <c r="O1040" s="151"/>
      <c r="P1040" s="151"/>
      <c r="Q1040" s="151">
        <f t="shared" si="329"/>
        <v>0</v>
      </c>
      <c r="R1040" s="151">
        <f t="shared" si="330"/>
        <v>0</v>
      </c>
      <c r="S1040" s="151">
        <f t="shared" si="331"/>
        <v>0</v>
      </c>
      <c r="T1040" s="151">
        <f t="shared" si="332"/>
        <v>308000</v>
      </c>
    </row>
    <row r="1041" spans="1:20" x14ac:dyDescent="0.2">
      <c r="A1041" s="82" t="s">
        <v>327</v>
      </c>
      <c r="B1041" s="83"/>
      <c r="C1041" s="83"/>
      <c r="D1041" s="83"/>
      <c r="E1041" s="83"/>
      <c r="F1041" s="159"/>
      <c r="G1041" s="159"/>
      <c r="H1041" s="83"/>
      <c r="I1041" s="83"/>
      <c r="J1041" s="83"/>
      <c r="K1041" s="83"/>
      <c r="L1041" s="84"/>
      <c r="M1041" s="87" t="s">
        <v>328</v>
      </c>
      <c r="O1041" s="136"/>
      <c r="P1041" s="136"/>
      <c r="Q1041" s="136">
        <f t="shared" si="329"/>
        <v>0</v>
      </c>
      <c r="R1041" s="136">
        <f t="shared" si="330"/>
        <v>0</v>
      </c>
      <c r="S1041" s="136">
        <f t="shared" si="331"/>
        <v>0</v>
      </c>
      <c r="T1041" s="136">
        <f t="shared" si="332"/>
        <v>0</v>
      </c>
    </row>
    <row r="1042" spans="1:20" ht="15" x14ac:dyDescent="0.25">
      <c r="A1042" s="63" t="s">
        <v>329</v>
      </c>
      <c r="B1042" s="64"/>
      <c r="C1042" s="64"/>
      <c r="D1042" s="64"/>
      <c r="E1042" s="64"/>
      <c r="F1042" s="160"/>
      <c r="G1042" s="160"/>
      <c r="H1042" s="64"/>
      <c r="I1042" s="64"/>
      <c r="J1042" s="64"/>
      <c r="K1042" s="64"/>
      <c r="L1042" s="65"/>
      <c r="M1042" s="65"/>
      <c r="N1042" s="62"/>
      <c r="O1042" s="136"/>
      <c r="P1042" s="136"/>
      <c r="Q1042" s="136">
        <f t="shared" si="329"/>
        <v>0</v>
      </c>
      <c r="R1042" s="136">
        <f t="shared" si="330"/>
        <v>0</v>
      </c>
      <c r="S1042" s="136">
        <f t="shared" si="331"/>
        <v>0</v>
      </c>
      <c r="T1042" s="136">
        <f t="shared" si="332"/>
        <v>0</v>
      </c>
    </row>
    <row r="1043" spans="1:20" ht="15" x14ac:dyDescent="0.25">
      <c r="A1043" s="51" t="s">
        <v>118</v>
      </c>
      <c r="B1043" s="49"/>
      <c r="C1043" s="49"/>
      <c r="D1043" s="49"/>
      <c r="E1043" s="49"/>
      <c r="F1043" s="139"/>
      <c r="G1043" s="139"/>
      <c r="H1043" s="78">
        <v>1879200</v>
      </c>
      <c r="I1043" s="78">
        <v>5402700</v>
      </c>
      <c r="J1043" s="78">
        <v>5402700</v>
      </c>
      <c r="K1043" s="78">
        <v>5402700</v>
      </c>
      <c r="L1043" s="78">
        <v>5402700</v>
      </c>
      <c r="M1043" s="55"/>
      <c r="N1043" s="79"/>
      <c r="O1043" s="151"/>
      <c r="P1043" s="151"/>
      <c r="Q1043" s="151">
        <f t="shared" si="329"/>
        <v>0</v>
      </c>
      <c r="R1043" s="151">
        <f t="shared" si="330"/>
        <v>0</v>
      </c>
      <c r="S1043" s="151">
        <f t="shared" si="331"/>
        <v>0</v>
      </c>
      <c r="T1043" s="151">
        <f t="shared" si="332"/>
        <v>1879200</v>
      </c>
    </row>
    <row r="1044" spans="1:20" x14ac:dyDescent="0.2">
      <c r="A1044" s="42" t="s">
        <v>119</v>
      </c>
      <c r="B1044" s="49"/>
      <c r="C1044" s="49"/>
      <c r="D1044" s="49"/>
      <c r="E1044" s="49"/>
      <c r="F1044" s="139"/>
      <c r="G1044" s="139"/>
      <c r="H1044" s="49"/>
      <c r="I1044" s="49"/>
      <c r="J1044" s="49"/>
      <c r="K1044" s="49"/>
      <c r="L1044" s="49"/>
      <c r="M1044" s="55"/>
      <c r="N1044" s="79"/>
      <c r="O1044" s="151"/>
      <c r="P1044" s="151"/>
      <c r="Q1044" s="151">
        <f t="shared" si="329"/>
        <v>0</v>
      </c>
      <c r="R1044" s="151">
        <f t="shared" si="330"/>
        <v>0</v>
      </c>
      <c r="S1044" s="151">
        <f t="shared" si="331"/>
        <v>0</v>
      </c>
      <c r="T1044" s="151">
        <f t="shared" si="332"/>
        <v>0</v>
      </c>
    </row>
    <row r="1045" spans="1:20" x14ac:dyDescent="0.2">
      <c r="A1045" s="42" t="s">
        <v>120</v>
      </c>
      <c r="B1045" s="49"/>
      <c r="C1045" s="49"/>
      <c r="D1045" s="49"/>
      <c r="E1045" s="49"/>
      <c r="F1045" s="139"/>
      <c r="G1045" s="139"/>
      <c r="H1045" s="49"/>
      <c r="I1045" s="49"/>
      <c r="J1045" s="49"/>
      <c r="K1045" s="49"/>
      <c r="L1045" s="49"/>
      <c r="M1045" s="55"/>
      <c r="N1045" s="79"/>
      <c r="O1045" s="151"/>
      <c r="P1045" s="151"/>
      <c r="Q1045" s="151">
        <f t="shared" si="329"/>
        <v>0</v>
      </c>
      <c r="R1045" s="151">
        <f t="shared" si="330"/>
        <v>0</v>
      </c>
      <c r="S1045" s="151">
        <f t="shared" si="331"/>
        <v>0</v>
      </c>
      <c r="T1045" s="151">
        <f t="shared" si="332"/>
        <v>0</v>
      </c>
    </row>
    <row r="1046" spans="1:20" x14ac:dyDescent="0.2">
      <c r="A1046" s="42" t="s">
        <v>121</v>
      </c>
      <c r="B1046" s="49"/>
      <c r="C1046" s="49"/>
      <c r="D1046" s="49"/>
      <c r="E1046" s="49"/>
      <c r="F1046" s="139"/>
      <c r="G1046" s="139"/>
      <c r="H1046" s="49"/>
      <c r="I1046" s="49"/>
      <c r="J1046" s="49"/>
      <c r="K1046" s="49"/>
      <c r="L1046" s="49"/>
      <c r="M1046" s="55"/>
      <c r="N1046" s="79"/>
      <c r="O1046" s="151"/>
      <c r="P1046" s="151"/>
      <c r="Q1046" s="151">
        <f t="shared" si="329"/>
        <v>0</v>
      </c>
      <c r="R1046" s="151">
        <f t="shared" si="330"/>
        <v>0</v>
      </c>
      <c r="S1046" s="151">
        <f t="shared" si="331"/>
        <v>0</v>
      </c>
      <c r="T1046" s="151">
        <f t="shared" si="332"/>
        <v>0</v>
      </c>
    </row>
    <row r="1047" spans="1:20" ht="15" x14ac:dyDescent="0.25">
      <c r="A1047" s="51" t="s">
        <v>122</v>
      </c>
      <c r="B1047" s="49"/>
      <c r="C1047" s="49"/>
      <c r="D1047" s="49"/>
      <c r="E1047" s="49"/>
      <c r="F1047" s="139"/>
      <c r="G1047" s="139"/>
      <c r="H1047" s="49">
        <v>1879200</v>
      </c>
      <c r="I1047" s="49">
        <v>5402700</v>
      </c>
      <c r="J1047" s="49">
        <v>5402700</v>
      </c>
      <c r="K1047" s="49">
        <v>5402700</v>
      </c>
      <c r="L1047" s="49">
        <v>5402700</v>
      </c>
      <c r="M1047" s="55"/>
      <c r="N1047" s="79"/>
      <c r="O1047" s="151"/>
      <c r="P1047" s="151"/>
      <c r="Q1047" s="151">
        <f t="shared" si="329"/>
        <v>0</v>
      </c>
      <c r="R1047" s="151">
        <f t="shared" si="330"/>
        <v>0</v>
      </c>
      <c r="S1047" s="151">
        <f t="shared" si="331"/>
        <v>0</v>
      </c>
      <c r="T1047" s="151">
        <f t="shared" si="332"/>
        <v>1879200</v>
      </c>
    </row>
    <row r="1048" spans="1:20" x14ac:dyDescent="0.2">
      <c r="A1048" s="52" t="s">
        <v>123</v>
      </c>
      <c r="B1048" s="49"/>
      <c r="C1048" s="49"/>
      <c r="D1048" s="49"/>
      <c r="E1048" s="49"/>
      <c r="F1048" s="139"/>
      <c r="G1048" s="139"/>
      <c r="H1048" s="49"/>
      <c r="I1048" s="49"/>
      <c r="J1048" s="49"/>
      <c r="K1048" s="49"/>
      <c r="L1048" s="49"/>
      <c r="M1048" s="55"/>
      <c r="N1048" s="79"/>
      <c r="O1048" s="151"/>
      <c r="P1048" s="151"/>
      <c r="Q1048" s="151">
        <f t="shared" si="329"/>
        <v>0</v>
      </c>
      <c r="R1048" s="151">
        <f t="shared" si="330"/>
        <v>0</v>
      </c>
      <c r="S1048" s="151">
        <f t="shared" si="331"/>
        <v>0</v>
      </c>
      <c r="T1048" s="151">
        <f t="shared" si="332"/>
        <v>0</v>
      </c>
    </row>
    <row r="1049" spans="1:20" x14ac:dyDescent="0.2">
      <c r="A1049" s="52" t="s">
        <v>124</v>
      </c>
      <c r="B1049" s="49"/>
      <c r="C1049" s="49"/>
      <c r="D1049" s="49"/>
      <c r="E1049" s="85" t="s">
        <v>129</v>
      </c>
      <c r="F1049" s="139"/>
      <c r="G1049" s="139"/>
      <c r="H1049" s="49">
        <v>1879200</v>
      </c>
      <c r="I1049" s="49">
        <v>5402700</v>
      </c>
      <c r="J1049" s="49">
        <v>5402700</v>
      </c>
      <c r="K1049" s="49">
        <v>5402700</v>
      </c>
      <c r="L1049" s="49">
        <v>5402700</v>
      </c>
      <c r="M1049" s="55"/>
      <c r="N1049" s="79"/>
      <c r="O1049" s="151"/>
      <c r="P1049" s="151"/>
      <c r="Q1049" s="151">
        <f t="shared" si="329"/>
        <v>0</v>
      </c>
      <c r="R1049" s="151">
        <f t="shared" si="330"/>
        <v>0</v>
      </c>
      <c r="S1049" s="151">
        <f t="shared" si="331"/>
        <v>0</v>
      </c>
      <c r="T1049" s="151">
        <f t="shared" si="332"/>
        <v>1879200</v>
      </c>
    </row>
    <row r="1050" spans="1:20" ht="15" x14ac:dyDescent="0.25">
      <c r="A1050" s="53" t="s">
        <v>125</v>
      </c>
      <c r="B1050" s="54"/>
      <c r="C1050" s="54"/>
      <c r="D1050" s="54"/>
      <c r="E1050" s="54"/>
      <c r="F1050" s="159"/>
      <c r="G1050" s="159"/>
      <c r="H1050" s="54"/>
      <c r="I1050" s="54"/>
      <c r="J1050" s="54"/>
      <c r="K1050" s="54"/>
      <c r="L1050" s="55"/>
      <c r="M1050" s="55"/>
      <c r="N1050" s="79"/>
      <c r="O1050" s="151"/>
      <c r="P1050" s="151"/>
      <c r="Q1050" s="151">
        <f t="shared" si="329"/>
        <v>0</v>
      </c>
      <c r="R1050" s="151">
        <f t="shared" si="330"/>
        <v>0</v>
      </c>
      <c r="S1050" s="151">
        <f t="shared" si="331"/>
        <v>0</v>
      </c>
      <c r="T1050" s="151">
        <f t="shared" si="332"/>
        <v>0</v>
      </c>
    </row>
    <row r="1051" spans="1:20" x14ac:dyDescent="0.2">
      <c r="A1051" s="56" t="s">
        <v>126</v>
      </c>
      <c r="B1051" s="54"/>
      <c r="C1051" s="54"/>
      <c r="D1051" s="54"/>
      <c r="E1051" s="54"/>
      <c r="F1051" s="159"/>
      <c r="G1051" s="159"/>
      <c r="H1051" s="54"/>
      <c r="I1051" s="54"/>
      <c r="J1051" s="54"/>
      <c r="K1051" s="54"/>
      <c r="L1051" s="55"/>
      <c r="M1051" s="55"/>
      <c r="N1051" s="79"/>
      <c r="O1051" s="151"/>
      <c r="P1051" s="151"/>
      <c r="Q1051" s="151">
        <f t="shared" si="329"/>
        <v>0</v>
      </c>
      <c r="R1051" s="151">
        <f t="shared" si="330"/>
        <v>0</v>
      </c>
      <c r="S1051" s="151">
        <f t="shared" si="331"/>
        <v>0</v>
      </c>
      <c r="T1051" s="151">
        <f t="shared" si="332"/>
        <v>0</v>
      </c>
    </row>
    <row r="1052" spans="1:20" x14ac:dyDescent="0.2">
      <c r="A1052" s="42" t="s">
        <v>127</v>
      </c>
      <c r="B1052" s="49"/>
      <c r="C1052" s="49"/>
      <c r="D1052" s="49"/>
      <c r="E1052" s="49"/>
      <c r="F1052" s="139"/>
      <c r="G1052" s="139"/>
      <c r="H1052" s="49">
        <v>1879200</v>
      </c>
      <c r="I1052" s="49">
        <v>5402700</v>
      </c>
      <c r="J1052" s="49">
        <v>5402700</v>
      </c>
      <c r="K1052" s="49">
        <v>5402700</v>
      </c>
      <c r="L1052" s="49">
        <v>5402700</v>
      </c>
      <c r="M1052" s="55"/>
      <c r="N1052" s="79"/>
      <c r="O1052" s="151"/>
      <c r="P1052" s="151"/>
      <c r="Q1052" s="151">
        <f t="shared" si="329"/>
        <v>0</v>
      </c>
      <c r="R1052" s="151">
        <f t="shared" si="330"/>
        <v>0</v>
      </c>
      <c r="S1052" s="151">
        <f t="shared" si="331"/>
        <v>0</v>
      </c>
      <c r="T1052" s="151">
        <f t="shared" si="332"/>
        <v>1879200</v>
      </c>
    </row>
    <row r="1053" spans="1:20" x14ac:dyDescent="0.2">
      <c r="A1053" s="52" t="s">
        <v>123</v>
      </c>
      <c r="B1053" s="49"/>
      <c r="C1053" s="49"/>
      <c r="D1053" s="49"/>
      <c r="E1053" s="49"/>
      <c r="F1053" s="139"/>
      <c r="G1053" s="139"/>
      <c r="H1053" s="49"/>
      <c r="I1053" s="49"/>
      <c r="J1053" s="49"/>
      <c r="K1053" s="49"/>
      <c r="L1053" s="49"/>
      <c r="M1053" s="55"/>
      <c r="N1053" s="79"/>
      <c r="O1053" s="151"/>
      <c r="P1053" s="151"/>
      <c r="Q1053" s="151">
        <f t="shared" si="329"/>
        <v>0</v>
      </c>
      <c r="R1053" s="151">
        <f t="shared" si="330"/>
        <v>0</v>
      </c>
      <c r="S1053" s="151">
        <f t="shared" si="331"/>
        <v>0</v>
      </c>
      <c r="T1053" s="151">
        <f t="shared" si="332"/>
        <v>0</v>
      </c>
    </row>
    <row r="1054" spans="1:20" x14ac:dyDescent="0.2">
      <c r="A1054" s="52" t="s">
        <v>124</v>
      </c>
      <c r="B1054" s="49"/>
      <c r="C1054" s="49"/>
      <c r="D1054" s="49"/>
      <c r="E1054" s="85" t="s">
        <v>129</v>
      </c>
      <c r="F1054" s="139"/>
      <c r="G1054" s="139"/>
      <c r="H1054" s="49">
        <v>1879200</v>
      </c>
      <c r="I1054" s="49">
        <v>5402700</v>
      </c>
      <c r="J1054" s="49">
        <v>5402700</v>
      </c>
      <c r="K1054" s="49">
        <v>5402700</v>
      </c>
      <c r="L1054" s="49">
        <v>5402700</v>
      </c>
      <c r="M1054" s="55"/>
      <c r="N1054" s="79"/>
      <c r="O1054" s="151"/>
      <c r="P1054" s="151"/>
      <c r="Q1054" s="151">
        <f t="shared" ref="Q1054:Q1117" si="338">C1054</f>
        <v>0</v>
      </c>
      <c r="R1054" s="151">
        <f t="shared" ref="R1054:R1117" si="339">D1054</f>
        <v>0</v>
      </c>
      <c r="S1054" s="151">
        <f t="shared" ref="S1054:S1117" si="340">G1054</f>
        <v>0</v>
      </c>
      <c r="T1054" s="151">
        <f t="shared" ref="T1054:T1117" si="341">H1054</f>
        <v>1879200</v>
      </c>
    </row>
    <row r="1055" spans="1:20" x14ac:dyDescent="0.2">
      <c r="A1055" s="68" t="s">
        <v>330</v>
      </c>
      <c r="B1055" s="69"/>
      <c r="C1055" s="69"/>
      <c r="D1055" s="69"/>
      <c r="E1055" s="69"/>
      <c r="F1055" s="159"/>
      <c r="G1055" s="159"/>
      <c r="H1055" s="69"/>
      <c r="I1055" s="69"/>
      <c r="J1055" s="69"/>
      <c r="K1055" s="69"/>
      <c r="L1055" s="70"/>
      <c r="M1055" s="70"/>
      <c r="N1055" s="79"/>
      <c r="O1055" s="136"/>
      <c r="P1055" s="136"/>
      <c r="Q1055" s="136">
        <f t="shared" si="338"/>
        <v>0</v>
      </c>
      <c r="R1055" s="136">
        <f t="shared" si="339"/>
        <v>0</v>
      </c>
      <c r="S1055" s="136">
        <f t="shared" si="340"/>
        <v>0</v>
      </c>
      <c r="T1055" s="136">
        <f t="shared" si="341"/>
        <v>0</v>
      </c>
    </row>
    <row r="1056" spans="1:20" x14ac:dyDescent="0.2">
      <c r="A1056" s="82" t="s">
        <v>331</v>
      </c>
      <c r="B1056" s="83"/>
      <c r="C1056" s="83"/>
      <c r="D1056" s="83"/>
      <c r="E1056" s="83"/>
      <c r="F1056" s="159"/>
      <c r="G1056" s="159"/>
      <c r="H1056" s="83"/>
      <c r="I1056" s="83"/>
      <c r="J1056" s="83"/>
      <c r="K1056" s="83"/>
      <c r="L1056" s="84"/>
      <c r="M1056" s="84" t="s">
        <v>332</v>
      </c>
      <c r="O1056" s="136"/>
      <c r="P1056" s="136"/>
      <c r="Q1056" s="136">
        <f t="shared" si="338"/>
        <v>0</v>
      </c>
      <c r="R1056" s="136">
        <f t="shared" si="339"/>
        <v>0</v>
      </c>
      <c r="S1056" s="136">
        <f t="shared" si="340"/>
        <v>0</v>
      </c>
      <c r="T1056" s="136">
        <f t="shared" si="341"/>
        <v>0</v>
      </c>
    </row>
    <row r="1057" spans="1:20" x14ac:dyDescent="0.2">
      <c r="A1057" s="82" t="s">
        <v>333</v>
      </c>
      <c r="B1057" s="83"/>
      <c r="C1057" s="83"/>
      <c r="D1057" s="83"/>
      <c r="E1057" s="83"/>
      <c r="F1057" s="159"/>
      <c r="G1057" s="159"/>
      <c r="H1057" s="83"/>
      <c r="I1057" s="83"/>
      <c r="J1057" s="83"/>
      <c r="K1057" s="83"/>
      <c r="L1057" s="84"/>
      <c r="M1057" s="84" t="s">
        <v>240</v>
      </c>
      <c r="O1057" s="136"/>
      <c r="P1057" s="136"/>
      <c r="Q1057" s="136">
        <f t="shared" si="338"/>
        <v>0</v>
      </c>
      <c r="R1057" s="136">
        <f t="shared" si="339"/>
        <v>0</v>
      </c>
      <c r="S1057" s="136">
        <f t="shared" si="340"/>
        <v>0</v>
      </c>
      <c r="T1057" s="136">
        <f t="shared" si="341"/>
        <v>0</v>
      </c>
    </row>
    <row r="1058" spans="1:20" x14ac:dyDescent="0.2">
      <c r="A1058" s="68" t="s">
        <v>334</v>
      </c>
      <c r="B1058" s="69"/>
      <c r="C1058" s="69"/>
      <c r="D1058" s="69"/>
      <c r="E1058" s="69"/>
      <c r="F1058" s="159"/>
      <c r="G1058" s="159"/>
      <c r="H1058" s="69"/>
      <c r="I1058" s="69"/>
      <c r="J1058" s="69"/>
      <c r="K1058" s="69"/>
      <c r="L1058" s="70"/>
      <c r="M1058" s="70"/>
      <c r="N1058" s="79"/>
      <c r="O1058" s="136"/>
      <c r="P1058" s="136"/>
      <c r="Q1058" s="136">
        <f t="shared" si="338"/>
        <v>0</v>
      </c>
      <c r="R1058" s="136">
        <f t="shared" si="339"/>
        <v>0</v>
      </c>
      <c r="S1058" s="136">
        <f t="shared" si="340"/>
        <v>0</v>
      </c>
      <c r="T1058" s="136">
        <f t="shared" si="341"/>
        <v>0</v>
      </c>
    </row>
    <row r="1059" spans="1:20" ht="15" x14ac:dyDescent="0.25">
      <c r="A1059" s="51" t="s">
        <v>118</v>
      </c>
      <c r="B1059" s="49"/>
      <c r="C1059" s="49"/>
      <c r="D1059" s="49"/>
      <c r="E1059" s="49"/>
      <c r="F1059" s="139"/>
      <c r="G1059" s="139"/>
      <c r="H1059" s="78">
        <v>1879200</v>
      </c>
      <c r="I1059" s="78">
        <v>5402700</v>
      </c>
      <c r="J1059" s="78">
        <v>5402700</v>
      </c>
      <c r="K1059" s="78">
        <v>5402700</v>
      </c>
      <c r="L1059" s="78">
        <v>5402700</v>
      </c>
      <c r="M1059" s="55"/>
      <c r="N1059" s="79"/>
      <c r="O1059" s="151"/>
      <c r="P1059" s="151"/>
      <c r="Q1059" s="151">
        <f t="shared" si="338"/>
        <v>0</v>
      </c>
      <c r="R1059" s="151">
        <f t="shared" si="339"/>
        <v>0</v>
      </c>
      <c r="S1059" s="151">
        <f t="shared" si="340"/>
        <v>0</v>
      </c>
      <c r="T1059" s="151">
        <f t="shared" si="341"/>
        <v>1879200</v>
      </c>
    </row>
    <row r="1060" spans="1:20" x14ac:dyDescent="0.2">
      <c r="A1060" s="42" t="s">
        <v>119</v>
      </c>
      <c r="B1060" s="49"/>
      <c r="C1060" s="49"/>
      <c r="D1060" s="49"/>
      <c r="E1060" s="49"/>
      <c r="F1060" s="139"/>
      <c r="G1060" s="139"/>
      <c r="H1060" s="49"/>
      <c r="I1060" s="49"/>
      <c r="J1060" s="49"/>
      <c r="K1060" s="49"/>
      <c r="L1060" s="49"/>
      <c r="M1060" s="55"/>
      <c r="N1060" s="79"/>
      <c r="O1060" s="151"/>
      <c r="P1060" s="151"/>
      <c r="Q1060" s="151">
        <f t="shared" si="338"/>
        <v>0</v>
      </c>
      <c r="R1060" s="151">
        <f t="shared" si="339"/>
        <v>0</v>
      </c>
      <c r="S1060" s="151">
        <f t="shared" si="340"/>
        <v>0</v>
      </c>
      <c r="T1060" s="151">
        <f t="shared" si="341"/>
        <v>0</v>
      </c>
    </row>
    <row r="1061" spans="1:20" x14ac:dyDescent="0.2">
      <c r="A1061" s="42" t="s">
        <v>120</v>
      </c>
      <c r="B1061" s="49"/>
      <c r="C1061" s="49"/>
      <c r="D1061" s="49"/>
      <c r="E1061" s="49"/>
      <c r="F1061" s="139"/>
      <c r="G1061" s="139"/>
      <c r="H1061" s="49"/>
      <c r="I1061" s="49"/>
      <c r="J1061" s="49"/>
      <c r="K1061" s="49"/>
      <c r="L1061" s="49"/>
      <c r="M1061" s="55"/>
      <c r="N1061" s="79"/>
      <c r="O1061" s="151"/>
      <c r="P1061" s="151"/>
      <c r="Q1061" s="151">
        <f t="shared" si="338"/>
        <v>0</v>
      </c>
      <c r="R1061" s="151">
        <f t="shared" si="339"/>
        <v>0</v>
      </c>
      <c r="S1061" s="151">
        <f t="shared" si="340"/>
        <v>0</v>
      </c>
      <c r="T1061" s="151">
        <f t="shared" si="341"/>
        <v>0</v>
      </c>
    </row>
    <row r="1062" spans="1:20" x14ac:dyDescent="0.2">
      <c r="A1062" s="42" t="s">
        <v>121</v>
      </c>
      <c r="B1062" s="49"/>
      <c r="C1062" s="49"/>
      <c r="D1062" s="49"/>
      <c r="E1062" s="49"/>
      <c r="F1062" s="139"/>
      <c r="G1062" s="139"/>
      <c r="H1062" s="49"/>
      <c r="I1062" s="49"/>
      <c r="J1062" s="49"/>
      <c r="K1062" s="49"/>
      <c r="L1062" s="49"/>
      <c r="M1062" s="55"/>
      <c r="N1062" s="79"/>
      <c r="O1062" s="151"/>
      <c r="P1062" s="151"/>
      <c r="Q1062" s="151">
        <f t="shared" si="338"/>
        <v>0</v>
      </c>
      <c r="R1062" s="151">
        <f t="shared" si="339"/>
        <v>0</v>
      </c>
      <c r="S1062" s="151">
        <f t="shared" si="340"/>
        <v>0</v>
      </c>
      <c r="T1062" s="151">
        <f t="shared" si="341"/>
        <v>0</v>
      </c>
    </row>
    <row r="1063" spans="1:20" ht="15" x14ac:dyDescent="0.25">
      <c r="A1063" s="51" t="s">
        <v>122</v>
      </c>
      <c r="B1063" s="49"/>
      <c r="C1063" s="49"/>
      <c r="D1063" s="49"/>
      <c r="E1063" s="49"/>
      <c r="F1063" s="139"/>
      <c r="G1063" s="139"/>
      <c r="H1063" s="49">
        <v>1879200</v>
      </c>
      <c r="I1063" s="49">
        <v>5402700</v>
      </c>
      <c r="J1063" s="49">
        <v>5402700</v>
      </c>
      <c r="K1063" s="49">
        <v>5402700</v>
      </c>
      <c r="L1063" s="49">
        <v>5402700</v>
      </c>
      <c r="M1063" s="55"/>
      <c r="N1063" s="79"/>
      <c r="O1063" s="151"/>
      <c r="P1063" s="151"/>
      <c r="Q1063" s="151">
        <f t="shared" si="338"/>
        <v>0</v>
      </c>
      <c r="R1063" s="151">
        <f t="shared" si="339"/>
        <v>0</v>
      </c>
      <c r="S1063" s="151">
        <f t="shared" si="340"/>
        <v>0</v>
      </c>
      <c r="T1063" s="151">
        <f t="shared" si="341"/>
        <v>1879200</v>
      </c>
    </row>
    <row r="1064" spans="1:20" x14ac:dyDescent="0.2">
      <c r="A1064" s="52" t="s">
        <v>123</v>
      </c>
      <c r="B1064" s="49"/>
      <c r="C1064" s="49"/>
      <c r="D1064" s="49"/>
      <c r="E1064" s="49"/>
      <c r="F1064" s="139"/>
      <c r="G1064" s="139"/>
      <c r="H1064" s="49"/>
      <c r="I1064" s="49"/>
      <c r="J1064" s="49"/>
      <c r="K1064" s="49"/>
      <c r="L1064" s="49"/>
      <c r="M1064" s="55"/>
      <c r="N1064" s="79"/>
      <c r="O1064" s="151"/>
      <c r="P1064" s="151"/>
      <c r="Q1064" s="151">
        <f t="shared" si="338"/>
        <v>0</v>
      </c>
      <c r="R1064" s="151">
        <f t="shared" si="339"/>
        <v>0</v>
      </c>
      <c r="S1064" s="151">
        <f t="shared" si="340"/>
        <v>0</v>
      </c>
      <c r="T1064" s="151">
        <f t="shared" si="341"/>
        <v>0</v>
      </c>
    </row>
    <row r="1065" spans="1:20" x14ac:dyDescent="0.2">
      <c r="A1065" s="52" t="s">
        <v>124</v>
      </c>
      <c r="B1065" s="49"/>
      <c r="C1065" s="49"/>
      <c r="D1065" s="49"/>
      <c r="E1065" s="85" t="s">
        <v>129</v>
      </c>
      <c r="F1065" s="139"/>
      <c r="G1065" s="139"/>
      <c r="H1065" s="49">
        <v>1879200</v>
      </c>
      <c r="I1065" s="49">
        <v>5402700</v>
      </c>
      <c r="J1065" s="49">
        <v>5402700</v>
      </c>
      <c r="K1065" s="49">
        <v>5402700</v>
      </c>
      <c r="L1065" s="49">
        <v>5402700</v>
      </c>
      <c r="M1065" s="55"/>
      <c r="N1065" s="79"/>
      <c r="O1065" s="151"/>
      <c r="P1065" s="151"/>
      <c r="Q1065" s="151">
        <f t="shared" si="338"/>
        <v>0</v>
      </c>
      <c r="R1065" s="151">
        <f t="shared" si="339"/>
        <v>0</v>
      </c>
      <c r="S1065" s="151">
        <f t="shared" si="340"/>
        <v>0</v>
      </c>
      <c r="T1065" s="151">
        <f t="shared" si="341"/>
        <v>1879200</v>
      </c>
    </row>
    <row r="1066" spans="1:20" ht="15" x14ac:dyDescent="0.25">
      <c r="A1066" s="53" t="s">
        <v>125</v>
      </c>
      <c r="B1066" s="54"/>
      <c r="C1066" s="54"/>
      <c r="D1066" s="54"/>
      <c r="E1066" s="54"/>
      <c r="F1066" s="159"/>
      <c r="G1066" s="159"/>
      <c r="H1066" s="54"/>
      <c r="I1066" s="54"/>
      <c r="J1066" s="54"/>
      <c r="K1066" s="54"/>
      <c r="L1066" s="55"/>
      <c r="M1066" s="55"/>
      <c r="N1066" s="79"/>
      <c r="O1066" s="151"/>
      <c r="P1066" s="151"/>
      <c r="Q1066" s="151">
        <f t="shared" si="338"/>
        <v>0</v>
      </c>
      <c r="R1066" s="151">
        <f t="shared" si="339"/>
        <v>0</v>
      </c>
      <c r="S1066" s="151">
        <f t="shared" si="340"/>
        <v>0</v>
      </c>
      <c r="T1066" s="151">
        <f t="shared" si="341"/>
        <v>0</v>
      </c>
    </row>
    <row r="1067" spans="1:20" x14ac:dyDescent="0.2">
      <c r="A1067" s="56" t="s">
        <v>126</v>
      </c>
      <c r="B1067" s="54"/>
      <c r="C1067" s="54"/>
      <c r="D1067" s="54"/>
      <c r="E1067" s="54"/>
      <c r="F1067" s="159"/>
      <c r="G1067" s="159"/>
      <c r="H1067" s="54"/>
      <c r="I1067" s="54"/>
      <c r="J1067" s="54"/>
      <c r="K1067" s="54"/>
      <c r="L1067" s="55"/>
      <c r="M1067" s="55"/>
      <c r="N1067" s="79"/>
      <c r="O1067" s="151"/>
      <c r="P1067" s="151"/>
      <c r="Q1067" s="151">
        <f t="shared" si="338"/>
        <v>0</v>
      </c>
      <c r="R1067" s="151">
        <f t="shared" si="339"/>
        <v>0</v>
      </c>
      <c r="S1067" s="151">
        <f t="shared" si="340"/>
        <v>0</v>
      </c>
      <c r="T1067" s="151">
        <f t="shared" si="341"/>
        <v>0</v>
      </c>
    </row>
    <row r="1068" spans="1:20" x14ac:dyDescent="0.2">
      <c r="A1068" s="42" t="s">
        <v>127</v>
      </c>
      <c r="B1068" s="49"/>
      <c r="C1068" s="49"/>
      <c r="D1068" s="49"/>
      <c r="E1068" s="49"/>
      <c r="F1068" s="139"/>
      <c r="G1068" s="139"/>
      <c r="H1068" s="49">
        <v>1879200</v>
      </c>
      <c r="I1068" s="49">
        <v>5402700</v>
      </c>
      <c r="J1068" s="49">
        <v>5402700</v>
      </c>
      <c r="K1068" s="49">
        <v>5402700</v>
      </c>
      <c r="L1068" s="49">
        <v>5402700</v>
      </c>
      <c r="M1068" s="55"/>
      <c r="N1068" s="79"/>
      <c r="O1068" s="151"/>
      <c r="P1068" s="151"/>
      <c r="Q1068" s="151">
        <f t="shared" si="338"/>
        <v>0</v>
      </c>
      <c r="R1068" s="151">
        <f t="shared" si="339"/>
        <v>0</v>
      </c>
      <c r="S1068" s="151">
        <f t="shared" si="340"/>
        <v>0</v>
      </c>
      <c r="T1068" s="151">
        <f t="shared" si="341"/>
        <v>1879200</v>
      </c>
    </row>
    <row r="1069" spans="1:20" x14ac:dyDescent="0.2">
      <c r="A1069" s="52" t="s">
        <v>123</v>
      </c>
      <c r="B1069" s="49"/>
      <c r="C1069" s="49"/>
      <c r="D1069" s="49"/>
      <c r="E1069" s="49"/>
      <c r="F1069" s="139"/>
      <c r="G1069" s="139"/>
      <c r="H1069" s="49"/>
      <c r="I1069" s="49"/>
      <c r="J1069" s="49"/>
      <c r="K1069" s="49"/>
      <c r="L1069" s="49"/>
      <c r="M1069" s="55"/>
      <c r="N1069" s="79"/>
      <c r="O1069" s="151"/>
      <c r="P1069" s="151"/>
      <c r="Q1069" s="151">
        <f t="shared" si="338"/>
        <v>0</v>
      </c>
      <c r="R1069" s="151">
        <f t="shared" si="339"/>
        <v>0</v>
      </c>
      <c r="S1069" s="151">
        <f t="shared" si="340"/>
        <v>0</v>
      </c>
      <c r="T1069" s="151">
        <f t="shared" si="341"/>
        <v>0</v>
      </c>
    </row>
    <row r="1070" spans="1:20" x14ac:dyDescent="0.2">
      <c r="A1070" s="66" t="s">
        <v>124</v>
      </c>
      <c r="B1070" s="67"/>
      <c r="C1070" s="67"/>
      <c r="D1070" s="67"/>
      <c r="E1070" s="85" t="s">
        <v>129</v>
      </c>
      <c r="F1070" s="161"/>
      <c r="G1070" s="161"/>
      <c r="H1070" s="49">
        <v>1879200</v>
      </c>
      <c r="I1070" s="49">
        <v>5402700</v>
      </c>
      <c r="J1070" s="49">
        <v>5402700</v>
      </c>
      <c r="K1070" s="49">
        <v>5402700</v>
      </c>
      <c r="L1070" s="49">
        <v>5402700</v>
      </c>
      <c r="M1070" s="55"/>
      <c r="N1070" s="79"/>
      <c r="O1070" s="151"/>
      <c r="P1070" s="151"/>
      <c r="Q1070" s="151">
        <f t="shared" si="338"/>
        <v>0</v>
      </c>
      <c r="R1070" s="151">
        <f t="shared" si="339"/>
        <v>0</v>
      </c>
      <c r="S1070" s="151">
        <f t="shared" si="340"/>
        <v>0</v>
      </c>
      <c r="T1070" s="151">
        <f t="shared" si="341"/>
        <v>1879200</v>
      </c>
    </row>
    <row r="1071" spans="1:20" x14ac:dyDescent="0.2">
      <c r="A1071" s="82" t="s">
        <v>335</v>
      </c>
      <c r="B1071" s="83"/>
      <c r="C1071" s="83"/>
      <c r="D1071" s="83"/>
      <c r="E1071" s="83"/>
      <c r="F1071" s="159"/>
      <c r="G1071" s="159"/>
      <c r="H1071" s="83"/>
      <c r="I1071" s="83"/>
      <c r="J1071" s="83"/>
      <c r="K1071" s="83"/>
      <c r="L1071" s="84"/>
      <c r="M1071" s="87" t="s">
        <v>336</v>
      </c>
      <c r="O1071" s="136"/>
      <c r="P1071" s="136"/>
      <c r="Q1071" s="136">
        <f t="shared" si="338"/>
        <v>0</v>
      </c>
      <c r="R1071" s="136">
        <f t="shared" si="339"/>
        <v>0</v>
      </c>
      <c r="S1071" s="136">
        <f t="shared" si="340"/>
        <v>0</v>
      </c>
      <c r="T1071" s="136">
        <f t="shared" si="341"/>
        <v>0</v>
      </c>
    </row>
    <row r="1072" spans="1:20" x14ac:dyDescent="0.2">
      <c r="A1072" s="82" t="s">
        <v>337</v>
      </c>
      <c r="B1072" s="83"/>
      <c r="C1072" s="83"/>
      <c r="D1072" s="83"/>
      <c r="E1072" s="83"/>
      <c r="F1072" s="159"/>
      <c r="G1072" s="159"/>
      <c r="H1072" s="83"/>
      <c r="I1072" s="83"/>
      <c r="J1072" s="83"/>
      <c r="K1072" s="83"/>
      <c r="L1072" s="84"/>
      <c r="M1072" s="84"/>
      <c r="O1072" s="136"/>
      <c r="P1072" s="136"/>
      <c r="Q1072" s="136">
        <f t="shared" si="338"/>
        <v>0</v>
      </c>
      <c r="R1072" s="136">
        <f t="shared" si="339"/>
        <v>0</v>
      </c>
      <c r="S1072" s="136">
        <f t="shared" si="340"/>
        <v>0</v>
      </c>
      <c r="T1072" s="136">
        <f t="shared" si="341"/>
        <v>0</v>
      </c>
    </row>
    <row r="1073" spans="1:20" ht="15" x14ac:dyDescent="0.25">
      <c r="A1073" s="77" t="s">
        <v>118</v>
      </c>
      <c r="B1073" s="78"/>
      <c r="C1073" s="78"/>
      <c r="D1073" s="78"/>
      <c r="E1073" s="78"/>
      <c r="F1073" s="138"/>
      <c r="G1073" s="138"/>
      <c r="H1073" s="78">
        <f>SUM(H1074:H1077)</f>
        <v>1879200</v>
      </c>
      <c r="I1073" s="78">
        <f>SUM(I1074:I1077)</f>
        <v>5402700</v>
      </c>
      <c r="J1073" s="78">
        <f>SUM(J1074:J1077)</f>
        <v>5402700</v>
      </c>
      <c r="K1073" s="78">
        <f>SUM(K1074:K1077)</f>
        <v>5402700</v>
      </c>
      <c r="L1073" s="78">
        <f>SUM(L1074:L1077)</f>
        <v>5402700</v>
      </c>
      <c r="M1073" s="55"/>
      <c r="N1073" s="79"/>
      <c r="O1073" s="151"/>
      <c r="P1073" s="151"/>
      <c r="Q1073" s="151">
        <f t="shared" si="338"/>
        <v>0</v>
      </c>
      <c r="R1073" s="151">
        <f t="shared" si="339"/>
        <v>0</v>
      </c>
      <c r="S1073" s="151">
        <f t="shared" si="340"/>
        <v>0</v>
      </c>
      <c r="T1073" s="151">
        <f t="shared" si="341"/>
        <v>1879200</v>
      </c>
    </row>
    <row r="1074" spans="1:20" x14ac:dyDescent="0.2">
      <c r="A1074" s="42" t="s">
        <v>119</v>
      </c>
      <c r="B1074" s="49"/>
      <c r="C1074" s="49"/>
      <c r="D1074" s="49"/>
      <c r="E1074" s="49"/>
      <c r="F1074" s="139"/>
      <c r="G1074" s="139"/>
      <c r="H1074" s="49"/>
      <c r="I1074" s="49"/>
      <c r="J1074" s="49"/>
      <c r="K1074" s="49"/>
      <c r="L1074" s="49"/>
      <c r="M1074" s="55"/>
      <c r="N1074" s="79"/>
      <c r="O1074" s="151"/>
      <c r="P1074" s="151"/>
      <c r="Q1074" s="151">
        <f t="shared" si="338"/>
        <v>0</v>
      </c>
      <c r="R1074" s="151">
        <f t="shared" si="339"/>
        <v>0</v>
      </c>
      <c r="S1074" s="151">
        <f t="shared" si="340"/>
        <v>0</v>
      </c>
      <c r="T1074" s="151">
        <f t="shared" si="341"/>
        <v>0</v>
      </c>
    </row>
    <row r="1075" spans="1:20" x14ac:dyDescent="0.2">
      <c r="A1075" s="42" t="s">
        <v>120</v>
      </c>
      <c r="B1075" s="49"/>
      <c r="C1075" s="49"/>
      <c r="D1075" s="49"/>
      <c r="E1075" s="49"/>
      <c r="F1075" s="139"/>
      <c r="G1075" s="139"/>
      <c r="H1075" s="49"/>
      <c r="I1075" s="49"/>
      <c r="J1075" s="49"/>
      <c r="K1075" s="49"/>
      <c r="L1075" s="49"/>
      <c r="M1075" s="55"/>
      <c r="N1075" s="79"/>
      <c r="O1075" s="151"/>
      <c r="P1075" s="151"/>
      <c r="Q1075" s="151">
        <f t="shared" si="338"/>
        <v>0</v>
      </c>
      <c r="R1075" s="151">
        <f t="shared" si="339"/>
        <v>0</v>
      </c>
      <c r="S1075" s="151">
        <f t="shared" si="340"/>
        <v>0</v>
      </c>
      <c r="T1075" s="151">
        <f t="shared" si="341"/>
        <v>0</v>
      </c>
    </row>
    <row r="1076" spans="1:20" x14ac:dyDescent="0.2">
      <c r="A1076" s="42" t="s">
        <v>121</v>
      </c>
      <c r="B1076" s="49"/>
      <c r="C1076" s="49"/>
      <c r="D1076" s="49"/>
      <c r="E1076" s="49"/>
      <c r="F1076" s="139"/>
      <c r="G1076" s="139"/>
      <c r="H1076" s="49"/>
      <c r="I1076" s="49"/>
      <c r="J1076" s="49"/>
      <c r="K1076" s="49"/>
      <c r="L1076" s="49"/>
      <c r="M1076" s="55"/>
      <c r="N1076" s="79"/>
      <c r="O1076" s="151"/>
      <c r="P1076" s="151"/>
      <c r="Q1076" s="151">
        <f t="shared" si="338"/>
        <v>0</v>
      </c>
      <c r="R1076" s="151">
        <f t="shared" si="339"/>
        <v>0</v>
      </c>
      <c r="S1076" s="151">
        <f t="shared" si="340"/>
        <v>0</v>
      </c>
      <c r="T1076" s="151">
        <f t="shared" si="341"/>
        <v>0</v>
      </c>
    </row>
    <row r="1077" spans="1:20" ht="15" x14ac:dyDescent="0.25">
      <c r="A1077" s="51" t="s">
        <v>122</v>
      </c>
      <c r="B1077" s="49"/>
      <c r="C1077" s="49"/>
      <c r="D1077" s="49"/>
      <c r="E1077" s="49"/>
      <c r="F1077" s="139"/>
      <c r="G1077" s="139"/>
      <c r="H1077" s="49">
        <f>H1078+H1079</f>
        <v>1879200</v>
      </c>
      <c r="I1077" s="49">
        <f>I1078+I1079</f>
        <v>5402700</v>
      </c>
      <c r="J1077" s="49">
        <f>J1078+J1079</f>
        <v>5402700</v>
      </c>
      <c r="K1077" s="49">
        <f>K1078+K1079</f>
        <v>5402700</v>
      </c>
      <c r="L1077" s="49">
        <f>L1078+L1079</f>
        <v>5402700</v>
      </c>
      <c r="M1077" s="55"/>
      <c r="N1077" s="79"/>
      <c r="O1077" s="151"/>
      <c r="P1077" s="151"/>
      <c r="Q1077" s="151">
        <f t="shared" si="338"/>
        <v>0</v>
      </c>
      <c r="R1077" s="151">
        <f t="shared" si="339"/>
        <v>0</v>
      </c>
      <c r="S1077" s="151">
        <f t="shared" si="340"/>
        <v>0</v>
      </c>
      <c r="T1077" s="151">
        <f t="shared" si="341"/>
        <v>1879200</v>
      </c>
    </row>
    <row r="1078" spans="1:20" x14ac:dyDescent="0.2">
      <c r="A1078" s="52" t="s">
        <v>123</v>
      </c>
      <c r="B1078" s="49"/>
      <c r="C1078" s="49"/>
      <c r="D1078" s="49"/>
      <c r="E1078" s="49"/>
      <c r="F1078" s="139"/>
      <c r="G1078" s="139"/>
      <c r="H1078" s="49"/>
      <c r="I1078" s="49"/>
      <c r="J1078" s="49"/>
      <c r="K1078" s="49"/>
      <c r="L1078" s="49"/>
      <c r="M1078" s="55"/>
      <c r="N1078" s="79"/>
      <c r="O1078" s="151"/>
      <c r="P1078" s="151"/>
      <c r="Q1078" s="151">
        <f t="shared" si="338"/>
        <v>0</v>
      </c>
      <c r="R1078" s="151">
        <f t="shared" si="339"/>
        <v>0</v>
      </c>
      <c r="S1078" s="151">
        <f t="shared" si="340"/>
        <v>0</v>
      </c>
      <c r="T1078" s="151">
        <f t="shared" si="341"/>
        <v>0</v>
      </c>
    </row>
    <row r="1079" spans="1:20" x14ac:dyDescent="0.2">
      <c r="A1079" s="52" t="s">
        <v>124</v>
      </c>
      <c r="B1079" s="49"/>
      <c r="C1079" s="49"/>
      <c r="D1079" s="49"/>
      <c r="E1079" s="85" t="s">
        <v>129</v>
      </c>
      <c r="F1079" s="139"/>
      <c r="G1079" s="139"/>
      <c r="H1079" s="49">
        <f>H1084</f>
        <v>1879200</v>
      </c>
      <c r="I1079" s="49">
        <f>I1084</f>
        <v>5402700</v>
      </c>
      <c r="J1079" s="49">
        <f>J1084</f>
        <v>5402700</v>
      </c>
      <c r="K1079" s="49">
        <f>K1084</f>
        <v>5402700</v>
      </c>
      <c r="L1079" s="49">
        <f>L1084</f>
        <v>5402700</v>
      </c>
      <c r="M1079" s="55"/>
      <c r="N1079" s="79"/>
      <c r="O1079" s="151"/>
      <c r="P1079" s="151"/>
      <c r="Q1079" s="151">
        <f t="shared" si="338"/>
        <v>0</v>
      </c>
      <c r="R1079" s="151">
        <f t="shared" si="339"/>
        <v>0</v>
      </c>
      <c r="S1079" s="151">
        <f t="shared" si="340"/>
        <v>0</v>
      </c>
      <c r="T1079" s="151">
        <f t="shared" si="341"/>
        <v>1879200</v>
      </c>
    </row>
    <row r="1080" spans="1:20" ht="15" x14ac:dyDescent="0.25">
      <c r="A1080" s="53" t="s">
        <v>125</v>
      </c>
      <c r="B1080" s="54"/>
      <c r="C1080" s="54"/>
      <c r="D1080" s="54"/>
      <c r="E1080" s="54"/>
      <c r="F1080" s="159"/>
      <c r="G1080" s="159"/>
      <c r="H1080" s="54"/>
      <c r="I1080" s="54"/>
      <c r="J1080" s="54"/>
      <c r="K1080" s="54"/>
      <c r="L1080" s="55"/>
      <c r="M1080" s="55"/>
      <c r="N1080" s="79"/>
      <c r="O1080" s="151"/>
      <c r="P1080" s="151"/>
      <c r="Q1080" s="151">
        <f t="shared" si="338"/>
        <v>0</v>
      </c>
      <c r="R1080" s="151">
        <f t="shared" si="339"/>
        <v>0</v>
      </c>
      <c r="S1080" s="151">
        <f t="shared" si="340"/>
        <v>0</v>
      </c>
      <c r="T1080" s="151">
        <f t="shared" si="341"/>
        <v>0</v>
      </c>
    </row>
    <row r="1081" spans="1:20" x14ac:dyDescent="0.2">
      <c r="A1081" s="56" t="s">
        <v>126</v>
      </c>
      <c r="B1081" s="54"/>
      <c r="C1081" s="54"/>
      <c r="D1081" s="54"/>
      <c r="E1081" s="54"/>
      <c r="F1081" s="159"/>
      <c r="G1081" s="159"/>
      <c r="H1081" s="54"/>
      <c r="I1081" s="54"/>
      <c r="J1081" s="54"/>
      <c r="K1081" s="54"/>
      <c r="L1081" s="55"/>
      <c r="M1081" s="55"/>
      <c r="N1081" s="79"/>
      <c r="O1081" s="151"/>
      <c r="P1081" s="151"/>
      <c r="Q1081" s="151">
        <f t="shared" si="338"/>
        <v>0</v>
      </c>
      <c r="R1081" s="151">
        <f t="shared" si="339"/>
        <v>0</v>
      </c>
      <c r="S1081" s="151">
        <f t="shared" si="340"/>
        <v>0</v>
      </c>
      <c r="T1081" s="151">
        <f t="shared" si="341"/>
        <v>0</v>
      </c>
    </row>
    <row r="1082" spans="1:20" x14ac:dyDescent="0.2">
      <c r="A1082" s="42" t="s">
        <v>127</v>
      </c>
      <c r="B1082" s="49"/>
      <c r="C1082" s="49"/>
      <c r="D1082" s="49"/>
      <c r="E1082" s="49"/>
      <c r="F1082" s="139"/>
      <c r="G1082" s="139"/>
      <c r="H1082" s="49">
        <f>H1083+H1084</f>
        <v>1879200</v>
      </c>
      <c r="I1082" s="49">
        <f>I1083+I1084</f>
        <v>5402700</v>
      </c>
      <c r="J1082" s="49">
        <f>J1083+J1084</f>
        <v>5402700</v>
      </c>
      <c r="K1082" s="49">
        <f>K1083+K1084</f>
        <v>5402700</v>
      </c>
      <c r="L1082" s="49">
        <f>L1083+L1084</f>
        <v>5402700</v>
      </c>
      <c r="M1082" s="55"/>
      <c r="N1082" s="79"/>
      <c r="O1082" s="151"/>
      <c r="P1082" s="151"/>
      <c r="Q1082" s="151">
        <f t="shared" si="338"/>
        <v>0</v>
      </c>
      <c r="R1082" s="151">
        <f t="shared" si="339"/>
        <v>0</v>
      </c>
      <c r="S1082" s="151">
        <f t="shared" si="340"/>
        <v>0</v>
      </c>
      <c r="T1082" s="151">
        <f t="shared" si="341"/>
        <v>1879200</v>
      </c>
    </row>
    <row r="1083" spans="1:20" x14ac:dyDescent="0.2">
      <c r="A1083" s="52" t="s">
        <v>123</v>
      </c>
      <c r="B1083" s="49"/>
      <c r="C1083" s="49"/>
      <c r="D1083" s="49"/>
      <c r="E1083" s="49"/>
      <c r="F1083" s="139"/>
      <c r="G1083" s="139"/>
      <c r="H1083" s="49"/>
      <c r="I1083" s="49"/>
      <c r="J1083" s="49"/>
      <c r="K1083" s="49"/>
      <c r="L1083" s="49"/>
      <c r="M1083" s="55"/>
      <c r="N1083" s="79"/>
      <c r="O1083" s="151"/>
      <c r="P1083" s="151"/>
      <c r="Q1083" s="151">
        <f t="shared" si="338"/>
        <v>0</v>
      </c>
      <c r="R1083" s="151">
        <f t="shared" si="339"/>
        <v>0</v>
      </c>
      <c r="S1083" s="151">
        <f t="shared" si="340"/>
        <v>0</v>
      </c>
      <c r="T1083" s="151">
        <f t="shared" si="341"/>
        <v>0</v>
      </c>
    </row>
    <row r="1084" spans="1:20" x14ac:dyDescent="0.2">
      <c r="A1084" s="52" t="s">
        <v>124</v>
      </c>
      <c r="B1084" s="49"/>
      <c r="C1084" s="49"/>
      <c r="D1084" s="49"/>
      <c r="E1084" s="85" t="s">
        <v>129</v>
      </c>
      <c r="F1084" s="139"/>
      <c r="G1084" s="139"/>
      <c r="H1084" s="49">
        <v>1879200</v>
      </c>
      <c r="I1084" s="49">
        <v>5402700</v>
      </c>
      <c r="J1084" s="49">
        <v>5402700</v>
      </c>
      <c r="K1084" s="49">
        <v>5402700</v>
      </c>
      <c r="L1084" s="49">
        <v>5402700</v>
      </c>
      <c r="M1084" s="55" t="s">
        <v>338</v>
      </c>
      <c r="N1084" s="79"/>
      <c r="O1084" s="151"/>
      <c r="P1084" s="151"/>
      <c r="Q1084" s="151">
        <f t="shared" si="338"/>
        <v>0</v>
      </c>
      <c r="R1084" s="151">
        <f t="shared" si="339"/>
        <v>0</v>
      </c>
      <c r="S1084" s="151">
        <f t="shared" si="340"/>
        <v>0</v>
      </c>
      <c r="T1084" s="151">
        <f t="shared" si="341"/>
        <v>1879200</v>
      </c>
    </row>
    <row r="1085" spans="1:20" ht="15" x14ac:dyDescent="0.25">
      <c r="A1085" s="63" t="s">
        <v>62</v>
      </c>
      <c r="B1085" s="64"/>
      <c r="C1085" s="64"/>
      <c r="D1085" s="64"/>
      <c r="E1085" s="64"/>
      <c r="F1085" s="160"/>
      <c r="G1085" s="160"/>
      <c r="H1085" s="64"/>
      <c r="I1085" s="64"/>
      <c r="J1085" s="64"/>
      <c r="K1085" s="64"/>
      <c r="L1085" s="65"/>
      <c r="M1085" s="65"/>
      <c r="N1085" s="62"/>
      <c r="O1085" s="136"/>
      <c r="P1085" s="136"/>
      <c r="Q1085" s="136">
        <f t="shared" si="338"/>
        <v>0</v>
      </c>
      <c r="R1085" s="136">
        <f t="shared" si="339"/>
        <v>0</v>
      </c>
      <c r="S1085" s="136">
        <f t="shared" si="340"/>
        <v>0</v>
      </c>
      <c r="T1085" s="136">
        <f t="shared" si="341"/>
        <v>0</v>
      </c>
    </row>
    <row r="1086" spans="1:20" ht="15" x14ac:dyDescent="0.25">
      <c r="A1086" s="51" t="s">
        <v>118</v>
      </c>
      <c r="B1086" s="49">
        <f>B1099+B1131</f>
        <v>11202638</v>
      </c>
      <c r="C1086" s="49"/>
      <c r="D1086" s="49"/>
      <c r="E1086" s="49"/>
      <c r="F1086" s="139"/>
      <c r="G1086" s="139">
        <f t="shared" ref="G1086:L1086" si="342">G1099+G1131</f>
        <v>15288296</v>
      </c>
      <c r="H1086" s="49">
        <f t="shared" si="342"/>
        <v>28659690</v>
      </c>
      <c r="I1086" s="49">
        <f t="shared" si="342"/>
        <v>13581234</v>
      </c>
      <c r="J1086" s="49">
        <f t="shared" si="342"/>
        <v>19695872</v>
      </c>
      <c r="K1086" s="49">
        <f t="shared" si="342"/>
        <v>19645872</v>
      </c>
      <c r="L1086" s="49">
        <f t="shared" si="342"/>
        <v>17889698</v>
      </c>
      <c r="M1086" s="55"/>
      <c r="N1086" s="79"/>
      <c r="O1086" s="151"/>
      <c r="P1086" s="151"/>
      <c r="Q1086" s="151">
        <f t="shared" si="338"/>
        <v>0</v>
      </c>
      <c r="R1086" s="151">
        <f t="shared" si="339"/>
        <v>0</v>
      </c>
      <c r="S1086" s="151">
        <f t="shared" si="340"/>
        <v>15288296</v>
      </c>
      <c r="T1086" s="151">
        <f t="shared" si="341"/>
        <v>28659690</v>
      </c>
    </row>
    <row r="1087" spans="1:20" x14ac:dyDescent="0.2">
      <c r="A1087" s="42" t="s">
        <v>119</v>
      </c>
      <c r="B1087" s="49"/>
      <c r="C1087" s="49"/>
      <c r="D1087" s="49"/>
      <c r="E1087" s="49"/>
      <c r="F1087" s="139"/>
      <c r="G1087" s="139"/>
      <c r="H1087" s="49"/>
      <c r="I1087" s="49"/>
      <c r="J1087" s="49"/>
      <c r="K1087" s="49"/>
      <c r="L1087" s="49"/>
      <c r="M1087" s="55"/>
      <c r="N1087" s="79"/>
      <c r="O1087" s="151"/>
      <c r="P1087" s="151"/>
      <c r="Q1087" s="151">
        <f t="shared" si="338"/>
        <v>0</v>
      </c>
      <c r="R1087" s="151">
        <f t="shared" si="339"/>
        <v>0</v>
      </c>
      <c r="S1087" s="151">
        <f t="shared" si="340"/>
        <v>0</v>
      </c>
      <c r="T1087" s="151">
        <f t="shared" si="341"/>
        <v>0</v>
      </c>
    </row>
    <row r="1088" spans="1:20" x14ac:dyDescent="0.2">
      <c r="A1088" s="42" t="s">
        <v>120</v>
      </c>
      <c r="B1088" s="49"/>
      <c r="C1088" s="49"/>
      <c r="D1088" s="49"/>
      <c r="E1088" s="49"/>
      <c r="F1088" s="139"/>
      <c r="G1088" s="139"/>
      <c r="H1088" s="49"/>
      <c r="I1088" s="49"/>
      <c r="J1088" s="49"/>
      <c r="K1088" s="49"/>
      <c r="L1088" s="49"/>
      <c r="M1088" s="55"/>
      <c r="N1088" s="79"/>
      <c r="O1088" s="151"/>
      <c r="P1088" s="151"/>
      <c r="Q1088" s="151">
        <f t="shared" si="338"/>
        <v>0</v>
      </c>
      <c r="R1088" s="151">
        <f t="shared" si="339"/>
        <v>0</v>
      </c>
      <c r="S1088" s="151">
        <f t="shared" si="340"/>
        <v>0</v>
      </c>
      <c r="T1088" s="151">
        <f t="shared" si="341"/>
        <v>0</v>
      </c>
    </row>
    <row r="1089" spans="1:20" x14ac:dyDescent="0.2">
      <c r="A1089" s="42" t="s">
        <v>121</v>
      </c>
      <c r="B1089" s="49"/>
      <c r="C1089" s="49"/>
      <c r="D1089" s="49"/>
      <c r="E1089" s="49"/>
      <c r="F1089" s="139"/>
      <c r="G1089" s="139"/>
      <c r="H1089" s="49"/>
      <c r="I1089" s="49"/>
      <c r="J1089" s="49"/>
      <c r="K1089" s="49"/>
      <c r="L1089" s="49"/>
      <c r="M1089" s="55"/>
      <c r="N1089" s="79"/>
      <c r="O1089" s="151"/>
      <c r="P1089" s="151"/>
      <c r="Q1089" s="151">
        <f t="shared" si="338"/>
        <v>0</v>
      </c>
      <c r="R1089" s="151">
        <f t="shared" si="339"/>
        <v>0</v>
      </c>
      <c r="S1089" s="151">
        <f t="shared" si="340"/>
        <v>0</v>
      </c>
      <c r="T1089" s="151">
        <f t="shared" si="341"/>
        <v>0</v>
      </c>
    </row>
    <row r="1090" spans="1:20" ht="15" x14ac:dyDescent="0.25">
      <c r="A1090" s="51" t="s">
        <v>122</v>
      </c>
      <c r="B1090" s="49">
        <f>B1103+B1135</f>
        <v>11202638</v>
      </c>
      <c r="C1090" s="49"/>
      <c r="D1090" s="49"/>
      <c r="E1090" s="49"/>
      <c r="F1090" s="139"/>
      <c r="G1090" s="139">
        <f t="shared" ref="G1090:L1092" si="343">G1103+G1135</f>
        <v>15288296</v>
      </c>
      <c r="H1090" s="49">
        <f t="shared" si="343"/>
        <v>28659690</v>
      </c>
      <c r="I1090" s="49">
        <f t="shared" si="343"/>
        <v>13581234</v>
      </c>
      <c r="J1090" s="49">
        <f t="shared" si="343"/>
        <v>19695872</v>
      </c>
      <c r="K1090" s="49">
        <f t="shared" si="343"/>
        <v>19645872</v>
      </c>
      <c r="L1090" s="49">
        <f t="shared" si="343"/>
        <v>17889698</v>
      </c>
      <c r="M1090" s="55"/>
      <c r="N1090" s="79"/>
      <c r="O1090" s="151"/>
      <c r="P1090" s="151"/>
      <c r="Q1090" s="151">
        <f t="shared" si="338"/>
        <v>0</v>
      </c>
      <c r="R1090" s="151">
        <f t="shared" si="339"/>
        <v>0</v>
      </c>
      <c r="S1090" s="151">
        <f t="shared" si="340"/>
        <v>15288296</v>
      </c>
      <c r="T1090" s="151">
        <f t="shared" si="341"/>
        <v>28659690</v>
      </c>
    </row>
    <row r="1091" spans="1:20" x14ac:dyDescent="0.2">
      <c r="A1091" s="52" t="s">
        <v>123</v>
      </c>
      <c r="B1091" s="49"/>
      <c r="C1091" s="49"/>
      <c r="D1091" s="49"/>
      <c r="E1091" s="49"/>
      <c r="F1091" s="139"/>
      <c r="G1091" s="139">
        <f t="shared" si="343"/>
        <v>0</v>
      </c>
      <c r="H1091" s="49">
        <f t="shared" si="343"/>
        <v>980000</v>
      </c>
      <c r="I1091" s="49">
        <f t="shared" si="343"/>
        <v>980000</v>
      </c>
      <c r="J1091" s="49">
        <f t="shared" si="343"/>
        <v>980000</v>
      </c>
      <c r="K1091" s="49">
        <f t="shared" si="343"/>
        <v>980000</v>
      </c>
      <c r="L1091" s="49">
        <f t="shared" si="343"/>
        <v>980000</v>
      </c>
      <c r="M1091" s="55"/>
      <c r="N1091" s="79"/>
      <c r="O1091" s="151"/>
      <c r="P1091" s="151"/>
      <c r="Q1091" s="151">
        <f t="shared" si="338"/>
        <v>0</v>
      </c>
      <c r="R1091" s="151">
        <f t="shared" si="339"/>
        <v>0</v>
      </c>
      <c r="S1091" s="151">
        <f t="shared" si="340"/>
        <v>0</v>
      </c>
      <c r="T1091" s="151">
        <f t="shared" si="341"/>
        <v>980000</v>
      </c>
    </row>
    <row r="1092" spans="1:20" x14ac:dyDescent="0.2">
      <c r="A1092" s="52" t="s">
        <v>124</v>
      </c>
      <c r="B1092" s="49">
        <f>B1105+B1137</f>
        <v>11202638</v>
      </c>
      <c r="C1092" s="49"/>
      <c r="D1092" s="49"/>
      <c r="E1092" s="49"/>
      <c r="F1092" s="139"/>
      <c r="G1092" s="139">
        <f t="shared" si="343"/>
        <v>15288296</v>
      </c>
      <c r="H1092" s="49">
        <f t="shared" si="343"/>
        <v>27679690</v>
      </c>
      <c r="I1092" s="49">
        <f t="shared" si="343"/>
        <v>12601234</v>
      </c>
      <c r="J1092" s="49">
        <f t="shared" si="343"/>
        <v>18715872</v>
      </c>
      <c r="K1092" s="49">
        <f t="shared" si="343"/>
        <v>18665872</v>
      </c>
      <c r="L1092" s="49">
        <f t="shared" si="343"/>
        <v>16909698</v>
      </c>
      <c r="M1092" s="55"/>
      <c r="N1092" s="79"/>
      <c r="O1092" s="151"/>
      <c r="P1092" s="151"/>
      <c r="Q1092" s="151">
        <f t="shared" si="338"/>
        <v>0</v>
      </c>
      <c r="R1092" s="151">
        <f t="shared" si="339"/>
        <v>0</v>
      </c>
      <c r="S1092" s="151">
        <f t="shared" si="340"/>
        <v>15288296</v>
      </c>
      <c r="T1092" s="151">
        <f t="shared" si="341"/>
        <v>27679690</v>
      </c>
    </row>
    <row r="1093" spans="1:20" ht="15" x14ac:dyDescent="0.25">
      <c r="A1093" s="53" t="s">
        <v>125</v>
      </c>
      <c r="B1093" s="54"/>
      <c r="C1093" s="54"/>
      <c r="D1093" s="54"/>
      <c r="E1093" s="54"/>
      <c r="F1093" s="159"/>
      <c r="G1093" s="159"/>
      <c r="H1093" s="54"/>
      <c r="I1093" s="54"/>
      <c r="J1093" s="54"/>
      <c r="K1093" s="54"/>
      <c r="L1093" s="55"/>
      <c r="M1093" s="55"/>
      <c r="N1093" s="79"/>
      <c r="O1093" s="151"/>
      <c r="P1093" s="151"/>
      <c r="Q1093" s="151">
        <f t="shared" si="338"/>
        <v>0</v>
      </c>
      <c r="R1093" s="151">
        <f t="shared" si="339"/>
        <v>0</v>
      </c>
      <c r="S1093" s="151">
        <f t="shared" si="340"/>
        <v>0</v>
      </c>
      <c r="T1093" s="151">
        <f t="shared" si="341"/>
        <v>0</v>
      </c>
    </row>
    <row r="1094" spans="1:20" x14ac:dyDescent="0.2">
      <c r="A1094" s="56" t="s">
        <v>126</v>
      </c>
      <c r="B1094" s="54"/>
      <c r="C1094" s="54"/>
      <c r="D1094" s="54"/>
      <c r="E1094" s="54"/>
      <c r="F1094" s="159"/>
      <c r="G1094" s="159"/>
      <c r="H1094" s="54"/>
      <c r="I1094" s="54"/>
      <c r="J1094" s="54"/>
      <c r="K1094" s="54"/>
      <c r="L1094" s="55"/>
      <c r="M1094" s="55"/>
      <c r="N1094" s="79"/>
      <c r="O1094" s="151"/>
      <c r="P1094" s="151"/>
      <c r="Q1094" s="151">
        <f t="shared" si="338"/>
        <v>0</v>
      </c>
      <c r="R1094" s="151">
        <f t="shared" si="339"/>
        <v>0</v>
      </c>
      <c r="S1094" s="151">
        <f t="shared" si="340"/>
        <v>0</v>
      </c>
      <c r="T1094" s="151">
        <f t="shared" si="341"/>
        <v>0</v>
      </c>
    </row>
    <row r="1095" spans="1:20" x14ac:dyDescent="0.2">
      <c r="A1095" s="42" t="s">
        <v>127</v>
      </c>
      <c r="B1095" s="49">
        <f>B1108+B1140</f>
        <v>11202638</v>
      </c>
      <c r="C1095" s="49"/>
      <c r="D1095" s="49"/>
      <c r="E1095" s="49"/>
      <c r="F1095" s="139"/>
      <c r="G1095" s="139">
        <f t="shared" ref="G1095:L1095" si="344">G1108+G1140</f>
        <v>15288296</v>
      </c>
      <c r="H1095" s="49">
        <f t="shared" si="344"/>
        <v>28659690</v>
      </c>
      <c r="I1095" s="49">
        <f t="shared" si="344"/>
        <v>13581234</v>
      </c>
      <c r="J1095" s="49">
        <f t="shared" si="344"/>
        <v>19695872</v>
      </c>
      <c r="K1095" s="49">
        <f t="shared" si="344"/>
        <v>19645872</v>
      </c>
      <c r="L1095" s="49">
        <f t="shared" si="344"/>
        <v>17889698</v>
      </c>
      <c r="M1095" s="55"/>
      <c r="N1095" s="79"/>
      <c r="O1095" s="151"/>
      <c r="P1095" s="151"/>
      <c r="Q1095" s="151">
        <f t="shared" si="338"/>
        <v>0</v>
      </c>
      <c r="R1095" s="151">
        <f t="shared" si="339"/>
        <v>0</v>
      </c>
      <c r="S1095" s="151">
        <f t="shared" si="340"/>
        <v>15288296</v>
      </c>
      <c r="T1095" s="151">
        <f t="shared" si="341"/>
        <v>28659690</v>
      </c>
    </row>
    <row r="1096" spans="1:20" x14ac:dyDescent="0.2">
      <c r="A1096" s="52" t="s">
        <v>123</v>
      </c>
      <c r="B1096" s="49"/>
      <c r="C1096" s="49"/>
      <c r="D1096" s="49"/>
      <c r="E1096" s="49"/>
      <c r="F1096" s="139"/>
      <c r="G1096" s="139"/>
      <c r="H1096" s="49">
        <f>H1109+H1141</f>
        <v>980000</v>
      </c>
      <c r="I1096" s="49">
        <f>I1109+I1141</f>
        <v>980000</v>
      </c>
      <c r="J1096" s="49">
        <f>J1109+J1141</f>
        <v>980000</v>
      </c>
      <c r="K1096" s="49">
        <f>K1109+K1141</f>
        <v>980000</v>
      </c>
      <c r="L1096" s="49">
        <f>L1109+L1141</f>
        <v>980000</v>
      </c>
      <c r="M1096" s="55"/>
      <c r="N1096" s="79"/>
      <c r="O1096" s="151"/>
      <c r="P1096" s="151"/>
      <c r="Q1096" s="151">
        <f t="shared" si="338"/>
        <v>0</v>
      </c>
      <c r="R1096" s="151">
        <f t="shared" si="339"/>
        <v>0</v>
      </c>
      <c r="S1096" s="151">
        <f t="shared" si="340"/>
        <v>0</v>
      </c>
      <c r="T1096" s="151">
        <f t="shared" si="341"/>
        <v>980000</v>
      </c>
    </row>
    <row r="1097" spans="1:20" x14ac:dyDescent="0.2">
      <c r="A1097" s="52" t="s">
        <v>124</v>
      </c>
      <c r="B1097" s="49">
        <f>B1110+B1142</f>
        <v>11202638</v>
      </c>
      <c r="C1097" s="49"/>
      <c r="D1097" s="49"/>
      <c r="E1097" s="49"/>
      <c r="F1097" s="139"/>
      <c r="G1097" s="139">
        <f t="shared" ref="G1097:L1097" si="345">G1110+G1142</f>
        <v>15288296</v>
      </c>
      <c r="H1097" s="49">
        <f t="shared" si="345"/>
        <v>27679690</v>
      </c>
      <c r="I1097" s="49">
        <f t="shared" si="345"/>
        <v>12601234</v>
      </c>
      <c r="J1097" s="49">
        <f t="shared" si="345"/>
        <v>18715872</v>
      </c>
      <c r="K1097" s="49">
        <f t="shared" si="345"/>
        <v>18665872</v>
      </c>
      <c r="L1097" s="49">
        <f t="shared" si="345"/>
        <v>16909698</v>
      </c>
      <c r="M1097" s="55"/>
      <c r="N1097" s="79"/>
      <c r="O1097" s="151"/>
      <c r="P1097" s="151"/>
      <c r="Q1097" s="151">
        <f t="shared" si="338"/>
        <v>0</v>
      </c>
      <c r="R1097" s="151">
        <f t="shared" si="339"/>
        <v>0</v>
      </c>
      <c r="S1097" s="151">
        <f t="shared" si="340"/>
        <v>15288296</v>
      </c>
      <c r="T1097" s="151">
        <f t="shared" si="341"/>
        <v>27679690</v>
      </c>
    </row>
    <row r="1098" spans="1:20" x14ac:dyDescent="0.2">
      <c r="A1098" s="68" t="s">
        <v>339</v>
      </c>
      <c r="B1098" s="69"/>
      <c r="C1098" s="69"/>
      <c r="D1098" s="69"/>
      <c r="E1098" s="69"/>
      <c r="F1098" s="159"/>
      <c r="G1098" s="159"/>
      <c r="H1098" s="69"/>
      <c r="I1098" s="69"/>
      <c r="J1098" s="69"/>
      <c r="K1098" s="69"/>
      <c r="L1098" s="70"/>
      <c r="M1098" s="70"/>
      <c r="N1098" s="79"/>
      <c r="O1098" s="136"/>
      <c r="P1098" s="136"/>
      <c r="Q1098" s="136">
        <f t="shared" si="338"/>
        <v>0</v>
      </c>
      <c r="R1098" s="136">
        <f t="shared" si="339"/>
        <v>0</v>
      </c>
      <c r="S1098" s="136">
        <f t="shared" si="340"/>
        <v>0</v>
      </c>
      <c r="T1098" s="136">
        <f t="shared" si="341"/>
        <v>0</v>
      </c>
    </row>
    <row r="1099" spans="1:20" ht="15" x14ac:dyDescent="0.25">
      <c r="A1099" s="51" t="s">
        <v>118</v>
      </c>
      <c r="B1099" s="49">
        <v>11202638</v>
      </c>
      <c r="C1099" s="49"/>
      <c r="D1099" s="49"/>
      <c r="E1099" s="49"/>
      <c r="F1099" s="139"/>
      <c r="G1099" s="139">
        <v>14388296</v>
      </c>
      <c r="H1099" s="49">
        <v>26179690</v>
      </c>
      <c r="I1099" s="49">
        <v>10147002</v>
      </c>
      <c r="J1099" s="49">
        <v>11903176</v>
      </c>
      <c r="K1099" s="49">
        <v>11903176</v>
      </c>
      <c r="L1099" s="49">
        <v>10147002</v>
      </c>
      <c r="M1099" s="55"/>
      <c r="N1099" s="79"/>
      <c r="O1099" s="151"/>
      <c r="P1099" s="151"/>
      <c r="Q1099" s="151">
        <f t="shared" si="338"/>
        <v>0</v>
      </c>
      <c r="R1099" s="151">
        <f t="shared" si="339"/>
        <v>0</v>
      </c>
      <c r="S1099" s="151">
        <f t="shared" si="340"/>
        <v>14388296</v>
      </c>
      <c r="T1099" s="151">
        <f t="shared" si="341"/>
        <v>26179690</v>
      </c>
    </row>
    <row r="1100" spans="1:20" x14ac:dyDescent="0.2">
      <c r="A1100" s="42" t="s">
        <v>119</v>
      </c>
      <c r="B1100" s="49"/>
      <c r="C1100" s="49"/>
      <c r="D1100" s="49"/>
      <c r="E1100" s="49"/>
      <c r="F1100" s="139"/>
      <c r="G1100" s="139"/>
      <c r="H1100" s="49"/>
      <c r="I1100" s="49"/>
      <c r="J1100" s="49"/>
      <c r="K1100" s="49"/>
      <c r="L1100" s="49"/>
      <c r="M1100" s="55"/>
      <c r="N1100" s="79"/>
      <c r="O1100" s="151"/>
      <c r="P1100" s="151"/>
      <c r="Q1100" s="151">
        <f t="shared" si="338"/>
        <v>0</v>
      </c>
      <c r="R1100" s="151">
        <f t="shared" si="339"/>
        <v>0</v>
      </c>
      <c r="S1100" s="151">
        <f t="shared" si="340"/>
        <v>0</v>
      </c>
      <c r="T1100" s="151">
        <f t="shared" si="341"/>
        <v>0</v>
      </c>
    </row>
    <row r="1101" spans="1:20" x14ac:dyDescent="0.2">
      <c r="A1101" s="42" t="s">
        <v>120</v>
      </c>
      <c r="B1101" s="49"/>
      <c r="C1101" s="49"/>
      <c r="D1101" s="49"/>
      <c r="E1101" s="49"/>
      <c r="F1101" s="139"/>
      <c r="G1101" s="139"/>
      <c r="H1101" s="49"/>
      <c r="I1101" s="49"/>
      <c r="J1101" s="49"/>
      <c r="K1101" s="49"/>
      <c r="L1101" s="49"/>
      <c r="M1101" s="55"/>
      <c r="N1101" s="79"/>
      <c r="O1101" s="151"/>
      <c r="P1101" s="151"/>
      <c r="Q1101" s="151">
        <f t="shared" si="338"/>
        <v>0</v>
      </c>
      <c r="R1101" s="151">
        <f t="shared" si="339"/>
        <v>0</v>
      </c>
      <c r="S1101" s="151">
        <f t="shared" si="340"/>
        <v>0</v>
      </c>
      <c r="T1101" s="151">
        <f t="shared" si="341"/>
        <v>0</v>
      </c>
    </row>
    <row r="1102" spans="1:20" x14ac:dyDescent="0.2">
      <c r="A1102" s="42" t="s">
        <v>121</v>
      </c>
      <c r="B1102" s="49"/>
      <c r="C1102" s="49"/>
      <c r="D1102" s="49"/>
      <c r="E1102" s="49"/>
      <c r="F1102" s="139"/>
      <c r="G1102" s="139"/>
      <c r="H1102" s="49"/>
      <c r="I1102" s="49"/>
      <c r="J1102" s="49"/>
      <c r="K1102" s="49"/>
      <c r="L1102" s="49"/>
      <c r="M1102" s="55"/>
      <c r="N1102" s="79"/>
      <c r="O1102" s="151"/>
      <c r="P1102" s="151"/>
      <c r="Q1102" s="151">
        <f t="shared" si="338"/>
        <v>0</v>
      </c>
      <c r="R1102" s="151">
        <f t="shared" si="339"/>
        <v>0</v>
      </c>
      <c r="S1102" s="151">
        <f t="shared" si="340"/>
        <v>0</v>
      </c>
      <c r="T1102" s="151">
        <f t="shared" si="341"/>
        <v>0</v>
      </c>
    </row>
    <row r="1103" spans="1:20" ht="15" x14ac:dyDescent="0.25">
      <c r="A1103" s="51" t="s">
        <v>122</v>
      </c>
      <c r="B1103" s="49">
        <v>11202638</v>
      </c>
      <c r="C1103" s="49"/>
      <c r="D1103" s="49"/>
      <c r="E1103" s="49"/>
      <c r="F1103" s="139"/>
      <c r="G1103" s="139">
        <v>14388296</v>
      </c>
      <c r="H1103" s="49">
        <v>26179690</v>
      </c>
      <c r="I1103" s="49">
        <v>10147002</v>
      </c>
      <c r="J1103" s="49">
        <v>11903176</v>
      </c>
      <c r="K1103" s="49">
        <v>11903176</v>
      </c>
      <c r="L1103" s="49">
        <v>10147002</v>
      </c>
      <c r="M1103" s="55"/>
      <c r="N1103" s="79"/>
      <c r="O1103" s="151"/>
      <c r="P1103" s="151"/>
      <c r="Q1103" s="151">
        <f t="shared" si="338"/>
        <v>0</v>
      </c>
      <c r="R1103" s="151">
        <f t="shared" si="339"/>
        <v>0</v>
      </c>
      <c r="S1103" s="151">
        <f t="shared" si="340"/>
        <v>14388296</v>
      </c>
      <c r="T1103" s="151">
        <f t="shared" si="341"/>
        <v>26179690</v>
      </c>
    </row>
    <row r="1104" spans="1:20" x14ac:dyDescent="0.2">
      <c r="A1104" s="52" t="s">
        <v>123</v>
      </c>
      <c r="B1104" s="49"/>
      <c r="C1104" s="49"/>
      <c r="D1104" s="49"/>
      <c r="E1104" s="49"/>
      <c r="F1104" s="139"/>
      <c r="G1104" s="139"/>
      <c r="H1104" s="49"/>
      <c r="I1104" s="49"/>
      <c r="J1104" s="49"/>
      <c r="K1104" s="49"/>
      <c r="L1104" s="49"/>
      <c r="M1104" s="55"/>
      <c r="N1104" s="79"/>
      <c r="O1104" s="151"/>
      <c r="P1104" s="151"/>
      <c r="Q1104" s="151">
        <f t="shared" si="338"/>
        <v>0</v>
      </c>
      <c r="R1104" s="151">
        <f t="shared" si="339"/>
        <v>0</v>
      </c>
      <c r="S1104" s="151">
        <f t="shared" si="340"/>
        <v>0</v>
      </c>
      <c r="T1104" s="151">
        <f t="shared" si="341"/>
        <v>0</v>
      </c>
    </row>
    <row r="1105" spans="1:20" x14ac:dyDescent="0.2">
      <c r="A1105" s="52" t="s">
        <v>124</v>
      </c>
      <c r="B1105" s="49">
        <v>11202638</v>
      </c>
      <c r="C1105" s="49"/>
      <c r="D1105" s="49"/>
      <c r="E1105" s="49"/>
      <c r="F1105" s="139"/>
      <c r="G1105" s="139">
        <v>14388296</v>
      </c>
      <c r="H1105" s="49">
        <v>26179690</v>
      </c>
      <c r="I1105" s="49">
        <v>10147002</v>
      </c>
      <c r="J1105" s="49">
        <v>11903176</v>
      </c>
      <c r="K1105" s="49">
        <v>11903176</v>
      </c>
      <c r="L1105" s="49">
        <v>10147002</v>
      </c>
      <c r="M1105" s="55"/>
      <c r="N1105" s="79"/>
      <c r="O1105" s="151"/>
      <c r="P1105" s="151"/>
      <c r="Q1105" s="151">
        <f t="shared" si="338"/>
        <v>0</v>
      </c>
      <c r="R1105" s="151">
        <f t="shared" si="339"/>
        <v>0</v>
      </c>
      <c r="S1105" s="151">
        <f t="shared" si="340"/>
        <v>14388296</v>
      </c>
      <c r="T1105" s="151">
        <f t="shared" si="341"/>
        <v>26179690</v>
      </c>
    </row>
    <row r="1106" spans="1:20" ht="15" x14ac:dyDescent="0.25">
      <c r="A1106" s="53" t="s">
        <v>125</v>
      </c>
      <c r="B1106" s="54"/>
      <c r="C1106" s="54"/>
      <c r="D1106" s="54"/>
      <c r="E1106" s="54"/>
      <c r="F1106" s="159"/>
      <c r="G1106" s="159"/>
      <c r="H1106" s="54"/>
      <c r="I1106" s="54"/>
      <c r="J1106" s="54"/>
      <c r="K1106" s="54"/>
      <c r="L1106" s="55"/>
      <c r="M1106" s="55"/>
      <c r="N1106" s="79"/>
      <c r="O1106" s="151"/>
      <c r="P1106" s="151"/>
      <c r="Q1106" s="151">
        <f t="shared" si="338"/>
        <v>0</v>
      </c>
      <c r="R1106" s="151">
        <f t="shared" si="339"/>
        <v>0</v>
      </c>
      <c r="S1106" s="151">
        <f t="shared" si="340"/>
        <v>0</v>
      </c>
      <c r="T1106" s="151">
        <f t="shared" si="341"/>
        <v>0</v>
      </c>
    </row>
    <row r="1107" spans="1:20" x14ac:dyDescent="0.2">
      <c r="A1107" s="56" t="s">
        <v>126</v>
      </c>
      <c r="B1107" s="54"/>
      <c r="C1107" s="54"/>
      <c r="D1107" s="54"/>
      <c r="E1107" s="54"/>
      <c r="F1107" s="159"/>
      <c r="G1107" s="159"/>
      <c r="H1107" s="54"/>
      <c r="I1107" s="54"/>
      <c r="J1107" s="54"/>
      <c r="K1107" s="54"/>
      <c r="L1107" s="55"/>
      <c r="M1107" s="55"/>
      <c r="N1107" s="79"/>
      <c r="O1107" s="151"/>
      <c r="P1107" s="151"/>
      <c r="Q1107" s="151">
        <f t="shared" si="338"/>
        <v>0</v>
      </c>
      <c r="R1107" s="151">
        <f t="shared" si="339"/>
        <v>0</v>
      </c>
      <c r="S1107" s="151">
        <f t="shared" si="340"/>
        <v>0</v>
      </c>
      <c r="T1107" s="151">
        <f t="shared" si="341"/>
        <v>0</v>
      </c>
    </row>
    <row r="1108" spans="1:20" x14ac:dyDescent="0.2">
      <c r="A1108" s="42" t="s">
        <v>127</v>
      </c>
      <c r="B1108" s="49">
        <v>11202638</v>
      </c>
      <c r="C1108" s="49"/>
      <c r="D1108" s="49"/>
      <c r="E1108" s="49"/>
      <c r="F1108" s="139"/>
      <c r="G1108" s="139">
        <v>14388296</v>
      </c>
      <c r="H1108" s="49">
        <v>26179690</v>
      </c>
      <c r="I1108" s="49">
        <v>10147002</v>
      </c>
      <c r="J1108" s="49">
        <v>11903176</v>
      </c>
      <c r="K1108" s="49">
        <v>11903176</v>
      </c>
      <c r="L1108" s="49">
        <v>10147002</v>
      </c>
      <c r="M1108" s="55"/>
      <c r="N1108" s="79"/>
      <c r="O1108" s="151"/>
      <c r="P1108" s="151"/>
      <c r="Q1108" s="151">
        <f t="shared" si="338"/>
        <v>0</v>
      </c>
      <c r="R1108" s="151">
        <f t="shared" si="339"/>
        <v>0</v>
      </c>
      <c r="S1108" s="151">
        <f t="shared" si="340"/>
        <v>14388296</v>
      </c>
      <c r="T1108" s="151">
        <f t="shared" si="341"/>
        <v>26179690</v>
      </c>
    </row>
    <row r="1109" spans="1:20" x14ac:dyDescent="0.2">
      <c r="A1109" s="52" t="s">
        <v>123</v>
      </c>
      <c r="B1109" s="49"/>
      <c r="C1109" s="49"/>
      <c r="D1109" s="49"/>
      <c r="E1109" s="49"/>
      <c r="F1109" s="139"/>
      <c r="G1109" s="139"/>
      <c r="H1109" s="49"/>
      <c r="I1109" s="49"/>
      <c r="J1109" s="49"/>
      <c r="K1109" s="49"/>
      <c r="L1109" s="49"/>
      <c r="M1109" s="55"/>
      <c r="N1109" s="79"/>
      <c r="O1109" s="151"/>
      <c r="P1109" s="151"/>
      <c r="Q1109" s="151">
        <f t="shared" si="338"/>
        <v>0</v>
      </c>
      <c r="R1109" s="151">
        <f t="shared" si="339"/>
        <v>0</v>
      </c>
      <c r="S1109" s="151">
        <f t="shared" si="340"/>
        <v>0</v>
      </c>
      <c r="T1109" s="151">
        <f t="shared" si="341"/>
        <v>0</v>
      </c>
    </row>
    <row r="1110" spans="1:20" x14ac:dyDescent="0.2">
      <c r="A1110" s="52" t="s">
        <v>124</v>
      </c>
      <c r="B1110" s="67">
        <f>B1125+B1126+B1127+B1128</f>
        <v>11202638</v>
      </c>
      <c r="C1110" s="67"/>
      <c r="D1110" s="67"/>
      <c r="E1110" s="67"/>
      <c r="F1110" s="161"/>
      <c r="G1110" s="161">
        <f t="shared" ref="G1110:L1110" si="346">G1125+G1126+G1127+G1128</f>
        <v>14388296</v>
      </c>
      <c r="H1110" s="67">
        <f t="shared" si="346"/>
        <v>26179690</v>
      </c>
      <c r="I1110" s="67">
        <f t="shared" si="346"/>
        <v>10147002</v>
      </c>
      <c r="J1110" s="67">
        <f t="shared" si="346"/>
        <v>11903176</v>
      </c>
      <c r="K1110" s="67">
        <f t="shared" si="346"/>
        <v>11903176</v>
      </c>
      <c r="L1110" s="67">
        <f t="shared" si="346"/>
        <v>10147002</v>
      </c>
      <c r="M1110" s="55"/>
      <c r="N1110" s="79"/>
      <c r="O1110" s="151"/>
      <c r="P1110" s="151"/>
      <c r="Q1110" s="151">
        <f t="shared" si="338"/>
        <v>0</v>
      </c>
      <c r="R1110" s="151">
        <f t="shared" si="339"/>
        <v>0</v>
      </c>
      <c r="S1110" s="151">
        <f t="shared" si="340"/>
        <v>14388296</v>
      </c>
      <c r="T1110" s="151">
        <f t="shared" si="341"/>
        <v>26179690</v>
      </c>
    </row>
    <row r="1111" spans="1:20" x14ac:dyDescent="0.2">
      <c r="A1111" s="82" t="s">
        <v>340</v>
      </c>
      <c r="B1111" s="83"/>
      <c r="C1111" s="83"/>
      <c r="D1111" s="83"/>
      <c r="E1111" s="83"/>
      <c r="F1111" s="159"/>
      <c r="G1111" s="159"/>
      <c r="H1111" s="83"/>
      <c r="I1111" s="83"/>
      <c r="J1111" s="83"/>
      <c r="K1111" s="83"/>
      <c r="L1111" s="84"/>
      <c r="M1111" s="73" t="s">
        <v>240</v>
      </c>
      <c r="O1111" s="136"/>
      <c r="P1111" s="136"/>
      <c r="Q1111" s="136">
        <f t="shared" si="338"/>
        <v>0</v>
      </c>
      <c r="R1111" s="136">
        <f t="shared" si="339"/>
        <v>0</v>
      </c>
      <c r="S1111" s="136">
        <f t="shared" si="340"/>
        <v>0</v>
      </c>
      <c r="T1111" s="136">
        <f t="shared" si="341"/>
        <v>0</v>
      </c>
    </row>
    <row r="1112" spans="1:20" x14ac:dyDescent="0.2">
      <c r="A1112" s="82" t="s">
        <v>341</v>
      </c>
      <c r="B1112" s="83"/>
      <c r="C1112" s="83"/>
      <c r="D1112" s="83"/>
      <c r="E1112" s="83"/>
      <c r="F1112" s="159"/>
      <c r="G1112" s="159"/>
      <c r="H1112" s="83"/>
      <c r="I1112" s="83"/>
      <c r="J1112" s="83"/>
      <c r="K1112" s="83"/>
      <c r="L1112" s="84"/>
      <c r="M1112" s="73" t="s">
        <v>240</v>
      </c>
      <c r="O1112" s="136"/>
      <c r="P1112" s="136"/>
      <c r="Q1112" s="136">
        <f t="shared" si="338"/>
        <v>0</v>
      </c>
      <c r="R1112" s="136">
        <f t="shared" si="339"/>
        <v>0</v>
      </c>
      <c r="S1112" s="136">
        <f t="shared" si="340"/>
        <v>0</v>
      </c>
      <c r="T1112" s="136">
        <f t="shared" si="341"/>
        <v>0</v>
      </c>
    </row>
    <row r="1113" spans="1:20" x14ac:dyDescent="0.2">
      <c r="A1113" s="82" t="s">
        <v>342</v>
      </c>
      <c r="B1113" s="83"/>
      <c r="C1113" s="83"/>
      <c r="D1113" s="83"/>
      <c r="E1113" s="83"/>
      <c r="F1113" s="159"/>
      <c r="G1113" s="159"/>
      <c r="H1113" s="83"/>
      <c r="I1113" s="83"/>
      <c r="J1113" s="83"/>
      <c r="K1113" s="83"/>
      <c r="L1113" s="84"/>
      <c r="M1113" s="84"/>
      <c r="O1113" s="136"/>
      <c r="P1113" s="136"/>
      <c r="Q1113" s="136">
        <f t="shared" si="338"/>
        <v>0</v>
      </c>
      <c r="R1113" s="136">
        <f t="shared" si="339"/>
        <v>0</v>
      </c>
      <c r="S1113" s="136">
        <f t="shared" si="340"/>
        <v>0</v>
      </c>
      <c r="T1113" s="136">
        <f t="shared" si="341"/>
        <v>0</v>
      </c>
    </row>
    <row r="1114" spans="1:20" ht="15" x14ac:dyDescent="0.25">
      <c r="A1114" s="77" t="s">
        <v>118</v>
      </c>
      <c r="B1114" s="78">
        <f>SUM(B1115:B1118)</f>
        <v>11202638</v>
      </c>
      <c r="C1114" s="78"/>
      <c r="D1114" s="78"/>
      <c r="E1114" s="78"/>
      <c r="F1114" s="138"/>
      <c r="G1114" s="138">
        <f t="shared" ref="G1114:L1114" si="347">SUM(G1115:G1118)</f>
        <v>14388296</v>
      </c>
      <c r="H1114" s="78">
        <f t="shared" si="347"/>
        <v>26179690</v>
      </c>
      <c r="I1114" s="78">
        <f t="shared" si="347"/>
        <v>10147002</v>
      </c>
      <c r="J1114" s="78">
        <f t="shared" si="347"/>
        <v>11903176</v>
      </c>
      <c r="K1114" s="78">
        <f t="shared" si="347"/>
        <v>11903176</v>
      </c>
      <c r="L1114" s="78">
        <f t="shared" si="347"/>
        <v>10147002</v>
      </c>
      <c r="M1114" s="55"/>
      <c r="N1114" s="79"/>
      <c r="O1114" s="151"/>
      <c r="P1114" s="151"/>
      <c r="Q1114" s="151">
        <f t="shared" si="338"/>
        <v>0</v>
      </c>
      <c r="R1114" s="151">
        <f t="shared" si="339"/>
        <v>0</v>
      </c>
      <c r="S1114" s="151">
        <f t="shared" si="340"/>
        <v>14388296</v>
      </c>
      <c r="T1114" s="151">
        <f t="shared" si="341"/>
        <v>26179690</v>
      </c>
    </row>
    <row r="1115" spans="1:20" x14ac:dyDescent="0.2">
      <c r="A1115" s="42" t="s">
        <v>119</v>
      </c>
      <c r="B1115" s="49"/>
      <c r="C1115" s="49"/>
      <c r="D1115" s="49"/>
      <c r="E1115" s="49"/>
      <c r="F1115" s="139"/>
      <c r="G1115" s="139"/>
      <c r="H1115" s="49"/>
      <c r="I1115" s="49"/>
      <c r="J1115" s="49"/>
      <c r="K1115" s="49"/>
      <c r="L1115" s="49"/>
      <c r="M1115" s="55"/>
      <c r="N1115" s="79"/>
      <c r="O1115" s="151"/>
      <c r="P1115" s="151"/>
      <c r="Q1115" s="151">
        <f t="shared" si="338"/>
        <v>0</v>
      </c>
      <c r="R1115" s="151">
        <f t="shared" si="339"/>
        <v>0</v>
      </c>
      <c r="S1115" s="151">
        <f t="shared" si="340"/>
        <v>0</v>
      </c>
      <c r="T1115" s="151">
        <f t="shared" si="341"/>
        <v>0</v>
      </c>
    </row>
    <row r="1116" spans="1:20" x14ac:dyDescent="0.2">
      <c r="A1116" s="42" t="s">
        <v>120</v>
      </c>
      <c r="B1116" s="49"/>
      <c r="C1116" s="49"/>
      <c r="D1116" s="49"/>
      <c r="E1116" s="49"/>
      <c r="F1116" s="139"/>
      <c r="G1116" s="139"/>
      <c r="H1116" s="49"/>
      <c r="I1116" s="49"/>
      <c r="J1116" s="49"/>
      <c r="K1116" s="49"/>
      <c r="L1116" s="49"/>
      <c r="M1116" s="55"/>
      <c r="N1116" s="79"/>
      <c r="O1116" s="151"/>
      <c r="P1116" s="151"/>
      <c r="Q1116" s="151">
        <f t="shared" si="338"/>
        <v>0</v>
      </c>
      <c r="R1116" s="151">
        <f t="shared" si="339"/>
        <v>0</v>
      </c>
      <c r="S1116" s="151">
        <f t="shared" si="340"/>
        <v>0</v>
      </c>
      <c r="T1116" s="151">
        <f t="shared" si="341"/>
        <v>0</v>
      </c>
    </row>
    <row r="1117" spans="1:20" x14ac:dyDescent="0.2">
      <c r="A1117" s="42" t="s">
        <v>121</v>
      </c>
      <c r="B1117" s="49"/>
      <c r="C1117" s="49"/>
      <c r="D1117" s="49"/>
      <c r="E1117" s="49"/>
      <c r="F1117" s="139"/>
      <c r="G1117" s="139"/>
      <c r="H1117" s="49"/>
      <c r="I1117" s="49"/>
      <c r="J1117" s="49"/>
      <c r="K1117" s="49"/>
      <c r="L1117" s="49"/>
      <c r="M1117" s="55"/>
      <c r="N1117" s="79"/>
      <c r="O1117" s="151"/>
      <c r="P1117" s="151"/>
      <c r="Q1117" s="151">
        <f t="shared" si="338"/>
        <v>0</v>
      </c>
      <c r="R1117" s="151">
        <f t="shared" si="339"/>
        <v>0</v>
      </c>
      <c r="S1117" s="151">
        <f t="shared" si="340"/>
        <v>0</v>
      </c>
      <c r="T1117" s="151">
        <f t="shared" si="341"/>
        <v>0</v>
      </c>
    </row>
    <row r="1118" spans="1:20" ht="15" x14ac:dyDescent="0.25">
      <c r="A1118" s="51" t="s">
        <v>122</v>
      </c>
      <c r="B1118" s="49">
        <f>B1119+B1120</f>
        <v>11202638</v>
      </c>
      <c r="C1118" s="49"/>
      <c r="D1118" s="49"/>
      <c r="E1118" s="49"/>
      <c r="F1118" s="139"/>
      <c r="G1118" s="139">
        <f t="shared" ref="G1118:L1118" si="348">G1119+G1120</f>
        <v>14388296</v>
      </c>
      <c r="H1118" s="49">
        <f t="shared" si="348"/>
        <v>26179690</v>
      </c>
      <c r="I1118" s="49">
        <f t="shared" si="348"/>
        <v>10147002</v>
      </c>
      <c r="J1118" s="49">
        <f t="shared" si="348"/>
        <v>11903176</v>
      </c>
      <c r="K1118" s="49">
        <f t="shared" si="348"/>
        <v>11903176</v>
      </c>
      <c r="L1118" s="49">
        <f t="shared" si="348"/>
        <v>10147002</v>
      </c>
      <c r="M1118" s="55"/>
      <c r="N1118" s="79"/>
      <c r="O1118" s="151"/>
      <c r="P1118" s="151"/>
      <c r="Q1118" s="151">
        <f t="shared" ref="Q1118:Q1181" si="349">C1118</f>
        <v>0</v>
      </c>
      <c r="R1118" s="151">
        <f t="shared" ref="R1118:R1181" si="350">D1118</f>
        <v>0</v>
      </c>
      <c r="S1118" s="151">
        <f t="shared" ref="S1118:S1181" si="351">G1118</f>
        <v>14388296</v>
      </c>
      <c r="T1118" s="151">
        <f t="shared" ref="T1118:T1181" si="352">H1118</f>
        <v>26179690</v>
      </c>
    </row>
    <row r="1119" spans="1:20" x14ac:dyDescent="0.2">
      <c r="A1119" s="52" t="s">
        <v>123</v>
      </c>
      <c r="B1119" s="49"/>
      <c r="C1119" s="49"/>
      <c r="D1119" s="49"/>
      <c r="E1119" s="49"/>
      <c r="F1119" s="139"/>
      <c r="G1119" s="139"/>
      <c r="H1119" s="49"/>
      <c r="I1119" s="49"/>
      <c r="J1119" s="49"/>
      <c r="K1119" s="49"/>
      <c r="L1119" s="49"/>
      <c r="M1119" s="55"/>
      <c r="N1119" s="79"/>
      <c r="O1119" s="151"/>
      <c r="P1119" s="151"/>
      <c r="Q1119" s="151">
        <f t="shared" si="349"/>
        <v>0</v>
      </c>
      <c r="R1119" s="151">
        <f t="shared" si="350"/>
        <v>0</v>
      </c>
      <c r="S1119" s="151">
        <f t="shared" si="351"/>
        <v>0</v>
      </c>
      <c r="T1119" s="151">
        <f t="shared" si="352"/>
        <v>0</v>
      </c>
    </row>
    <row r="1120" spans="1:20" x14ac:dyDescent="0.2">
      <c r="A1120" s="52" t="s">
        <v>124</v>
      </c>
      <c r="B1120" s="49">
        <f>B1123</f>
        <v>11202638</v>
      </c>
      <c r="C1120" s="49"/>
      <c r="D1120" s="49"/>
      <c r="E1120" s="49"/>
      <c r="F1120" s="139"/>
      <c r="G1120" s="139">
        <f t="shared" ref="G1120:L1120" si="353">G1123</f>
        <v>14388296</v>
      </c>
      <c r="H1120" s="49">
        <f t="shared" si="353"/>
        <v>26179690</v>
      </c>
      <c r="I1120" s="49">
        <f t="shared" si="353"/>
        <v>10147002</v>
      </c>
      <c r="J1120" s="49">
        <f t="shared" si="353"/>
        <v>11903176</v>
      </c>
      <c r="K1120" s="49">
        <f t="shared" si="353"/>
        <v>11903176</v>
      </c>
      <c r="L1120" s="49">
        <f t="shared" si="353"/>
        <v>10147002</v>
      </c>
      <c r="M1120" s="55"/>
      <c r="N1120" s="79"/>
      <c r="O1120" s="151"/>
      <c r="P1120" s="151"/>
      <c r="Q1120" s="151">
        <f t="shared" si="349"/>
        <v>0</v>
      </c>
      <c r="R1120" s="151">
        <f t="shared" si="350"/>
        <v>0</v>
      </c>
      <c r="S1120" s="151">
        <f t="shared" si="351"/>
        <v>14388296</v>
      </c>
      <c r="T1120" s="151">
        <f t="shared" si="352"/>
        <v>26179690</v>
      </c>
    </row>
    <row r="1121" spans="1:20" ht="15" x14ac:dyDescent="0.25">
      <c r="A1121" s="53" t="s">
        <v>125</v>
      </c>
      <c r="B1121" s="54"/>
      <c r="C1121" s="54"/>
      <c r="D1121" s="54"/>
      <c r="E1121" s="54"/>
      <c r="F1121" s="159"/>
      <c r="G1121" s="159"/>
      <c r="H1121" s="54"/>
      <c r="I1121" s="54"/>
      <c r="J1121" s="54"/>
      <c r="K1121" s="54"/>
      <c r="L1121" s="55"/>
      <c r="M1121" s="55"/>
      <c r="N1121" s="79"/>
      <c r="O1121" s="151"/>
      <c r="P1121" s="151"/>
      <c r="Q1121" s="151">
        <f t="shared" si="349"/>
        <v>0</v>
      </c>
      <c r="R1121" s="151">
        <f t="shared" si="350"/>
        <v>0</v>
      </c>
      <c r="S1121" s="151">
        <f t="shared" si="351"/>
        <v>0</v>
      </c>
      <c r="T1121" s="151">
        <f t="shared" si="352"/>
        <v>0</v>
      </c>
    </row>
    <row r="1122" spans="1:20" x14ac:dyDescent="0.2">
      <c r="A1122" s="56" t="s">
        <v>126</v>
      </c>
      <c r="B1122" s="54"/>
      <c r="C1122" s="54"/>
      <c r="D1122" s="54"/>
      <c r="E1122" s="54"/>
      <c r="F1122" s="159"/>
      <c r="G1122" s="159"/>
      <c r="H1122" s="54"/>
      <c r="I1122" s="54"/>
      <c r="J1122" s="54"/>
      <c r="K1122" s="54"/>
      <c r="L1122" s="55"/>
      <c r="M1122" s="55"/>
      <c r="N1122" s="79"/>
      <c r="O1122" s="151"/>
      <c r="P1122" s="151"/>
      <c r="Q1122" s="151">
        <f t="shared" si="349"/>
        <v>0</v>
      </c>
      <c r="R1122" s="151">
        <f t="shared" si="350"/>
        <v>0</v>
      </c>
      <c r="S1122" s="151">
        <f t="shared" si="351"/>
        <v>0</v>
      </c>
      <c r="T1122" s="151">
        <f t="shared" si="352"/>
        <v>0</v>
      </c>
    </row>
    <row r="1123" spans="1:20" x14ac:dyDescent="0.2">
      <c r="A1123" s="42" t="s">
        <v>127</v>
      </c>
      <c r="B1123" s="49">
        <f>B1125+B1126+B1127+B1128</f>
        <v>11202638</v>
      </c>
      <c r="C1123" s="49"/>
      <c r="D1123" s="49"/>
      <c r="E1123" s="49"/>
      <c r="F1123" s="139"/>
      <c r="G1123" s="139">
        <f t="shared" ref="G1123:L1123" si="354">G1125+G1126+G1127+G1128</f>
        <v>14388296</v>
      </c>
      <c r="H1123" s="49">
        <f t="shared" si="354"/>
        <v>26179690</v>
      </c>
      <c r="I1123" s="49">
        <f t="shared" si="354"/>
        <v>10147002</v>
      </c>
      <c r="J1123" s="49">
        <f t="shared" si="354"/>
        <v>11903176</v>
      </c>
      <c r="K1123" s="49">
        <f t="shared" si="354"/>
        <v>11903176</v>
      </c>
      <c r="L1123" s="49">
        <f t="shared" si="354"/>
        <v>10147002</v>
      </c>
      <c r="M1123" s="55"/>
      <c r="N1123" s="79"/>
      <c r="O1123" s="151"/>
      <c r="P1123" s="151"/>
      <c r="Q1123" s="151">
        <f t="shared" si="349"/>
        <v>0</v>
      </c>
      <c r="R1123" s="151">
        <f t="shared" si="350"/>
        <v>0</v>
      </c>
      <c r="S1123" s="151">
        <f t="shared" si="351"/>
        <v>14388296</v>
      </c>
      <c r="T1123" s="151">
        <f t="shared" si="352"/>
        <v>26179690</v>
      </c>
    </row>
    <row r="1124" spans="1:20" x14ac:dyDescent="0.2">
      <c r="A1124" s="52" t="s">
        <v>123</v>
      </c>
      <c r="B1124" s="49"/>
      <c r="C1124" s="49"/>
      <c r="D1124" s="49"/>
      <c r="E1124" s="49"/>
      <c r="F1124" s="139"/>
      <c r="G1124" s="139"/>
      <c r="H1124" s="49"/>
      <c r="I1124" s="49"/>
      <c r="J1124" s="49"/>
      <c r="K1124" s="49"/>
      <c r="L1124" s="49"/>
      <c r="M1124" s="126"/>
      <c r="N1124" s="79"/>
      <c r="O1124" s="151"/>
      <c r="P1124" s="151"/>
      <c r="Q1124" s="151">
        <f t="shared" si="349"/>
        <v>0</v>
      </c>
      <c r="R1124" s="151">
        <f t="shared" si="350"/>
        <v>0</v>
      </c>
      <c r="S1124" s="151">
        <f t="shared" si="351"/>
        <v>0</v>
      </c>
      <c r="T1124" s="151">
        <f t="shared" si="352"/>
        <v>0</v>
      </c>
    </row>
    <row r="1125" spans="1:20" x14ac:dyDescent="0.2">
      <c r="A1125" s="52" t="s">
        <v>124</v>
      </c>
      <c r="B1125" s="49">
        <v>5850000</v>
      </c>
      <c r="C1125" s="49"/>
      <c r="D1125" s="49"/>
      <c r="E1125" s="49" t="s">
        <v>143</v>
      </c>
      <c r="F1125" s="139"/>
      <c r="G1125" s="139">
        <v>11250000</v>
      </c>
      <c r="H1125" s="49">
        <v>19545035</v>
      </c>
      <c r="I1125" s="49"/>
      <c r="J1125" s="49"/>
      <c r="K1125" s="49"/>
      <c r="L1125" s="49"/>
      <c r="M1125" s="126" t="s">
        <v>343</v>
      </c>
      <c r="N1125" s="81" t="s">
        <v>129</v>
      </c>
      <c r="O1125" s="151"/>
      <c r="P1125" s="151"/>
      <c r="Q1125" s="151">
        <f t="shared" si="349"/>
        <v>0</v>
      </c>
      <c r="R1125" s="151">
        <f t="shared" si="350"/>
        <v>0</v>
      </c>
      <c r="S1125" s="151">
        <f t="shared" si="351"/>
        <v>11250000</v>
      </c>
      <c r="T1125" s="151">
        <f t="shared" si="352"/>
        <v>19545035</v>
      </c>
    </row>
    <row r="1126" spans="1:20" x14ac:dyDescent="0.2">
      <c r="A1126" s="52" t="s">
        <v>124</v>
      </c>
      <c r="B1126" s="49">
        <v>5352638</v>
      </c>
      <c r="D1126" s="49"/>
      <c r="E1126" s="49" t="s">
        <v>143</v>
      </c>
      <c r="F1126" s="139"/>
      <c r="G1126" s="139">
        <v>15987</v>
      </c>
      <c r="H1126" s="49"/>
      <c r="I1126" s="49"/>
      <c r="J1126" s="49"/>
      <c r="K1126" s="49"/>
      <c r="L1126" s="49"/>
      <c r="M1126" s="55" t="s">
        <v>344</v>
      </c>
      <c r="N1126" s="81" t="s">
        <v>129</v>
      </c>
      <c r="O1126" s="151"/>
      <c r="P1126" s="151"/>
      <c r="Q1126" s="151">
        <f t="shared" si="349"/>
        <v>0</v>
      </c>
      <c r="R1126" s="151">
        <f t="shared" si="350"/>
        <v>0</v>
      </c>
      <c r="S1126" s="151">
        <f t="shared" si="351"/>
        <v>15987</v>
      </c>
      <c r="T1126" s="151">
        <f t="shared" si="352"/>
        <v>0</v>
      </c>
    </row>
    <row r="1127" spans="1:20" x14ac:dyDescent="0.2">
      <c r="A1127" s="52" t="s">
        <v>124</v>
      </c>
      <c r="B1127" s="49"/>
      <c r="C1127" s="49"/>
      <c r="D1127" s="49"/>
      <c r="E1127" s="85" t="s">
        <v>129</v>
      </c>
      <c r="F1127" s="139"/>
      <c r="G1127" s="139"/>
      <c r="H1127" s="49">
        <v>3512346</v>
      </c>
      <c r="I1127" s="49">
        <v>7024693</v>
      </c>
      <c r="J1127" s="49">
        <v>8780867</v>
      </c>
      <c r="K1127" s="49">
        <v>8780867</v>
      </c>
      <c r="L1127" s="49">
        <v>7024693</v>
      </c>
      <c r="M1127" s="50" t="s">
        <v>345</v>
      </c>
      <c r="N1127" s="79"/>
      <c r="O1127" s="151"/>
      <c r="P1127" s="151"/>
      <c r="Q1127" s="151">
        <f t="shared" si="349"/>
        <v>0</v>
      </c>
      <c r="R1127" s="151">
        <f t="shared" si="350"/>
        <v>0</v>
      </c>
      <c r="S1127" s="151">
        <f t="shared" si="351"/>
        <v>0</v>
      </c>
      <c r="T1127" s="151">
        <f t="shared" si="352"/>
        <v>3512346</v>
      </c>
    </row>
    <row r="1128" spans="1:20" x14ac:dyDescent="0.2">
      <c r="A1128" s="52" t="s">
        <v>124</v>
      </c>
      <c r="B1128" s="49"/>
      <c r="C1128" s="49"/>
      <c r="D1128" s="49"/>
      <c r="E1128" s="85" t="s">
        <v>129</v>
      </c>
      <c r="F1128" s="139"/>
      <c r="G1128" s="139">
        <v>3122309</v>
      </c>
      <c r="H1128" s="49">
        <v>3122309</v>
      </c>
      <c r="I1128" s="49">
        <v>3122309</v>
      </c>
      <c r="J1128" s="49">
        <v>3122309</v>
      </c>
      <c r="K1128" s="49">
        <v>3122309</v>
      </c>
      <c r="L1128" s="49">
        <v>3122309</v>
      </c>
      <c r="M1128" s="55" t="s">
        <v>346</v>
      </c>
      <c r="N1128" s="79"/>
      <c r="O1128" s="151"/>
      <c r="P1128" s="151"/>
      <c r="Q1128" s="151">
        <f t="shared" si="349"/>
        <v>0</v>
      </c>
      <c r="R1128" s="151">
        <f t="shared" si="350"/>
        <v>0</v>
      </c>
      <c r="S1128" s="151">
        <f t="shared" si="351"/>
        <v>3122309</v>
      </c>
      <c r="T1128" s="151">
        <f t="shared" si="352"/>
        <v>3122309</v>
      </c>
    </row>
    <row r="1129" spans="1:20" x14ac:dyDescent="0.2">
      <c r="A1129" s="82" t="s">
        <v>347</v>
      </c>
      <c r="B1129" s="83"/>
      <c r="C1129" s="83"/>
      <c r="D1129" s="83"/>
      <c r="E1129" s="83"/>
      <c r="F1129" s="159"/>
      <c r="G1129" s="159"/>
      <c r="H1129" s="83"/>
      <c r="I1129" s="83"/>
      <c r="J1129" s="83"/>
      <c r="K1129" s="83"/>
      <c r="L1129" s="84"/>
      <c r="M1129" s="73" t="s">
        <v>240</v>
      </c>
      <c r="O1129" s="136"/>
      <c r="P1129" s="136"/>
      <c r="Q1129" s="136">
        <f t="shared" si="349"/>
        <v>0</v>
      </c>
      <c r="R1129" s="136">
        <f t="shared" si="350"/>
        <v>0</v>
      </c>
      <c r="S1129" s="136">
        <f t="shared" si="351"/>
        <v>0</v>
      </c>
      <c r="T1129" s="136">
        <f t="shared" si="352"/>
        <v>0</v>
      </c>
    </row>
    <row r="1130" spans="1:20" x14ac:dyDescent="0.2">
      <c r="A1130" s="97" t="s">
        <v>348</v>
      </c>
      <c r="B1130" s="98"/>
      <c r="C1130" s="98"/>
      <c r="D1130" s="98"/>
      <c r="E1130" s="98"/>
      <c r="F1130" s="164"/>
      <c r="G1130" s="164"/>
      <c r="H1130" s="98"/>
      <c r="I1130" s="98"/>
      <c r="J1130" s="98"/>
      <c r="K1130" s="98"/>
      <c r="L1130" s="70"/>
      <c r="M1130" s="70"/>
      <c r="N1130" s="79"/>
      <c r="O1130" s="136"/>
      <c r="P1130" s="136"/>
      <c r="Q1130" s="136">
        <f t="shared" si="349"/>
        <v>0</v>
      </c>
      <c r="R1130" s="136">
        <f t="shared" si="350"/>
        <v>0</v>
      </c>
      <c r="S1130" s="136">
        <f t="shared" si="351"/>
        <v>0</v>
      </c>
      <c r="T1130" s="136">
        <f t="shared" si="352"/>
        <v>0</v>
      </c>
    </row>
    <row r="1131" spans="1:20" ht="15" x14ac:dyDescent="0.25">
      <c r="A1131" s="77" t="s">
        <v>118</v>
      </c>
      <c r="B1131" s="78"/>
      <c r="C1131" s="78"/>
      <c r="D1131" s="78"/>
      <c r="E1131" s="78"/>
      <c r="F1131" s="138"/>
      <c r="G1131" s="139">
        <f t="shared" ref="G1131:L1142" si="355">G1144+G1157+G1170</f>
        <v>900000</v>
      </c>
      <c r="H1131" s="49">
        <f t="shared" si="355"/>
        <v>2480000</v>
      </c>
      <c r="I1131" s="49">
        <f t="shared" si="355"/>
        <v>3434232</v>
      </c>
      <c r="J1131" s="49">
        <f t="shared" si="355"/>
        <v>7792696</v>
      </c>
      <c r="K1131" s="49">
        <f t="shared" si="355"/>
        <v>7742696</v>
      </c>
      <c r="L1131" s="49">
        <f t="shared" si="355"/>
        <v>7742696</v>
      </c>
      <c r="M1131" s="55"/>
      <c r="N1131" s="79"/>
      <c r="O1131" s="151"/>
      <c r="P1131" s="151"/>
      <c r="Q1131" s="151">
        <f t="shared" si="349"/>
        <v>0</v>
      </c>
      <c r="R1131" s="151">
        <f t="shared" si="350"/>
        <v>0</v>
      </c>
      <c r="S1131" s="151">
        <f t="shared" si="351"/>
        <v>900000</v>
      </c>
      <c r="T1131" s="151">
        <f t="shared" si="352"/>
        <v>2480000</v>
      </c>
    </row>
    <row r="1132" spans="1:20" x14ac:dyDescent="0.2">
      <c r="A1132" s="42" t="s">
        <v>119</v>
      </c>
      <c r="B1132" s="49"/>
      <c r="C1132" s="49"/>
      <c r="D1132" s="49"/>
      <c r="E1132" s="49"/>
      <c r="F1132" s="139"/>
      <c r="G1132" s="139"/>
      <c r="H1132" s="49"/>
      <c r="I1132" s="49"/>
      <c r="J1132" s="49"/>
      <c r="K1132" s="49"/>
      <c r="L1132" s="49"/>
      <c r="M1132" s="55"/>
      <c r="N1132" s="79"/>
      <c r="O1132" s="151"/>
      <c r="P1132" s="151"/>
      <c r="Q1132" s="151">
        <f t="shared" si="349"/>
        <v>0</v>
      </c>
      <c r="R1132" s="151">
        <f t="shared" si="350"/>
        <v>0</v>
      </c>
      <c r="S1132" s="151">
        <f t="shared" si="351"/>
        <v>0</v>
      </c>
      <c r="T1132" s="151">
        <f t="shared" si="352"/>
        <v>0</v>
      </c>
    </row>
    <row r="1133" spans="1:20" x14ac:dyDescent="0.2">
      <c r="A1133" s="42" t="s">
        <v>120</v>
      </c>
      <c r="B1133" s="49"/>
      <c r="C1133" s="49"/>
      <c r="D1133" s="49"/>
      <c r="E1133" s="49"/>
      <c r="F1133" s="139"/>
      <c r="G1133" s="139"/>
      <c r="H1133" s="49"/>
      <c r="I1133" s="49"/>
      <c r="J1133" s="49"/>
      <c r="K1133" s="49"/>
      <c r="L1133" s="49"/>
      <c r="M1133" s="55"/>
      <c r="N1133" s="79"/>
      <c r="O1133" s="151"/>
      <c r="P1133" s="151"/>
      <c r="Q1133" s="151">
        <f t="shared" si="349"/>
        <v>0</v>
      </c>
      <c r="R1133" s="151">
        <f t="shared" si="350"/>
        <v>0</v>
      </c>
      <c r="S1133" s="151">
        <f t="shared" si="351"/>
        <v>0</v>
      </c>
      <c r="T1133" s="151">
        <f t="shared" si="352"/>
        <v>0</v>
      </c>
    </row>
    <row r="1134" spans="1:20" x14ac:dyDescent="0.2">
      <c r="A1134" s="42" t="s">
        <v>121</v>
      </c>
      <c r="B1134" s="49"/>
      <c r="C1134" s="49"/>
      <c r="D1134" s="49"/>
      <c r="E1134" s="49"/>
      <c r="F1134" s="139"/>
      <c r="G1134" s="139"/>
      <c r="H1134" s="49"/>
      <c r="I1134" s="49"/>
      <c r="J1134" s="49"/>
      <c r="K1134" s="49"/>
      <c r="L1134" s="49"/>
      <c r="M1134" s="55"/>
      <c r="N1134" s="79"/>
      <c r="O1134" s="151"/>
      <c r="P1134" s="151"/>
      <c r="Q1134" s="151">
        <f t="shared" si="349"/>
        <v>0</v>
      </c>
      <c r="R1134" s="151">
        <f t="shared" si="350"/>
        <v>0</v>
      </c>
      <c r="S1134" s="151">
        <f t="shared" si="351"/>
        <v>0</v>
      </c>
      <c r="T1134" s="151">
        <f t="shared" si="352"/>
        <v>0</v>
      </c>
    </row>
    <row r="1135" spans="1:20" ht="15" x14ac:dyDescent="0.25">
      <c r="A1135" s="51" t="s">
        <v>122</v>
      </c>
      <c r="B1135" s="49"/>
      <c r="C1135" s="49"/>
      <c r="D1135" s="49"/>
      <c r="E1135" s="49"/>
      <c r="F1135" s="139"/>
      <c r="G1135" s="139">
        <f t="shared" si="355"/>
        <v>900000</v>
      </c>
      <c r="H1135" s="49">
        <f t="shared" si="355"/>
        <v>2480000</v>
      </c>
      <c r="I1135" s="49">
        <f t="shared" si="355"/>
        <v>3434232</v>
      </c>
      <c r="J1135" s="49">
        <f t="shared" si="355"/>
        <v>7792696</v>
      </c>
      <c r="K1135" s="49">
        <f t="shared" si="355"/>
        <v>7742696</v>
      </c>
      <c r="L1135" s="49">
        <f t="shared" si="355"/>
        <v>7742696</v>
      </c>
      <c r="M1135" s="55"/>
      <c r="N1135" s="79"/>
      <c r="O1135" s="151"/>
      <c r="P1135" s="151"/>
      <c r="Q1135" s="151">
        <f t="shared" si="349"/>
        <v>0</v>
      </c>
      <c r="R1135" s="151">
        <f t="shared" si="350"/>
        <v>0</v>
      </c>
      <c r="S1135" s="151">
        <f t="shared" si="351"/>
        <v>900000</v>
      </c>
      <c r="T1135" s="151">
        <f t="shared" si="352"/>
        <v>2480000</v>
      </c>
    </row>
    <row r="1136" spans="1:20" x14ac:dyDescent="0.2">
      <c r="A1136" s="52" t="s">
        <v>123</v>
      </c>
      <c r="B1136" s="49"/>
      <c r="C1136" s="49"/>
      <c r="D1136" s="49"/>
      <c r="E1136" s="49"/>
      <c r="F1136" s="139"/>
      <c r="G1136" s="139"/>
      <c r="H1136" s="49">
        <f t="shared" si="355"/>
        <v>980000</v>
      </c>
      <c r="I1136" s="49">
        <f t="shared" si="355"/>
        <v>980000</v>
      </c>
      <c r="J1136" s="49">
        <f t="shared" si="355"/>
        <v>980000</v>
      </c>
      <c r="K1136" s="49">
        <f t="shared" si="355"/>
        <v>980000</v>
      </c>
      <c r="L1136" s="49">
        <f t="shared" si="355"/>
        <v>980000</v>
      </c>
      <c r="M1136" s="55"/>
      <c r="N1136" s="79"/>
      <c r="O1136" s="151"/>
      <c r="P1136" s="151"/>
      <c r="Q1136" s="151">
        <f t="shared" si="349"/>
        <v>0</v>
      </c>
      <c r="R1136" s="151">
        <f t="shared" si="350"/>
        <v>0</v>
      </c>
      <c r="S1136" s="151">
        <f t="shared" si="351"/>
        <v>0</v>
      </c>
      <c r="T1136" s="151">
        <f t="shared" si="352"/>
        <v>980000</v>
      </c>
    </row>
    <row r="1137" spans="1:20" x14ac:dyDescent="0.2">
      <c r="A1137" s="52" t="s">
        <v>124</v>
      </c>
      <c r="B1137" s="49"/>
      <c r="C1137" s="49"/>
      <c r="D1137" s="49"/>
      <c r="E1137" s="85" t="s">
        <v>129</v>
      </c>
      <c r="F1137" s="139"/>
      <c r="G1137" s="139">
        <f t="shared" si="355"/>
        <v>900000</v>
      </c>
      <c r="H1137" s="49">
        <f t="shared" si="355"/>
        <v>1500000</v>
      </c>
      <c r="I1137" s="49">
        <f t="shared" si="355"/>
        <v>2454232</v>
      </c>
      <c r="J1137" s="49">
        <f t="shared" si="355"/>
        <v>6812696</v>
      </c>
      <c r="K1137" s="49">
        <f t="shared" si="355"/>
        <v>6762696</v>
      </c>
      <c r="L1137" s="49">
        <f t="shared" si="355"/>
        <v>6762696</v>
      </c>
      <c r="M1137" s="55"/>
      <c r="N1137" s="79"/>
      <c r="O1137" s="151"/>
      <c r="P1137" s="151"/>
      <c r="Q1137" s="151">
        <f t="shared" si="349"/>
        <v>0</v>
      </c>
      <c r="R1137" s="151">
        <f t="shared" si="350"/>
        <v>0</v>
      </c>
      <c r="S1137" s="151">
        <f t="shared" si="351"/>
        <v>900000</v>
      </c>
      <c r="T1137" s="151">
        <f t="shared" si="352"/>
        <v>1500000</v>
      </c>
    </row>
    <row r="1138" spans="1:20" ht="15" x14ac:dyDescent="0.25">
      <c r="A1138" s="53" t="s">
        <v>125</v>
      </c>
      <c r="B1138" s="54"/>
      <c r="C1138" s="54"/>
      <c r="D1138" s="54"/>
      <c r="E1138" s="54"/>
      <c r="F1138" s="159"/>
      <c r="G1138" s="139"/>
      <c r="H1138" s="49"/>
      <c r="I1138" s="49"/>
      <c r="J1138" s="49"/>
      <c r="K1138" s="49"/>
      <c r="L1138" s="49"/>
      <c r="M1138" s="55"/>
      <c r="N1138" s="79"/>
      <c r="O1138" s="151"/>
      <c r="P1138" s="151"/>
      <c r="Q1138" s="151">
        <f t="shared" si="349"/>
        <v>0</v>
      </c>
      <c r="R1138" s="151">
        <f t="shared" si="350"/>
        <v>0</v>
      </c>
      <c r="S1138" s="151">
        <f t="shared" si="351"/>
        <v>0</v>
      </c>
      <c r="T1138" s="151">
        <f t="shared" si="352"/>
        <v>0</v>
      </c>
    </row>
    <row r="1139" spans="1:20" x14ac:dyDescent="0.2">
      <c r="A1139" s="56" t="s">
        <v>126</v>
      </c>
      <c r="B1139" s="54"/>
      <c r="C1139" s="54"/>
      <c r="D1139" s="54"/>
      <c r="E1139" s="54"/>
      <c r="F1139" s="159"/>
      <c r="G1139" s="139"/>
      <c r="H1139" s="49"/>
      <c r="I1139" s="49"/>
      <c r="J1139" s="49"/>
      <c r="K1139" s="49"/>
      <c r="L1139" s="49"/>
      <c r="M1139" s="55"/>
      <c r="N1139" s="79"/>
      <c r="O1139" s="151"/>
      <c r="P1139" s="151"/>
      <c r="Q1139" s="151">
        <f t="shared" si="349"/>
        <v>0</v>
      </c>
      <c r="R1139" s="151">
        <f t="shared" si="350"/>
        <v>0</v>
      </c>
      <c r="S1139" s="151">
        <f t="shared" si="351"/>
        <v>0</v>
      </c>
      <c r="T1139" s="151">
        <f t="shared" si="352"/>
        <v>0</v>
      </c>
    </row>
    <row r="1140" spans="1:20" x14ac:dyDescent="0.2">
      <c r="A1140" s="42" t="s">
        <v>127</v>
      </c>
      <c r="B1140" s="49"/>
      <c r="C1140" s="49"/>
      <c r="D1140" s="49"/>
      <c r="E1140" s="49"/>
      <c r="F1140" s="139"/>
      <c r="G1140" s="139">
        <f t="shared" si="355"/>
        <v>900000</v>
      </c>
      <c r="H1140" s="49">
        <f t="shared" si="355"/>
        <v>2480000</v>
      </c>
      <c r="I1140" s="49">
        <f t="shared" si="355"/>
        <v>3434232</v>
      </c>
      <c r="J1140" s="49">
        <f t="shared" si="355"/>
        <v>7792696</v>
      </c>
      <c r="K1140" s="49">
        <f t="shared" si="355"/>
        <v>7742696</v>
      </c>
      <c r="L1140" s="49">
        <f t="shared" si="355"/>
        <v>7742696</v>
      </c>
      <c r="M1140" s="55"/>
      <c r="N1140" s="79"/>
      <c r="O1140" s="151"/>
      <c r="P1140" s="151"/>
      <c r="Q1140" s="151">
        <f t="shared" si="349"/>
        <v>0</v>
      </c>
      <c r="R1140" s="151">
        <f t="shared" si="350"/>
        <v>0</v>
      </c>
      <c r="S1140" s="151">
        <f t="shared" si="351"/>
        <v>900000</v>
      </c>
      <c r="T1140" s="151">
        <f t="shared" si="352"/>
        <v>2480000</v>
      </c>
    </row>
    <row r="1141" spans="1:20" x14ac:dyDescent="0.2">
      <c r="A1141" s="52" t="s">
        <v>123</v>
      </c>
      <c r="B1141" s="49"/>
      <c r="C1141" s="49"/>
      <c r="D1141" s="49"/>
      <c r="E1141" s="49"/>
      <c r="F1141" s="139"/>
      <c r="G1141" s="139"/>
      <c r="H1141" s="49">
        <f t="shared" si="355"/>
        <v>980000</v>
      </c>
      <c r="I1141" s="49">
        <f t="shared" si="355"/>
        <v>980000</v>
      </c>
      <c r="J1141" s="49">
        <f t="shared" si="355"/>
        <v>980000</v>
      </c>
      <c r="K1141" s="49">
        <f t="shared" si="355"/>
        <v>980000</v>
      </c>
      <c r="L1141" s="49">
        <f t="shared" si="355"/>
        <v>980000</v>
      </c>
      <c r="M1141" s="55"/>
      <c r="N1141" s="79"/>
      <c r="O1141" s="151"/>
      <c r="P1141" s="151"/>
      <c r="Q1141" s="151">
        <f t="shared" si="349"/>
        <v>0</v>
      </c>
      <c r="R1141" s="151">
        <f t="shared" si="350"/>
        <v>0</v>
      </c>
      <c r="S1141" s="151">
        <f t="shared" si="351"/>
        <v>0</v>
      </c>
      <c r="T1141" s="151">
        <f t="shared" si="352"/>
        <v>980000</v>
      </c>
    </row>
    <row r="1142" spans="1:20" x14ac:dyDescent="0.2">
      <c r="A1142" s="66" t="s">
        <v>124</v>
      </c>
      <c r="B1142" s="67"/>
      <c r="C1142" s="67"/>
      <c r="D1142" s="67"/>
      <c r="E1142" s="85" t="s">
        <v>129</v>
      </c>
      <c r="F1142" s="161"/>
      <c r="G1142" s="139">
        <f t="shared" si="355"/>
        <v>900000</v>
      </c>
      <c r="H1142" s="49">
        <f>H1155+H1168+H1181</f>
        <v>1500000</v>
      </c>
      <c r="I1142" s="49">
        <f t="shared" si="355"/>
        <v>2454232</v>
      </c>
      <c r="J1142" s="49">
        <f t="shared" si="355"/>
        <v>6812696</v>
      </c>
      <c r="K1142" s="49">
        <f t="shared" si="355"/>
        <v>6762696</v>
      </c>
      <c r="L1142" s="49">
        <f t="shared" si="355"/>
        <v>6762696</v>
      </c>
      <c r="M1142" s="55"/>
      <c r="N1142" s="79"/>
      <c r="O1142" s="151"/>
      <c r="P1142" s="151"/>
      <c r="Q1142" s="151">
        <f t="shared" si="349"/>
        <v>0</v>
      </c>
      <c r="R1142" s="151">
        <f t="shared" si="350"/>
        <v>0</v>
      </c>
      <c r="S1142" s="151">
        <f t="shared" si="351"/>
        <v>900000</v>
      </c>
      <c r="T1142" s="151">
        <f t="shared" si="352"/>
        <v>1500000</v>
      </c>
    </row>
    <row r="1143" spans="1:20" x14ac:dyDescent="0.2">
      <c r="A1143" s="82" t="s">
        <v>349</v>
      </c>
      <c r="B1143" s="83"/>
      <c r="C1143" s="83"/>
      <c r="D1143" s="83"/>
      <c r="E1143" s="83"/>
      <c r="F1143" s="159"/>
      <c r="G1143" s="159"/>
      <c r="H1143" s="83"/>
      <c r="I1143" s="83"/>
      <c r="J1143" s="83"/>
      <c r="K1143" s="83"/>
      <c r="L1143" s="84"/>
      <c r="M1143" s="87"/>
      <c r="O1143" s="136"/>
      <c r="P1143" s="136"/>
      <c r="Q1143" s="136">
        <f t="shared" si="349"/>
        <v>0</v>
      </c>
      <c r="R1143" s="136">
        <f t="shared" si="350"/>
        <v>0</v>
      </c>
      <c r="S1143" s="136">
        <f t="shared" si="351"/>
        <v>0</v>
      </c>
      <c r="T1143" s="136">
        <f t="shared" si="352"/>
        <v>0</v>
      </c>
    </row>
    <row r="1144" spans="1:20" ht="15" x14ac:dyDescent="0.25">
      <c r="A1144" s="77" t="s">
        <v>118</v>
      </c>
      <c r="B1144" s="78"/>
      <c r="C1144" s="78"/>
      <c r="D1144" s="78"/>
      <c r="E1144" s="78"/>
      <c r="F1144" s="138"/>
      <c r="G1144" s="138">
        <f t="shared" ref="G1144:L1144" si="356">SUM(G1145:G1148)</f>
        <v>900000</v>
      </c>
      <c r="H1144" s="78">
        <f t="shared" si="356"/>
        <v>1500000</v>
      </c>
      <c r="I1144" s="78">
        <f t="shared" si="356"/>
        <v>250000</v>
      </c>
      <c r="J1144" s="78">
        <f t="shared" si="356"/>
        <v>200000</v>
      </c>
      <c r="K1144" s="78">
        <f t="shared" si="356"/>
        <v>150000</v>
      </c>
      <c r="L1144" s="78">
        <f t="shared" si="356"/>
        <v>150000</v>
      </c>
      <c r="M1144" s="55"/>
      <c r="N1144" s="79"/>
      <c r="O1144" s="151"/>
      <c r="P1144" s="151"/>
      <c r="Q1144" s="151">
        <f t="shared" si="349"/>
        <v>0</v>
      </c>
      <c r="R1144" s="151">
        <f t="shared" si="350"/>
        <v>0</v>
      </c>
      <c r="S1144" s="151">
        <f t="shared" si="351"/>
        <v>900000</v>
      </c>
      <c r="T1144" s="151">
        <f t="shared" si="352"/>
        <v>1500000</v>
      </c>
    </row>
    <row r="1145" spans="1:20" x14ac:dyDescent="0.2">
      <c r="A1145" s="42" t="s">
        <v>119</v>
      </c>
      <c r="B1145" s="49"/>
      <c r="C1145" s="49"/>
      <c r="D1145" s="49"/>
      <c r="E1145" s="49"/>
      <c r="F1145" s="139"/>
      <c r="G1145" s="139"/>
      <c r="H1145" s="49"/>
      <c r="I1145" s="49"/>
      <c r="J1145" s="49"/>
      <c r="K1145" s="49"/>
      <c r="L1145" s="49"/>
      <c r="M1145" s="55"/>
      <c r="N1145" s="79"/>
      <c r="O1145" s="151"/>
      <c r="P1145" s="151"/>
      <c r="Q1145" s="151">
        <f t="shared" si="349"/>
        <v>0</v>
      </c>
      <c r="R1145" s="151">
        <f t="shared" si="350"/>
        <v>0</v>
      </c>
      <c r="S1145" s="151">
        <f t="shared" si="351"/>
        <v>0</v>
      </c>
      <c r="T1145" s="151">
        <f t="shared" si="352"/>
        <v>0</v>
      </c>
    </row>
    <row r="1146" spans="1:20" x14ac:dyDescent="0.2">
      <c r="A1146" s="42" t="s">
        <v>120</v>
      </c>
      <c r="B1146" s="49"/>
      <c r="C1146" s="49"/>
      <c r="D1146" s="49"/>
      <c r="E1146" s="49"/>
      <c r="F1146" s="139"/>
      <c r="G1146" s="139"/>
      <c r="H1146" s="49"/>
      <c r="I1146" s="49"/>
      <c r="J1146" s="49"/>
      <c r="K1146" s="49"/>
      <c r="L1146" s="49"/>
      <c r="M1146" s="55"/>
      <c r="N1146" s="79"/>
      <c r="O1146" s="151"/>
      <c r="P1146" s="151"/>
      <c r="Q1146" s="151">
        <f t="shared" si="349"/>
        <v>0</v>
      </c>
      <c r="R1146" s="151">
        <f t="shared" si="350"/>
        <v>0</v>
      </c>
      <c r="S1146" s="151">
        <f t="shared" si="351"/>
        <v>0</v>
      </c>
      <c r="T1146" s="151">
        <f t="shared" si="352"/>
        <v>0</v>
      </c>
    </row>
    <row r="1147" spans="1:20" x14ac:dyDescent="0.2">
      <c r="A1147" s="42" t="s">
        <v>121</v>
      </c>
      <c r="B1147" s="49"/>
      <c r="C1147" s="49"/>
      <c r="D1147" s="49"/>
      <c r="E1147" s="49"/>
      <c r="F1147" s="139"/>
      <c r="G1147" s="139"/>
      <c r="H1147" s="49"/>
      <c r="I1147" s="49"/>
      <c r="J1147" s="49"/>
      <c r="K1147" s="49"/>
      <c r="L1147" s="49"/>
      <c r="M1147" s="55"/>
      <c r="N1147" s="79"/>
      <c r="O1147" s="151"/>
      <c r="P1147" s="151"/>
      <c r="Q1147" s="151">
        <f t="shared" si="349"/>
        <v>0</v>
      </c>
      <c r="R1147" s="151">
        <f t="shared" si="350"/>
        <v>0</v>
      </c>
      <c r="S1147" s="151">
        <f t="shared" si="351"/>
        <v>0</v>
      </c>
      <c r="T1147" s="151">
        <f t="shared" si="352"/>
        <v>0</v>
      </c>
    </row>
    <row r="1148" spans="1:20" ht="15" x14ac:dyDescent="0.25">
      <c r="A1148" s="51" t="s">
        <v>122</v>
      </c>
      <c r="B1148" s="49"/>
      <c r="C1148" s="49"/>
      <c r="D1148" s="49"/>
      <c r="E1148" s="49"/>
      <c r="F1148" s="139"/>
      <c r="G1148" s="139">
        <f t="shared" ref="G1148:L1148" si="357">G1149+G1150</f>
        <v>900000</v>
      </c>
      <c r="H1148" s="49">
        <f t="shared" si="357"/>
        <v>1500000</v>
      </c>
      <c r="I1148" s="49">
        <f t="shared" si="357"/>
        <v>250000</v>
      </c>
      <c r="J1148" s="49">
        <f t="shared" si="357"/>
        <v>200000</v>
      </c>
      <c r="K1148" s="49">
        <f t="shared" si="357"/>
        <v>150000</v>
      </c>
      <c r="L1148" s="49">
        <f t="shared" si="357"/>
        <v>150000</v>
      </c>
      <c r="M1148" s="55"/>
      <c r="N1148" s="79"/>
      <c r="O1148" s="151"/>
      <c r="P1148" s="151"/>
      <c r="Q1148" s="151">
        <f t="shared" si="349"/>
        <v>0</v>
      </c>
      <c r="R1148" s="151">
        <f t="shared" si="350"/>
        <v>0</v>
      </c>
      <c r="S1148" s="151">
        <f t="shared" si="351"/>
        <v>900000</v>
      </c>
      <c r="T1148" s="151">
        <f t="shared" si="352"/>
        <v>1500000</v>
      </c>
    </row>
    <row r="1149" spans="1:20" x14ac:dyDescent="0.2">
      <c r="A1149" s="52" t="s">
        <v>123</v>
      </c>
      <c r="B1149" s="49"/>
      <c r="C1149" s="49"/>
      <c r="D1149" s="49"/>
      <c r="E1149" s="49"/>
      <c r="F1149" s="139"/>
      <c r="G1149" s="139"/>
      <c r="H1149" s="49"/>
      <c r="I1149" s="49"/>
      <c r="J1149" s="49"/>
      <c r="K1149" s="49"/>
      <c r="L1149" s="49"/>
      <c r="M1149" s="55"/>
      <c r="N1149" s="79"/>
      <c r="O1149" s="151"/>
      <c r="P1149" s="151"/>
      <c r="Q1149" s="151">
        <f t="shared" si="349"/>
        <v>0</v>
      </c>
      <c r="R1149" s="151">
        <f t="shared" si="350"/>
        <v>0</v>
      </c>
      <c r="S1149" s="151">
        <f t="shared" si="351"/>
        <v>0</v>
      </c>
      <c r="T1149" s="151">
        <f t="shared" si="352"/>
        <v>0</v>
      </c>
    </row>
    <row r="1150" spans="1:20" x14ac:dyDescent="0.2">
      <c r="A1150" s="52" t="s">
        <v>124</v>
      </c>
      <c r="B1150" s="49"/>
      <c r="C1150" s="49"/>
      <c r="D1150" s="49"/>
      <c r="E1150" s="85" t="s">
        <v>129</v>
      </c>
      <c r="F1150" s="139"/>
      <c r="G1150" s="139">
        <f t="shared" ref="G1150:L1150" si="358">G1155</f>
        <v>900000</v>
      </c>
      <c r="H1150" s="49">
        <f t="shared" si="358"/>
        <v>1500000</v>
      </c>
      <c r="I1150" s="49">
        <f t="shared" si="358"/>
        <v>250000</v>
      </c>
      <c r="J1150" s="49">
        <f t="shared" si="358"/>
        <v>200000</v>
      </c>
      <c r="K1150" s="49">
        <f t="shared" si="358"/>
        <v>150000</v>
      </c>
      <c r="L1150" s="49">
        <f t="shared" si="358"/>
        <v>150000</v>
      </c>
      <c r="M1150" s="55"/>
      <c r="N1150" s="79"/>
      <c r="O1150" s="151"/>
      <c r="P1150" s="151"/>
      <c r="Q1150" s="151">
        <f t="shared" si="349"/>
        <v>0</v>
      </c>
      <c r="R1150" s="151">
        <f t="shared" si="350"/>
        <v>0</v>
      </c>
      <c r="S1150" s="151">
        <f t="shared" si="351"/>
        <v>900000</v>
      </c>
      <c r="T1150" s="151">
        <f t="shared" si="352"/>
        <v>1500000</v>
      </c>
    </row>
    <row r="1151" spans="1:20" ht="15" x14ac:dyDescent="0.25">
      <c r="A1151" s="53" t="s">
        <v>125</v>
      </c>
      <c r="B1151" s="54"/>
      <c r="C1151" s="54"/>
      <c r="D1151" s="54"/>
      <c r="E1151" s="54"/>
      <c r="F1151" s="159"/>
      <c r="G1151" s="159"/>
      <c r="H1151" s="54"/>
      <c r="I1151" s="54"/>
      <c r="J1151" s="54"/>
      <c r="K1151" s="54"/>
      <c r="L1151" s="55"/>
      <c r="M1151" s="55"/>
      <c r="N1151" s="79"/>
      <c r="O1151" s="151"/>
      <c r="P1151" s="151"/>
      <c r="Q1151" s="151">
        <f t="shared" si="349"/>
        <v>0</v>
      </c>
      <c r="R1151" s="151">
        <f t="shared" si="350"/>
        <v>0</v>
      </c>
      <c r="S1151" s="151">
        <f t="shared" si="351"/>
        <v>0</v>
      </c>
      <c r="T1151" s="151">
        <f t="shared" si="352"/>
        <v>0</v>
      </c>
    </row>
    <row r="1152" spans="1:20" x14ac:dyDescent="0.2">
      <c r="A1152" s="56" t="s">
        <v>126</v>
      </c>
      <c r="B1152" s="54"/>
      <c r="C1152" s="54"/>
      <c r="D1152" s="54"/>
      <c r="E1152" s="54"/>
      <c r="F1152" s="159"/>
      <c r="G1152" s="159"/>
      <c r="H1152" s="54"/>
      <c r="I1152" s="54"/>
      <c r="J1152" s="54"/>
      <c r="K1152" s="54"/>
      <c r="L1152" s="55"/>
      <c r="M1152" s="55"/>
      <c r="N1152" s="79"/>
      <c r="O1152" s="151"/>
      <c r="P1152" s="151"/>
      <c r="Q1152" s="151">
        <f t="shared" si="349"/>
        <v>0</v>
      </c>
      <c r="R1152" s="151">
        <f t="shared" si="350"/>
        <v>0</v>
      </c>
      <c r="S1152" s="151">
        <f t="shared" si="351"/>
        <v>0</v>
      </c>
      <c r="T1152" s="151">
        <f t="shared" si="352"/>
        <v>0</v>
      </c>
    </row>
    <row r="1153" spans="1:20" x14ac:dyDescent="0.2">
      <c r="A1153" s="42" t="s">
        <v>127</v>
      </c>
      <c r="B1153" s="49"/>
      <c r="C1153" s="49"/>
      <c r="D1153" s="49"/>
      <c r="E1153" s="49"/>
      <c r="F1153" s="139"/>
      <c r="G1153" s="139">
        <f t="shared" ref="G1153:L1153" si="359">G1154+G1155</f>
        <v>900000</v>
      </c>
      <c r="H1153" s="49">
        <f t="shared" si="359"/>
        <v>1500000</v>
      </c>
      <c r="I1153" s="49">
        <f t="shared" si="359"/>
        <v>250000</v>
      </c>
      <c r="J1153" s="49">
        <f t="shared" si="359"/>
        <v>200000</v>
      </c>
      <c r="K1153" s="49">
        <f t="shared" si="359"/>
        <v>150000</v>
      </c>
      <c r="L1153" s="49">
        <f t="shared" si="359"/>
        <v>150000</v>
      </c>
      <c r="M1153" s="55"/>
      <c r="N1153" s="79"/>
      <c r="O1153" s="151"/>
      <c r="P1153" s="151"/>
      <c r="Q1153" s="151">
        <f t="shared" si="349"/>
        <v>0</v>
      </c>
      <c r="R1153" s="151">
        <f t="shared" si="350"/>
        <v>0</v>
      </c>
      <c r="S1153" s="151">
        <f t="shared" si="351"/>
        <v>900000</v>
      </c>
      <c r="T1153" s="151">
        <f t="shared" si="352"/>
        <v>1500000</v>
      </c>
    </row>
    <row r="1154" spans="1:20" x14ac:dyDescent="0.2">
      <c r="A1154" s="52" t="s">
        <v>123</v>
      </c>
      <c r="B1154" s="49"/>
      <c r="C1154" s="49"/>
      <c r="D1154" s="49"/>
      <c r="E1154" s="49"/>
      <c r="F1154" s="139"/>
      <c r="G1154" s="139"/>
      <c r="H1154" s="49"/>
      <c r="I1154" s="49"/>
      <c r="J1154" s="49"/>
      <c r="K1154" s="49"/>
      <c r="L1154" s="49"/>
      <c r="M1154" s="55"/>
      <c r="N1154" s="79"/>
      <c r="O1154" s="151"/>
      <c r="P1154" s="151"/>
      <c r="Q1154" s="151">
        <f t="shared" si="349"/>
        <v>0</v>
      </c>
      <c r="R1154" s="151">
        <f t="shared" si="350"/>
        <v>0</v>
      </c>
      <c r="S1154" s="151">
        <f t="shared" si="351"/>
        <v>0</v>
      </c>
      <c r="T1154" s="151">
        <f t="shared" si="352"/>
        <v>0</v>
      </c>
    </row>
    <row r="1155" spans="1:20" x14ac:dyDescent="0.2">
      <c r="A1155" s="52" t="s">
        <v>124</v>
      </c>
      <c r="B1155" s="49"/>
      <c r="C1155" s="49"/>
      <c r="D1155" s="49"/>
      <c r="E1155" s="85" t="s">
        <v>129</v>
      </c>
      <c r="F1155" s="139"/>
      <c r="G1155" s="139">
        <v>900000</v>
      </c>
      <c r="H1155" s="49">
        <v>1500000</v>
      </c>
      <c r="I1155" s="49">
        <v>250000</v>
      </c>
      <c r="J1155" s="49">
        <v>200000</v>
      </c>
      <c r="K1155" s="49">
        <v>150000</v>
      </c>
      <c r="L1155" s="49">
        <v>150000</v>
      </c>
      <c r="M1155" s="55" t="s">
        <v>350</v>
      </c>
      <c r="N1155" s="79"/>
      <c r="O1155" s="151"/>
      <c r="P1155" s="151"/>
      <c r="Q1155" s="151">
        <f t="shared" si="349"/>
        <v>0</v>
      </c>
      <c r="R1155" s="151">
        <f t="shared" si="350"/>
        <v>0</v>
      </c>
      <c r="S1155" s="151">
        <f t="shared" si="351"/>
        <v>900000</v>
      </c>
      <c r="T1155" s="151">
        <f t="shared" si="352"/>
        <v>1500000</v>
      </c>
    </row>
    <row r="1156" spans="1:20" x14ac:dyDescent="0.2">
      <c r="A1156" s="82" t="s">
        <v>351</v>
      </c>
      <c r="B1156" s="83"/>
      <c r="C1156" s="83"/>
      <c r="D1156" s="83"/>
      <c r="E1156" s="83"/>
      <c r="F1156" s="159"/>
      <c r="G1156" s="159"/>
      <c r="H1156" s="83"/>
      <c r="I1156" s="83"/>
      <c r="J1156" s="83"/>
      <c r="K1156" s="83"/>
      <c r="L1156" s="84"/>
      <c r="M1156" s="84"/>
      <c r="O1156" s="136"/>
      <c r="P1156" s="136"/>
      <c r="Q1156" s="136">
        <f t="shared" si="349"/>
        <v>0</v>
      </c>
      <c r="R1156" s="136">
        <f t="shared" si="350"/>
        <v>0</v>
      </c>
      <c r="S1156" s="136">
        <f t="shared" si="351"/>
        <v>0</v>
      </c>
      <c r="T1156" s="136">
        <f t="shared" si="352"/>
        <v>0</v>
      </c>
    </row>
    <row r="1157" spans="1:20" ht="15" x14ac:dyDescent="0.25">
      <c r="A1157" s="77" t="s">
        <v>118</v>
      </c>
      <c r="B1157" s="78"/>
      <c r="C1157" s="78"/>
      <c r="D1157" s="78"/>
      <c r="E1157" s="78"/>
      <c r="F1157" s="138"/>
      <c r="G1157" s="138"/>
      <c r="H1157" s="78"/>
      <c r="I1157" s="78">
        <f>SUM(I1158:I1161)</f>
        <v>2204232</v>
      </c>
      <c r="J1157" s="78">
        <f>SUM(J1158:J1161)</f>
        <v>6612696</v>
      </c>
      <c r="K1157" s="78">
        <f>SUM(K1158:K1161)</f>
        <v>6612696</v>
      </c>
      <c r="L1157" s="78">
        <f>SUM(L1158:L1161)</f>
        <v>6612696</v>
      </c>
      <c r="M1157" s="55"/>
      <c r="N1157" s="79"/>
      <c r="O1157" s="151"/>
      <c r="P1157" s="151"/>
      <c r="Q1157" s="151">
        <f t="shared" si="349"/>
        <v>0</v>
      </c>
      <c r="R1157" s="151">
        <f t="shared" si="350"/>
        <v>0</v>
      </c>
      <c r="S1157" s="151">
        <f t="shared" si="351"/>
        <v>0</v>
      </c>
      <c r="T1157" s="151">
        <f t="shared" si="352"/>
        <v>0</v>
      </c>
    </row>
    <row r="1158" spans="1:20" x14ac:dyDescent="0.2">
      <c r="A1158" s="42" t="s">
        <v>119</v>
      </c>
      <c r="B1158" s="49"/>
      <c r="C1158" s="49"/>
      <c r="D1158" s="49"/>
      <c r="E1158" s="49"/>
      <c r="F1158" s="139"/>
      <c r="G1158" s="139"/>
      <c r="H1158" s="49"/>
      <c r="I1158" s="49"/>
      <c r="J1158" s="49"/>
      <c r="K1158" s="49"/>
      <c r="L1158" s="49"/>
      <c r="M1158" s="55"/>
      <c r="N1158" s="79"/>
      <c r="O1158" s="151"/>
      <c r="P1158" s="151"/>
      <c r="Q1158" s="151">
        <f t="shared" si="349"/>
        <v>0</v>
      </c>
      <c r="R1158" s="151">
        <f t="shared" si="350"/>
        <v>0</v>
      </c>
      <c r="S1158" s="151">
        <f t="shared" si="351"/>
        <v>0</v>
      </c>
      <c r="T1158" s="151">
        <f t="shared" si="352"/>
        <v>0</v>
      </c>
    </row>
    <row r="1159" spans="1:20" x14ac:dyDescent="0.2">
      <c r="A1159" s="42" t="s">
        <v>120</v>
      </c>
      <c r="B1159" s="49"/>
      <c r="C1159" s="49"/>
      <c r="D1159" s="49"/>
      <c r="E1159" s="49"/>
      <c r="F1159" s="139"/>
      <c r="G1159" s="139"/>
      <c r="H1159" s="49"/>
      <c r="I1159" s="49"/>
      <c r="J1159" s="49"/>
      <c r="K1159" s="49"/>
      <c r="L1159" s="49"/>
      <c r="M1159" s="55"/>
      <c r="N1159" s="79"/>
      <c r="O1159" s="151"/>
      <c r="P1159" s="151"/>
      <c r="Q1159" s="151">
        <f t="shared" si="349"/>
        <v>0</v>
      </c>
      <c r="R1159" s="151">
        <f t="shared" si="350"/>
        <v>0</v>
      </c>
      <c r="S1159" s="151">
        <f t="shared" si="351"/>
        <v>0</v>
      </c>
      <c r="T1159" s="151">
        <f t="shared" si="352"/>
        <v>0</v>
      </c>
    </row>
    <row r="1160" spans="1:20" x14ac:dyDescent="0.2">
      <c r="A1160" s="42" t="s">
        <v>121</v>
      </c>
      <c r="B1160" s="49"/>
      <c r="C1160" s="49"/>
      <c r="D1160" s="49"/>
      <c r="E1160" s="49"/>
      <c r="F1160" s="139"/>
      <c r="G1160" s="139"/>
      <c r="H1160" s="49"/>
      <c r="I1160" s="49"/>
      <c r="J1160" s="49"/>
      <c r="K1160" s="49"/>
      <c r="L1160" s="49"/>
      <c r="M1160" s="55"/>
      <c r="N1160" s="79"/>
      <c r="O1160" s="151"/>
      <c r="P1160" s="151"/>
      <c r="Q1160" s="151">
        <f t="shared" si="349"/>
        <v>0</v>
      </c>
      <c r="R1160" s="151">
        <f t="shared" si="350"/>
        <v>0</v>
      </c>
      <c r="S1160" s="151">
        <f t="shared" si="351"/>
        <v>0</v>
      </c>
      <c r="T1160" s="151">
        <f t="shared" si="352"/>
        <v>0</v>
      </c>
    </row>
    <row r="1161" spans="1:20" ht="15" x14ac:dyDescent="0.25">
      <c r="A1161" s="51" t="s">
        <v>122</v>
      </c>
      <c r="B1161" s="49"/>
      <c r="C1161" s="49"/>
      <c r="D1161" s="49"/>
      <c r="E1161" s="49"/>
      <c r="F1161" s="139"/>
      <c r="G1161" s="139"/>
      <c r="H1161" s="49"/>
      <c r="I1161" s="49">
        <f>I1162+I1163</f>
        <v>2204232</v>
      </c>
      <c r="J1161" s="49">
        <f>J1162+J1163</f>
        <v>6612696</v>
      </c>
      <c r="K1161" s="49">
        <f>K1162+K1163</f>
        <v>6612696</v>
      </c>
      <c r="L1161" s="49">
        <f>L1162+L1163</f>
        <v>6612696</v>
      </c>
      <c r="M1161" s="55"/>
      <c r="N1161" s="79"/>
      <c r="O1161" s="151"/>
      <c r="P1161" s="151"/>
      <c r="Q1161" s="151">
        <f t="shared" si="349"/>
        <v>0</v>
      </c>
      <c r="R1161" s="151">
        <f t="shared" si="350"/>
        <v>0</v>
      </c>
      <c r="S1161" s="151">
        <f t="shared" si="351"/>
        <v>0</v>
      </c>
      <c r="T1161" s="151">
        <f t="shared" si="352"/>
        <v>0</v>
      </c>
    </row>
    <row r="1162" spans="1:20" x14ac:dyDescent="0.2">
      <c r="A1162" s="52" t="s">
        <v>123</v>
      </c>
      <c r="B1162" s="49"/>
      <c r="C1162" s="49"/>
      <c r="D1162" s="49"/>
      <c r="E1162" s="49"/>
      <c r="F1162" s="139"/>
      <c r="G1162" s="139"/>
      <c r="H1162" s="49"/>
      <c r="I1162" s="49"/>
      <c r="J1162" s="49"/>
      <c r="K1162" s="49"/>
      <c r="L1162" s="49"/>
      <c r="M1162" s="55"/>
      <c r="N1162" s="79"/>
      <c r="O1162" s="151"/>
      <c r="P1162" s="151"/>
      <c r="Q1162" s="151">
        <f t="shared" si="349"/>
        <v>0</v>
      </c>
      <c r="R1162" s="151">
        <f t="shared" si="350"/>
        <v>0</v>
      </c>
      <c r="S1162" s="151">
        <f t="shared" si="351"/>
        <v>0</v>
      </c>
      <c r="T1162" s="151">
        <f t="shared" si="352"/>
        <v>0</v>
      </c>
    </row>
    <row r="1163" spans="1:20" x14ac:dyDescent="0.2">
      <c r="A1163" s="52" t="s">
        <v>124</v>
      </c>
      <c r="B1163" s="49"/>
      <c r="C1163" s="49"/>
      <c r="D1163" s="49"/>
      <c r="E1163" s="85" t="s">
        <v>129</v>
      </c>
      <c r="F1163" s="139"/>
      <c r="G1163" s="139"/>
      <c r="H1163" s="49"/>
      <c r="I1163" s="49">
        <f>I1168</f>
        <v>2204232</v>
      </c>
      <c r="J1163" s="49">
        <f>J1168</f>
        <v>6612696</v>
      </c>
      <c r="K1163" s="49">
        <f>K1168</f>
        <v>6612696</v>
      </c>
      <c r="L1163" s="49">
        <f>L1168</f>
        <v>6612696</v>
      </c>
      <c r="M1163" s="55"/>
      <c r="N1163" s="79"/>
      <c r="O1163" s="151"/>
      <c r="P1163" s="151"/>
      <c r="Q1163" s="151">
        <f t="shared" si="349"/>
        <v>0</v>
      </c>
      <c r="R1163" s="151">
        <f t="shared" si="350"/>
        <v>0</v>
      </c>
      <c r="S1163" s="151">
        <f t="shared" si="351"/>
        <v>0</v>
      </c>
      <c r="T1163" s="151">
        <f t="shared" si="352"/>
        <v>0</v>
      </c>
    </row>
    <row r="1164" spans="1:20" ht="15" x14ac:dyDescent="0.25">
      <c r="A1164" s="53" t="s">
        <v>125</v>
      </c>
      <c r="B1164" s="54"/>
      <c r="C1164" s="54"/>
      <c r="D1164" s="54"/>
      <c r="E1164" s="54"/>
      <c r="F1164" s="159"/>
      <c r="G1164" s="159"/>
      <c r="H1164" s="54"/>
      <c r="I1164" s="54"/>
      <c r="J1164" s="54"/>
      <c r="K1164" s="54"/>
      <c r="L1164" s="55"/>
      <c r="M1164" s="55"/>
      <c r="N1164" s="79"/>
      <c r="O1164" s="151"/>
      <c r="P1164" s="151"/>
      <c r="Q1164" s="151">
        <f t="shared" si="349"/>
        <v>0</v>
      </c>
      <c r="R1164" s="151">
        <f t="shared" si="350"/>
        <v>0</v>
      </c>
      <c r="S1164" s="151">
        <f t="shared" si="351"/>
        <v>0</v>
      </c>
      <c r="T1164" s="151">
        <f t="shared" si="352"/>
        <v>0</v>
      </c>
    </row>
    <row r="1165" spans="1:20" x14ac:dyDescent="0.2">
      <c r="A1165" s="56" t="s">
        <v>126</v>
      </c>
      <c r="B1165" s="54"/>
      <c r="C1165" s="54"/>
      <c r="D1165" s="54"/>
      <c r="E1165" s="54"/>
      <c r="F1165" s="159"/>
      <c r="G1165" s="159"/>
      <c r="H1165" s="54"/>
      <c r="I1165" s="54"/>
      <c r="J1165" s="54"/>
      <c r="K1165" s="54"/>
      <c r="L1165" s="55"/>
      <c r="M1165" s="55"/>
      <c r="N1165" s="79"/>
      <c r="O1165" s="151"/>
      <c r="P1165" s="151"/>
      <c r="Q1165" s="151">
        <f t="shared" si="349"/>
        <v>0</v>
      </c>
      <c r="R1165" s="151">
        <f t="shared" si="350"/>
        <v>0</v>
      </c>
      <c r="S1165" s="151">
        <f t="shared" si="351"/>
        <v>0</v>
      </c>
      <c r="T1165" s="151">
        <f t="shared" si="352"/>
        <v>0</v>
      </c>
    </row>
    <row r="1166" spans="1:20" x14ac:dyDescent="0.2">
      <c r="A1166" s="42" t="s">
        <v>127</v>
      </c>
      <c r="B1166" s="49"/>
      <c r="C1166" s="49"/>
      <c r="D1166" s="49"/>
      <c r="E1166" s="49"/>
      <c r="F1166" s="139"/>
      <c r="G1166" s="139"/>
      <c r="H1166" s="49"/>
      <c r="I1166" s="49">
        <f>I1167+I1168</f>
        <v>2204232</v>
      </c>
      <c r="J1166" s="49">
        <f>J1167+J1168</f>
        <v>6612696</v>
      </c>
      <c r="K1166" s="49">
        <f>K1167+K1168</f>
        <v>6612696</v>
      </c>
      <c r="L1166" s="49">
        <f>L1167+L1168</f>
        <v>6612696</v>
      </c>
      <c r="M1166" s="55"/>
      <c r="N1166" s="79"/>
      <c r="O1166" s="151"/>
      <c r="P1166" s="151"/>
      <c r="Q1166" s="151">
        <f t="shared" si="349"/>
        <v>0</v>
      </c>
      <c r="R1166" s="151">
        <f t="shared" si="350"/>
        <v>0</v>
      </c>
      <c r="S1166" s="151">
        <f t="shared" si="351"/>
        <v>0</v>
      </c>
      <c r="T1166" s="151">
        <f t="shared" si="352"/>
        <v>0</v>
      </c>
    </row>
    <row r="1167" spans="1:20" x14ac:dyDescent="0.2">
      <c r="A1167" s="52" t="s">
        <v>123</v>
      </c>
      <c r="B1167" s="49"/>
      <c r="C1167" s="49"/>
      <c r="D1167" s="49"/>
      <c r="E1167" s="49"/>
      <c r="F1167" s="139"/>
      <c r="G1167" s="139"/>
      <c r="H1167" s="49"/>
      <c r="I1167" s="49"/>
      <c r="J1167" s="49"/>
      <c r="K1167" s="49"/>
      <c r="L1167" s="49"/>
      <c r="M1167" s="55"/>
      <c r="N1167" s="79"/>
      <c r="O1167" s="151"/>
      <c r="P1167" s="151"/>
      <c r="Q1167" s="151">
        <f t="shared" si="349"/>
        <v>0</v>
      </c>
      <c r="R1167" s="151">
        <f t="shared" si="350"/>
        <v>0</v>
      </c>
      <c r="S1167" s="151">
        <f t="shared" si="351"/>
        <v>0</v>
      </c>
      <c r="T1167" s="151">
        <f t="shared" si="352"/>
        <v>0</v>
      </c>
    </row>
    <row r="1168" spans="1:20" x14ac:dyDescent="0.2">
      <c r="A1168" s="52" t="s">
        <v>124</v>
      </c>
      <c r="B1168" s="49"/>
      <c r="C1168" s="49"/>
      <c r="D1168" s="49"/>
      <c r="E1168" s="85" t="s">
        <v>129</v>
      </c>
      <c r="F1168" s="139"/>
      <c r="G1168" s="139"/>
      <c r="H1168" s="49"/>
      <c r="I1168" s="49">
        <v>2204232</v>
      </c>
      <c r="J1168" s="49">
        <v>6612696</v>
      </c>
      <c r="K1168" s="49">
        <v>6612696</v>
      </c>
      <c r="L1168" s="49">
        <v>6612696</v>
      </c>
      <c r="M1168" s="55" t="s">
        <v>352</v>
      </c>
      <c r="N1168" s="79"/>
      <c r="O1168" s="151"/>
      <c r="P1168" s="151"/>
      <c r="Q1168" s="151">
        <f t="shared" si="349"/>
        <v>0</v>
      </c>
      <c r="R1168" s="151">
        <f t="shared" si="350"/>
        <v>0</v>
      </c>
      <c r="S1168" s="151">
        <f t="shared" si="351"/>
        <v>0</v>
      </c>
      <c r="T1168" s="151">
        <f t="shared" si="352"/>
        <v>0</v>
      </c>
    </row>
    <row r="1169" spans="1:20" x14ac:dyDescent="0.2">
      <c r="A1169" s="82" t="s">
        <v>353</v>
      </c>
      <c r="B1169" s="83"/>
      <c r="C1169" s="83"/>
      <c r="D1169" s="83"/>
      <c r="E1169" s="83"/>
      <c r="F1169" s="159"/>
      <c r="G1169" s="159"/>
      <c r="H1169" s="83"/>
      <c r="I1169" s="83"/>
      <c r="J1169" s="83"/>
      <c r="K1169" s="83"/>
      <c r="L1169" s="84"/>
      <c r="M1169" s="84"/>
      <c r="O1169" s="136"/>
      <c r="P1169" s="136"/>
      <c r="Q1169" s="136">
        <f t="shared" si="349"/>
        <v>0</v>
      </c>
      <c r="R1169" s="136">
        <f t="shared" si="350"/>
        <v>0</v>
      </c>
      <c r="S1169" s="136">
        <f t="shared" si="351"/>
        <v>0</v>
      </c>
      <c r="T1169" s="136">
        <f t="shared" si="352"/>
        <v>0</v>
      </c>
    </row>
    <row r="1170" spans="1:20" ht="15" x14ac:dyDescent="0.25">
      <c r="A1170" s="77" t="s">
        <v>118</v>
      </c>
      <c r="B1170" s="78"/>
      <c r="C1170" s="78"/>
      <c r="D1170" s="78"/>
      <c r="E1170" s="78"/>
      <c r="F1170" s="138"/>
      <c r="G1170" s="138"/>
      <c r="H1170" s="78">
        <f>SUM(H1171:H1174)</f>
        <v>980000</v>
      </c>
      <c r="I1170" s="78">
        <f>SUM(I1171:I1174)</f>
        <v>980000</v>
      </c>
      <c r="J1170" s="78">
        <f>SUM(J1171:J1174)</f>
        <v>980000</v>
      </c>
      <c r="K1170" s="78">
        <f>SUM(K1171:K1174)</f>
        <v>980000</v>
      </c>
      <c r="L1170" s="78">
        <f>SUM(L1171:L1174)</f>
        <v>980000</v>
      </c>
      <c r="M1170" s="55"/>
      <c r="N1170" s="79"/>
      <c r="O1170" s="151"/>
      <c r="P1170" s="151"/>
      <c r="Q1170" s="151">
        <f t="shared" si="349"/>
        <v>0</v>
      </c>
      <c r="R1170" s="151">
        <f t="shared" si="350"/>
        <v>0</v>
      </c>
      <c r="S1170" s="151">
        <f t="shared" si="351"/>
        <v>0</v>
      </c>
      <c r="T1170" s="151">
        <f t="shared" si="352"/>
        <v>980000</v>
      </c>
    </row>
    <row r="1171" spans="1:20" x14ac:dyDescent="0.2">
      <c r="A1171" s="42" t="s">
        <v>119</v>
      </c>
      <c r="B1171" s="49"/>
      <c r="C1171" s="49"/>
      <c r="D1171" s="49"/>
      <c r="E1171" s="49"/>
      <c r="F1171" s="139"/>
      <c r="G1171" s="139"/>
      <c r="H1171" s="49"/>
      <c r="I1171" s="49"/>
      <c r="J1171" s="49"/>
      <c r="K1171" s="49"/>
      <c r="L1171" s="49"/>
      <c r="M1171" s="55"/>
      <c r="N1171" s="79"/>
      <c r="O1171" s="151"/>
      <c r="P1171" s="151"/>
      <c r="Q1171" s="151">
        <f t="shared" si="349"/>
        <v>0</v>
      </c>
      <c r="R1171" s="151">
        <f t="shared" si="350"/>
        <v>0</v>
      </c>
      <c r="S1171" s="151">
        <f t="shared" si="351"/>
        <v>0</v>
      </c>
      <c r="T1171" s="151">
        <f t="shared" si="352"/>
        <v>0</v>
      </c>
    </row>
    <row r="1172" spans="1:20" x14ac:dyDescent="0.2">
      <c r="A1172" s="42" t="s">
        <v>120</v>
      </c>
      <c r="B1172" s="49"/>
      <c r="C1172" s="49"/>
      <c r="D1172" s="49"/>
      <c r="E1172" s="49"/>
      <c r="F1172" s="139"/>
      <c r="G1172" s="139"/>
      <c r="H1172" s="49"/>
      <c r="I1172" s="49"/>
      <c r="J1172" s="49"/>
      <c r="K1172" s="49"/>
      <c r="L1172" s="49"/>
      <c r="M1172" s="55"/>
      <c r="N1172" s="79"/>
      <c r="O1172" s="151"/>
      <c r="P1172" s="151"/>
      <c r="Q1172" s="151">
        <f t="shared" si="349"/>
        <v>0</v>
      </c>
      <c r="R1172" s="151">
        <f t="shared" si="350"/>
        <v>0</v>
      </c>
      <c r="S1172" s="151">
        <f t="shared" si="351"/>
        <v>0</v>
      </c>
      <c r="T1172" s="151">
        <f t="shared" si="352"/>
        <v>0</v>
      </c>
    </row>
    <row r="1173" spans="1:20" x14ac:dyDescent="0.2">
      <c r="A1173" s="42" t="s">
        <v>121</v>
      </c>
      <c r="B1173" s="49"/>
      <c r="C1173" s="49"/>
      <c r="D1173" s="49"/>
      <c r="E1173" s="49"/>
      <c r="F1173" s="139"/>
      <c r="G1173" s="139"/>
      <c r="H1173" s="49"/>
      <c r="I1173" s="49"/>
      <c r="J1173" s="49"/>
      <c r="K1173" s="49"/>
      <c r="L1173" s="49"/>
      <c r="M1173" s="55"/>
      <c r="N1173" s="79"/>
      <c r="O1173" s="151"/>
      <c r="P1173" s="151"/>
      <c r="Q1173" s="151">
        <f t="shared" si="349"/>
        <v>0</v>
      </c>
      <c r="R1173" s="151">
        <f t="shared" si="350"/>
        <v>0</v>
      </c>
      <c r="S1173" s="151">
        <f t="shared" si="351"/>
        <v>0</v>
      </c>
      <c r="T1173" s="151">
        <f t="shared" si="352"/>
        <v>0</v>
      </c>
    </row>
    <row r="1174" spans="1:20" ht="15" x14ac:dyDescent="0.25">
      <c r="A1174" s="51" t="s">
        <v>122</v>
      </c>
      <c r="B1174" s="49"/>
      <c r="C1174" s="49"/>
      <c r="D1174" s="49"/>
      <c r="E1174" s="49"/>
      <c r="F1174" s="139"/>
      <c r="G1174" s="139"/>
      <c r="H1174" s="49">
        <f>H1175+H1176</f>
        <v>980000</v>
      </c>
      <c r="I1174" s="49">
        <f>I1175+I1176</f>
        <v>980000</v>
      </c>
      <c r="J1174" s="49">
        <f>J1175+J1176</f>
        <v>980000</v>
      </c>
      <c r="K1174" s="49">
        <f>K1175+K1176</f>
        <v>980000</v>
      </c>
      <c r="L1174" s="49">
        <f>L1175+L1176</f>
        <v>980000</v>
      </c>
      <c r="M1174" s="55"/>
      <c r="N1174" s="79"/>
      <c r="O1174" s="151"/>
      <c r="P1174" s="151"/>
      <c r="Q1174" s="151">
        <f t="shared" si="349"/>
        <v>0</v>
      </c>
      <c r="R1174" s="151">
        <f t="shared" si="350"/>
        <v>0</v>
      </c>
      <c r="S1174" s="151">
        <f t="shared" si="351"/>
        <v>0</v>
      </c>
      <c r="T1174" s="151">
        <f t="shared" si="352"/>
        <v>980000</v>
      </c>
    </row>
    <row r="1175" spans="1:20" x14ac:dyDescent="0.2">
      <c r="A1175" s="52" t="s">
        <v>123</v>
      </c>
      <c r="B1175" s="49"/>
      <c r="C1175" s="49"/>
      <c r="D1175" s="49"/>
      <c r="E1175" s="49"/>
      <c r="F1175" s="139"/>
      <c r="G1175" s="139"/>
      <c r="H1175" s="49">
        <f>H1180</f>
        <v>980000</v>
      </c>
      <c r="I1175" s="49">
        <f>I1180</f>
        <v>980000</v>
      </c>
      <c r="J1175" s="49">
        <f>J1180</f>
        <v>980000</v>
      </c>
      <c r="K1175" s="49">
        <f>K1180</f>
        <v>980000</v>
      </c>
      <c r="L1175" s="49">
        <f>L1180</f>
        <v>980000</v>
      </c>
      <c r="M1175" s="55"/>
      <c r="N1175" s="79"/>
      <c r="O1175" s="151"/>
      <c r="P1175" s="151"/>
      <c r="Q1175" s="151">
        <f t="shared" si="349"/>
        <v>0</v>
      </c>
      <c r="R1175" s="151">
        <f t="shared" si="350"/>
        <v>0</v>
      </c>
      <c r="S1175" s="151">
        <f t="shared" si="351"/>
        <v>0</v>
      </c>
      <c r="T1175" s="151">
        <f t="shared" si="352"/>
        <v>980000</v>
      </c>
    </row>
    <row r="1176" spans="1:20" x14ac:dyDescent="0.2">
      <c r="A1176" s="52" t="s">
        <v>124</v>
      </c>
      <c r="B1176" s="49"/>
      <c r="C1176" s="49"/>
      <c r="D1176" s="49"/>
      <c r="E1176" s="85" t="s">
        <v>129</v>
      </c>
      <c r="F1176" s="139"/>
      <c r="G1176" s="139"/>
      <c r="H1176" s="49"/>
      <c r="I1176" s="49"/>
      <c r="J1176" s="49"/>
      <c r="K1176" s="49"/>
      <c r="L1176" s="49"/>
      <c r="M1176" s="55"/>
      <c r="N1176" s="79"/>
      <c r="O1176" s="151"/>
      <c r="P1176" s="151"/>
      <c r="Q1176" s="151">
        <f t="shared" si="349"/>
        <v>0</v>
      </c>
      <c r="R1176" s="151">
        <f t="shared" si="350"/>
        <v>0</v>
      </c>
      <c r="S1176" s="151">
        <f t="shared" si="351"/>
        <v>0</v>
      </c>
      <c r="T1176" s="151">
        <f t="shared" si="352"/>
        <v>0</v>
      </c>
    </row>
    <row r="1177" spans="1:20" ht="15" x14ac:dyDescent="0.25">
      <c r="A1177" s="53" t="s">
        <v>125</v>
      </c>
      <c r="B1177" s="54"/>
      <c r="C1177" s="54"/>
      <c r="D1177" s="54"/>
      <c r="E1177" s="54"/>
      <c r="F1177" s="159"/>
      <c r="G1177" s="159"/>
      <c r="H1177" s="54"/>
      <c r="I1177" s="54"/>
      <c r="J1177" s="54"/>
      <c r="K1177" s="54"/>
      <c r="L1177" s="55"/>
      <c r="M1177" s="55"/>
      <c r="N1177" s="79"/>
      <c r="O1177" s="151"/>
      <c r="P1177" s="151"/>
      <c r="Q1177" s="151">
        <f t="shared" si="349"/>
        <v>0</v>
      </c>
      <c r="R1177" s="151">
        <f t="shared" si="350"/>
        <v>0</v>
      </c>
      <c r="S1177" s="151">
        <f t="shared" si="351"/>
        <v>0</v>
      </c>
      <c r="T1177" s="151">
        <f t="shared" si="352"/>
        <v>0</v>
      </c>
    </row>
    <row r="1178" spans="1:20" x14ac:dyDescent="0.2">
      <c r="A1178" s="56" t="s">
        <v>126</v>
      </c>
      <c r="B1178" s="54"/>
      <c r="C1178" s="54"/>
      <c r="D1178" s="54"/>
      <c r="E1178" s="54"/>
      <c r="F1178" s="159"/>
      <c r="G1178" s="159"/>
      <c r="H1178" s="54"/>
      <c r="I1178" s="54"/>
      <c r="J1178" s="54"/>
      <c r="K1178" s="54"/>
      <c r="L1178" s="55"/>
      <c r="M1178" s="55"/>
      <c r="N1178" s="79"/>
      <c r="O1178" s="151"/>
      <c r="P1178" s="151"/>
      <c r="Q1178" s="151">
        <f t="shared" si="349"/>
        <v>0</v>
      </c>
      <c r="R1178" s="151">
        <f t="shared" si="350"/>
        <v>0</v>
      </c>
      <c r="S1178" s="151">
        <f t="shared" si="351"/>
        <v>0</v>
      </c>
      <c r="T1178" s="151">
        <f t="shared" si="352"/>
        <v>0</v>
      </c>
    </row>
    <row r="1179" spans="1:20" x14ac:dyDescent="0.2">
      <c r="A1179" s="42" t="s">
        <v>127</v>
      </c>
      <c r="B1179" s="49"/>
      <c r="C1179" s="49"/>
      <c r="D1179" s="49"/>
      <c r="E1179" s="49"/>
      <c r="F1179" s="139"/>
      <c r="G1179" s="139"/>
      <c r="H1179" s="49">
        <f>H1180+H1181</f>
        <v>980000</v>
      </c>
      <c r="I1179" s="49">
        <f>I1180+I1181</f>
        <v>980000</v>
      </c>
      <c r="J1179" s="49">
        <f>J1180+J1181</f>
        <v>980000</v>
      </c>
      <c r="K1179" s="49">
        <f>K1180+K1181</f>
        <v>980000</v>
      </c>
      <c r="L1179" s="49">
        <f>L1180+L1181</f>
        <v>980000</v>
      </c>
      <c r="M1179" s="55"/>
      <c r="N1179" s="79"/>
      <c r="O1179" s="151"/>
      <c r="P1179" s="151"/>
      <c r="Q1179" s="151">
        <f t="shared" si="349"/>
        <v>0</v>
      </c>
      <c r="R1179" s="151">
        <f t="shared" si="350"/>
        <v>0</v>
      </c>
      <c r="S1179" s="151">
        <f t="shared" si="351"/>
        <v>0</v>
      </c>
      <c r="T1179" s="151">
        <f t="shared" si="352"/>
        <v>980000</v>
      </c>
    </row>
    <row r="1180" spans="1:20" x14ac:dyDescent="0.2">
      <c r="A1180" s="52" t="s">
        <v>123</v>
      </c>
      <c r="B1180" s="49"/>
      <c r="C1180" s="49"/>
      <c r="D1180" s="49"/>
      <c r="E1180" s="49"/>
      <c r="F1180" s="139"/>
      <c r="G1180" s="139"/>
      <c r="H1180" s="49">
        <v>980000</v>
      </c>
      <c r="I1180" s="49">
        <v>980000</v>
      </c>
      <c r="J1180" s="49">
        <v>980000</v>
      </c>
      <c r="K1180" s="49">
        <v>980000</v>
      </c>
      <c r="L1180" s="49">
        <v>980000</v>
      </c>
      <c r="M1180" s="126" t="s">
        <v>354</v>
      </c>
      <c r="N1180" s="79"/>
      <c r="O1180" s="151"/>
      <c r="P1180" s="151"/>
      <c r="Q1180" s="151">
        <f t="shared" si="349"/>
        <v>0</v>
      </c>
      <c r="R1180" s="151">
        <f t="shared" si="350"/>
        <v>0</v>
      </c>
      <c r="S1180" s="151">
        <f t="shared" si="351"/>
        <v>0</v>
      </c>
      <c r="T1180" s="151">
        <f t="shared" si="352"/>
        <v>980000</v>
      </c>
    </row>
    <row r="1181" spans="1:20" x14ac:dyDescent="0.2">
      <c r="A1181" s="52" t="s">
        <v>124</v>
      </c>
      <c r="B1181" s="49"/>
      <c r="C1181" s="49"/>
      <c r="D1181" s="49"/>
      <c r="E1181" s="85" t="s">
        <v>129</v>
      </c>
      <c r="F1181" s="139"/>
      <c r="G1181" s="139"/>
      <c r="H1181" s="49"/>
      <c r="I1181" s="49"/>
      <c r="J1181" s="49"/>
      <c r="K1181" s="49"/>
      <c r="L1181" s="49"/>
      <c r="M1181" s="55"/>
      <c r="N1181" s="79"/>
      <c r="O1181" s="151"/>
      <c r="P1181" s="151"/>
      <c r="Q1181" s="151">
        <f t="shared" si="349"/>
        <v>0</v>
      </c>
      <c r="R1181" s="151">
        <f t="shared" si="350"/>
        <v>0</v>
      </c>
      <c r="S1181" s="151">
        <f t="shared" si="351"/>
        <v>0</v>
      </c>
      <c r="T1181" s="151">
        <f t="shared" si="352"/>
        <v>0</v>
      </c>
    </row>
    <row r="1182" spans="1:20" ht="15" x14ac:dyDescent="0.25">
      <c r="A1182" s="116" t="s">
        <v>64</v>
      </c>
      <c r="B1182" s="117"/>
      <c r="C1182" s="117"/>
      <c r="D1182" s="117"/>
      <c r="E1182" s="117"/>
      <c r="F1182" s="166"/>
      <c r="G1182" s="166"/>
      <c r="H1182" s="117"/>
      <c r="I1182" s="117"/>
      <c r="J1182" s="117"/>
      <c r="K1182" s="117"/>
      <c r="L1182" s="101"/>
      <c r="M1182" s="102"/>
      <c r="N1182" s="62"/>
      <c r="O1182" s="136"/>
      <c r="P1182" s="136"/>
      <c r="Q1182" s="136">
        <f t="shared" ref="Q1182:Q1245" si="360">C1182</f>
        <v>0</v>
      </c>
      <c r="R1182" s="136">
        <f t="shared" ref="R1182:R1245" si="361">D1182</f>
        <v>0</v>
      </c>
      <c r="S1182" s="136">
        <f t="shared" ref="S1182:S1245" si="362">G1182</f>
        <v>0</v>
      </c>
      <c r="T1182" s="136">
        <f t="shared" ref="T1182:T1245" si="363">H1182</f>
        <v>0</v>
      </c>
    </row>
    <row r="1183" spans="1:20" ht="15" x14ac:dyDescent="0.25">
      <c r="A1183" s="118" t="s">
        <v>355</v>
      </c>
      <c r="B1183" s="119"/>
      <c r="C1183" s="119"/>
      <c r="D1183" s="119"/>
      <c r="E1183" s="119"/>
      <c r="F1183" s="166"/>
      <c r="G1183" s="166"/>
      <c r="H1183" s="119"/>
      <c r="I1183" s="119"/>
      <c r="J1183" s="119"/>
      <c r="K1183" s="119"/>
      <c r="L1183" s="127"/>
      <c r="M1183" s="128"/>
      <c r="O1183" s="136"/>
      <c r="P1183" s="136"/>
      <c r="Q1183" s="136">
        <f t="shared" si="360"/>
        <v>0</v>
      </c>
      <c r="R1183" s="136">
        <f t="shared" si="361"/>
        <v>0</v>
      </c>
      <c r="S1183" s="136">
        <f t="shared" si="362"/>
        <v>0</v>
      </c>
      <c r="T1183" s="136">
        <f t="shared" si="363"/>
        <v>0</v>
      </c>
    </row>
    <row r="1184" spans="1:20" ht="15" x14ac:dyDescent="0.25">
      <c r="A1184" s="77" t="s">
        <v>118</v>
      </c>
      <c r="B1184" s="49">
        <f t="shared" ref="B1184:K1184" si="364">B1197+B1227</f>
        <v>916013</v>
      </c>
      <c r="C1184" s="49"/>
      <c r="D1184" s="49"/>
      <c r="E1184" s="49"/>
      <c r="F1184" s="139"/>
      <c r="G1184" s="139">
        <f>G1197+G1227</f>
        <v>2989500</v>
      </c>
      <c r="H1184" s="49">
        <f t="shared" si="364"/>
        <v>9008381</v>
      </c>
      <c r="I1184" s="49">
        <f t="shared" si="364"/>
        <v>29175000</v>
      </c>
      <c r="J1184" s="49">
        <f t="shared" si="364"/>
        <v>43200000</v>
      </c>
      <c r="K1184" s="49">
        <f t="shared" si="364"/>
        <v>34950000</v>
      </c>
      <c r="L1184" s="49"/>
      <c r="M1184" s="55"/>
      <c r="N1184" s="79"/>
      <c r="O1184" s="151"/>
      <c r="P1184" s="151"/>
      <c r="Q1184" s="151">
        <f t="shared" si="360"/>
        <v>0</v>
      </c>
      <c r="R1184" s="151">
        <f t="shared" si="361"/>
        <v>0</v>
      </c>
      <c r="S1184" s="151">
        <f t="shared" si="362"/>
        <v>2989500</v>
      </c>
      <c r="T1184" s="151">
        <f t="shared" si="363"/>
        <v>9008381</v>
      </c>
    </row>
    <row r="1185" spans="1:20" x14ac:dyDescent="0.2">
      <c r="A1185" s="42" t="s">
        <v>119</v>
      </c>
      <c r="B1185" s="49"/>
      <c r="C1185" s="49"/>
      <c r="D1185" s="49"/>
      <c r="E1185" s="49"/>
      <c r="F1185" s="139"/>
      <c r="G1185" s="139"/>
      <c r="H1185" s="49"/>
      <c r="I1185" s="49"/>
      <c r="J1185" s="49"/>
      <c r="K1185" s="49"/>
      <c r="L1185" s="49"/>
      <c r="M1185" s="55"/>
      <c r="N1185" s="79"/>
      <c r="O1185" s="151"/>
      <c r="P1185" s="151"/>
      <c r="Q1185" s="151">
        <f t="shared" si="360"/>
        <v>0</v>
      </c>
      <c r="R1185" s="151">
        <f t="shared" si="361"/>
        <v>0</v>
      </c>
      <c r="S1185" s="151">
        <f t="shared" si="362"/>
        <v>0</v>
      </c>
      <c r="T1185" s="151">
        <f t="shared" si="363"/>
        <v>0</v>
      </c>
    </row>
    <row r="1186" spans="1:20" x14ac:dyDescent="0.2">
      <c r="A1186" s="42" t="s">
        <v>120</v>
      </c>
      <c r="B1186" s="49"/>
      <c r="C1186" s="49"/>
      <c r="D1186" s="49"/>
      <c r="E1186" s="49"/>
      <c r="F1186" s="139"/>
      <c r="G1186" s="139"/>
      <c r="H1186" s="49"/>
      <c r="I1186" s="49"/>
      <c r="J1186" s="49"/>
      <c r="K1186" s="49"/>
      <c r="L1186" s="49"/>
      <c r="M1186" s="55"/>
      <c r="N1186" s="79"/>
      <c r="O1186" s="151"/>
      <c r="P1186" s="151"/>
      <c r="Q1186" s="151">
        <f t="shared" si="360"/>
        <v>0</v>
      </c>
      <c r="R1186" s="151">
        <f t="shared" si="361"/>
        <v>0</v>
      </c>
      <c r="S1186" s="151">
        <f t="shared" si="362"/>
        <v>0</v>
      </c>
      <c r="T1186" s="151">
        <f t="shared" si="363"/>
        <v>0</v>
      </c>
    </row>
    <row r="1187" spans="1:20" x14ac:dyDescent="0.2">
      <c r="A1187" s="42" t="s">
        <v>121</v>
      </c>
      <c r="B1187" s="49"/>
      <c r="C1187" s="49"/>
      <c r="D1187" s="49"/>
      <c r="E1187" s="49"/>
      <c r="F1187" s="139"/>
      <c r="G1187" s="139"/>
      <c r="H1187" s="49"/>
      <c r="I1187" s="49"/>
      <c r="J1187" s="49"/>
      <c r="K1187" s="49"/>
      <c r="L1187" s="49"/>
      <c r="M1187" s="55"/>
      <c r="N1187" s="79"/>
      <c r="O1187" s="151"/>
      <c r="P1187" s="151"/>
      <c r="Q1187" s="151">
        <f t="shared" si="360"/>
        <v>0</v>
      </c>
      <c r="R1187" s="151">
        <f t="shared" si="361"/>
        <v>0</v>
      </c>
      <c r="S1187" s="151">
        <f t="shared" si="362"/>
        <v>0</v>
      </c>
      <c r="T1187" s="151">
        <f t="shared" si="363"/>
        <v>0</v>
      </c>
    </row>
    <row r="1188" spans="1:20" ht="15" x14ac:dyDescent="0.25">
      <c r="A1188" s="51" t="s">
        <v>122</v>
      </c>
      <c r="B1188" s="49">
        <f>B1201+B1231</f>
        <v>916013</v>
      </c>
      <c r="C1188" s="49"/>
      <c r="D1188" s="49"/>
      <c r="E1188" s="49"/>
      <c r="F1188" s="139"/>
      <c r="G1188" s="139">
        <f t="shared" ref="G1188:K1189" si="365">G1201+G1231</f>
        <v>2989500</v>
      </c>
      <c r="H1188" s="49">
        <f t="shared" si="365"/>
        <v>9008381</v>
      </c>
      <c r="I1188" s="49">
        <f t="shared" si="365"/>
        <v>29175000</v>
      </c>
      <c r="J1188" s="49">
        <f t="shared" si="365"/>
        <v>43200000</v>
      </c>
      <c r="K1188" s="49">
        <f t="shared" si="365"/>
        <v>34950000</v>
      </c>
      <c r="L1188" s="49"/>
      <c r="M1188" s="55"/>
      <c r="N1188" s="79"/>
      <c r="O1188" s="151"/>
      <c r="P1188" s="151"/>
      <c r="Q1188" s="151">
        <f t="shared" si="360"/>
        <v>0</v>
      </c>
      <c r="R1188" s="151">
        <f t="shared" si="361"/>
        <v>0</v>
      </c>
      <c r="S1188" s="151">
        <f t="shared" si="362"/>
        <v>2989500</v>
      </c>
      <c r="T1188" s="151">
        <f t="shared" si="363"/>
        <v>9008381</v>
      </c>
    </row>
    <row r="1189" spans="1:20" x14ac:dyDescent="0.2">
      <c r="A1189" s="52" t="s">
        <v>123</v>
      </c>
      <c r="B1189" s="49"/>
      <c r="C1189" s="49"/>
      <c r="D1189" s="49"/>
      <c r="E1189" s="49"/>
      <c r="F1189" s="139"/>
      <c r="G1189" s="139">
        <f t="shared" si="365"/>
        <v>646119</v>
      </c>
      <c r="H1189" s="49">
        <f t="shared" si="365"/>
        <v>200000</v>
      </c>
      <c r="I1189" s="49">
        <f t="shared" si="365"/>
        <v>200000</v>
      </c>
      <c r="J1189" s="49">
        <f t="shared" si="365"/>
        <v>200000</v>
      </c>
      <c r="K1189" s="49">
        <f t="shared" si="365"/>
        <v>200000</v>
      </c>
      <c r="L1189" s="49"/>
      <c r="M1189" s="55"/>
      <c r="N1189" s="79"/>
      <c r="O1189" s="151"/>
      <c r="P1189" s="151"/>
      <c r="Q1189" s="151">
        <f t="shared" si="360"/>
        <v>0</v>
      </c>
      <c r="R1189" s="151">
        <f t="shared" si="361"/>
        <v>0</v>
      </c>
      <c r="S1189" s="151">
        <f t="shared" si="362"/>
        <v>646119</v>
      </c>
      <c r="T1189" s="151">
        <f t="shared" si="363"/>
        <v>200000</v>
      </c>
    </row>
    <row r="1190" spans="1:20" x14ac:dyDescent="0.2">
      <c r="A1190" s="52" t="s">
        <v>124</v>
      </c>
      <c r="B1190" s="49">
        <f t="shared" ref="B1190:K1190" si="366">B1203+B1233</f>
        <v>916013</v>
      </c>
      <c r="C1190" s="49"/>
      <c r="D1190" s="49"/>
      <c r="E1190" s="49"/>
      <c r="F1190" s="139"/>
      <c r="G1190" s="139">
        <f>G1203+G1233</f>
        <v>2343381</v>
      </c>
      <c r="H1190" s="49">
        <f t="shared" si="366"/>
        <v>8808381</v>
      </c>
      <c r="I1190" s="49">
        <f t="shared" si="366"/>
        <v>28975000</v>
      </c>
      <c r="J1190" s="49">
        <f t="shared" si="366"/>
        <v>43000000</v>
      </c>
      <c r="K1190" s="49">
        <f t="shared" si="366"/>
        <v>34750000</v>
      </c>
      <c r="L1190" s="49"/>
      <c r="M1190" s="55"/>
      <c r="N1190" s="79"/>
      <c r="O1190" s="151"/>
      <c r="P1190" s="151"/>
      <c r="Q1190" s="151">
        <f t="shared" si="360"/>
        <v>0</v>
      </c>
      <c r="R1190" s="151">
        <f t="shared" si="361"/>
        <v>0</v>
      </c>
      <c r="S1190" s="151">
        <f t="shared" si="362"/>
        <v>2343381</v>
      </c>
      <c r="T1190" s="151">
        <f t="shared" si="363"/>
        <v>8808381</v>
      </c>
    </row>
    <row r="1191" spans="1:20" ht="15" x14ac:dyDescent="0.25">
      <c r="A1191" s="53" t="s">
        <v>125</v>
      </c>
      <c r="B1191" s="54"/>
      <c r="C1191" s="54"/>
      <c r="D1191" s="54"/>
      <c r="E1191" s="54"/>
      <c r="F1191" s="159"/>
      <c r="G1191" s="159"/>
      <c r="H1191" s="54"/>
      <c r="I1191" s="54"/>
      <c r="J1191" s="54"/>
      <c r="K1191" s="54"/>
      <c r="L1191" s="55"/>
      <c r="M1191" s="55"/>
      <c r="N1191" s="79"/>
      <c r="O1191" s="151"/>
      <c r="P1191" s="151"/>
      <c r="Q1191" s="151">
        <f t="shared" si="360"/>
        <v>0</v>
      </c>
      <c r="R1191" s="151">
        <f t="shared" si="361"/>
        <v>0</v>
      </c>
      <c r="S1191" s="151">
        <f t="shared" si="362"/>
        <v>0</v>
      </c>
      <c r="T1191" s="151">
        <f t="shared" si="363"/>
        <v>0</v>
      </c>
    </row>
    <row r="1192" spans="1:20" x14ac:dyDescent="0.2">
      <c r="A1192" s="56" t="s">
        <v>126</v>
      </c>
      <c r="B1192" s="54"/>
      <c r="C1192" s="54"/>
      <c r="D1192" s="54"/>
      <c r="E1192" s="54"/>
      <c r="F1192" s="159"/>
      <c r="G1192" s="159"/>
      <c r="H1192" s="54"/>
      <c r="I1192" s="54"/>
      <c r="J1192" s="54"/>
      <c r="K1192" s="54"/>
      <c r="L1192" s="55"/>
      <c r="M1192" s="55"/>
      <c r="N1192" s="79"/>
      <c r="O1192" s="151"/>
      <c r="P1192" s="151"/>
      <c r="Q1192" s="151">
        <f t="shared" si="360"/>
        <v>0</v>
      </c>
      <c r="R1192" s="151">
        <f t="shared" si="361"/>
        <v>0</v>
      </c>
      <c r="S1192" s="151">
        <f t="shared" si="362"/>
        <v>0</v>
      </c>
      <c r="T1192" s="151">
        <f t="shared" si="363"/>
        <v>0</v>
      </c>
    </row>
    <row r="1193" spans="1:20" x14ac:dyDescent="0.2">
      <c r="A1193" s="42" t="s">
        <v>127</v>
      </c>
      <c r="B1193" s="49">
        <f>B1206+B1236</f>
        <v>916013</v>
      </c>
      <c r="C1193" s="49"/>
      <c r="D1193" s="49"/>
      <c r="E1193" s="49"/>
      <c r="F1193" s="139"/>
      <c r="G1193" s="139">
        <f>G1206+G1236</f>
        <v>2343381</v>
      </c>
      <c r="H1193" s="49">
        <f>H1206+H1236</f>
        <v>8808381</v>
      </c>
      <c r="I1193" s="49">
        <f>I1206+I1236</f>
        <v>28975000</v>
      </c>
      <c r="J1193" s="49">
        <f>J1206+J1236</f>
        <v>43000000</v>
      </c>
      <c r="K1193" s="49">
        <f>K1206+K1236</f>
        <v>34750000</v>
      </c>
      <c r="L1193" s="49"/>
      <c r="M1193" s="55"/>
      <c r="N1193" s="79"/>
      <c r="O1193" s="151"/>
      <c r="P1193" s="151"/>
      <c r="Q1193" s="151">
        <f t="shared" si="360"/>
        <v>0</v>
      </c>
      <c r="R1193" s="151">
        <f t="shared" si="361"/>
        <v>0</v>
      </c>
      <c r="S1193" s="151">
        <f t="shared" si="362"/>
        <v>2343381</v>
      </c>
      <c r="T1193" s="151">
        <f t="shared" si="363"/>
        <v>8808381</v>
      </c>
    </row>
    <row r="1194" spans="1:20" x14ac:dyDescent="0.2">
      <c r="A1194" s="52" t="s">
        <v>123</v>
      </c>
      <c r="B1194" s="49"/>
      <c r="C1194" s="49"/>
      <c r="D1194" s="49"/>
      <c r="E1194" s="49"/>
      <c r="F1194" s="139"/>
      <c r="G1194" s="139"/>
      <c r="H1194" s="49">
        <f t="shared" ref="H1194:K1195" si="367">H1207+H1237</f>
        <v>200000</v>
      </c>
      <c r="I1194" s="49">
        <f t="shared" si="367"/>
        <v>200000</v>
      </c>
      <c r="J1194" s="49">
        <f t="shared" si="367"/>
        <v>200000</v>
      </c>
      <c r="K1194" s="49">
        <f t="shared" si="367"/>
        <v>200000</v>
      </c>
      <c r="L1194" s="49"/>
      <c r="M1194" s="55"/>
      <c r="N1194" s="79"/>
      <c r="O1194" s="151"/>
      <c r="P1194" s="151"/>
      <c r="Q1194" s="151">
        <f t="shared" si="360"/>
        <v>0</v>
      </c>
      <c r="R1194" s="151">
        <f t="shared" si="361"/>
        <v>0</v>
      </c>
      <c r="S1194" s="151">
        <f t="shared" si="362"/>
        <v>0</v>
      </c>
      <c r="T1194" s="151">
        <f t="shared" si="363"/>
        <v>200000</v>
      </c>
    </row>
    <row r="1195" spans="1:20" x14ac:dyDescent="0.2">
      <c r="A1195" s="52" t="s">
        <v>124</v>
      </c>
      <c r="B1195" s="49">
        <f>B1208+B1238</f>
        <v>916013</v>
      </c>
      <c r="C1195" s="49"/>
      <c r="D1195" s="49"/>
      <c r="E1195" s="49"/>
      <c r="F1195" s="139"/>
      <c r="G1195" s="139">
        <f>G1208+G1238</f>
        <v>2989500</v>
      </c>
      <c r="H1195" s="49">
        <f t="shared" si="367"/>
        <v>8808381</v>
      </c>
      <c r="I1195" s="49">
        <f t="shared" si="367"/>
        <v>28975000</v>
      </c>
      <c r="J1195" s="49">
        <f t="shared" si="367"/>
        <v>43000000</v>
      </c>
      <c r="K1195" s="49">
        <f t="shared" si="367"/>
        <v>34750000</v>
      </c>
      <c r="L1195" s="49"/>
      <c r="M1195" s="55"/>
      <c r="N1195" s="79"/>
      <c r="O1195" s="151"/>
      <c r="P1195" s="151"/>
      <c r="Q1195" s="151">
        <f t="shared" si="360"/>
        <v>0</v>
      </c>
      <c r="R1195" s="151">
        <f t="shared" si="361"/>
        <v>0</v>
      </c>
      <c r="S1195" s="151">
        <f t="shared" si="362"/>
        <v>2989500</v>
      </c>
      <c r="T1195" s="151">
        <f t="shared" si="363"/>
        <v>8808381</v>
      </c>
    </row>
    <row r="1196" spans="1:20" x14ac:dyDescent="0.2">
      <c r="A1196" s="106" t="s">
        <v>356</v>
      </c>
      <c r="B1196" s="107"/>
      <c r="C1196" s="107"/>
      <c r="D1196" s="107"/>
      <c r="E1196" s="107"/>
      <c r="F1196" s="163"/>
      <c r="G1196" s="163"/>
      <c r="H1196" s="107"/>
      <c r="I1196" s="107"/>
      <c r="J1196" s="107"/>
      <c r="K1196" s="107"/>
      <c r="L1196" s="70"/>
      <c r="M1196" s="70"/>
      <c r="O1196" s="136"/>
      <c r="P1196" s="136"/>
      <c r="Q1196" s="136">
        <f t="shared" si="360"/>
        <v>0</v>
      </c>
      <c r="R1196" s="136">
        <f t="shared" si="361"/>
        <v>0</v>
      </c>
      <c r="S1196" s="136">
        <f t="shared" si="362"/>
        <v>0</v>
      </c>
      <c r="T1196" s="136">
        <f t="shared" si="363"/>
        <v>0</v>
      </c>
    </row>
    <row r="1197" spans="1:20" ht="15" x14ac:dyDescent="0.25">
      <c r="A1197" s="77" t="s">
        <v>118</v>
      </c>
      <c r="B1197" s="49"/>
      <c r="C1197" s="49"/>
      <c r="D1197" s="49"/>
      <c r="E1197" s="49"/>
      <c r="F1197" s="139"/>
      <c r="G1197" s="139"/>
      <c r="H1197" s="49">
        <v>690000</v>
      </c>
      <c r="I1197" s="49">
        <v>10000000</v>
      </c>
      <c r="J1197" s="49">
        <v>10000000</v>
      </c>
      <c r="K1197" s="49">
        <v>10000000</v>
      </c>
      <c r="L1197" s="78"/>
      <c r="M1197" s="55"/>
      <c r="O1197" s="151"/>
      <c r="P1197" s="151"/>
      <c r="Q1197" s="151">
        <f t="shared" si="360"/>
        <v>0</v>
      </c>
      <c r="R1197" s="151">
        <f t="shared" si="361"/>
        <v>0</v>
      </c>
      <c r="S1197" s="151">
        <f t="shared" si="362"/>
        <v>0</v>
      </c>
      <c r="T1197" s="151">
        <f t="shared" si="363"/>
        <v>690000</v>
      </c>
    </row>
    <row r="1198" spans="1:20" x14ac:dyDescent="0.2">
      <c r="A1198" s="42" t="s">
        <v>119</v>
      </c>
      <c r="B1198" s="49"/>
      <c r="C1198" s="49"/>
      <c r="D1198" s="49"/>
      <c r="E1198" s="49"/>
      <c r="F1198" s="139"/>
      <c r="G1198" s="139"/>
      <c r="H1198" s="49"/>
      <c r="I1198" s="49"/>
      <c r="J1198" s="49"/>
      <c r="K1198" s="49"/>
      <c r="L1198" s="49"/>
      <c r="M1198" s="55"/>
      <c r="O1198" s="151"/>
      <c r="P1198" s="151"/>
      <c r="Q1198" s="151">
        <f t="shared" si="360"/>
        <v>0</v>
      </c>
      <c r="R1198" s="151">
        <f t="shared" si="361"/>
        <v>0</v>
      </c>
      <c r="S1198" s="151">
        <f t="shared" si="362"/>
        <v>0</v>
      </c>
      <c r="T1198" s="151">
        <f t="shared" si="363"/>
        <v>0</v>
      </c>
    </row>
    <row r="1199" spans="1:20" x14ac:dyDescent="0.2">
      <c r="A1199" s="42" t="s">
        <v>120</v>
      </c>
      <c r="B1199" s="49"/>
      <c r="C1199" s="49"/>
      <c r="D1199" s="49"/>
      <c r="E1199" s="49"/>
      <c r="F1199" s="139"/>
      <c r="G1199" s="139"/>
      <c r="H1199" s="49"/>
      <c r="I1199" s="49"/>
      <c r="J1199" s="49"/>
      <c r="K1199" s="49"/>
      <c r="L1199" s="49"/>
      <c r="M1199" s="55"/>
      <c r="O1199" s="151"/>
      <c r="P1199" s="151"/>
      <c r="Q1199" s="151">
        <f t="shared" si="360"/>
        <v>0</v>
      </c>
      <c r="R1199" s="151">
        <f t="shared" si="361"/>
        <v>0</v>
      </c>
      <c r="S1199" s="151">
        <f t="shared" si="362"/>
        <v>0</v>
      </c>
      <c r="T1199" s="151">
        <f t="shared" si="363"/>
        <v>0</v>
      </c>
    </row>
    <row r="1200" spans="1:20" x14ac:dyDescent="0.2">
      <c r="A1200" s="42" t="s">
        <v>121</v>
      </c>
      <c r="B1200" s="49"/>
      <c r="C1200" s="49"/>
      <c r="D1200" s="49"/>
      <c r="E1200" s="49"/>
      <c r="F1200" s="139"/>
      <c r="G1200" s="139"/>
      <c r="H1200" s="49"/>
      <c r="I1200" s="49"/>
      <c r="J1200" s="49"/>
      <c r="K1200" s="49"/>
      <c r="L1200" s="49"/>
      <c r="M1200" s="55"/>
      <c r="O1200" s="151"/>
      <c r="P1200" s="151"/>
      <c r="Q1200" s="151">
        <f t="shared" si="360"/>
        <v>0</v>
      </c>
      <c r="R1200" s="151">
        <f t="shared" si="361"/>
        <v>0</v>
      </c>
      <c r="S1200" s="151">
        <f t="shared" si="362"/>
        <v>0</v>
      </c>
      <c r="T1200" s="151">
        <f t="shared" si="363"/>
        <v>0</v>
      </c>
    </row>
    <row r="1201" spans="1:20" ht="15" x14ac:dyDescent="0.25">
      <c r="A1201" s="51" t="s">
        <v>122</v>
      </c>
      <c r="B1201" s="49"/>
      <c r="C1201" s="49"/>
      <c r="D1201" s="49"/>
      <c r="E1201" s="49"/>
      <c r="F1201" s="139"/>
      <c r="G1201" s="139"/>
      <c r="H1201" s="49">
        <v>690000</v>
      </c>
      <c r="I1201" s="49">
        <v>10000000</v>
      </c>
      <c r="J1201" s="49">
        <v>10000000</v>
      </c>
      <c r="K1201" s="49">
        <v>10000000</v>
      </c>
      <c r="L1201" s="49"/>
      <c r="M1201" s="55"/>
      <c r="O1201" s="151"/>
      <c r="P1201" s="151"/>
      <c r="Q1201" s="151">
        <f t="shared" si="360"/>
        <v>0</v>
      </c>
      <c r="R1201" s="151">
        <f t="shared" si="361"/>
        <v>0</v>
      </c>
      <c r="S1201" s="151">
        <f t="shared" si="362"/>
        <v>0</v>
      </c>
      <c r="T1201" s="151">
        <f t="shared" si="363"/>
        <v>690000</v>
      </c>
    </row>
    <row r="1202" spans="1:20" x14ac:dyDescent="0.2">
      <c r="A1202" s="52" t="s">
        <v>123</v>
      </c>
      <c r="B1202" s="49"/>
      <c r="C1202" s="49"/>
      <c r="D1202" s="49"/>
      <c r="E1202" s="49"/>
      <c r="F1202" s="139"/>
      <c r="G1202" s="139"/>
      <c r="H1202" s="49"/>
      <c r="I1202" s="49"/>
      <c r="J1202" s="49"/>
      <c r="K1202" s="49"/>
      <c r="L1202" s="49"/>
      <c r="M1202" s="55"/>
      <c r="O1202" s="151"/>
      <c r="P1202" s="151"/>
      <c r="Q1202" s="151">
        <f t="shared" si="360"/>
        <v>0</v>
      </c>
      <c r="R1202" s="151">
        <f t="shared" si="361"/>
        <v>0</v>
      </c>
      <c r="S1202" s="151">
        <f t="shared" si="362"/>
        <v>0</v>
      </c>
      <c r="T1202" s="151">
        <f t="shared" si="363"/>
        <v>0</v>
      </c>
    </row>
    <row r="1203" spans="1:20" x14ac:dyDescent="0.2">
      <c r="A1203" s="52" t="s">
        <v>124</v>
      </c>
      <c r="B1203" s="49"/>
      <c r="C1203" s="49"/>
      <c r="D1203" s="49"/>
      <c r="E1203" s="85" t="s">
        <v>129</v>
      </c>
      <c r="F1203" s="139"/>
      <c r="G1203" s="139"/>
      <c r="H1203" s="49">
        <v>690000</v>
      </c>
      <c r="I1203" s="49">
        <v>10000000</v>
      </c>
      <c r="J1203" s="49">
        <v>10000000</v>
      </c>
      <c r="K1203" s="49">
        <v>10000000</v>
      </c>
      <c r="L1203" s="49"/>
      <c r="M1203" s="55"/>
      <c r="O1203" s="151"/>
      <c r="P1203" s="151"/>
      <c r="Q1203" s="151">
        <f t="shared" si="360"/>
        <v>0</v>
      </c>
      <c r="R1203" s="151">
        <f t="shared" si="361"/>
        <v>0</v>
      </c>
      <c r="S1203" s="151">
        <f t="shared" si="362"/>
        <v>0</v>
      </c>
      <c r="T1203" s="151">
        <f t="shared" si="363"/>
        <v>690000</v>
      </c>
    </row>
    <row r="1204" spans="1:20" ht="15" x14ac:dyDescent="0.25">
      <c r="A1204" s="53" t="s">
        <v>125</v>
      </c>
      <c r="B1204" s="54"/>
      <c r="C1204" s="54"/>
      <c r="D1204" s="54"/>
      <c r="E1204" s="54"/>
      <c r="F1204" s="159"/>
      <c r="G1204" s="159"/>
      <c r="H1204" s="54"/>
      <c r="I1204" s="54"/>
      <c r="J1204" s="54"/>
      <c r="K1204" s="54"/>
      <c r="L1204" s="55"/>
      <c r="M1204" s="55"/>
      <c r="O1204" s="151"/>
      <c r="P1204" s="151"/>
      <c r="Q1204" s="151">
        <f t="shared" si="360"/>
        <v>0</v>
      </c>
      <c r="R1204" s="151">
        <f t="shared" si="361"/>
        <v>0</v>
      </c>
      <c r="S1204" s="151">
        <f t="shared" si="362"/>
        <v>0</v>
      </c>
      <c r="T1204" s="151">
        <f t="shared" si="363"/>
        <v>0</v>
      </c>
    </row>
    <row r="1205" spans="1:20" x14ac:dyDescent="0.2">
      <c r="A1205" s="56" t="s">
        <v>126</v>
      </c>
      <c r="B1205" s="54"/>
      <c r="C1205" s="54"/>
      <c r="D1205" s="54"/>
      <c r="E1205" s="54"/>
      <c r="F1205" s="159"/>
      <c r="G1205" s="159"/>
      <c r="H1205" s="54"/>
      <c r="I1205" s="54"/>
      <c r="J1205" s="54"/>
      <c r="K1205" s="54"/>
      <c r="L1205" s="55"/>
      <c r="M1205" s="55"/>
      <c r="O1205" s="151"/>
      <c r="P1205" s="151"/>
      <c r="Q1205" s="151">
        <f t="shared" si="360"/>
        <v>0</v>
      </c>
      <c r="R1205" s="151">
        <f t="shared" si="361"/>
        <v>0</v>
      </c>
      <c r="S1205" s="151">
        <f t="shared" si="362"/>
        <v>0</v>
      </c>
      <c r="T1205" s="151">
        <f t="shared" si="363"/>
        <v>0</v>
      </c>
    </row>
    <row r="1206" spans="1:20" x14ac:dyDescent="0.2">
      <c r="A1206" s="42" t="s">
        <v>127</v>
      </c>
      <c r="B1206" s="49"/>
      <c r="C1206" s="49"/>
      <c r="D1206" s="49"/>
      <c r="E1206" s="49"/>
      <c r="F1206" s="139"/>
      <c r="G1206" s="139"/>
      <c r="H1206" s="49">
        <v>690000</v>
      </c>
      <c r="I1206" s="49">
        <v>10000000</v>
      </c>
      <c r="J1206" s="49">
        <v>10000000</v>
      </c>
      <c r="K1206" s="49">
        <v>10000000</v>
      </c>
      <c r="L1206" s="49"/>
      <c r="M1206" s="55"/>
      <c r="O1206" s="151"/>
      <c r="P1206" s="151"/>
      <c r="Q1206" s="151">
        <f t="shared" si="360"/>
        <v>0</v>
      </c>
      <c r="R1206" s="151">
        <f t="shared" si="361"/>
        <v>0</v>
      </c>
      <c r="S1206" s="151">
        <f t="shared" si="362"/>
        <v>0</v>
      </c>
      <c r="T1206" s="151">
        <f t="shared" si="363"/>
        <v>690000</v>
      </c>
    </row>
    <row r="1207" spans="1:20" x14ac:dyDescent="0.2">
      <c r="A1207" s="52" t="s">
        <v>123</v>
      </c>
      <c r="B1207" s="49"/>
      <c r="C1207" s="49"/>
      <c r="D1207" s="49"/>
      <c r="E1207" s="49"/>
      <c r="F1207" s="139"/>
      <c r="G1207" s="139"/>
      <c r="H1207" s="49"/>
      <c r="I1207" s="49"/>
      <c r="J1207" s="49"/>
      <c r="K1207" s="49"/>
      <c r="L1207" s="49"/>
      <c r="M1207" s="55"/>
      <c r="O1207" s="151"/>
      <c r="P1207" s="151"/>
      <c r="Q1207" s="151">
        <f t="shared" si="360"/>
        <v>0</v>
      </c>
      <c r="R1207" s="151">
        <f t="shared" si="361"/>
        <v>0</v>
      </c>
      <c r="S1207" s="151">
        <f t="shared" si="362"/>
        <v>0</v>
      </c>
      <c r="T1207" s="151">
        <f t="shared" si="363"/>
        <v>0</v>
      </c>
    </row>
    <row r="1208" spans="1:20" x14ac:dyDescent="0.2">
      <c r="A1208" s="52" t="s">
        <v>124</v>
      </c>
      <c r="B1208" s="49"/>
      <c r="C1208" s="49"/>
      <c r="D1208" s="49"/>
      <c r="E1208" s="85" t="s">
        <v>129</v>
      </c>
      <c r="F1208" s="139"/>
      <c r="G1208" s="139"/>
      <c r="H1208" s="49">
        <v>690000</v>
      </c>
      <c r="I1208" s="49">
        <v>10000000</v>
      </c>
      <c r="J1208" s="49">
        <v>10000000</v>
      </c>
      <c r="K1208" s="49">
        <v>10000000</v>
      </c>
      <c r="L1208" s="49"/>
      <c r="M1208" s="55"/>
      <c r="O1208" s="151"/>
      <c r="P1208" s="151"/>
      <c r="Q1208" s="151">
        <f t="shared" si="360"/>
        <v>0</v>
      </c>
      <c r="R1208" s="151">
        <f t="shared" si="361"/>
        <v>0</v>
      </c>
      <c r="S1208" s="151">
        <f t="shared" si="362"/>
        <v>0</v>
      </c>
      <c r="T1208" s="151">
        <f t="shared" si="363"/>
        <v>690000</v>
      </c>
    </row>
    <row r="1209" spans="1:20" x14ac:dyDescent="0.2">
      <c r="A1209" s="71" t="s">
        <v>357</v>
      </c>
      <c r="B1209" s="72"/>
      <c r="C1209" s="72"/>
      <c r="D1209" s="72"/>
      <c r="E1209" s="72"/>
      <c r="F1209" s="162"/>
      <c r="G1209" s="162"/>
      <c r="H1209" s="72"/>
      <c r="I1209" s="72"/>
      <c r="J1209" s="72"/>
      <c r="K1209" s="72"/>
      <c r="L1209" s="73"/>
      <c r="M1209" s="73" t="s">
        <v>240</v>
      </c>
      <c r="O1209" s="136"/>
      <c r="P1209" s="136"/>
      <c r="Q1209" s="136">
        <f t="shared" si="360"/>
        <v>0</v>
      </c>
      <c r="R1209" s="136">
        <f t="shared" si="361"/>
        <v>0</v>
      </c>
      <c r="S1209" s="136">
        <f t="shared" si="362"/>
        <v>0</v>
      </c>
      <c r="T1209" s="136">
        <f t="shared" si="363"/>
        <v>0</v>
      </c>
    </row>
    <row r="1210" spans="1:20" x14ac:dyDescent="0.2">
      <c r="A1210" s="74" t="s">
        <v>358</v>
      </c>
      <c r="B1210" s="75"/>
      <c r="C1210" s="75"/>
      <c r="D1210" s="75"/>
      <c r="E1210" s="75"/>
      <c r="F1210" s="163"/>
      <c r="G1210" s="163"/>
      <c r="H1210" s="75"/>
      <c r="I1210" s="75"/>
      <c r="J1210" s="75"/>
      <c r="K1210" s="75"/>
      <c r="L1210" s="76"/>
      <c r="M1210" s="76"/>
      <c r="O1210" s="136"/>
      <c r="P1210" s="136"/>
      <c r="Q1210" s="136">
        <f t="shared" si="360"/>
        <v>0</v>
      </c>
      <c r="R1210" s="136">
        <f t="shared" si="361"/>
        <v>0</v>
      </c>
      <c r="S1210" s="136">
        <f t="shared" si="362"/>
        <v>0</v>
      </c>
      <c r="T1210" s="136">
        <f t="shared" si="363"/>
        <v>0</v>
      </c>
    </row>
    <row r="1211" spans="1:20" ht="15" x14ac:dyDescent="0.25">
      <c r="A1211" s="82" t="s">
        <v>359</v>
      </c>
      <c r="B1211" s="83"/>
      <c r="C1211" s="83"/>
      <c r="D1211" s="83"/>
      <c r="E1211" s="83"/>
      <c r="F1211" s="159"/>
      <c r="G1211" s="159"/>
      <c r="H1211" s="83"/>
      <c r="I1211" s="83"/>
      <c r="J1211" s="83"/>
      <c r="K1211" s="83"/>
      <c r="L1211" s="84"/>
      <c r="M1211" s="84"/>
      <c r="N1211" s="129"/>
      <c r="O1211" s="136"/>
      <c r="P1211" s="136"/>
      <c r="Q1211" s="136">
        <f t="shared" si="360"/>
        <v>0</v>
      </c>
      <c r="R1211" s="136">
        <f t="shared" si="361"/>
        <v>0</v>
      </c>
      <c r="S1211" s="136">
        <f t="shared" si="362"/>
        <v>0</v>
      </c>
      <c r="T1211" s="136">
        <f t="shared" si="363"/>
        <v>0</v>
      </c>
    </row>
    <row r="1212" spans="1:20" ht="15" x14ac:dyDescent="0.25">
      <c r="A1212" s="77" t="s">
        <v>118</v>
      </c>
      <c r="B1212" s="78"/>
      <c r="C1212" s="78"/>
      <c r="D1212" s="78"/>
      <c r="E1212" s="78"/>
      <c r="F1212" s="138"/>
      <c r="G1212" s="138"/>
      <c r="H1212" s="78">
        <f>H1216</f>
        <v>690000</v>
      </c>
      <c r="I1212" s="78">
        <f>I1216</f>
        <v>10000000</v>
      </c>
      <c r="J1212" s="78">
        <f>J1216</f>
        <v>10000000</v>
      </c>
      <c r="K1212" s="78">
        <f>K1216</f>
        <v>10000000</v>
      </c>
      <c r="L1212" s="78"/>
      <c r="M1212" s="55"/>
      <c r="N1212" s="79"/>
      <c r="O1212" s="151"/>
      <c r="P1212" s="151"/>
      <c r="Q1212" s="151">
        <f t="shared" si="360"/>
        <v>0</v>
      </c>
      <c r="R1212" s="151">
        <f t="shared" si="361"/>
        <v>0</v>
      </c>
      <c r="S1212" s="151">
        <f t="shared" si="362"/>
        <v>0</v>
      </c>
      <c r="T1212" s="151">
        <f t="shared" si="363"/>
        <v>690000</v>
      </c>
    </row>
    <row r="1213" spans="1:20" x14ac:dyDescent="0.2">
      <c r="A1213" s="42" t="s">
        <v>119</v>
      </c>
      <c r="B1213" s="49"/>
      <c r="C1213" s="49"/>
      <c r="D1213" s="49"/>
      <c r="E1213" s="49"/>
      <c r="F1213" s="139"/>
      <c r="G1213" s="139"/>
      <c r="H1213" s="49"/>
      <c r="I1213" s="49"/>
      <c r="J1213" s="49"/>
      <c r="K1213" s="49"/>
      <c r="L1213" s="49"/>
      <c r="M1213" s="55"/>
      <c r="N1213" s="79"/>
      <c r="O1213" s="151"/>
      <c r="P1213" s="151"/>
      <c r="Q1213" s="151">
        <f t="shared" si="360"/>
        <v>0</v>
      </c>
      <c r="R1213" s="151">
        <f t="shared" si="361"/>
        <v>0</v>
      </c>
      <c r="S1213" s="151">
        <f t="shared" si="362"/>
        <v>0</v>
      </c>
      <c r="T1213" s="151">
        <f t="shared" si="363"/>
        <v>0</v>
      </c>
    </row>
    <row r="1214" spans="1:20" x14ac:dyDescent="0.2">
      <c r="A1214" s="42" t="s">
        <v>120</v>
      </c>
      <c r="B1214" s="49"/>
      <c r="C1214" s="49"/>
      <c r="D1214" s="49"/>
      <c r="E1214" s="49"/>
      <c r="F1214" s="139"/>
      <c r="G1214" s="139"/>
      <c r="H1214" s="49"/>
      <c r="I1214" s="49"/>
      <c r="J1214" s="49"/>
      <c r="K1214" s="49"/>
      <c r="L1214" s="49"/>
      <c r="M1214" s="55"/>
      <c r="N1214" s="79"/>
      <c r="O1214" s="151"/>
      <c r="P1214" s="151"/>
      <c r="Q1214" s="151">
        <f t="shared" si="360"/>
        <v>0</v>
      </c>
      <c r="R1214" s="151">
        <f t="shared" si="361"/>
        <v>0</v>
      </c>
      <c r="S1214" s="151">
        <f t="shared" si="362"/>
        <v>0</v>
      </c>
      <c r="T1214" s="151">
        <f t="shared" si="363"/>
        <v>0</v>
      </c>
    </row>
    <row r="1215" spans="1:20" x14ac:dyDescent="0.2">
      <c r="A1215" s="42" t="s">
        <v>121</v>
      </c>
      <c r="B1215" s="49"/>
      <c r="C1215" s="49"/>
      <c r="D1215" s="49"/>
      <c r="E1215" s="49"/>
      <c r="F1215" s="139"/>
      <c r="G1215" s="139"/>
      <c r="H1215" s="49"/>
      <c r="I1215" s="49"/>
      <c r="J1215" s="49"/>
      <c r="K1215" s="49"/>
      <c r="L1215" s="49"/>
      <c r="M1215" s="55"/>
      <c r="N1215" s="79"/>
      <c r="O1215" s="151"/>
      <c r="P1215" s="151"/>
      <c r="Q1215" s="151">
        <f t="shared" si="360"/>
        <v>0</v>
      </c>
      <c r="R1215" s="151">
        <f t="shared" si="361"/>
        <v>0</v>
      </c>
      <c r="S1215" s="151">
        <f t="shared" si="362"/>
        <v>0</v>
      </c>
      <c r="T1215" s="151">
        <f t="shared" si="363"/>
        <v>0</v>
      </c>
    </row>
    <row r="1216" spans="1:20" ht="15" x14ac:dyDescent="0.25">
      <c r="A1216" s="51" t="s">
        <v>122</v>
      </c>
      <c r="B1216" s="49"/>
      <c r="C1216" s="49"/>
      <c r="D1216" s="49"/>
      <c r="E1216" s="49"/>
      <c r="F1216" s="139"/>
      <c r="G1216" s="139"/>
      <c r="H1216" s="49">
        <f>H1218</f>
        <v>690000</v>
      </c>
      <c r="I1216" s="49">
        <f>I1218</f>
        <v>10000000</v>
      </c>
      <c r="J1216" s="49">
        <f>J1218</f>
        <v>10000000</v>
      </c>
      <c r="K1216" s="49">
        <f>K1218</f>
        <v>10000000</v>
      </c>
      <c r="L1216" s="49"/>
      <c r="M1216" s="55"/>
      <c r="N1216" s="79"/>
      <c r="O1216" s="151"/>
      <c r="P1216" s="151"/>
      <c r="Q1216" s="151">
        <f t="shared" si="360"/>
        <v>0</v>
      </c>
      <c r="R1216" s="151">
        <f t="shared" si="361"/>
        <v>0</v>
      </c>
      <c r="S1216" s="151">
        <f t="shared" si="362"/>
        <v>0</v>
      </c>
      <c r="T1216" s="151">
        <f t="shared" si="363"/>
        <v>690000</v>
      </c>
    </row>
    <row r="1217" spans="1:20" x14ac:dyDescent="0.2">
      <c r="A1217" s="52" t="s">
        <v>123</v>
      </c>
      <c r="B1217" s="49"/>
      <c r="C1217" s="49"/>
      <c r="D1217" s="49"/>
      <c r="E1217" s="49"/>
      <c r="F1217" s="139"/>
      <c r="G1217" s="139"/>
      <c r="H1217" s="49"/>
      <c r="I1217" s="49"/>
      <c r="J1217" s="49"/>
      <c r="K1217" s="49"/>
      <c r="L1217" s="49"/>
      <c r="M1217" s="55"/>
      <c r="N1217" s="79"/>
      <c r="O1217" s="151"/>
      <c r="P1217" s="151"/>
      <c r="Q1217" s="151">
        <f t="shared" si="360"/>
        <v>0</v>
      </c>
      <c r="R1217" s="151">
        <f t="shared" si="361"/>
        <v>0</v>
      </c>
      <c r="S1217" s="151">
        <f t="shared" si="362"/>
        <v>0</v>
      </c>
      <c r="T1217" s="151">
        <f t="shared" si="363"/>
        <v>0</v>
      </c>
    </row>
    <row r="1218" spans="1:20" x14ac:dyDescent="0.2">
      <c r="A1218" s="52" t="s">
        <v>124</v>
      </c>
      <c r="B1218" s="49"/>
      <c r="C1218" s="49"/>
      <c r="D1218" s="49"/>
      <c r="E1218" s="85" t="s">
        <v>129</v>
      </c>
      <c r="F1218" s="139"/>
      <c r="G1218" s="139"/>
      <c r="H1218" s="49">
        <f>H1223</f>
        <v>690000</v>
      </c>
      <c r="I1218" s="49">
        <f>I1223</f>
        <v>10000000</v>
      </c>
      <c r="J1218" s="49">
        <f>J1223</f>
        <v>10000000</v>
      </c>
      <c r="K1218" s="49">
        <f>K1223</f>
        <v>10000000</v>
      </c>
      <c r="L1218" s="49"/>
      <c r="M1218" s="55"/>
      <c r="N1218" s="79"/>
      <c r="O1218" s="151"/>
      <c r="P1218" s="151"/>
      <c r="Q1218" s="151">
        <f t="shared" si="360"/>
        <v>0</v>
      </c>
      <c r="R1218" s="151">
        <f t="shared" si="361"/>
        <v>0</v>
      </c>
      <c r="S1218" s="151">
        <f t="shared" si="362"/>
        <v>0</v>
      </c>
      <c r="T1218" s="151">
        <f t="shared" si="363"/>
        <v>690000</v>
      </c>
    </row>
    <row r="1219" spans="1:20" ht="15" x14ac:dyDescent="0.25">
      <c r="A1219" s="53" t="s">
        <v>125</v>
      </c>
      <c r="B1219" s="54"/>
      <c r="C1219" s="54"/>
      <c r="D1219" s="54"/>
      <c r="E1219" s="54"/>
      <c r="F1219" s="159"/>
      <c r="G1219" s="159"/>
      <c r="H1219" s="54"/>
      <c r="I1219" s="54"/>
      <c r="J1219" s="54"/>
      <c r="K1219" s="54"/>
      <c r="L1219" s="55"/>
      <c r="M1219" s="55"/>
      <c r="N1219" s="79"/>
      <c r="O1219" s="151"/>
      <c r="P1219" s="151"/>
      <c r="Q1219" s="151">
        <f t="shared" si="360"/>
        <v>0</v>
      </c>
      <c r="R1219" s="151">
        <f t="shared" si="361"/>
        <v>0</v>
      </c>
      <c r="S1219" s="151">
        <f t="shared" si="362"/>
        <v>0</v>
      </c>
      <c r="T1219" s="151">
        <f t="shared" si="363"/>
        <v>0</v>
      </c>
    </row>
    <row r="1220" spans="1:20" x14ac:dyDescent="0.2">
      <c r="A1220" s="56" t="s">
        <v>126</v>
      </c>
      <c r="B1220" s="54"/>
      <c r="C1220" s="54"/>
      <c r="D1220" s="54"/>
      <c r="E1220" s="54"/>
      <c r="F1220" s="159"/>
      <c r="G1220" s="159"/>
      <c r="H1220" s="54"/>
      <c r="I1220" s="54"/>
      <c r="J1220" s="54"/>
      <c r="K1220" s="54"/>
      <c r="L1220" s="55"/>
      <c r="M1220" s="55"/>
      <c r="N1220" s="79"/>
      <c r="O1220" s="151"/>
      <c r="P1220" s="151"/>
      <c r="Q1220" s="151">
        <f t="shared" si="360"/>
        <v>0</v>
      </c>
      <c r="R1220" s="151">
        <f t="shared" si="361"/>
        <v>0</v>
      </c>
      <c r="S1220" s="151">
        <f t="shared" si="362"/>
        <v>0</v>
      </c>
      <c r="T1220" s="151">
        <f t="shared" si="363"/>
        <v>0</v>
      </c>
    </row>
    <row r="1221" spans="1:20" x14ac:dyDescent="0.2">
      <c r="A1221" s="42" t="s">
        <v>127</v>
      </c>
      <c r="B1221" s="49"/>
      <c r="C1221" s="49"/>
      <c r="D1221" s="49"/>
      <c r="E1221" s="49"/>
      <c r="F1221" s="139"/>
      <c r="G1221" s="139"/>
      <c r="H1221" s="49">
        <f>H1223</f>
        <v>690000</v>
      </c>
      <c r="I1221" s="49">
        <f>I1223</f>
        <v>10000000</v>
      </c>
      <c r="J1221" s="49">
        <f>J1223</f>
        <v>10000000</v>
      </c>
      <c r="K1221" s="49">
        <f>K1223</f>
        <v>10000000</v>
      </c>
      <c r="L1221" s="49"/>
      <c r="M1221" s="55"/>
      <c r="N1221" s="79"/>
      <c r="O1221" s="151"/>
      <c r="P1221" s="151"/>
      <c r="Q1221" s="151">
        <f t="shared" si="360"/>
        <v>0</v>
      </c>
      <c r="R1221" s="151">
        <f t="shared" si="361"/>
        <v>0</v>
      </c>
      <c r="S1221" s="151">
        <f t="shared" si="362"/>
        <v>0</v>
      </c>
      <c r="T1221" s="151">
        <f t="shared" si="363"/>
        <v>690000</v>
      </c>
    </row>
    <row r="1222" spans="1:20" x14ac:dyDescent="0.2">
      <c r="A1222" s="52" t="s">
        <v>123</v>
      </c>
      <c r="B1222" s="49"/>
      <c r="C1222" s="49"/>
      <c r="D1222" s="49"/>
      <c r="E1222" s="49"/>
      <c r="F1222" s="139"/>
      <c r="G1222" s="139"/>
      <c r="H1222" s="49"/>
      <c r="I1222" s="49"/>
      <c r="J1222" s="49"/>
      <c r="K1222" s="49"/>
      <c r="L1222" s="49"/>
      <c r="M1222" s="55"/>
      <c r="N1222" s="79"/>
      <c r="O1222" s="151"/>
      <c r="P1222" s="151"/>
      <c r="Q1222" s="151">
        <f t="shared" si="360"/>
        <v>0</v>
      </c>
      <c r="R1222" s="151">
        <f t="shared" si="361"/>
        <v>0</v>
      </c>
      <c r="S1222" s="151">
        <f t="shared" si="362"/>
        <v>0</v>
      </c>
      <c r="T1222" s="151">
        <f t="shared" si="363"/>
        <v>0</v>
      </c>
    </row>
    <row r="1223" spans="1:20" x14ac:dyDescent="0.2">
      <c r="A1223" s="52" t="s">
        <v>124</v>
      </c>
      <c r="B1223" s="49"/>
      <c r="C1223" s="49"/>
      <c r="D1223" s="49"/>
      <c r="E1223" s="85" t="s">
        <v>129</v>
      </c>
      <c r="F1223" s="139"/>
      <c r="G1223" s="139"/>
      <c r="H1223" s="49">
        <v>690000</v>
      </c>
      <c r="I1223" s="49">
        <v>10000000</v>
      </c>
      <c r="J1223" s="49">
        <v>10000000</v>
      </c>
      <c r="K1223" s="49">
        <v>10000000</v>
      </c>
      <c r="L1223" s="49"/>
      <c r="M1223" s="55" t="s">
        <v>350</v>
      </c>
      <c r="N1223" s="79"/>
      <c r="O1223" s="151"/>
      <c r="P1223" s="151"/>
      <c r="Q1223" s="151">
        <f t="shared" si="360"/>
        <v>0</v>
      </c>
      <c r="R1223" s="151">
        <f t="shared" si="361"/>
        <v>0</v>
      </c>
      <c r="S1223" s="151">
        <f t="shared" si="362"/>
        <v>0</v>
      </c>
      <c r="T1223" s="151">
        <f t="shared" si="363"/>
        <v>690000</v>
      </c>
    </row>
    <row r="1224" spans="1:20" x14ac:dyDescent="0.2">
      <c r="A1224" s="82" t="s">
        <v>360</v>
      </c>
      <c r="B1224" s="83"/>
      <c r="C1224" s="83"/>
      <c r="D1224" s="83"/>
      <c r="E1224" s="83"/>
      <c r="F1224" s="159"/>
      <c r="G1224" s="159"/>
      <c r="H1224" s="83"/>
      <c r="I1224" s="83"/>
      <c r="J1224" s="83"/>
      <c r="K1224" s="83"/>
      <c r="L1224" s="73"/>
      <c r="M1224" s="73" t="s">
        <v>361</v>
      </c>
      <c r="O1224" s="136"/>
      <c r="P1224" s="136"/>
      <c r="Q1224" s="136">
        <f t="shared" si="360"/>
        <v>0</v>
      </c>
      <c r="R1224" s="136">
        <f t="shared" si="361"/>
        <v>0</v>
      </c>
      <c r="S1224" s="136">
        <f t="shared" si="362"/>
        <v>0</v>
      </c>
      <c r="T1224" s="136">
        <f t="shared" si="363"/>
        <v>0</v>
      </c>
    </row>
    <row r="1225" spans="1:20" ht="15" customHeight="1" x14ac:dyDescent="0.2">
      <c r="A1225" s="130" t="s">
        <v>362</v>
      </c>
      <c r="B1225" s="104"/>
      <c r="C1225" s="104"/>
      <c r="D1225" s="104"/>
      <c r="E1225" s="104"/>
      <c r="F1225" s="162"/>
      <c r="G1225" s="162"/>
      <c r="H1225" s="104"/>
      <c r="I1225" s="104"/>
      <c r="J1225" s="104"/>
      <c r="K1225" s="104"/>
      <c r="L1225" s="105"/>
      <c r="M1225" s="105"/>
      <c r="O1225" s="136"/>
      <c r="P1225" s="136"/>
      <c r="Q1225" s="136">
        <f t="shared" si="360"/>
        <v>0</v>
      </c>
      <c r="R1225" s="136">
        <f t="shared" si="361"/>
        <v>0</v>
      </c>
      <c r="S1225" s="136">
        <f t="shared" si="362"/>
        <v>0</v>
      </c>
      <c r="T1225" s="136">
        <f t="shared" si="363"/>
        <v>0</v>
      </c>
    </row>
    <row r="1226" spans="1:20" ht="15" customHeight="1" x14ac:dyDescent="0.2">
      <c r="A1226" s="131" t="s">
        <v>363</v>
      </c>
      <c r="B1226" s="107"/>
      <c r="C1226" s="107"/>
      <c r="D1226" s="107"/>
      <c r="E1226" s="107"/>
      <c r="F1226" s="163"/>
      <c r="G1226" s="163"/>
      <c r="H1226" s="107"/>
      <c r="I1226" s="107"/>
      <c r="J1226" s="107"/>
      <c r="K1226" s="107"/>
      <c r="L1226" s="108"/>
      <c r="M1226" s="108"/>
      <c r="O1226" s="136"/>
      <c r="P1226" s="136"/>
      <c r="Q1226" s="136">
        <f t="shared" si="360"/>
        <v>0</v>
      </c>
      <c r="R1226" s="136">
        <f t="shared" si="361"/>
        <v>0</v>
      </c>
      <c r="S1226" s="136">
        <f t="shared" si="362"/>
        <v>0</v>
      </c>
      <c r="T1226" s="136">
        <f t="shared" si="363"/>
        <v>0</v>
      </c>
    </row>
    <row r="1227" spans="1:20" ht="15" customHeight="1" x14ac:dyDescent="0.25">
      <c r="A1227" s="77" t="s">
        <v>118</v>
      </c>
      <c r="B1227" s="49">
        <f>B1241+B1256</f>
        <v>916013</v>
      </c>
      <c r="C1227" s="49"/>
      <c r="D1227" s="49"/>
      <c r="E1227" s="78"/>
      <c r="F1227" s="138"/>
      <c r="G1227" s="139">
        <f>G1241+G1256</f>
        <v>2989500</v>
      </c>
      <c r="H1227" s="49">
        <f>H1241+H1256</f>
        <v>8318381</v>
      </c>
      <c r="I1227" s="49">
        <f>I1241+I1256</f>
        <v>19175000</v>
      </c>
      <c r="J1227" s="49">
        <f>J1241+J1256</f>
        <v>33200000</v>
      </c>
      <c r="K1227" s="49">
        <f>K1241+K1256</f>
        <v>24950000</v>
      </c>
      <c r="L1227" s="78"/>
      <c r="M1227" s="55"/>
      <c r="N1227" s="79"/>
      <c r="O1227" s="151"/>
      <c r="P1227" s="151"/>
      <c r="Q1227" s="151">
        <f t="shared" si="360"/>
        <v>0</v>
      </c>
      <c r="R1227" s="151">
        <f t="shared" si="361"/>
        <v>0</v>
      </c>
      <c r="S1227" s="151">
        <f t="shared" si="362"/>
        <v>2989500</v>
      </c>
      <c r="T1227" s="151">
        <f t="shared" si="363"/>
        <v>8318381</v>
      </c>
    </row>
    <row r="1228" spans="1:20" ht="15" customHeight="1" x14ac:dyDescent="0.2">
      <c r="A1228" s="42" t="s">
        <v>119</v>
      </c>
      <c r="B1228" s="49"/>
      <c r="C1228" s="49"/>
      <c r="D1228" s="49"/>
      <c r="E1228" s="49"/>
      <c r="F1228" s="139"/>
      <c r="G1228" s="139"/>
      <c r="H1228" s="49"/>
      <c r="I1228" s="49"/>
      <c r="J1228" s="49"/>
      <c r="K1228" s="49"/>
      <c r="L1228" s="49"/>
      <c r="M1228" s="55"/>
      <c r="N1228" s="79"/>
      <c r="O1228" s="151"/>
      <c r="P1228" s="151"/>
      <c r="Q1228" s="151">
        <f t="shared" si="360"/>
        <v>0</v>
      </c>
      <c r="R1228" s="151">
        <f t="shared" si="361"/>
        <v>0</v>
      </c>
      <c r="S1228" s="151">
        <f t="shared" si="362"/>
        <v>0</v>
      </c>
      <c r="T1228" s="151">
        <f t="shared" si="363"/>
        <v>0</v>
      </c>
    </row>
    <row r="1229" spans="1:20" ht="15" customHeight="1" x14ac:dyDescent="0.2">
      <c r="A1229" s="42" t="s">
        <v>120</v>
      </c>
      <c r="B1229" s="49"/>
      <c r="C1229" s="49"/>
      <c r="D1229" s="49"/>
      <c r="E1229" s="49"/>
      <c r="F1229" s="139"/>
      <c r="G1229" s="139"/>
      <c r="H1229" s="49"/>
      <c r="I1229" s="49"/>
      <c r="J1229" s="49"/>
      <c r="K1229" s="49"/>
      <c r="L1229" s="49"/>
      <c r="M1229" s="55"/>
      <c r="N1229" s="79"/>
      <c r="O1229" s="151"/>
      <c r="P1229" s="151"/>
      <c r="Q1229" s="151">
        <f t="shared" si="360"/>
        <v>0</v>
      </c>
      <c r="R1229" s="151">
        <f t="shared" si="361"/>
        <v>0</v>
      </c>
      <c r="S1229" s="151">
        <f t="shared" si="362"/>
        <v>0</v>
      </c>
      <c r="T1229" s="151">
        <f t="shared" si="363"/>
        <v>0</v>
      </c>
    </row>
    <row r="1230" spans="1:20" ht="15" customHeight="1" x14ac:dyDescent="0.2">
      <c r="A1230" s="42" t="s">
        <v>121</v>
      </c>
      <c r="B1230" s="49"/>
      <c r="C1230" s="49"/>
      <c r="D1230" s="49"/>
      <c r="E1230" s="49"/>
      <c r="F1230" s="139"/>
      <c r="G1230" s="139"/>
      <c r="H1230" s="49"/>
      <c r="I1230" s="49"/>
      <c r="J1230" s="49"/>
      <c r="K1230" s="49"/>
      <c r="L1230" s="49"/>
      <c r="M1230" s="55"/>
      <c r="N1230" s="79"/>
      <c r="O1230" s="151"/>
      <c r="P1230" s="151"/>
      <c r="Q1230" s="151">
        <f t="shared" si="360"/>
        <v>0</v>
      </c>
      <c r="R1230" s="151">
        <f t="shared" si="361"/>
        <v>0</v>
      </c>
      <c r="S1230" s="151">
        <f t="shared" si="362"/>
        <v>0</v>
      </c>
      <c r="T1230" s="151">
        <f t="shared" si="363"/>
        <v>0</v>
      </c>
    </row>
    <row r="1231" spans="1:20" ht="15" customHeight="1" x14ac:dyDescent="0.25">
      <c r="A1231" s="51" t="s">
        <v>122</v>
      </c>
      <c r="B1231" s="49">
        <v>916013</v>
      </c>
      <c r="C1231" s="49"/>
      <c r="D1231" s="49"/>
      <c r="E1231" s="49"/>
      <c r="F1231" s="139"/>
      <c r="G1231" s="139">
        <f t="shared" ref="G1231:K1233" si="368">G1245+G1260</f>
        <v>2989500</v>
      </c>
      <c r="H1231" s="49">
        <f t="shared" si="368"/>
        <v>8318381</v>
      </c>
      <c r="I1231" s="49">
        <f t="shared" si="368"/>
        <v>19175000</v>
      </c>
      <c r="J1231" s="49">
        <f t="shared" si="368"/>
        <v>33200000</v>
      </c>
      <c r="K1231" s="49">
        <f t="shared" si="368"/>
        <v>24950000</v>
      </c>
      <c r="L1231" s="49"/>
      <c r="M1231" s="55"/>
      <c r="N1231" s="79"/>
      <c r="O1231" s="151"/>
      <c r="P1231" s="151"/>
      <c r="Q1231" s="151">
        <f t="shared" si="360"/>
        <v>0</v>
      </c>
      <c r="R1231" s="151">
        <f t="shared" si="361"/>
        <v>0</v>
      </c>
      <c r="S1231" s="151">
        <f t="shared" si="362"/>
        <v>2989500</v>
      </c>
      <c r="T1231" s="151">
        <f t="shared" si="363"/>
        <v>8318381</v>
      </c>
    </row>
    <row r="1232" spans="1:20" ht="15" customHeight="1" x14ac:dyDescent="0.2">
      <c r="A1232" s="52" t="s">
        <v>123</v>
      </c>
      <c r="B1232" s="49"/>
      <c r="C1232" s="49"/>
      <c r="D1232" s="49"/>
      <c r="E1232" s="49"/>
      <c r="F1232" s="139"/>
      <c r="G1232" s="139">
        <f t="shared" si="368"/>
        <v>646119</v>
      </c>
      <c r="H1232" s="49">
        <f t="shared" si="368"/>
        <v>200000</v>
      </c>
      <c r="I1232" s="49">
        <f t="shared" si="368"/>
        <v>200000</v>
      </c>
      <c r="J1232" s="49">
        <f t="shared" si="368"/>
        <v>200000</v>
      </c>
      <c r="K1232" s="49">
        <f t="shared" si="368"/>
        <v>200000</v>
      </c>
      <c r="L1232" s="49"/>
      <c r="M1232" s="55"/>
      <c r="N1232" s="79"/>
      <c r="O1232" s="151"/>
      <c r="P1232" s="151"/>
      <c r="Q1232" s="151">
        <f t="shared" si="360"/>
        <v>0</v>
      </c>
      <c r="R1232" s="151">
        <f t="shared" si="361"/>
        <v>0</v>
      </c>
      <c r="S1232" s="151">
        <f t="shared" si="362"/>
        <v>646119</v>
      </c>
      <c r="T1232" s="151">
        <f t="shared" si="363"/>
        <v>200000</v>
      </c>
    </row>
    <row r="1233" spans="1:20" ht="15" customHeight="1" x14ac:dyDescent="0.2">
      <c r="A1233" s="52" t="s">
        <v>124</v>
      </c>
      <c r="B1233" s="49">
        <f>B1247+B1262</f>
        <v>916013</v>
      </c>
      <c r="C1233" s="49"/>
      <c r="D1233" s="49"/>
      <c r="E1233" s="49"/>
      <c r="F1233" s="139"/>
      <c r="G1233" s="139">
        <f t="shared" si="368"/>
        <v>2343381</v>
      </c>
      <c r="H1233" s="49">
        <f t="shared" si="368"/>
        <v>8118381</v>
      </c>
      <c r="I1233" s="49">
        <f t="shared" si="368"/>
        <v>18975000</v>
      </c>
      <c r="J1233" s="49">
        <f t="shared" si="368"/>
        <v>33000000</v>
      </c>
      <c r="K1233" s="49">
        <f t="shared" si="368"/>
        <v>24750000</v>
      </c>
      <c r="L1233" s="49"/>
      <c r="M1233" s="55"/>
      <c r="N1233" s="79"/>
      <c r="O1233" s="151"/>
      <c r="P1233" s="151"/>
      <c r="Q1233" s="151">
        <f t="shared" si="360"/>
        <v>0</v>
      </c>
      <c r="R1233" s="151">
        <f t="shared" si="361"/>
        <v>0</v>
      </c>
      <c r="S1233" s="151">
        <f t="shared" si="362"/>
        <v>2343381</v>
      </c>
      <c r="T1233" s="151">
        <f t="shared" si="363"/>
        <v>8118381</v>
      </c>
    </row>
    <row r="1234" spans="1:20" ht="15" customHeight="1" x14ac:dyDescent="0.25">
      <c r="A1234" s="53" t="s">
        <v>125</v>
      </c>
      <c r="B1234" s="54"/>
      <c r="C1234" s="54"/>
      <c r="D1234" s="54"/>
      <c r="E1234" s="54"/>
      <c r="F1234" s="159"/>
      <c r="G1234" s="159"/>
      <c r="H1234" s="54"/>
      <c r="I1234" s="54"/>
      <c r="J1234" s="54"/>
      <c r="K1234" s="54"/>
      <c r="L1234" s="55"/>
      <c r="M1234" s="55"/>
      <c r="N1234" s="79"/>
      <c r="O1234" s="151"/>
      <c r="P1234" s="151"/>
      <c r="Q1234" s="151">
        <f t="shared" si="360"/>
        <v>0</v>
      </c>
      <c r="R1234" s="151">
        <f t="shared" si="361"/>
        <v>0</v>
      </c>
      <c r="S1234" s="151">
        <f t="shared" si="362"/>
        <v>0</v>
      </c>
      <c r="T1234" s="151">
        <f t="shared" si="363"/>
        <v>0</v>
      </c>
    </row>
    <row r="1235" spans="1:20" ht="15" customHeight="1" x14ac:dyDescent="0.2">
      <c r="A1235" s="56" t="s">
        <v>126</v>
      </c>
      <c r="B1235" s="54"/>
      <c r="C1235" s="54"/>
      <c r="D1235" s="54"/>
      <c r="E1235" s="54"/>
      <c r="F1235" s="159"/>
      <c r="G1235" s="159"/>
      <c r="H1235" s="54"/>
      <c r="I1235" s="54"/>
      <c r="J1235" s="54"/>
      <c r="K1235" s="54"/>
      <c r="L1235" s="55"/>
      <c r="M1235" s="55"/>
      <c r="N1235" s="79"/>
      <c r="O1235" s="151"/>
      <c r="P1235" s="151"/>
      <c r="Q1235" s="151">
        <f t="shared" si="360"/>
        <v>0</v>
      </c>
      <c r="R1235" s="151">
        <f t="shared" si="361"/>
        <v>0</v>
      </c>
      <c r="S1235" s="151">
        <f t="shared" si="362"/>
        <v>0</v>
      </c>
      <c r="T1235" s="151">
        <f t="shared" si="363"/>
        <v>0</v>
      </c>
    </row>
    <row r="1236" spans="1:20" ht="15" customHeight="1" x14ac:dyDescent="0.2">
      <c r="A1236" s="42" t="s">
        <v>127</v>
      </c>
      <c r="B1236" s="49">
        <f>B1250+B1265</f>
        <v>916013</v>
      </c>
      <c r="C1236" s="49"/>
      <c r="D1236" s="49"/>
      <c r="E1236" s="49"/>
      <c r="F1236" s="139"/>
      <c r="G1236" s="139">
        <f t="shared" ref="G1236:K1237" si="369">G1250+G1265</f>
        <v>2343381</v>
      </c>
      <c r="H1236" s="49">
        <f t="shared" si="369"/>
        <v>8118381</v>
      </c>
      <c r="I1236" s="49">
        <f t="shared" si="369"/>
        <v>18975000</v>
      </c>
      <c r="J1236" s="49">
        <f t="shared" si="369"/>
        <v>33000000</v>
      </c>
      <c r="K1236" s="49">
        <f t="shared" si="369"/>
        <v>24750000</v>
      </c>
      <c r="L1236" s="49"/>
      <c r="M1236" s="55"/>
      <c r="N1236" s="79"/>
      <c r="O1236" s="151"/>
      <c r="P1236" s="151"/>
      <c r="Q1236" s="151">
        <f t="shared" si="360"/>
        <v>0</v>
      </c>
      <c r="R1236" s="151">
        <f t="shared" si="361"/>
        <v>0</v>
      </c>
      <c r="S1236" s="151">
        <f t="shared" si="362"/>
        <v>2343381</v>
      </c>
      <c r="T1236" s="151">
        <f t="shared" si="363"/>
        <v>8118381</v>
      </c>
    </row>
    <row r="1237" spans="1:20" ht="15" customHeight="1" x14ac:dyDescent="0.2">
      <c r="A1237" s="52" t="s">
        <v>123</v>
      </c>
      <c r="B1237" s="49"/>
      <c r="C1237" s="49"/>
      <c r="D1237" s="49"/>
      <c r="E1237" s="49"/>
      <c r="F1237" s="139"/>
      <c r="G1237" s="139"/>
      <c r="H1237" s="49">
        <f t="shared" si="369"/>
        <v>200000</v>
      </c>
      <c r="I1237" s="49">
        <f t="shared" si="369"/>
        <v>200000</v>
      </c>
      <c r="J1237" s="49">
        <f t="shared" si="369"/>
        <v>200000</v>
      </c>
      <c r="K1237" s="49">
        <f t="shared" si="369"/>
        <v>200000</v>
      </c>
      <c r="L1237" s="49"/>
      <c r="M1237" s="55"/>
      <c r="N1237" s="79"/>
      <c r="O1237" s="151"/>
      <c r="P1237" s="151"/>
      <c r="Q1237" s="151">
        <f t="shared" si="360"/>
        <v>0</v>
      </c>
      <c r="R1237" s="151">
        <f t="shared" si="361"/>
        <v>0</v>
      </c>
      <c r="S1237" s="151">
        <f t="shared" si="362"/>
        <v>0</v>
      </c>
      <c r="T1237" s="151">
        <f t="shared" si="363"/>
        <v>200000</v>
      </c>
    </row>
    <row r="1238" spans="1:20" ht="15" customHeight="1" x14ac:dyDescent="0.2">
      <c r="A1238" s="52" t="s">
        <v>124</v>
      </c>
      <c r="B1238" s="49">
        <f>B1253+B1267</f>
        <v>916013</v>
      </c>
      <c r="C1238" s="49"/>
      <c r="D1238" s="49"/>
      <c r="E1238" s="49"/>
      <c r="F1238" s="139"/>
      <c r="G1238" s="139">
        <f>G1253+G1267+G1252</f>
        <v>2989500</v>
      </c>
      <c r="H1238" s="49">
        <f>H1253+H1267+H1252</f>
        <v>8118381</v>
      </c>
      <c r="I1238" s="49">
        <f>I1253+I1267</f>
        <v>18975000</v>
      </c>
      <c r="J1238" s="49">
        <f>J1253+J1267</f>
        <v>33000000</v>
      </c>
      <c r="K1238" s="49">
        <f>K1253+K1267</f>
        <v>24750000</v>
      </c>
      <c r="L1238" s="49"/>
      <c r="M1238" s="55"/>
      <c r="N1238" s="79"/>
      <c r="O1238" s="151"/>
      <c r="P1238" s="151"/>
      <c r="Q1238" s="151">
        <f t="shared" si="360"/>
        <v>0</v>
      </c>
      <c r="R1238" s="151">
        <f t="shared" si="361"/>
        <v>0</v>
      </c>
      <c r="S1238" s="151">
        <f t="shared" si="362"/>
        <v>2989500</v>
      </c>
      <c r="T1238" s="151">
        <f t="shared" si="363"/>
        <v>8118381</v>
      </c>
    </row>
    <row r="1239" spans="1:20" x14ac:dyDescent="0.2">
      <c r="A1239" s="82" t="s">
        <v>364</v>
      </c>
      <c r="B1239" s="83"/>
      <c r="C1239" s="83"/>
      <c r="D1239" s="83"/>
      <c r="E1239" s="83"/>
      <c r="F1239" s="159"/>
      <c r="G1239" s="159"/>
      <c r="H1239" s="83"/>
      <c r="I1239" s="83"/>
      <c r="J1239" s="83"/>
      <c r="K1239" s="83"/>
      <c r="L1239" s="84"/>
      <c r="M1239" s="84" t="s">
        <v>157</v>
      </c>
      <c r="O1239" s="136"/>
      <c r="P1239" s="136"/>
      <c r="Q1239" s="136">
        <f t="shared" si="360"/>
        <v>0</v>
      </c>
      <c r="R1239" s="136">
        <f t="shared" si="361"/>
        <v>0</v>
      </c>
      <c r="S1239" s="136">
        <f t="shared" si="362"/>
        <v>0</v>
      </c>
      <c r="T1239" s="136">
        <f t="shared" si="363"/>
        <v>0</v>
      </c>
    </row>
    <row r="1240" spans="1:20" x14ac:dyDescent="0.2">
      <c r="A1240" s="82" t="s">
        <v>365</v>
      </c>
      <c r="B1240" s="83"/>
      <c r="C1240" s="83"/>
      <c r="D1240" s="83"/>
      <c r="E1240" s="83"/>
      <c r="F1240" s="159"/>
      <c r="G1240" s="159"/>
      <c r="H1240" s="83"/>
      <c r="I1240" s="83"/>
      <c r="J1240" s="83"/>
      <c r="K1240" s="83"/>
      <c r="L1240" s="84"/>
      <c r="M1240" s="87"/>
      <c r="O1240" s="136"/>
      <c r="P1240" s="136"/>
      <c r="Q1240" s="136">
        <f t="shared" si="360"/>
        <v>0</v>
      </c>
      <c r="R1240" s="136">
        <f t="shared" si="361"/>
        <v>0</v>
      </c>
      <c r="S1240" s="136">
        <f t="shared" si="362"/>
        <v>0</v>
      </c>
      <c r="T1240" s="136">
        <f t="shared" si="363"/>
        <v>0</v>
      </c>
    </row>
    <row r="1241" spans="1:20" ht="15" x14ac:dyDescent="0.25">
      <c r="A1241" s="77" t="s">
        <v>118</v>
      </c>
      <c r="B1241" s="78"/>
      <c r="C1241" s="78"/>
      <c r="D1241" s="78"/>
      <c r="E1241" s="78"/>
      <c r="F1241" s="138"/>
      <c r="G1241" s="138">
        <f>G1245</f>
        <v>2343381</v>
      </c>
      <c r="H1241" s="78">
        <f>H1245</f>
        <v>8118381</v>
      </c>
      <c r="I1241" s="78">
        <f>I1245</f>
        <v>18975000</v>
      </c>
      <c r="J1241" s="78">
        <f>J1245</f>
        <v>33000000</v>
      </c>
      <c r="K1241" s="78">
        <f>K1245</f>
        <v>24750000</v>
      </c>
      <c r="L1241" s="78"/>
      <c r="M1241" s="55"/>
      <c r="N1241" s="79"/>
      <c r="O1241" s="151"/>
      <c r="P1241" s="151"/>
      <c r="Q1241" s="151">
        <f t="shared" si="360"/>
        <v>0</v>
      </c>
      <c r="R1241" s="151">
        <f t="shared" si="361"/>
        <v>0</v>
      </c>
      <c r="S1241" s="151">
        <f t="shared" si="362"/>
        <v>2343381</v>
      </c>
      <c r="T1241" s="151">
        <f t="shared" si="363"/>
        <v>8118381</v>
      </c>
    </row>
    <row r="1242" spans="1:20" x14ac:dyDescent="0.2">
      <c r="A1242" s="42" t="s">
        <v>119</v>
      </c>
      <c r="B1242" s="49"/>
      <c r="C1242" s="49"/>
      <c r="D1242" s="49"/>
      <c r="E1242" s="49"/>
      <c r="F1242" s="139"/>
      <c r="G1242" s="139"/>
      <c r="H1242" s="49"/>
      <c r="I1242" s="49"/>
      <c r="J1242" s="49"/>
      <c r="K1242" s="49"/>
      <c r="L1242" s="49"/>
      <c r="M1242" s="55"/>
      <c r="N1242" s="79"/>
      <c r="O1242" s="151"/>
      <c r="P1242" s="151"/>
      <c r="Q1242" s="151">
        <f t="shared" si="360"/>
        <v>0</v>
      </c>
      <c r="R1242" s="151">
        <f t="shared" si="361"/>
        <v>0</v>
      </c>
      <c r="S1242" s="151">
        <f t="shared" si="362"/>
        <v>0</v>
      </c>
      <c r="T1242" s="151">
        <f t="shared" si="363"/>
        <v>0</v>
      </c>
    </row>
    <row r="1243" spans="1:20" x14ac:dyDescent="0.2">
      <c r="A1243" s="42" t="s">
        <v>120</v>
      </c>
      <c r="B1243" s="49"/>
      <c r="C1243" s="49"/>
      <c r="D1243" s="49"/>
      <c r="E1243" s="49"/>
      <c r="F1243" s="139"/>
      <c r="G1243" s="139"/>
      <c r="H1243" s="49"/>
      <c r="I1243" s="49"/>
      <c r="J1243" s="49"/>
      <c r="K1243" s="49"/>
      <c r="L1243" s="49"/>
      <c r="M1243" s="55"/>
      <c r="N1243" s="79"/>
      <c r="O1243" s="151"/>
      <c r="P1243" s="151"/>
      <c r="Q1243" s="151">
        <f t="shared" si="360"/>
        <v>0</v>
      </c>
      <c r="R1243" s="151">
        <f t="shared" si="361"/>
        <v>0</v>
      </c>
      <c r="S1243" s="151">
        <f t="shared" si="362"/>
        <v>0</v>
      </c>
      <c r="T1243" s="151">
        <f t="shared" si="363"/>
        <v>0</v>
      </c>
    </row>
    <row r="1244" spans="1:20" x14ac:dyDescent="0.2">
      <c r="A1244" s="42" t="s">
        <v>121</v>
      </c>
      <c r="B1244" s="49"/>
      <c r="C1244" s="49"/>
      <c r="D1244" s="49"/>
      <c r="E1244" s="49"/>
      <c r="F1244" s="139"/>
      <c r="G1244" s="139"/>
      <c r="H1244" s="49"/>
      <c r="I1244" s="49"/>
      <c r="J1244" s="49"/>
      <c r="K1244" s="49"/>
      <c r="L1244" s="49"/>
      <c r="M1244" s="55"/>
      <c r="N1244" s="79"/>
      <c r="O1244" s="151"/>
      <c r="P1244" s="151"/>
      <c r="Q1244" s="151">
        <f t="shared" si="360"/>
        <v>0</v>
      </c>
      <c r="R1244" s="151">
        <f t="shared" si="361"/>
        <v>0</v>
      </c>
      <c r="S1244" s="151">
        <f t="shared" si="362"/>
        <v>0</v>
      </c>
      <c r="T1244" s="151">
        <f t="shared" si="363"/>
        <v>0</v>
      </c>
    </row>
    <row r="1245" spans="1:20" ht="15" x14ac:dyDescent="0.25">
      <c r="A1245" s="51" t="s">
        <v>122</v>
      </c>
      <c r="B1245" s="49"/>
      <c r="C1245" s="49"/>
      <c r="D1245" s="49"/>
      <c r="E1245" s="49"/>
      <c r="F1245" s="139"/>
      <c r="G1245" s="139">
        <f>G1247</f>
        <v>2343381</v>
      </c>
      <c r="H1245" s="49">
        <f>H1247</f>
        <v>8118381</v>
      </c>
      <c r="I1245" s="49">
        <f>I1247</f>
        <v>18975000</v>
      </c>
      <c r="J1245" s="49">
        <f>J1247</f>
        <v>33000000</v>
      </c>
      <c r="K1245" s="49">
        <f>K1247</f>
        <v>24750000</v>
      </c>
      <c r="L1245" s="49"/>
      <c r="M1245" s="55"/>
      <c r="N1245" s="79"/>
      <c r="O1245" s="151"/>
      <c r="P1245" s="151"/>
      <c r="Q1245" s="151">
        <f t="shared" si="360"/>
        <v>0</v>
      </c>
      <c r="R1245" s="151">
        <f t="shared" si="361"/>
        <v>0</v>
      </c>
      <c r="S1245" s="151">
        <f t="shared" si="362"/>
        <v>2343381</v>
      </c>
      <c r="T1245" s="151">
        <f t="shared" si="363"/>
        <v>8118381</v>
      </c>
    </row>
    <row r="1246" spans="1:20" x14ac:dyDescent="0.2">
      <c r="A1246" s="52" t="s">
        <v>123</v>
      </c>
      <c r="B1246" s="49"/>
      <c r="C1246" s="49"/>
      <c r="D1246" s="49"/>
      <c r="E1246" s="49"/>
      <c r="F1246" s="139"/>
      <c r="G1246" s="139"/>
      <c r="H1246" s="49"/>
      <c r="I1246" s="49"/>
      <c r="J1246" s="49"/>
      <c r="K1246" s="49"/>
      <c r="L1246" s="49"/>
      <c r="M1246" s="55"/>
      <c r="N1246" s="79"/>
      <c r="O1246" s="151"/>
      <c r="P1246" s="151"/>
      <c r="Q1246" s="151">
        <f t="shared" ref="Q1246:Q1309" si="370">C1246</f>
        <v>0</v>
      </c>
      <c r="R1246" s="151">
        <f t="shared" ref="R1246:R1309" si="371">D1246</f>
        <v>0</v>
      </c>
      <c r="S1246" s="151">
        <f t="shared" ref="S1246:S1309" si="372">G1246</f>
        <v>0</v>
      </c>
      <c r="T1246" s="151">
        <f t="shared" ref="T1246:T1309" si="373">H1246</f>
        <v>0</v>
      </c>
    </row>
    <row r="1247" spans="1:20" x14ac:dyDescent="0.2">
      <c r="A1247" s="52" t="s">
        <v>124</v>
      </c>
      <c r="B1247" s="49"/>
      <c r="C1247" s="49"/>
      <c r="D1247" s="49"/>
      <c r="E1247" s="85" t="s">
        <v>129</v>
      </c>
      <c r="F1247" s="139"/>
      <c r="G1247" s="139">
        <f>G1253+G1252</f>
        <v>2343381</v>
      </c>
      <c r="H1247" s="49">
        <f>H1253+H1252</f>
        <v>8118381</v>
      </c>
      <c r="I1247" s="49">
        <f>I1253</f>
        <v>18975000</v>
      </c>
      <c r="J1247" s="49">
        <f>J1253</f>
        <v>33000000</v>
      </c>
      <c r="K1247" s="49">
        <f>K1253</f>
        <v>24750000</v>
      </c>
      <c r="L1247" s="49"/>
      <c r="M1247" s="55"/>
      <c r="N1247" s="79"/>
      <c r="O1247" s="151"/>
      <c r="P1247" s="151"/>
      <c r="Q1247" s="151">
        <f t="shared" si="370"/>
        <v>0</v>
      </c>
      <c r="R1247" s="151">
        <f t="shared" si="371"/>
        <v>0</v>
      </c>
      <c r="S1247" s="151">
        <f t="shared" si="372"/>
        <v>2343381</v>
      </c>
      <c r="T1247" s="151">
        <f t="shared" si="373"/>
        <v>8118381</v>
      </c>
    </row>
    <row r="1248" spans="1:20" ht="15" x14ac:dyDescent="0.25">
      <c r="A1248" s="53" t="s">
        <v>125</v>
      </c>
      <c r="B1248" s="54"/>
      <c r="C1248" s="54"/>
      <c r="D1248" s="54"/>
      <c r="E1248" s="54"/>
      <c r="F1248" s="159"/>
      <c r="G1248" s="159"/>
      <c r="H1248" s="54"/>
      <c r="I1248" s="54"/>
      <c r="J1248" s="54"/>
      <c r="K1248" s="54"/>
      <c r="L1248" s="55"/>
      <c r="M1248" s="55"/>
      <c r="N1248" s="79"/>
      <c r="O1248" s="151"/>
      <c r="P1248" s="151"/>
      <c r="Q1248" s="151">
        <f t="shared" si="370"/>
        <v>0</v>
      </c>
      <c r="R1248" s="151">
        <f t="shared" si="371"/>
        <v>0</v>
      </c>
      <c r="S1248" s="151">
        <f t="shared" si="372"/>
        <v>0</v>
      </c>
      <c r="T1248" s="151">
        <f t="shared" si="373"/>
        <v>0</v>
      </c>
    </row>
    <row r="1249" spans="1:20" x14ac:dyDescent="0.2">
      <c r="A1249" s="56" t="s">
        <v>126</v>
      </c>
      <c r="B1249" s="54"/>
      <c r="C1249" s="54"/>
      <c r="D1249" s="54"/>
      <c r="E1249" s="54"/>
      <c r="F1249" s="159"/>
      <c r="G1249" s="159"/>
      <c r="H1249" s="54"/>
      <c r="I1249" s="54"/>
      <c r="J1249" s="54"/>
      <c r="K1249" s="54"/>
      <c r="L1249" s="55"/>
      <c r="M1249" s="55"/>
      <c r="N1249" s="79"/>
      <c r="O1249" s="151"/>
      <c r="P1249" s="151"/>
      <c r="Q1249" s="151">
        <f t="shared" si="370"/>
        <v>0</v>
      </c>
      <c r="R1249" s="151">
        <f t="shared" si="371"/>
        <v>0</v>
      </c>
      <c r="S1249" s="151">
        <f t="shared" si="372"/>
        <v>0</v>
      </c>
      <c r="T1249" s="151">
        <f t="shared" si="373"/>
        <v>0</v>
      </c>
    </row>
    <row r="1250" spans="1:20" x14ac:dyDescent="0.2">
      <c r="A1250" s="42" t="s">
        <v>127</v>
      </c>
      <c r="B1250" s="49"/>
      <c r="C1250" s="49"/>
      <c r="D1250" s="49"/>
      <c r="E1250" s="49"/>
      <c r="F1250" s="139"/>
      <c r="G1250" s="139">
        <f>G1253+G1252</f>
        <v>2343381</v>
      </c>
      <c r="H1250" s="49">
        <f>H1253+H1252</f>
        <v>8118381</v>
      </c>
      <c r="I1250" s="49">
        <f>I1253</f>
        <v>18975000</v>
      </c>
      <c r="J1250" s="49">
        <f>J1253</f>
        <v>33000000</v>
      </c>
      <c r="K1250" s="49">
        <f>K1253</f>
        <v>24750000</v>
      </c>
      <c r="L1250" s="49"/>
      <c r="M1250" s="55"/>
      <c r="N1250" s="79"/>
      <c r="O1250" s="151"/>
      <c r="P1250" s="151"/>
      <c r="Q1250" s="151">
        <f t="shared" si="370"/>
        <v>0</v>
      </c>
      <c r="R1250" s="151">
        <f t="shared" si="371"/>
        <v>0</v>
      </c>
      <c r="S1250" s="151">
        <f t="shared" si="372"/>
        <v>2343381</v>
      </c>
      <c r="T1250" s="151">
        <f t="shared" si="373"/>
        <v>8118381</v>
      </c>
    </row>
    <row r="1251" spans="1:20" x14ac:dyDescent="0.2">
      <c r="A1251" s="52" t="s">
        <v>123</v>
      </c>
      <c r="B1251" s="49"/>
      <c r="C1251" s="49"/>
      <c r="D1251" s="49"/>
      <c r="E1251" s="49"/>
      <c r="F1251" s="139"/>
      <c r="G1251" s="139"/>
      <c r="H1251" s="49"/>
      <c r="I1251" s="49"/>
      <c r="J1251" s="49"/>
      <c r="K1251" s="49"/>
      <c r="L1251" s="49"/>
      <c r="M1251" s="55"/>
      <c r="N1251" s="79"/>
      <c r="O1251" s="151"/>
      <c r="P1251" s="151"/>
      <c r="Q1251" s="151">
        <f t="shared" si="370"/>
        <v>0</v>
      </c>
      <c r="R1251" s="151">
        <f t="shared" si="371"/>
        <v>0</v>
      </c>
      <c r="S1251" s="151">
        <f t="shared" si="372"/>
        <v>0</v>
      </c>
      <c r="T1251" s="151">
        <f t="shared" si="373"/>
        <v>0</v>
      </c>
    </row>
    <row r="1252" spans="1:20" x14ac:dyDescent="0.2">
      <c r="A1252" s="52" t="s">
        <v>124</v>
      </c>
      <c r="B1252" s="49"/>
      <c r="C1252" s="49"/>
      <c r="D1252" s="49"/>
      <c r="E1252" s="85" t="s">
        <v>129</v>
      </c>
      <c r="F1252" s="139"/>
      <c r="G1252" s="139">
        <v>2343381</v>
      </c>
      <c r="H1252" s="49">
        <v>2343381</v>
      </c>
      <c r="I1252" s="49"/>
      <c r="J1252" s="49"/>
      <c r="K1252" s="49"/>
      <c r="L1252" s="49"/>
      <c r="M1252" s="55" t="s">
        <v>366</v>
      </c>
      <c r="N1252" s="81" t="s">
        <v>129</v>
      </c>
      <c r="O1252" s="151"/>
      <c r="P1252" s="151"/>
      <c r="Q1252" s="151">
        <f t="shared" si="370"/>
        <v>0</v>
      </c>
      <c r="R1252" s="151">
        <f t="shared" si="371"/>
        <v>0</v>
      </c>
      <c r="S1252" s="151">
        <f t="shared" si="372"/>
        <v>2343381</v>
      </c>
      <c r="T1252" s="151">
        <f t="shared" si="373"/>
        <v>2343381</v>
      </c>
    </row>
    <row r="1253" spans="1:20" x14ac:dyDescent="0.2">
      <c r="A1253" s="52" t="s">
        <v>124</v>
      </c>
      <c r="B1253" s="49"/>
      <c r="C1253" s="49"/>
      <c r="D1253" s="49"/>
      <c r="E1253" s="85" t="s">
        <v>129</v>
      </c>
      <c r="F1253" s="139"/>
      <c r="G1253" s="139"/>
      <c r="H1253" s="49">
        <v>5775000</v>
      </c>
      <c r="I1253" s="49">
        <v>18975000</v>
      </c>
      <c r="J1253" s="49">
        <v>33000000</v>
      </c>
      <c r="K1253" s="49">
        <v>24750000</v>
      </c>
      <c r="L1253" s="49"/>
      <c r="M1253" s="55" t="s">
        <v>350</v>
      </c>
      <c r="N1253" s="79"/>
      <c r="O1253" s="151"/>
      <c r="P1253" s="151"/>
      <c r="Q1253" s="151">
        <f t="shared" si="370"/>
        <v>0</v>
      </c>
      <c r="R1253" s="151">
        <f t="shared" si="371"/>
        <v>0</v>
      </c>
      <c r="S1253" s="151">
        <f t="shared" si="372"/>
        <v>0</v>
      </c>
      <c r="T1253" s="151">
        <f t="shared" si="373"/>
        <v>5775000</v>
      </c>
    </row>
    <row r="1254" spans="1:20" x14ac:dyDescent="0.2">
      <c r="A1254" s="71" t="s">
        <v>367</v>
      </c>
      <c r="B1254" s="72"/>
      <c r="C1254" s="72"/>
      <c r="D1254" s="72"/>
      <c r="E1254" s="72"/>
      <c r="F1254" s="162"/>
      <c r="G1254" s="162"/>
      <c r="H1254" s="72"/>
      <c r="I1254" s="72"/>
      <c r="J1254" s="72"/>
      <c r="K1254" s="72"/>
      <c r="L1254" s="73"/>
      <c r="M1254" s="73" t="s">
        <v>240</v>
      </c>
      <c r="O1254" s="136"/>
      <c r="P1254" s="136"/>
      <c r="Q1254" s="136">
        <f t="shared" si="370"/>
        <v>0</v>
      </c>
      <c r="R1254" s="136">
        <f t="shared" si="371"/>
        <v>0</v>
      </c>
      <c r="S1254" s="136">
        <f t="shared" si="372"/>
        <v>0</v>
      </c>
      <c r="T1254" s="136">
        <f t="shared" si="373"/>
        <v>0</v>
      </c>
    </row>
    <row r="1255" spans="1:20" x14ac:dyDescent="0.2">
      <c r="A1255" s="82" t="s">
        <v>368</v>
      </c>
      <c r="B1255" s="83"/>
      <c r="C1255" s="83"/>
      <c r="D1255" s="83"/>
      <c r="E1255" s="83"/>
      <c r="F1255" s="159"/>
      <c r="G1255" s="159"/>
      <c r="H1255" s="83"/>
      <c r="I1255" s="83"/>
      <c r="J1255" s="83"/>
      <c r="K1255" s="83"/>
      <c r="L1255" s="84"/>
      <c r="M1255" s="84"/>
      <c r="O1255" s="136"/>
      <c r="P1255" s="136"/>
      <c r="Q1255" s="136">
        <f t="shared" si="370"/>
        <v>0</v>
      </c>
      <c r="R1255" s="136">
        <f t="shared" si="371"/>
        <v>0</v>
      </c>
      <c r="S1255" s="136">
        <f t="shared" si="372"/>
        <v>0</v>
      </c>
      <c r="T1255" s="136">
        <f t="shared" si="373"/>
        <v>0</v>
      </c>
    </row>
    <row r="1256" spans="1:20" ht="15" x14ac:dyDescent="0.25">
      <c r="A1256" s="77" t="s">
        <v>118</v>
      </c>
      <c r="B1256" s="78">
        <f>B1260</f>
        <v>916013</v>
      </c>
      <c r="C1256" s="78"/>
      <c r="D1256" s="78"/>
      <c r="E1256" s="78"/>
      <c r="F1256" s="138"/>
      <c r="G1256" s="138">
        <f>G1260</f>
        <v>646119</v>
      </c>
      <c r="H1256" s="78">
        <f>H1260</f>
        <v>200000</v>
      </c>
      <c r="I1256" s="78">
        <f>I1260</f>
        <v>200000</v>
      </c>
      <c r="J1256" s="78">
        <f>J1260</f>
        <v>200000</v>
      </c>
      <c r="K1256" s="78">
        <f>K1260</f>
        <v>200000</v>
      </c>
      <c r="L1256" s="78"/>
      <c r="M1256" s="55"/>
      <c r="N1256" s="79"/>
      <c r="O1256" s="151"/>
      <c r="P1256" s="151"/>
      <c r="Q1256" s="151">
        <f t="shared" si="370"/>
        <v>0</v>
      </c>
      <c r="R1256" s="151">
        <f t="shared" si="371"/>
        <v>0</v>
      </c>
      <c r="S1256" s="151">
        <f t="shared" si="372"/>
        <v>646119</v>
      </c>
      <c r="T1256" s="151">
        <f t="shared" si="373"/>
        <v>200000</v>
      </c>
    </row>
    <row r="1257" spans="1:20" x14ac:dyDescent="0.2">
      <c r="A1257" s="42" t="s">
        <v>119</v>
      </c>
      <c r="B1257" s="49"/>
      <c r="C1257" s="49"/>
      <c r="D1257" s="49"/>
      <c r="E1257" s="49"/>
      <c r="F1257" s="139"/>
      <c r="G1257" s="139"/>
      <c r="H1257" s="49"/>
      <c r="I1257" s="49"/>
      <c r="J1257" s="49"/>
      <c r="K1257" s="49"/>
      <c r="L1257" s="49"/>
      <c r="M1257" s="55"/>
      <c r="N1257" s="79"/>
      <c r="O1257" s="151"/>
      <c r="P1257" s="151"/>
      <c r="Q1257" s="151">
        <f t="shared" si="370"/>
        <v>0</v>
      </c>
      <c r="R1257" s="151">
        <f t="shared" si="371"/>
        <v>0</v>
      </c>
      <c r="S1257" s="151">
        <f t="shared" si="372"/>
        <v>0</v>
      </c>
      <c r="T1257" s="151">
        <f t="shared" si="373"/>
        <v>0</v>
      </c>
    </row>
    <row r="1258" spans="1:20" x14ac:dyDescent="0.2">
      <c r="A1258" s="42" t="s">
        <v>120</v>
      </c>
      <c r="B1258" s="49"/>
      <c r="C1258" s="49"/>
      <c r="D1258" s="49"/>
      <c r="E1258" s="49"/>
      <c r="F1258" s="139"/>
      <c r="G1258" s="139"/>
      <c r="H1258" s="49"/>
      <c r="I1258" s="49"/>
      <c r="J1258" s="49"/>
      <c r="K1258" s="49"/>
      <c r="L1258" s="49"/>
      <c r="M1258" s="55"/>
      <c r="N1258" s="79"/>
      <c r="O1258" s="151"/>
      <c r="P1258" s="151"/>
      <c r="Q1258" s="151">
        <f t="shared" si="370"/>
        <v>0</v>
      </c>
      <c r="R1258" s="151">
        <f t="shared" si="371"/>
        <v>0</v>
      </c>
      <c r="S1258" s="151">
        <f t="shared" si="372"/>
        <v>0</v>
      </c>
      <c r="T1258" s="151">
        <f t="shared" si="373"/>
        <v>0</v>
      </c>
    </row>
    <row r="1259" spans="1:20" x14ac:dyDescent="0.2">
      <c r="A1259" s="42" t="s">
        <v>121</v>
      </c>
      <c r="B1259" s="49"/>
      <c r="C1259" s="49"/>
      <c r="D1259" s="49"/>
      <c r="E1259" s="49"/>
      <c r="F1259" s="139"/>
      <c r="G1259" s="139"/>
      <c r="H1259" s="49"/>
      <c r="I1259" s="49"/>
      <c r="J1259" s="49"/>
      <c r="K1259" s="49"/>
      <c r="L1259" s="49"/>
      <c r="M1259" s="55"/>
      <c r="N1259" s="79"/>
      <c r="O1259" s="151"/>
      <c r="P1259" s="151"/>
      <c r="Q1259" s="151">
        <f t="shared" si="370"/>
        <v>0</v>
      </c>
      <c r="R1259" s="151">
        <f t="shared" si="371"/>
        <v>0</v>
      </c>
      <c r="S1259" s="151">
        <f t="shared" si="372"/>
        <v>0</v>
      </c>
      <c r="T1259" s="151">
        <f t="shared" si="373"/>
        <v>0</v>
      </c>
    </row>
    <row r="1260" spans="1:20" ht="15" x14ac:dyDescent="0.25">
      <c r="A1260" s="51" t="s">
        <v>122</v>
      </c>
      <c r="B1260" s="49">
        <f>B1262</f>
        <v>916013</v>
      </c>
      <c r="C1260" s="49"/>
      <c r="D1260" s="49"/>
      <c r="E1260" s="49"/>
      <c r="F1260" s="139"/>
      <c r="G1260" s="139">
        <f>G1261</f>
        <v>646119</v>
      </c>
      <c r="H1260" s="49">
        <f>H1261</f>
        <v>200000</v>
      </c>
      <c r="I1260" s="49">
        <f>I1261</f>
        <v>200000</v>
      </c>
      <c r="J1260" s="49">
        <f>J1261</f>
        <v>200000</v>
      </c>
      <c r="K1260" s="49">
        <f>K1261</f>
        <v>200000</v>
      </c>
      <c r="L1260" s="49"/>
      <c r="M1260" s="55"/>
      <c r="N1260" s="79"/>
      <c r="O1260" s="151"/>
      <c r="P1260" s="151"/>
      <c r="Q1260" s="151">
        <f t="shared" si="370"/>
        <v>0</v>
      </c>
      <c r="R1260" s="151">
        <f t="shared" si="371"/>
        <v>0</v>
      </c>
      <c r="S1260" s="151">
        <f t="shared" si="372"/>
        <v>646119</v>
      </c>
      <c r="T1260" s="151">
        <f t="shared" si="373"/>
        <v>200000</v>
      </c>
    </row>
    <row r="1261" spans="1:20" x14ac:dyDescent="0.2">
      <c r="A1261" s="52" t="s">
        <v>123</v>
      </c>
      <c r="B1261" s="49"/>
      <c r="C1261" s="49"/>
      <c r="D1261" s="49"/>
      <c r="E1261" s="49"/>
      <c r="F1261" s="139"/>
      <c r="G1261" s="139">
        <f>G1266+G1267</f>
        <v>646119</v>
      </c>
      <c r="H1261" s="49">
        <f>H1266</f>
        <v>200000</v>
      </c>
      <c r="I1261" s="49">
        <f>I1266</f>
        <v>200000</v>
      </c>
      <c r="J1261" s="49">
        <f>J1266</f>
        <v>200000</v>
      </c>
      <c r="K1261" s="49">
        <f>K1266</f>
        <v>200000</v>
      </c>
      <c r="L1261" s="49"/>
      <c r="M1261" s="55"/>
      <c r="N1261" s="79"/>
      <c r="O1261" s="151"/>
      <c r="P1261" s="151"/>
      <c r="Q1261" s="151">
        <f t="shared" si="370"/>
        <v>0</v>
      </c>
      <c r="R1261" s="151">
        <f t="shared" si="371"/>
        <v>0</v>
      </c>
      <c r="S1261" s="151">
        <f t="shared" si="372"/>
        <v>646119</v>
      </c>
      <c r="T1261" s="151">
        <f t="shared" si="373"/>
        <v>200000</v>
      </c>
    </row>
    <row r="1262" spans="1:20" x14ac:dyDescent="0.2">
      <c r="A1262" s="52" t="s">
        <v>124</v>
      </c>
      <c r="B1262" s="49">
        <f>B1265</f>
        <v>916013</v>
      </c>
      <c r="C1262" s="49"/>
      <c r="D1262" s="49"/>
      <c r="E1262" s="49"/>
      <c r="F1262" s="139"/>
      <c r="G1262" s="139"/>
      <c r="H1262" s="49"/>
      <c r="I1262" s="49"/>
      <c r="J1262" s="49"/>
      <c r="K1262" s="49"/>
      <c r="L1262" s="49"/>
      <c r="M1262" s="55"/>
      <c r="N1262" s="79"/>
      <c r="O1262" s="151"/>
      <c r="P1262" s="151"/>
      <c r="Q1262" s="151">
        <f t="shared" si="370"/>
        <v>0</v>
      </c>
      <c r="R1262" s="151">
        <f t="shared" si="371"/>
        <v>0</v>
      </c>
      <c r="S1262" s="151">
        <f t="shared" si="372"/>
        <v>0</v>
      </c>
      <c r="T1262" s="151">
        <f t="shared" si="373"/>
        <v>0</v>
      </c>
    </row>
    <row r="1263" spans="1:20" ht="15" x14ac:dyDescent="0.25">
      <c r="A1263" s="53" t="s">
        <v>125</v>
      </c>
      <c r="B1263" s="54"/>
      <c r="C1263" s="54"/>
      <c r="D1263" s="54"/>
      <c r="E1263" s="54"/>
      <c r="F1263" s="159"/>
      <c r="G1263" s="159"/>
      <c r="H1263" s="54"/>
      <c r="I1263" s="54"/>
      <c r="J1263" s="54"/>
      <c r="K1263" s="54"/>
      <c r="L1263" s="55"/>
      <c r="M1263" s="55"/>
      <c r="N1263" s="79"/>
      <c r="O1263" s="151"/>
      <c r="P1263" s="151"/>
      <c r="Q1263" s="151">
        <f t="shared" si="370"/>
        <v>0</v>
      </c>
      <c r="R1263" s="151">
        <f t="shared" si="371"/>
        <v>0</v>
      </c>
      <c r="S1263" s="151">
        <f t="shared" si="372"/>
        <v>0</v>
      </c>
      <c r="T1263" s="151">
        <f t="shared" si="373"/>
        <v>0</v>
      </c>
    </row>
    <row r="1264" spans="1:20" x14ac:dyDescent="0.2">
      <c r="A1264" s="56" t="s">
        <v>126</v>
      </c>
      <c r="B1264" s="54"/>
      <c r="C1264" s="54"/>
      <c r="D1264" s="54"/>
      <c r="E1264" s="54"/>
      <c r="F1264" s="159"/>
      <c r="G1264" s="159"/>
      <c r="H1264" s="54"/>
      <c r="I1264" s="54"/>
      <c r="J1264" s="54"/>
      <c r="K1264" s="54"/>
      <c r="L1264" s="55"/>
      <c r="M1264" s="55"/>
      <c r="N1264" s="79"/>
      <c r="O1264" s="151"/>
      <c r="P1264" s="151"/>
      <c r="Q1264" s="151">
        <f t="shared" si="370"/>
        <v>0</v>
      </c>
      <c r="R1264" s="151">
        <f t="shared" si="371"/>
        <v>0</v>
      </c>
      <c r="S1264" s="151">
        <f t="shared" si="372"/>
        <v>0</v>
      </c>
      <c r="T1264" s="151">
        <f t="shared" si="373"/>
        <v>0</v>
      </c>
    </row>
    <row r="1265" spans="1:20" x14ac:dyDescent="0.2">
      <c r="A1265" s="42" t="s">
        <v>127</v>
      </c>
      <c r="B1265" s="49">
        <f>B1267</f>
        <v>916013</v>
      </c>
      <c r="C1265" s="49"/>
      <c r="D1265" s="49"/>
      <c r="E1265" s="49"/>
      <c r="F1265" s="139"/>
      <c r="G1265" s="139"/>
      <c r="H1265" s="49"/>
      <c r="I1265" s="49"/>
      <c r="J1265" s="49"/>
      <c r="K1265" s="49"/>
      <c r="L1265" s="49"/>
      <c r="M1265" s="55"/>
      <c r="N1265" s="79"/>
      <c r="O1265" s="151"/>
      <c r="P1265" s="151"/>
      <c r="Q1265" s="151">
        <f t="shared" si="370"/>
        <v>0</v>
      </c>
      <c r="R1265" s="151">
        <f t="shared" si="371"/>
        <v>0</v>
      </c>
      <c r="S1265" s="151">
        <f t="shared" si="372"/>
        <v>0</v>
      </c>
      <c r="T1265" s="151">
        <f t="shared" si="373"/>
        <v>0</v>
      </c>
    </row>
    <row r="1266" spans="1:20" x14ac:dyDescent="0.2">
      <c r="A1266" s="52" t="s">
        <v>123</v>
      </c>
      <c r="B1266" s="49"/>
      <c r="C1266" s="49"/>
      <c r="D1266" s="49"/>
      <c r="E1266" s="49"/>
      <c r="F1266" s="139"/>
      <c r="G1266" s="139"/>
      <c r="H1266" s="49">
        <v>200000</v>
      </c>
      <c r="I1266" s="49">
        <v>200000</v>
      </c>
      <c r="J1266" s="49">
        <v>200000</v>
      </c>
      <c r="K1266" s="49">
        <v>200000</v>
      </c>
      <c r="L1266" s="49"/>
      <c r="M1266" s="111" t="s">
        <v>369</v>
      </c>
      <c r="N1266" s="79"/>
      <c r="O1266" s="151"/>
      <c r="P1266" s="151"/>
      <c r="Q1266" s="151">
        <f t="shared" si="370"/>
        <v>0</v>
      </c>
      <c r="R1266" s="151">
        <f t="shared" si="371"/>
        <v>0</v>
      </c>
      <c r="S1266" s="151">
        <f t="shared" si="372"/>
        <v>0</v>
      </c>
      <c r="T1266" s="151">
        <f t="shared" si="373"/>
        <v>200000</v>
      </c>
    </row>
    <row r="1267" spans="1:20" x14ac:dyDescent="0.2">
      <c r="A1267" s="52" t="s">
        <v>124</v>
      </c>
      <c r="B1267" s="49">
        <v>916013</v>
      </c>
      <c r="C1267" s="49"/>
      <c r="D1267" s="49"/>
      <c r="E1267" s="49" t="s">
        <v>143</v>
      </c>
      <c r="F1267" s="139"/>
      <c r="G1267" s="139">
        <v>646119</v>
      </c>
      <c r="H1267" s="49"/>
      <c r="I1267" s="49"/>
      <c r="J1267" s="49"/>
      <c r="K1267" s="49"/>
      <c r="L1267" s="49"/>
      <c r="M1267" s="55" t="s">
        <v>370</v>
      </c>
      <c r="N1267" s="81" t="s">
        <v>129</v>
      </c>
      <c r="O1267" s="151"/>
      <c r="P1267" s="151"/>
      <c r="Q1267" s="151">
        <f t="shared" si="370"/>
        <v>0</v>
      </c>
      <c r="R1267" s="151">
        <f t="shared" si="371"/>
        <v>0</v>
      </c>
      <c r="S1267" s="151">
        <f t="shared" si="372"/>
        <v>646119</v>
      </c>
      <c r="T1267" s="151">
        <f t="shared" si="373"/>
        <v>0</v>
      </c>
    </row>
    <row r="1268" spans="1:20" x14ac:dyDescent="0.2">
      <c r="A1268" s="82" t="s">
        <v>371</v>
      </c>
      <c r="B1268" s="83"/>
      <c r="C1268" s="83"/>
      <c r="D1268" s="83"/>
      <c r="E1268" s="83"/>
      <c r="F1268" s="159"/>
      <c r="G1268" s="159"/>
      <c r="H1268" s="83"/>
      <c r="I1268" s="83"/>
      <c r="J1268" s="83"/>
      <c r="K1268" s="83"/>
      <c r="L1268" s="84"/>
      <c r="M1268" s="84" t="s">
        <v>244</v>
      </c>
      <c r="O1268" s="136"/>
      <c r="P1268" s="136"/>
      <c r="Q1268" s="136">
        <f t="shared" si="370"/>
        <v>0</v>
      </c>
      <c r="R1268" s="136">
        <f t="shared" si="371"/>
        <v>0</v>
      </c>
      <c r="S1268" s="136">
        <f t="shared" si="372"/>
        <v>0</v>
      </c>
      <c r="T1268" s="136">
        <f t="shared" si="373"/>
        <v>0</v>
      </c>
    </row>
    <row r="1269" spans="1:20" ht="15" x14ac:dyDescent="0.25">
      <c r="A1269" s="132" t="s">
        <v>372</v>
      </c>
      <c r="B1269" s="133"/>
      <c r="C1269" s="133"/>
      <c r="D1269" s="133"/>
      <c r="E1269" s="133"/>
      <c r="F1269" s="168"/>
      <c r="G1269" s="168"/>
      <c r="H1269" s="133"/>
      <c r="I1269" s="133"/>
      <c r="J1269" s="133"/>
      <c r="K1269" s="133"/>
      <c r="L1269" s="127"/>
      <c r="M1269" s="128"/>
      <c r="N1269" s="62"/>
      <c r="O1269" s="136"/>
      <c r="P1269" s="136"/>
      <c r="Q1269" s="136">
        <f t="shared" si="370"/>
        <v>0</v>
      </c>
      <c r="R1269" s="136">
        <f t="shared" si="371"/>
        <v>0</v>
      </c>
      <c r="S1269" s="136">
        <f t="shared" si="372"/>
        <v>0</v>
      </c>
      <c r="T1269" s="136">
        <f t="shared" si="373"/>
        <v>0</v>
      </c>
    </row>
    <row r="1270" spans="1:20" ht="15" x14ac:dyDescent="0.25">
      <c r="A1270" s="51" t="s">
        <v>118</v>
      </c>
      <c r="B1270" s="49">
        <f>SUM(B1271:B1274)</f>
        <v>2186185</v>
      </c>
      <c r="C1270" s="49">
        <f t="shared" ref="C1270:L1270" si="374">SUM(C1271:C1274)</f>
        <v>15987</v>
      </c>
      <c r="D1270" s="49"/>
      <c r="E1270" s="49"/>
      <c r="F1270" s="139"/>
      <c r="G1270" s="139">
        <f t="shared" si="374"/>
        <v>2862832</v>
      </c>
      <c r="H1270" s="49">
        <f t="shared" si="374"/>
        <v>3523232</v>
      </c>
      <c r="I1270" s="49">
        <f t="shared" si="374"/>
        <v>3684569</v>
      </c>
      <c r="J1270" s="49">
        <f t="shared" si="374"/>
        <v>4414150</v>
      </c>
      <c r="K1270" s="49">
        <f t="shared" si="374"/>
        <v>4125650</v>
      </c>
      <c r="L1270" s="49">
        <f t="shared" si="374"/>
        <v>4127150</v>
      </c>
      <c r="M1270" s="55"/>
      <c r="N1270" s="79"/>
      <c r="O1270" s="151"/>
      <c r="P1270" s="151"/>
      <c r="Q1270" s="151">
        <f t="shared" si="370"/>
        <v>15987</v>
      </c>
      <c r="R1270" s="151">
        <f t="shared" si="371"/>
        <v>0</v>
      </c>
      <c r="S1270" s="151">
        <f t="shared" si="372"/>
        <v>2862832</v>
      </c>
      <c r="T1270" s="151">
        <f t="shared" si="373"/>
        <v>3523232</v>
      </c>
    </row>
    <row r="1271" spans="1:20" x14ac:dyDescent="0.2">
      <c r="A1271" s="42" t="s">
        <v>119</v>
      </c>
      <c r="B1271" s="49"/>
      <c r="C1271" s="49"/>
      <c r="D1271" s="49"/>
      <c r="E1271" s="49"/>
      <c r="F1271" s="139"/>
      <c r="G1271" s="139"/>
      <c r="H1271" s="49"/>
      <c r="I1271" s="49"/>
      <c r="J1271" s="49"/>
      <c r="K1271" s="49"/>
      <c r="L1271" s="49"/>
      <c r="M1271" s="55"/>
      <c r="N1271" s="79"/>
      <c r="O1271" s="151"/>
      <c r="P1271" s="151"/>
      <c r="Q1271" s="151">
        <f t="shared" si="370"/>
        <v>0</v>
      </c>
      <c r="R1271" s="151">
        <f t="shared" si="371"/>
        <v>0</v>
      </c>
      <c r="S1271" s="151">
        <f t="shared" si="372"/>
        <v>0</v>
      </c>
      <c r="T1271" s="151">
        <f t="shared" si="373"/>
        <v>0</v>
      </c>
    </row>
    <row r="1272" spans="1:20" x14ac:dyDescent="0.2">
      <c r="A1272" s="42" t="s">
        <v>120</v>
      </c>
      <c r="B1272" s="49"/>
      <c r="C1272" s="49"/>
      <c r="D1272" s="49"/>
      <c r="E1272" s="49"/>
      <c r="F1272" s="139"/>
      <c r="G1272" s="139"/>
      <c r="H1272" s="49"/>
      <c r="I1272" s="49"/>
      <c r="J1272" s="49"/>
      <c r="K1272" s="49"/>
      <c r="L1272" s="49"/>
      <c r="M1272" s="55"/>
      <c r="N1272" s="79"/>
      <c r="O1272" s="151"/>
      <c r="P1272" s="151"/>
      <c r="Q1272" s="151">
        <f t="shared" si="370"/>
        <v>0</v>
      </c>
      <c r="R1272" s="151">
        <f t="shared" si="371"/>
        <v>0</v>
      </c>
      <c r="S1272" s="151">
        <f t="shared" si="372"/>
        <v>0</v>
      </c>
      <c r="T1272" s="151">
        <f t="shared" si="373"/>
        <v>0</v>
      </c>
    </row>
    <row r="1273" spans="1:20" x14ac:dyDescent="0.2">
      <c r="A1273" s="42" t="s">
        <v>121</v>
      </c>
      <c r="B1273" s="49"/>
      <c r="C1273" s="49"/>
      <c r="D1273" s="49"/>
      <c r="E1273" s="49"/>
      <c r="F1273" s="139"/>
      <c r="G1273" s="139"/>
      <c r="H1273" s="49"/>
      <c r="I1273" s="49"/>
      <c r="J1273" s="49"/>
      <c r="K1273" s="49"/>
      <c r="L1273" s="49"/>
      <c r="M1273" s="55"/>
      <c r="N1273" s="79"/>
      <c r="O1273" s="151"/>
      <c r="P1273" s="151"/>
      <c r="Q1273" s="151">
        <f t="shared" si="370"/>
        <v>0</v>
      </c>
      <c r="R1273" s="151">
        <f t="shared" si="371"/>
        <v>0</v>
      </c>
      <c r="S1273" s="151">
        <f t="shared" si="372"/>
        <v>0</v>
      </c>
      <c r="T1273" s="151">
        <f t="shared" si="373"/>
        <v>0</v>
      </c>
    </row>
    <row r="1274" spans="1:20" ht="15" x14ac:dyDescent="0.25">
      <c r="A1274" s="51" t="s">
        <v>122</v>
      </c>
      <c r="B1274" s="49">
        <f>B1275+B1276</f>
        <v>2186185</v>
      </c>
      <c r="C1274" s="49">
        <f>C1275+C1276</f>
        <v>15987</v>
      </c>
      <c r="D1274" s="49"/>
      <c r="E1274" s="49"/>
      <c r="F1274" s="139"/>
      <c r="G1274" s="139">
        <f t="shared" ref="G1274:L1274" si="375">G1275+G1276</f>
        <v>2862832</v>
      </c>
      <c r="H1274" s="49">
        <f t="shared" si="375"/>
        <v>3523232</v>
      </c>
      <c r="I1274" s="49">
        <f t="shared" si="375"/>
        <v>3684569</v>
      </c>
      <c r="J1274" s="49">
        <f t="shared" si="375"/>
        <v>4414150</v>
      </c>
      <c r="K1274" s="49">
        <f t="shared" si="375"/>
        <v>4125650</v>
      </c>
      <c r="L1274" s="49">
        <f t="shared" si="375"/>
        <v>4127150</v>
      </c>
      <c r="M1274" s="55"/>
      <c r="N1274" s="79"/>
      <c r="O1274" s="151"/>
      <c r="P1274" s="151"/>
      <c r="Q1274" s="151">
        <f t="shared" si="370"/>
        <v>15987</v>
      </c>
      <c r="R1274" s="151">
        <f t="shared" si="371"/>
        <v>0</v>
      </c>
      <c r="S1274" s="151">
        <f t="shared" si="372"/>
        <v>2862832</v>
      </c>
      <c r="T1274" s="151">
        <f t="shared" si="373"/>
        <v>3523232</v>
      </c>
    </row>
    <row r="1275" spans="1:20" x14ac:dyDescent="0.2">
      <c r="A1275" s="52" t="s">
        <v>123</v>
      </c>
      <c r="B1275" s="49"/>
      <c r="C1275" s="49"/>
      <c r="D1275" s="49"/>
      <c r="E1275" s="49"/>
      <c r="F1275" s="139"/>
      <c r="G1275" s="139">
        <f t="shared" ref="G1275:L1276" si="376">G1280+G1283</f>
        <v>723647</v>
      </c>
      <c r="H1275" s="49">
        <f t="shared" si="376"/>
        <v>728647</v>
      </c>
      <c r="I1275" s="49">
        <f t="shared" si="376"/>
        <v>795147</v>
      </c>
      <c r="J1275" s="49">
        <f t="shared" si="376"/>
        <v>796648</v>
      </c>
      <c r="K1275" s="49">
        <f t="shared" si="376"/>
        <v>798148</v>
      </c>
      <c r="L1275" s="49">
        <f t="shared" si="376"/>
        <v>799648</v>
      </c>
      <c r="M1275" s="55"/>
      <c r="N1275" s="79"/>
      <c r="O1275" s="151"/>
      <c r="P1275" s="151"/>
      <c r="Q1275" s="151">
        <f t="shared" si="370"/>
        <v>0</v>
      </c>
      <c r="R1275" s="151">
        <f t="shared" si="371"/>
        <v>0</v>
      </c>
      <c r="S1275" s="151">
        <f t="shared" si="372"/>
        <v>723647</v>
      </c>
      <c r="T1275" s="151">
        <f t="shared" si="373"/>
        <v>728647</v>
      </c>
    </row>
    <row r="1276" spans="1:20" x14ac:dyDescent="0.2">
      <c r="A1276" s="52" t="s">
        <v>124</v>
      </c>
      <c r="B1276" s="49">
        <f>B1281+B1284</f>
        <v>2186185</v>
      </c>
      <c r="C1276" s="49">
        <f>C1281+C1284</f>
        <v>15987</v>
      </c>
      <c r="D1276" s="49"/>
      <c r="E1276" s="49"/>
      <c r="F1276" s="139"/>
      <c r="G1276" s="139">
        <f t="shared" si="376"/>
        <v>2139185</v>
      </c>
      <c r="H1276" s="49">
        <f t="shared" si="376"/>
        <v>2794585</v>
      </c>
      <c r="I1276" s="49">
        <f t="shared" si="376"/>
        <v>2889422</v>
      </c>
      <c r="J1276" s="49">
        <f t="shared" si="376"/>
        <v>3617502</v>
      </c>
      <c r="K1276" s="49">
        <f t="shared" si="376"/>
        <v>3327502</v>
      </c>
      <c r="L1276" s="49">
        <f t="shared" si="376"/>
        <v>3327502</v>
      </c>
      <c r="M1276" s="55"/>
      <c r="N1276" s="79"/>
      <c r="O1276" s="151"/>
      <c r="P1276" s="151"/>
      <c r="Q1276" s="151">
        <f t="shared" si="370"/>
        <v>15987</v>
      </c>
      <c r="R1276" s="151">
        <f t="shared" si="371"/>
        <v>0</v>
      </c>
      <c r="S1276" s="151">
        <f t="shared" si="372"/>
        <v>2139185</v>
      </c>
      <c r="T1276" s="151">
        <f t="shared" si="373"/>
        <v>2794585</v>
      </c>
    </row>
    <row r="1277" spans="1:20" ht="15" x14ac:dyDescent="0.25">
      <c r="A1277" s="53" t="s">
        <v>125</v>
      </c>
      <c r="B1277" s="54"/>
      <c r="C1277" s="54"/>
      <c r="D1277" s="54"/>
      <c r="E1277" s="54"/>
      <c r="F1277" s="159"/>
      <c r="G1277" s="159"/>
      <c r="H1277" s="54"/>
      <c r="I1277" s="54"/>
      <c r="J1277" s="54"/>
      <c r="K1277" s="54"/>
      <c r="L1277" s="55"/>
      <c r="M1277" s="55"/>
      <c r="N1277" s="79"/>
      <c r="O1277" s="151"/>
      <c r="P1277" s="151"/>
      <c r="Q1277" s="151">
        <f t="shared" si="370"/>
        <v>0</v>
      </c>
      <c r="R1277" s="151">
        <f t="shared" si="371"/>
        <v>0</v>
      </c>
      <c r="S1277" s="151">
        <f t="shared" si="372"/>
        <v>0</v>
      </c>
      <c r="T1277" s="151">
        <f t="shared" si="373"/>
        <v>0</v>
      </c>
    </row>
    <row r="1278" spans="1:20" x14ac:dyDescent="0.2">
      <c r="A1278" s="56" t="s">
        <v>126</v>
      </c>
      <c r="B1278" s="54"/>
      <c r="C1278" s="54"/>
      <c r="D1278" s="54"/>
      <c r="E1278" s="54"/>
      <c r="F1278" s="159"/>
      <c r="G1278" s="159"/>
      <c r="H1278" s="54"/>
      <c r="I1278" s="54"/>
      <c r="J1278" s="54"/>
      <c r="K1278" s="54"/>
      <c r="L1278" s="55"/>
      <c r="M1278" s="55"/>
      <c r="N1278" s="79"/>
      <c r="O1278" s="151"/>
      <c r="P1278" s="151"/>
      <c r="Q1278" s="151">
        <f t="shared" si="370"/>
        <v>0</v>
      </c>
      <c r="R1278" s="151">
        <f t="shared" si="371"/>
        <v>0</v>
      </c>
      <c r="S1278" s="151">
        <f t="shared" si="372"/>
        <v>0</v>
      </c>
      <c r="T1278" s="151">
        <f t="shared" si="373"/>
        <v>0</v>
      </c>
    </row>
    <row r="1279" spans="1:20" x14ac:dyDescent="0.2">
      <c r="A1279" s="42" t="s">
        <v>127</v>
      </c>
      <c r="B1279" s="49">
        <f t="shared" ref="B1279:L1279" si="377">B1280+B1281</f>
        <v>2186185</v>
      </c>
      <c r="C1279" s="49">
        <f t="shared" si="377"/>
        <v>15987</v>
      </c>
      <c r="D1279" s="49"/>
      <c r="E1279" s="49"/>
      <c r="F1279" s="139"/>
      <c r="G1279" s="139">
        <f t="shared" si="377"/>
        <v>2812832</v>
      </c>
      <c r="H1279" s="49">
        <f t="shared" si="377"/>
        <v>3468232</v>
      </c>
      <c r="I1279" s="49">
        <f t="shared" si="377"/>
        <v>3624569</v>
      </c>
      <c r="J1279" s="49">
        <f t="shared" si="377"/>
        <v>4352650</v>
      </c>
      <c r="K1279" s="49">
        <f t="shared" si="377"/>
        <v>4062650</v>
      </c>
      <c r="L1279" s="49">
        <f t="shared" si="377"/>
        <v>4062650</v>
      </c>
      <c r="M1279" s="55"/>
      <c r="N1279" s="79"/>
      <c r="O1279" s="151"/>
      <c r="P1279" s="151"/>
      <c r="Q1279" s="151">
        <f t="shared" si="370"/>
        <v>15987</v>
      </c>
      <c r="R1279" s="151">
        <f t="shared" si="371"/>
        <v>0</v>
      </c>
      <c r="S1279" s="151">
        <f t="shared" si="372"/>
        <v>2812832</v>
      </c>
      <c r="T1279" s="151">
        <f t="shared" si="373"/>
        <v>3468232</v>
      </c>
    </row>
    <row r="1280" spans="1:20" x14ac:dyDescent="0.2">
      <c r="A1280" s="52" t="s">
        <v>123</v>
      </c>
      <c r="B1280" s="49"/>
      <c r="C1280" s="49"/>
      <c r="D1280" s="49"/>
      <c r="E1280" s="49"/>
      <c r="F1280" s="139"/>
      <c r="G1280" s="139">
        <f t="shared" ref="G1280:L1280" si="378">G1296+G1327</f>
        <v>673647</v>
      </c>
      <c r="H1280" s="49">
        <f t="shared" si="378"/>
        <v>673647</v>
      </c>
      <c r="I1280" s="49">
        <f t="shared" si="378"/>
        <v>735147</v>
      </c>
      <c r="J1280" s="49">
        <f t="shared" si="378"/>
        <v>735148</v>
      </c>
      <c r="K1280" s="49">
        <f t="shared" si="378"/>
        <v>735148</v>
      </c>
      <c r="L1280" s="49">
        <f t="shared" si="378"/>
        <v>735148</v>
      </c>
      <c r="M1280" s="55"/>
      <c r="N1280" s="79"/>
      <c r="O1280" s="151"/>
      <c r="P1280" s="151"/>
      <c r="Q1280" s="151">
        <f t="shared" si="370"/>
        <v>0</v>
      </c>
      <c r="R1280" s="151">
        <f t="shared" si="371"/>
        <v>0</v>
      </c>
      <c r="S1280" s="151">
        <f t="shared" si="372"/>
        <v>673647</v>
      </c>
      <c r="T1280" s="151">
        <f t="shared" si="373"/>
        <v>673647</v>
      </c>
    </row>
    <row r="1281" spans="1:20" x14ac:dyDescent="0.2">
      <c r="A1281" s="52" t="s">
        <v>124</v>
      </c>
      <c r="B1281" s="49">
        <f>B1297+B1298+B1299+B1328</f>
        <v>2186185</v>
      </c>
      <c r="C1281" s="49">
        <f>C1297+C1298+C1299+C1328</f>
        <v>15987</v>
      </c>
      <c r="D1281" s="49"/>
      <c r="E1281" s="49"/>
      <c r="F1281" s="139"/>
      <c r="G1281" s="139">
        <f t="shared" ref="G1281:L1281" si="379">G1297+G1298+G1299+G1328</f>
        <v>2139185</v>
      </c>
      <c r="H1281" s="49">
        <f t="shared" si="379"/>
        <v>2794585</v>
      </c>
      <c r="I1281" s="49">
        <f t="shared" si="379"/>
        <v>2889422</v>
      </c>
      <c r="J1281" s="49">
        <f t="shared" si="379"/>
        <v>3617502</v>
      </c>
      <c r="K1281" s="49">
        <f t="shared" si="379"/>
        <v>3327502</v>
      </c>
      <c r="L1281" s="49">
        <f t="shared" si="379"/>
        <v>3327502</v>
      </c>
      <c r="M1281" s="55"/>
      <c r="N1281" s="79"/>
      <c r="O1281" s="151"/>
      <c r="P1281" s="151"/>
      <c r="Q1281" s="151">
        <f t="shared" si="370"/>
        <v>15987</v>
      </c>
      <c r="R1281" s="151">
        <f t="shared" si="371"/>
        <v>0</v>
      </c>
      <c r="S1281" s="151">
        <f t="shared" si="372"/>
        <v>2139185</v>
      </c>
      <c r="T1281" s="151">
        <f t="shared" si="373"/>
        <v>2794585</v>
      </c>
    </row>
    <row r="1282" spans="1:20" x14ac:dyDescent="0.2">
      <c r="A1282" s="42" t="s">
        <v>130</v>
      </c>
      <c r="B1282" s="49"/>
      <c r="C1282" s="49"/>
      <c r="D1282" s="49"/>
      <c r="E1282" s="49"/>
      <c r="F1282" s="139"/>
      <c r="G1282" s="139">
        <f t="shared" ref="G1282:L1283" si="380">G1329</f>
        <v>50000</v>
      </c>
      <c r="H1282" s="49">
        <f t="shared" si="380"/>
        <v>55000</v>
      </c>
      <c r="I1282" s="49">
        <f t="shared" si="380"/>
        <v>60000</v>
      </c>
      <c r="J1282" s="49">
        <f t="shared" si="380"/>
        <v>61500</v>
      </c>
      <c r="K1282" s="49">
        <f t="shared" si="380"/>
        <v>63000</v>
      </c>
      <c r="L1282" s="49">
        <f t="shared" si="380"/>
        <v>64500</v>
      </c>
      <c r="M1282" s="55"/>
      <c r="N1282" s="79"/>
      <c r="O1282" s="151"/>
      <c r="P1282" s="151"/>
      <c r="Q1282" s="151">
        <f t="shared" si="370"/>
        <v>0</v>
      </c>
      <c r="R1282" s="151">
        <f t="shared" si="371"/>
        <v>0</v>
      </c>
      <c r="S1282" s="151">
        <f t="shared" si="372"/>
        <v>50000</v>
      </c>
      <c r="T1282" s="151">
        <f t="shared" si="373"/>
        <v>55000</v>
      </c>
    </row>
    <row r="1283" spans="1:20" x14ac:dyDescent="0.2">
      <c r="A1283" s="52" t="s">
        <v>123</v>
      </c>
      <c r="B1283" s="49"/>
      <c r="C1283" s="49"/>
      <c r="D1283" s="49"/>
      <c r="E1283" s="49"/>
      <c r="F1283" s="139"/>
      <c r="G1283" s="139">
        <f t="shared" si="380"/>
        <v>50000</v>
      </c>
      <c r="H1283" s="49">
        <f t="shared" si="380"/>
        <v>55000</v>
      </c>
      <c r="I1283" s="49">
        <f t="shared" si="380"/>
        <v>60000</v>
      </c>
      <c r="J1283" s="49">
        <f t="shared" si="380"/>
        <v>61500</v>
      </c>
      <c r="K1283" s="49">
        <f t="shared" si="380"/>
        <v>63000</v>
      </c>
      <c r="L1283" s="49">
        <f t="shared" si="380"/>
        <v>64500</v>
      </c>
      <c r="M1283" s="55"/>
      <c r="N1283" s="79"/>
      <c r="O1283" s="151"/>
      <c r="P1283" s="151"/>
      <c r="Q1283" s="151">
        <f t="shared" si="370"/>
        <v>0</v>
      </c>
      <c r="R1283" s="151">
        <f t="shared" si="371"/>
        <v>0</v>
      </c>
      <c r="S1283" s="151">
        <f t="shared" si="372"/>
        <v>50000</v>
      </c>
      <c r="T1283" s="151">
        <f t="shared" si="373"/>
        <v>55000</v>
      </c>
    </row>
    <row r="1284" spans="1:20" x14ac:dyDescent="0.2">
      <c r="A1284" s="66" t="s">
        <v>124</v>
      </c>
      <c r="B1284" s="49"/>
      <c r="C1284" s="49"/>
      <c r="D1284" s="49"/>
      <c r="E1284" s="85" t="s">
        <v>129</v>
      </c>
      <c r="F1284" s="139"/>
      <c r="G1284" s="139"/>
      <c r="H1284" s="49"/>
      <c r="I1284" s="49"/>
      <c r="J1284" s="49"/>
      <c r="K1284" s="49"/>
      <c r="L1284" s="49"/>
      <c r="M1284" s="55"/>
      <c r="N1284" s="79"/>
      <c r="O1284" s="151"/>
      <c r="P1284" s="151"/>
      <c r="Q1284" s="151">
        <f t="shared" si="370"/>
        <v>0</v>
      </c>
      <c r="R1284" s="151">
        <f t="shared" si="371"/>
        <v>0</v>
      </c>
      <c r="S1284" s="151">
        <f t="shared" si="372"/>
        <v>0</v>
      </c>
      <c r="T1284" s="151">
        <f t="shared" si="373"/>
        <v>0</v>
      </c>
    </row>
    <row r="1285" spans="1:20" x14ac:dyDescent="0.2">
      <c r="A1285" s="68" t="s">
        <v>373</v>
      </c>
      <c r="B1285" s="69"/>
      <c r="C1285" s="69"/>
      <c r="D1285" s="69"/>
      <c r="E1285" s="69"/>
      <c r="F1285" s="159"/>
      <c r="G1285" s="159"/>
      <c r="H1285" s="69"/>
      <c r="I1285" s="69"/>
      <c r="J1285" s="69"/>
      <c r="K1285" s="69"/>
      <c r="L1285" s="70"/>
      <c r="M1285" s="70"/>
      <c r="O1285" s="136"/>
      <c r="P1285" s="136"/>
      <c r="Q1285" s="136">
        <f t="shared" si="370"/>
        <v>0</v>
      </c>
      <c r="R1285" s="136">
        <f t="shared" si="371"/>
        <v>0</v>
      </c>
      <c r="S1285" s="136">
        <f t="shared" si="372"/>
        <v>0</v>
      </c>
      <c r="T1285" s="136">
        <f t="shared" si="373"/>
        <v>0</v>
      </c>
    </row>
    <row r="1286" spans="1:20" ht="15" x14ac:dyDescent="0.25">
      <c r="A1286" s="77" t="s">
        <v>118</v>
      </c>
      <c r="B1286" s="78">
        <v>443522</v>
      </c>
      <c r="C1286" s="78"/>
      <c r="D1286" s="78"/>
      <c r="E1286" s="78"/>
      <c r="F1286" s="138"/>
      <c r="G1286" s="139">
        <v>413326</v>
      </c>
      <c r="H1286" s="49">
        <v>509931</v>
      </c>
      <c r="I1286" s="49">
        <v>731170</v>
      </c>
      <c r="J1286" s="49">
        <v>828397</v>
      </c>
      <c r="K1286" s="49">
        <v>828397</v>
      </c>
      <c r="L1286" s="49">
        <v>828397</v>
      </c>
      <c r="M1286" s="55"/>
      <c r="N1286" s="79"/>
      <c r="O1286" s="151"/>
      <c r="P1286" s="151"/>
      <c r="Q1286" s="151">
        <f t="shared" si="370"/>
        <v>0</v>
      </c>
      <c r="R1286" s="151">
        <f t="shared" si="371"/>
        <v>0</v>
      </c>
      <c r="S1286" s="151">
        <f t="shared" si="372"/>
        <v>413326</v>
      </c>
      <c r="T1286" s="151">
        <f t="shared" si="373"/>
        <v>509931</v>
      </c>
    </row>
    <row r="1287" spans="1:20" x14ac:dyDescent="0.2">
      <c r="A1287" s="42" t="s">
        <v>119</v>
      </c>
      <c r="B1287" s="49"/>
      <c r="C1287" s="49"/>
      <c r="D1287" s="49"/>
      <c r="E1287" s="49"/>
      <c r="F1287" s="139"/>
      <c r="G1287" s="139"/>
      <c r="H1287" s="49"/>
      <c r="I1287" s="49"/>
      <c r="J1287" s="49"/>
      <c r="K1287" s="49"/>
      <c r="L1287" s="49"/>
      <c r="M1287" s="55"/>
      <c r="N1287" s="79"/>
      <c r="O1287" s="151"/>
      <c r="P1287" s="151"/>
      <c r="Q1287" s="151">
        <f t="shared" si="370"/>
        <v>0</v>
      </c>
      <c r="R1287" s="151">
        <f t="shared" si="371"/>
        <v>0</v>
      </c>
      <c r="S1287" s="151">
        <f t="shared" si="372"/>
        <v>0</v>
      </c>
      <c r="T1287" s="151">
        <f t="shared" si="373"/>
        <v>0</v>
      </c>
    </row>
    <row r="1288" spans="1:20" x14ac:dyDescent="0.2">
      <c r="A1288" s="42" t="s">
        <v>120</v>
      </c>
      <c r="B1288" s="49"/>
      <c r="C1288" s="49"/>
      <c r="D1288" s="49"/>
      <c r="E1288" s="49"/>
      <c r="F1288" s="139"/>
      <c r="G1288" s="139"/>
      <c r="H1288" s="49"/>
      <c r="I1288" s="49"/>
      <c r="J1288" s="49"/>
      <c r="K1288" s="49"/>
      <c r="L1288" s="49"/>
      <c r="M1288" s="55"/>
      <c r="N1288" s="79"/>
      <c r="O1288" s="151"/>
      <c r="P1288" s="151"/>
      <c r="Q1288" s="151">
        <f t="shared" si="370"/>
        <v>0</v>
      </c>
      <c r="R1288" s="151">
        <f t="shared" si="371"/>
        <v>0</v>
      </c>
      <c r="S1288" s="151">
        <f t="shared" si="372"/>
        <v>0</v>
      </c>
      <c r="T1288" s="151">
        <f t="shared" si="373"/>
        <v>0</v>
      </c>
    </row>
    <row r="1289" spans="1:20" x14ac:dyDescent="0.2">
      <c r="A1289" s="42" t="s">
        <v>121</v>
      </c>
      <c r="B1289" s="49"/>
      <c r="C1289" s="49"/>
      <c r="D1289" s="49"/>
      <c r="E1289" s="49"/>
      <c r="F1289" s="139"/>
      <c r="G1289" s="139"/>
      <c r="H1289" s="49"/>
      <c r="I1289" s="49"/>
      <c r="J1289" s="49"/>
      <c r="K1289" s="49"/>
      <c r="L1289" s="49"/>
      <c r="M1289" s="55"/>
      <c r="N1289" s="79"/>
      <c r="O1289" s="151"/>
      <c r="P1289" s="151"/>
      <c r="Q1289" s="151">
        <f t="shared" si="370"/>
        <v>0</v>
      </c>
      <c r="R1289" s="151">
        <f t="shared" si="371"/>
        <v>0</v>
      </c>
      <c r="S1289" s="151">
        <f t="shared" si="372"/>
        <v>0</v>
      </c>
      <c r="T1289" s="151">
        <f t="shared" si="373"/>
        <v>0</v>
      </c>
    </row>
    <row r="1290" spans="1:20" ht="15" x14ac:dyDescent="0.25">
      <c r="A1290" s="51" t="s">
        <v>122</v>
      </c>
      <c r="B1290" s="49">
        <v>443522</v>
      </c>
      <c r="C1290" s="49"/>
      <c r="D1290" s="49"/>
      <c r="E1290" s="49"/>
      <c r="F1290" s="139"/>
      <c r="G1290" s="139">
        <v>413326</v>
      </c>
      <c r="H1290" s="49">
        <v>509931</v>
      </c>
      <c r="I1290" s="49">
        <v>731170</v>
      </c>
      <c r="J1290" s="49">
        <v>828397</v>
      </c>
      <c r="K1290" s="49">
        <v>828397</v>
      </c>
      <c r="L1290" s="49">
        <v>828397</v>
      </c>
      <c r="M1290" s="55"/>
      <c r="N1290" s="79"/>
      <c r="O1290" s="151"/>
      <c r="P1290" s="151"/>
      <c r="Q1290" s="151">
        <f t="shared" si="370"/>
        <v>0</v>
      </c>
      <c r="R1290" s="151">
        <f t="shared" si="371"/>
        <v>0</v>
      </c>
      <c r="S1290" s="151">
        <f t="shared" si="372"/>
        <v>413326</v>
      </c>
      <c r="T1290" s="151">
        <f t="shared" si="373"/>
        <v>509931</v>
      </c>
    </row>
    <row r="1291" spans="1:20" x14ac:dyDescent="0.2">
      <c r="A1291" s="52" t="s">
        <v>123</v>
      </c>
      <c r="B1291" s="49"/>
      <c r="C1291" s="49"/>
      <c r="D1291" s="49"/>
      <c r="E1291" s="49"/>
      <c r="F1291" s="139"/>
      <c r="G1291" s="139">
        <v>400000</v>
      </c>
      <c r="H1291" s="49">
        <v>400000</v>
      </c>
      <c r="I1291" s="49">
        <v>461500</v>
      </c>
      <c r="J1291" s="49">
        <v>461500</v>
      </c>
      <c r="K1291" s="49">
        <v>461500</v>
      </c>
      <c r="L1291" s="49">
        <v>461500</v>
      </c>
      <c r="M1291" s="55"/>
      <c r="N1291" s="79"/>
      <c r="O1291" s="151"/>
      <c r="P1291" s="151"/>
      <c r="Q1291" s="151">
        <f t="shared" si="370"/>
        <v>0</v>
      </c>
      <c r="R1291" s="151">
        <f t="shared" si="371"/>
        <v>0</v>
      </c>
      <c r="S1291" s="151">
        <f t="shared" si="372"/>
        <v>400000</v>
      </c>
      <c r="T1291" s="151">
        <f t="shared" si="373"/>
        <v>400000</v>
      </c>
    </row>
    <row r="1292" spans="1:20" x14ac:dyDescent="0.2">
      <c r="A1292" s="52" t="s">
        <v>124</v>
      </c>
      <c r="B1292" s="49">
        <v>443522</v>
      </c>
      <c r="C1292" s="49"/>
      <c r="D1292" s="49"/>
      <c r="E1292" s="49"/>
      <c r="F1292" s="139"/>
      <c r="G1292" s="139">
        <v>13326</v>
      </c>
      <c r="H1292" s="49">
        <v>109931</v>
      </c>
      <c r="I1292" s="49">
        <v>269670</v>
      </c>
      <c r="J1292" s="49">
        <v>366897</v>
      </c>
      <c r="K1292" s="49">
        <v>366897</v>
      </c>
      <c r="L1292" s="49">
        <v>366897</v>
      </c>
      <c r="M1292" s="55"/>
      <c r="N1292" s="79"/>
      <c r="O1292" s="151"/>
      <c r="P1292" s="151"/>
      <c r="Q1292" s="151">
        <f t="shared" si="370"/>
        <v>0</v>
      </c>
      <c r="R1292" s="151">
        <f t="shared" si="371"/>
        <v>0</v>
      </c>
      <c r="S1292" s="151">
        <f t="shared" si="372"/>
        <v>13326</v>
      </c>
      <c r="T1292" s="151">
        <f t="shared" si="373"/>
        <v>109931</v>
      </c>
    </row>
    <row r="1293" spans="1:20" ht="15" x14ac:dyDescent="0.25">
      <c r="A1293" s="53" t="s">
        <v>125</v>
      </c>
      <c r="B1293" s="54"/>
      <c r="C1293" s="54"/>
      <c r="D1293" s="54"/>
      <c r="E1293" s="54"/>
      <c r="F1293" s="159"/>
      <c r="G1293" s="159"/>
      <c r="H1293" s="54"/>
      <c r="I1293" s="54"/>
      <c r="J1293" s="54"/>
      <c r="K1293" s="54"/>
      <c r="L1293" s="55"/>
      <c r="M1293" s="55"/>
      <c r="N1293" s="79"/>
      <c r="O1293" s="151"/>
      <c r="P1293" s="151"/>
      <c r="Q1293" s="151">
        <f t="shared" si="370"/>
        <v>0</v>
      </c>
      <c r="R1293" s="151">
        <f t="shared" si="371"/>
        <v>0</v>
      </c>
      <c r="S1293" s="151">
        <f t="shared" si="372"/>
        <v>0</v>
      </c>
      <c r="T1293" s="151">
        <f t="shared" si="373"/>
        <v>0</v>
      </c>
    </row>
    <row r="1294" spans="1:20" x14ac:dyDescent="0.2">
      <c r="A1294" s="56" t="s">
        <v>126</v>
      </c>
      <c r="B1294" s="54"/>
      <c r="C1294" s="54"/>
      <c r="D1294" s="54"/>
      <c r="E1294" s="54"/>
      <c r="F1294" s="159"/>
      <c r="G1294" s="159"/>
      <c r="H1294" s="54"/>
      <c r="I1294" s="54"/>
      <c r="J1294" s="54"/>
      <c r="K1294" s="54"/>
      <c r="L1294" s="55"/>
      <c r="M1294" s="55"/>
      <c r="N1294" s="79"/>
      <c r="O1294" s="151"/>
      <c r="P1294" s="151"/>
      <c r="Q1294" s="151">
        <f t="shared" si="370"/>
        <v>0</v>
      </c>
      <c r="R1294" s="151">
        <f t="shared" si="371"/>
        <v>0</v>
      </c>
      <c r="S1294" s="151">
        <f t="shared" si="372"/>
        <v>0</v>
      </c>
      <c r="T1294" s="151">
        <f t="shared" si="373"/>
        <v>0</v>
      </c>
    </row>
    <row r="1295" spans="1:20" x14ac:dyDescent="0.2">
      <c r="A1295" s="42" t="s">
        <v>127</v>
      </c>
      <c r="B1295" s="49">
        <v>443522</v>
      </c>
      <c r="C1295" s="49"/>
      <c r="D1295" s="49"/>
      <c r="E1295" s="49"/>
      <c r="F1295" s="139"/>
      <c r="G1295" s="139">
        <v>413326</v>
      </c>
      <c r="H1295" s="49">
        <v>509931</v>
      </c>
      <c r="I1295" s="49">
        <v>731170</v>
      </c>
      <c r="J1295" s="49">
        <v>828397</v>
      </c>
      <c r="K1295" s="49">
        <v>828397</v>
      </c>
      <c r="L1295" s="49">
        <v>828397</v>
      </c>
      <c r="M1295" s="55"/>
      <c r="N1295" s="79"/>
      <c r="O1295" s="151"/>
      <c r="P1295" s="151"/>
      <c r="Q1295" s="151">
        <f t="shared" si="370"/>
        <v>0</v>
      </c>
      <c r="R1295" s="151">
        <f t="shared" si="371"/>
        <v>0</v>
      </c>
      <c r="S1295" s="151">
        <f t="shared" si="372"/>
        <v>413326</v>
      </c>
      <c r="T1295" s="151">
        <f t="shared" si="373"/>
        <v>509931</v>
      </c>
    </row>
    <row r="1296" spans="1:20" x14ac:dyDescent="0.2">
      <c r="A1296" s="52" t="s">
        <v>123</v>
      </c>
      <c r="B1296" s="49"/>
      <c r="C1296" s="49"/>
      <c r="D1296" s="49"/>
      <c r="E1296" s="49"/>
      <c r="F1296" s="139"/>
      <c r="G1296" s="139">
        <v>400000</v>
      </c>
      <c r="H1296" s="49">
        <v>400000</v>
      </c>
      <c r="I1296" s="49">
        <v>461500</v>
      </c>
      <c r="J1296" s="49">
        <v>461500</v>
      </c>
      <c r="K1296" s="49">
        <v>461500</v>
      </c>
      <c r="L1296" s="49">
        <v>461500</v>
      </c>
      <c r="M1296" s="55" t="s">
        <v>374</v>
      </c>
      <c r="N1296" s="79"/>
      <c r="O1296" s="151"/>
      <c r="P1296" s="151"/>
      <c r="Q1296" s="151">
        <f t="shared" si="370"/>
        <v>0</v>
      </c>
      <c r="R1296" s="151">
        <f t="shared" si="371"/>
        <v>0</v>
      </c>
      <c r="S1296" s="151">
        <f t="shared" si="372"/>
        <v>400000</v>
      </c>
      <c r="T1296" s="151">
        <f t="shared" si="373"/>
        <v>400000</v>
      </c>
    </row>
    <row r="1297" spans="1:20" x14ac:dyDescent="0.2">
      <c r="A1297" s="52" t="s">
        <v>124</v>
      </c>
      <c r="B1297" s="49">
        <v>430000</v>
      </c>
      <c r="C1297" s="49"/>
      <c r="D1297" s="49"/>
      <c r="E1297" s="49" t="s">
        <v>262</v>
      </c>
      <c r="F1297" s="139"/>
      <c r="G1297" s="139"/>
      <c r="H1297" s="49"/>
      <c r="I1297" s="49"/>
      <c r="J1297" s="49"/>
      <c r="K1297" s="49"/>
      <c r="L1297" s="49"/>
      <c r="M1297" s="55"/>
      <c r="N1297" s="79"/>
      <c r="O1297" s="151"/>
      <c r="P1297" s="151"/>
      <c r="Q1297" s="151">
        <f t="shared" si="370"/>
        <v>0</v>
      </c>
      <c r="R1297" s="151">
        <f t="shared" si="371"/>
        <v>0</v>
      </c>
      <c r="S1297" s="151">
        <f t="shared" si="372"/>
        <v>0</v>
      </c>
      <c r="T1297" s="151">
        <f t="shared" si="373"/>
        <v>0</v>
      </c>
    </row>
    <row r="1298" spans="1:20" x14ac:dyDescent="0.2">
      <c r="A1298" s="52" t="s">
        <v>124</v>
      </c>
      <c r="B1298" s="49">
        <v>13522</v>
      </c>
      <c r="C1298" s="49"/>
      <c r="D1298" s="49"/>
      <c r="E1298" s="49" t="s">
        <v>143</v>
      </c>
      <c r="F1298" s="139"/>
      <c r="G1298" s="139">
        <v>13326</v>
      </c>
      <c r="H1298" s="49">
        <v>12706</v>
      </c>
      <c r="I1298" s="49"/>
      <c r="J1298" s="49"/>
      <c r="K1298" s="49"/>
      <c r="L1298" s="49"/>
      <c r="M1298" s="55" t="s">
        <v>375</v>
      </c>
      <c r="N1298" s="79" t="s">
        <v>129</v>
      </c>
      <c r="O1298" s="151"/>
      <c r="P1298" s="151"/>
      <c r="Q1298" s="151">
        <f t="shared" si="370"/>
        <v>0</v>
      </c>
      <c r="R1298" s="151">
        <f t="shared" si="371"/>
        <v>0</v>
      </c>
      <c r="S1298" s="151">
        <f t="shared" si="372"/>
        <v>13326</v>
      </c>
      <c r="T1298" s="151">
        <f t="shared" si="373"/>
        <v>12706</v>
      </c>
    </row>
    <row r="1299" spans="1:20" x14ac:dyDescent="0.2">
      <c r="A1299" s="52" t="s">
        <v>124</v>
      </c>
      <c r="B1299" s="49"/>
      <c r="C1299" s="49"/>
      <c r="D1299" s="49"/>
      <c r="E1299" s="85" t="s">
        <v>129</v>
      </c>
      <c r="F1299" s="139"/>
      <c r="G1299" s="139"/>
      <c r="H1299" s="49">
        <v>97225</v>
      </c>
      <c r="I1299" s="49">
        <v>269670</v>
      </c>
      <c r="J1299" s="49">
        <v>366897</v>
      </c>
      <c r="K1299" s="49">
        <v>366897</v>
      </c>
      <c r="L1299" s="49">
        <v>366897</v>
      </c>
      <c r="M1299" s="55" t="s">
        <v>376</v>
      </c>
      <c r="N1299" s="79"/>
      <c r="O1299" s="151"/>
      <c r="P1299" s="151"/>
      <c r="Q1299" s="151">
        <f t="shared" si="370"/>
        <v>0</v>
      </c>
      <c r="R1299" s="151">
        <f t="shared" si="371"/>
        <v>0</v>
      </c>
      <c r="S1299" s="151">
        <f t="shared" si="372"/>
        <v>0</v>
      </c>
      <c r="T1299" s="151">
        <f t="shared" si="373"/>
        <v>97225</v>
      </c>
    </row>
    <row r="1300" spans="1:20" x14ac:dyDescent="0.2">
      <c r="A1300" s="71" t="s">
        <v>377</v>
      </c>
      <c r="B1300" s="72"/>
      <c r="C1300" s="72"/>
      <c r="D1300" s="72"/>
      <c r="E1300" s="72"/>
      <c r="F1300" s="162"/>
      <c r="G1300" s="162"/>
      <c r="H1300" s="72"/>
      <c r="I1300" s="72"/>
      <c r="J1300" s="72"/>
      <c r="K1300" s="72"/>
      <c r="L1300" s="73"/>
      <c r="M1300" s="73"/>
      <c r="O1300" s="136"/>
      <c r="P1300" s="136"/>
      <c r="Q1300" s="136">
        <f t="shared" si="370"/>
        <v>0</v>
      </c>
      <c r="R1300" s="136">
        <f t="shared" si="371"/>
        <v>0</v>
      </c>
      <c r="S1300" s="136">
        <f t="shared" si="372"/>
        <v>0</v>
      </c>
      <c r="T1300" s="136">
        <f t="shared" si="373"/>
        <v>0</v>
      </c>
    </row>
    <row r="1301" spans="1:20" x14ac:dyDescent="0.2">
      <c r="A1301" s="74" t="s">
        <v>378</v>
      </c>
      <c r="B1301" s="75"/>
      <c r="C1301" s="75"/>
      <c r="D1301" s="75"/>
      <c r="E1301" s="75"/>
      <c r="F1301" s="163"/>
      <c r="G1301" s="163"/>
      <c r="H1301" s="75"/>
      <c r="I1301" s="75"/>
      <c r="J1301" s="75"/>
      <c r="K1301" s="75"/>
      <c r="L1301" s="76"/>
      <c r="M1301" s="76"/>
      <c r="O1301" s="136"/>
      <c r="P1301" s="136"/>
      <c r="Q1301" s="136">
        <f t="shared" si="370"/>
        <v>0</v>
      </c>
      <c r="R1301" s="136">
        <f t="shared" si="371"/>
        <v>0</v>
      </c>
      <c r="S1301" s="136">
        <f t="shared" si="372"/>
        <v>0</v>
      </c>
      <c r="T1301" s="136">
        <f t="shared" si="373"/>
        <v>0</v>
      </c>
    </row>
    <row r="1302" spans="1:20" ht="15" x14ac:dyDescent="0.25">
      <c r="A1302" s="77" t="s">
        <v>118</v>
      </c>
      <c r="B1302" s="78">
        <f>SUM(B1303:B1306)</f>
        <v>443522</v>
      </c>
      <c r="C1302" s="78"/>
      <c r="D1302" s="78"/>
      <c r="E1302" s="78"/>
      <c r="F1302" s="138"/>
      <c r="G1302" s="138">
        <f t="shared" ref="G1302:L1302" si="381">SUM(G1303:G1306)</f>
        <v>413326</v>
      </c>
      <c r="H1302" s="78">
        <f t="shared" si="381"/>
        <v>509931</v>
      </c>
      <c r="I1302" s="78">
        <f t="shared" si="381"/>
        <v>731170</v>
      </c>
      <c r="J1302" s="78">
        <f t="shared" si="381"/>
        <v>828397</v>
      </c>
      <c r="K1302" s="78">
        <f t="shared" si="381"/>
        <v>828397</v>
      </c>
      <c r="L1302" s="78">
        <f t="shared" si="381"/>
        <v>828397</v>
      </c>
      <c r="M1302" s="55"/>
      <c r="N1302" s="79"/>
      <c r="O1302" s="151"/>
      <c r="P1302" s="151"/>
      <c r="Q1302" s="151">
        <f t="shared" si="370"/>
        <v>0</v>
      </c>
      <c r="R1302" s="151">
        <f t="shared" si="371"/>
        <v>0</v>
      </c>
      <c r="S1302" s="151">
        <f t="shared" si="372"/>
        <v>413326</v>
      </c>
      <c r="T1302" s="151">
        <f t="shared" si="373"/>
        <v>509931</v>
      </c>
    </row>
    <row r="1303" spans="1:20" x14ac:dyDescent="0.2">
      <c r="A1303" s="42" t="s">
        <v>119</v>
      </c>
      <c r="B1303" s="49"/>
      <c r="C1303" s="49"/>
      <c r="D1303" s="49"/>
      <c r="E1303" s="49"/>
      <c r="F1303" s="139"/>
      <c r="G1303" s="139"/>
      <c r="H1303" s="49"/>
      <c r="I1303" s="49"/>
      <c r="J1303" s="49"/>
      <c r="K1303" s="49"/>
      <c r="L1303" s="49"/>
      <c r="M1303" s="55"/>
      <c r="N1303" s="79"/>
      <c r="O1303" s="151"/>
      <c r="P1303" s="151"/>
      <c r="Q1303" s="151">
        <f t="shared" si="370"/>
        <v>0</v>
      </c>
      <c r="R1303" s="151">
        <f t="shared" si="371"/>
        <v>0</v>
      </c>
      <c r="S1303" s="151">
        <f t="shared" si="372"/>
        <v>0</v>
      </c>
      <c r="T1303" s="151">
        <f t="shared" si="373"/>
        <v>0</v>
      </c>
    </row>
    <row r="1304" spans="1:20" x14ac:dyDescent="0.2">
      <c r="A1304" s="42" t="s">
        <v>120</v>
      </c>
      <c r="B1304" s="49"/>
      <c r="C1304" s="49"/>
      <c r="D1304" s="49"/>
      <c r="E1304" s="49"/>
      <c r="F1304" s="139"/>
      <c r="G1304" s="139"/>
      <c r="H1304" s="49"/>
      <c r="I1304" s="49"/>
      <c r="J1304" s="49"/>
      <c r="K1304" s="49"/>
      <c r="L1304" s="49"/>
      <c r="M1304" s="55"/>
      <c r="N1304" s="79"/>
      <c r="O1304" s="151"/>
      <c r="P1304" s="151"/>
      <c r="Q1304" s="151">
        <f t="shared" si="370"/>
        <v>0</v>
      </c>
      <c r="R1304" s="151">
        <f t="shared" si="371"/>
        <v>0</v>
      </c>
      <c r="S1304" s="151">
        <f t="shared" si="372"/>
        <v>0</v>
      </c>
      <c r="T1304" s="151">
        <f t="shared" si="373"/>
        <v>0</v>
      </c>
    </row>
    <row r="1305" spans="1:20" x14ac:dyDescent="0.2">
      <c r="A1305" s="42" t="s">
        <v>121</v>
      </c>
      <c r="B1305" s="49"/>
      <c r="C1305" s="49"/>
      <c r="D1305" s="49"/>
      <c r="E1305" s="49"/>
      <c r="F1305" s="139"/>
      <c r="G1305" s="139"/>
      <c r="H1305" s="49"/>
      <c r="I1305" s="49"/>
      <c r="J1305" s="49"/>
      <c r="K1305" s="49"/>
      <c r="L1305" s="49"/>
      <c r="M1305" s="55"/>
      <c r="N1305" s="79"/>
      <c r="O1305" s="151"/>
      <c r="P1305" s="151"/>
      <c r="Q1305" s="151">
        <f t="shared" si="370"/>
        <v>0</v>
      </c>
      <c r="R1305" s="151">
        <f t="shared" si="371"/>
        <v>0</v>
      </c>
      <c r="S1305" s="151">
        <f t="shared" si="372"/>
        <v>0</v>
      </c>
      <c r="T1305" s="151">
        <f t="shared" si="373"/>
        <v>0</v>
      </c>
    </row>
    <row r="1306" spans="1:20" ht="15" x14ac:dyDescent="0.25">
      <c r="A1306" s="51" t="s">
        <v>122</v>
      </c>
      <c r="B1306" s="49">
        <f>B1307+B1308</f>
        <v>443522</v>
      </c>
      <c r="C1306" s="49"/>
      <c r="D1306" s="49"/>
      <c r="E1306" s="49"/>
      <c r="F1306" s="139"/>
      <c r="G1306" s="139">
        <f t="shared" ref="G1306:L1306" si="382">G1307+G1308</f>
        <v>413326</v>
      </c>
      <c r="H1306" s="49">
        <f t="shared" si="382"/>
        <v>509931</v>
      </c>
      <c r="I1306" s="49">
        <f t="shared" si="382"/>
        <v>731170</v>
      </c>
      <c r="J1306" s="49">
        <f t="shared" si="382"/>
        <v>828397</v>
      </c>
      <c r="K1306" s="49">
        <f t="shared" si="382"/>
        <v>828397</v>
      </c>
      <c r="L1306" s="49">
        <f t="shared" si="382"/>
        <v>828397</v>
      </c>
      <c r="M1306" s="55"/>
      <c r="N1306" s="79"/>
      <c r="O1306" s="151"/>
      <c r="P1306" s="151"/>
      <c r="Q1306" s="151">
        <f t="shared" si="370"/>
        <v>0</v>
      </c>
      <c r="R1306" s="151">
        <f t="shared" si="371"/>
        <v>0</v>
      </c>
      <c r="S1306" s="151">
        <f t="shared" si="372"/>
        <v>413326</v>
      </c>
      <c r="T1306" s="151">
        <f t="shared" si="373"/>
        <v>509931</v>
      </c>
    </row>
    <row r="1307" spans="1:20" x14ac:dyDescent="0.2">
      <c r="A1307" s="52" t="s">
        <v>123</v>
      </c>
      <c r="B1307" s="49"/>
      <c r="C1307" s="49"/>
      <c r="D1307" s="49"/>
      <c r="E1307" s="49"/>
      <c r="F1307" s="139"/>
      <c r="G1307" s="139">
        <f t="shared" ref="G1307:L1307" si="383">G1312</f>
        <v>400000</v>
      </c>
      <c r="H1307" s="49">
        <f t="shared" si="383"/>
        <v>400000</v>
      </c>
      <c r="I1307" s="49">
        <f t="shared" si="383"/>
        <v>461500</v>
      </c>
      <c r="J1307" s="49">
        <f t="shared" si="383"/>
        <v>461500</v>
      </c>
      <c r="K1307" s="49">
        <f t="shared" si="383"/>
        <v>461500</v>
      </c>
      <c r="L1307" s="49">
        <f t="shared" si="383"/>
        <v>461500</v>
      </c>
      <c r="M1307" s="55"/>
      <c r="N1307" s="79"/>
      <c r="O1307" s="151"/>
      <c r="P1307" s="151"/>
      <c r="Q1307" s="151">
        <f t="shared" si="370"/>
        <v>0</v>
      </c>
      <c r="R1307" s="151">
        <f t="shared" si="371"/>
        <v>0</v>
      </c>
      <c r="S1307" s="151">
        <f t="shared" si="372"/>
        <v>400000</v>
      </c>
      <c r="T1307" s="151">
        <f t="shared" si="373"/>
        <v>400000</v>
      </c>
    </row>
    <row r="1308" spans="1:20" x14ac:dyDescent="0.2">
      <c r="A1308" s="52" t="s">
        <v>124</v>
      </c>
      <c r="B1308" s="49">
        <f>B1313+B1314+B1315</f>
        <v>443522</v>
      </c>
      <c r="C1308" s="49"/>
      <c r="D1308" s="49"/>
      <c r="E1308" s="49"/>
      <c r="F1308" s="139"/>
      <c r="G1308" s="139">
        <f t="shared" ref="G1308:L1308" si="384">G1313+G1314+G1315</f>
        <v>13326</v>
      </c>
      <c r="H1308" s="49">
        <f t="shared" si="384"/>
        <v>109931</v>
      </c>
      <c r="I1308" s="49">
        <f t="shared" si="384"/>
        <v>269670</v>
      </c>
      <c r="J1308" s="49">
        <f t="shared" si="384"/>
        <v>366897</v>
      </c>
      <c r="K1308" s="49">
        <f t="shared" si="384"/>
        <v>366897</v>
      </c>
      <c r="L1308" s="49">
        <f t="shared" si="384"/>
        <v>366897</v>
      </c>
      <c r="M1308" s="55"/>
      <c r="N1308" s="79"/>
      <c r="O1308" s="151"/>
      <c r="P1308" s="151"/>
      <c r="Q1308" s="151">
        <f t="shared" si="370"/>
        <v>0</v>
      </c>
      <c r="R1308" s="151">
        <f t="shared" si="371"/>
        <v>0</v>
      </c>
      <c r="S1308" s="151">
        <f t="shared" si="372"/>
        <v>13326</v>
      </c>
      <c r="T1308" s="151">
        <f t="shared" si="373"/>
        <v>109931</v>
      </c>
    </row>
    <row r="1309" spans="1:20" ht="15" x14ac:dyDescent="0.25">
      <c r="A1309" s="53" t="s">
        <v>125</v>
      </c>
      <c r="B1309" s="54"/>
      <c r="C1309" s="54"/>
      <c r="D1309" s="54"/>
      <c r="E1309" s="54"/>
      <c r="F1309" s="159"/>
      <c r="G1309" s="159"/>
      <c r="H1309" s="54"/>
      <c r="I1309" s="54"/>
      <c r="J1309" s="54"/>
      <c r="K1309" s="54"/>
      <c r="L1309" s="55"/>
      <c r="M1309" s="55"/>
      <c r="N1309" s="79"/>
      <c r="O1309" s="151"/>
      <c r="P1309" s="151"/>
      <c r="Q1309" s="151">
        <f t="shared" si="370"/>
        <v>0</v>
      </c>
      <c r="R1309" s="151">
        <f t="shared" si="371"/>
        <v>0</v>
      </c>
      <c r="S1309" s="151">
        <f t="shared" si="372"/>
        <v>0</v>
      </c>
      <c r="T1309" s="151">
        <f t="shared" si="373"/>
        <v>0</v>
      </c>
    </row>
    <row r="1310" spans="1:20" x14ac:dyDescent="0.2">
      <c r="A1310" s="56" t="s">
        <v>126</v>
      </c>
      <c r="B1310" s="54"/>
      <c r="C1310" s="54"/>
      <c r="D1310" s="54"/>
      <c r="E1310" s="54"/>
      <c r="F1310" s="159"/>
      <c r="G1310" s="159"/>
      <c r="H1310" s="54"/>
      <c r="I1310" s="54"/>
      <c r="J1310" s="54"/>
      <c r="K1310" s="54"/>
      <c r="L1310" s="55"/>
      <c r="M1310" s="55"/>
      <c r="N1310" s="79"/>
      <c r="O1310" s="151"/>
      <c r="P1310" s="151"/>
      <c r="Q1310" s="151">
        <f t="shared" ref="Q1310:Q1373" si="385">C1310</f>
        <v>0</v>
      </c>
      <c r="R1310" s="151">
        <f t="shared" ref="R1310:R1373" si="386">D1310</f>
        <v>0</v>
      </c>
      <c r="S1310" s="151">
        <f t="shared" ref="S1310:S1373" si="387">G1310</f>
        <v>0</v>
      </c>
      <c r="T1310" s="151">
        <f t="shared" ref="T1310:T1373" si="388">H1310</f>
        <v>0</v>
      </c>
    </row>
    <row r="1311" spans="1:20" x14ac:dyDescent="0.2">
      <c r="A1311" s="42" t="s">
        <v>127</v>
      </c>
      <c r="B1311" s="49">
        <f>B1312+B1313+B1314+B1315</f>
        <v>443522</v>
      </c>
      <c r="C1311" s="49"/>
      <c r="D1311" s="49"/>
      <c r="E1311" s="49"/>
      <c r="F1311" s="139"/>
      <c r="G1311" s="139">
        <f t="shared" ref="G1311:L1311" si="389">G1312+G1313+G1314+G1315</f>
        <v>413326</v>
      </c>
      <c r="H1311" s="49">
        <f t="shared" si="389"/>
        <v>509931</v>
      </c>
      <c r="I1311" s="49">
        <f t="shared" si="389"/>
        <v>731170</v>
      </c>
      <c r="J1311" s="49">
        <f t="shared" si="389"/>
        <v>828397</v>
      </c>
      <c r="K1311" s="49">
        <f t="shared" si="389"/>
        <v>828397</v>
      </c>
      <c r="L1311" s="49">
        <f t="shared" si="389"/>
        <v>828397</v>
      </c>
      <c r="M1311" s="55"/>
      <c r="N1311" s="79"/>
      <c r="O1311" s="151"/>
      <c r="P1311" s="151"/>
      <c r="Q1311" s="151">
        <f t="shared" si="385"/>
        <v>0</v>
      </c>
      <c r="R1311" s="151">
        <f t="shared" si="386"/>
        <v>0</v>
      </c>
      <c r="S1311" s="151">
        <f t="shared" si="387"/>
        <v>413326</v>
      </c>
      <c r="T1311" s="151">
        <f t="shared" si="388"/>
        <v>509931</v>
      </c>
    </row>
    <row r="1312" spans="1:20" x14ac:dyDescent="0.2">
      <c r="A1312" s="52" t="s">
        <v>123</v>
      </c>
      <c r="B1312" s="49"/>
      <c r="C1312" s="49"/>
      <c r="D1312" s="49"/>
      <c r="E1312" s="49"/>
      <c r="F1312" s="139"/>
      <c r="G1312" s="139">
        <v>400000</v>
      </c>
      <c r="H1312" s="49">
        <v>400000</v>
      </c>
      <c r="I1312" s="49">
        <v>461500</v>
      </c>
      <c r="J1312" s="49">
        <v>461500</v>
      </c>
      <c r="K1312" s="49">
        <v>461500</v>
      </c>
      <c r="L1312" s="49">
        <v>461500</v>
      </c>
      <c r="M1312" s="111" t="s">
        <v>374</v>
      </c>
      <c r="N1312" s="79"/>
      <c r="O1312" s="151"/>
      <c r="P1312" s="151"/>
      <c r="Q1312" s="151">
        <f t="shared" si="385"/>
        <v>0</v>
      </c>
      <c r="R1312" s="151">
        <f t="shared" si="386"/>
        <v>0</v>
      </c>
      <c r="S1312" s="151">
        <f t="shared" si="387"/>
        <v>400000</v>
      </c>
      <c r="T1312" s="151">
        <f t="shared" si="388"/>
        <v>400000</v>
      </c>
    </row>
    <row r="1313" spans="1:20" x14ac:dyDescent="0.2">
      <c r="A1313" s="52" t="s">
        <v>124</v>
      </c>
      <c r="B1313" s="49">
        <v>430000</v>
      </c>
      <c r="C1313" s="49"/>
      <c r="D1313" s="49"/>
      <c r="E1313" s="49" t="s">
        <v>262</v>
      </c>
      <c r="F1313" s="139"/>
      <c r="G1313" s="139"/>
      <c r="H1313" s="49"/>
      <c r="I1313" s="49"/>
      <c r="J1313" s="49"/>
      <c r="K1313" s="49"/>
      <c r="L1313" s="49"/>
      <c r="M1313" s="55"/>
      <c r="N1313" s="79"/>
      <c r="O1313" s="151"/>
      <c r="P1313" s="151"/>
      <c r="Q1313" s="151">
        <f t="shared" si="385"/>
        <v>0</v>
      </c>
      <c r="R1313" s="151">
        <f t="shared" si="386"/>
        <v>0</v>
      </c>
      <c r="S1313" s="151">
        <f t="shared" si="387"/>
        <v>0</v>
      </c>
      <c r="T1313" s="151">
        <f t="shared" si="388"/>
        <v>0</v>
      </c>
    </row>
    <row r="1314" spans="1:20" x14ac:dyDescent="0.2">
      <c r="A1314" s="52" t="s">
        <v>124</v>
      </c>
      <c r="B1314" s="49">
        <v>13522</v>
      </c>
      <c r="C1314" s="49"/>
      <c r="D1314" s="49"/>
      <c r="E1314" s="49" t="s">
        <v>143</v>
      </c>
      <c r="F1314" s="139"/>
      <c r="G1314" s="139">
        <v>13326</v>
      </c>
      <c r="H1314" s="49">
        <v>12706</v>
      </c>
      <c r="I1314" s="49"/>
      <c r="J1314" s="49"/>
      <c r="K1314" s="49"/>
      <c r="L1314" s="49"/>
      <c r="M1314" s="55" t="s">
        <v>375</v>
      </c>
      <c r="N1314" s="134" t="s">
        <v>129</v>
      </c>
      <c r="O1314" s="151"/>
      <c r="P1314" s="151"/>
      <c r="Q1314" s="151">
        <f t="shared" si="385"/>
        <v>0</v>
      </c>
      <c r="R1314" s="151">
        <f t="shared" si="386"/>
        <v>0</v>
      </c>
      <c r="S1314" s="151">
        <f t="shared" si="387"/>
        <v>13326</v>
      </c>
      <c r="T1314" s="151">
        <f t="shared" si="388"/>
        <v>12706</v>
      </c>
    </row>
    <row r="1315" spans="1:20" x14ac:dyDescent="0.2">
      <c r="A1315" s="52" t="s">
        <v>124</v>
      </c>
      <c r="B1315" s="49"/>
      <c r="C1315" s="49"/>
      <c r="D1315" s="49"/>
      <c r="E1315" s="85" t="s">
        <v>129</v>
      </c>
      <c r="F1315" s="139"/>
      <c r="G1315" s="139"/>
      <c r="H1315" s="49">
        <v>97225</v>
      </c>
      <c r="I1315" s="49">
        <v>269670</v>
      </c>
      <c r="J1315" s="49">
        <v>366897</v>
      </c>
      <c r="K1315" s="49">
        <v>366897</v>
      </c>
      <c r="L1315" s="49">
        <v>366897</v>
      </c>
      <c r="M1315" s="55" t="s">
        <v>376</v>
      </c>
      <c r="N1315" s="79"/>
      <c r="O1315" s="151"/>
      <c r="P1315" s="151"/>
      <c r="Q1315" s="151">
        <f t="shared" si="385"/>
        <v>0</v>
      </c>
      <c r="R1315" s="151">
        <f t="shared" si="386"/>
        <v>0</v>
      </c>
      <c r="S1315" s="151">
        <f t="shared" si="387"/>
        <v>0</v>
      </c>
      <c r="T1315" s="151">
        <f t="shared" si="388"/>
        <v>97225</v>
      </c>
    </row>
    <row r="1316" spans="1:20" x14ac:dyDescent="0.2">
      <c r="A1316" s="68" t="s">
        <v>379</v>
      </c>
      <c r="B1316" s="69"/>
      <c r="C1316" s="69"/>
      <c r="D1316" s="69"/>
      <c r="E1316" s="69"/>
      <c r="F1316" s="159"/>
      <c r="G1316" s="159"/>
      <c r="H1316" s="69"/>
      <c r="I1316" s="69"/>
      <c r="J1316" s="69"/>
      <c r="K1316" s="69"/>
      <c r="L1316" s="70"/>
      <c r="M1316" s="70"/>
      <c r="O1316" s="136"/>
      <c r="P1316" s="136"/>
      <c r="Q1316" s="136">
        <f t="shared" si="385"/>
        <v>0</v>
      </c>
      <c r="R1316" s="136">
        <f t="shared" si="386"/>
        <v>0</v>
      </c>
      <c r="S1316" s="136">
        <f t="shared" si="387"/>
        <v>0</v>
      </c>
      <c r="T1316" s="136">
        <f t="shared" si="388"/>
        <v>0</v>
      </c>
    </row>
    <row r="1317" spans="1:20" ht="15" x14ac:dyDescent="0.25">
      <c r="A1317" s="77" t="s">
        <v>118</v>
      </c>
      <c r="B1317" s="78">
        <f>SUM(B1318:B1321)</f>
        <v>1742663</v>
      </c>
      <c r="C1317" s="78">
        <f>SUM(C1318:C1321)</f>
        <v>15987</v>
      </c>
      <c r="D1317" s="78"/>
      <c r="E1317" s="78"/>
      <c r="F1317" s="138"/>
      <c r="G1317" s="138">
        <f t="shared" ref="G1317:L1317" si="390">SUM(G1318:G1321)</f>
        <v>2449506</v>
      </c>
      <c r="H1317" s="78">
        <f t="shared" si="390"/>
        <v>3013301</v>
      </c>
      <c r="I1317" s="78">
        <f t="shared" si="390"/>
        <v>2953399</v>
      </c>
      <c r="J1317" s="78">
        <f t="shared" si="390"/>
        <v>3585753</v>
      </c>
      <c r="K1317" s="78">
        <f t="shared" si="390"/>
        <v>3297253</v>
      </c>
      <c r="L1317" s="78">
        <f t="shared" si="390"/>
        <v>3298753</v>
      </c>
      <c r="M1317" s="55"/>
      <c r="N1317" s="79"/>
      <c r="O1317" s="151"/>
      <c r="P1317" s="151"/>
      <c r="Q1317" s="151">
        <f t="shared" si="385"/>
        <v>15987</v>
      </c>
      <c r="R1317" s="151">
        <f t="shared" si="386"/>
        <v>0</v>
      </c>
      <c r="S1317" s="151">
        <f t="shared" si="387"/>
        <v>2449506</v>
      </c>
      <c r="T1317" s="151">
        <f t="shared" si="388"/>
        <v>3013301</v>
      </c>
    </row>
    <row r="1318" spans="1:20" x14ac:dyDescent="0.2">
      <c r="A1318" s="42" t="s">
        <v>119</v>
      </c>
      <c r="B1318" s="49"/>
      <c r="C1318" s="49"/>
      <c r="D1318" s="49"/>
      <c r="E1318" s="49"/>
      <c r="F1318" s="139"/>
      <c r="G1318" s="139"/>
      <c r="H1318" s="49"/>
      <c r="I1318" s="49"/>
      <c r="J1318" s="49"/>
      <c r="K1318" s="49"/>
      <c r="L1318" s="49"/>
      <c r="M1318" s="55"/>
      <c r="N1318" s="79"/>
      <c r="O1318" s="151"/>
      <c r="P1318" s="151"/>
      <c r="Q1318" s="151">
        <f t="shared" si="385"/>
        <v>0</v>
      </c>
      <c r="R1318" s="151">
        <f t="shared" si="386"/>
        <v>0</v>
      </c>
      <c r="S1318" s="151">
        <f t="shared" si="387"/>
        <v>0</v>
      </c>
      <c r="T1318" s="151">
        <f t="shared" si="388"/>
        <v>0</v>
      </c>
    </row>
    <row r="1319" spans="1:20" x14ac:dyDescent="0.2">
      <c r="A1319" s="42" t="s">
        <v>120</v>
      </c>
      <c r="B1319" s="49"/>
      <c r="C1319" s="49"/>
      <c r="D1319" s="49"/>
      <c r="E1319" s="49"/>
      <c r="F1319" s="139"/>
      <c r="G1319" s="139"/>
      <c r="H1319" s="49"/>
      <c r="I1319" s="49"/>
      <c r="J1319" s="49"/>
      <c r="K1319" s="49"/>
      <c r="L1319" s="49"/>
      <c r="M1319" s="55"/>
      <c r="N1319" s="79"/>
      <c r="O1319" s="151"/>
      <c r="P1319" s="151"/>
      <c r="Q1319" s="151">
        <f t="shared" si="385"/>
        <v>0</v>
      </c>
      <c r="R1319" s="151">
        <f t="shared" si="386"/>
        <v>0</v>
      </c>
      <c r="S1319" s="151">
        <f t="shared" si="387"/>
        <v>0</v>
      </c>
      <c r="T1319" s="151">
        <f t="shared" si="388"/>
        <v>0</v>
      </c>
    </row>
    <row r="1320" spans="1:20" x14ac:dyDescent="0.2">
      <c r="A1320" s="42" t="s">
        <v>121</v>
      </c>
      <c r="B1320" s="49"/>
      <c r="C1320" s="49"/>
      <c r="D1320" s="49"/>
      <c r="E1320" s="49"/>
      <c r="F1320" s="139"/>
      <c r="G1320" s="139"/>
      <c r="H1320" s="49"/>
      <c r="I1320" s="49"/>
      <c r="J1320" s="49"/>
      <c r="K1320" s="49"/>
      <c r="L1320" s="49"/>
      <c r="M1320" s="55"/>
      <c r="N1320" s="79"/>
      <c r="O1320" s="151"/>
      <c r="P1320" s="151"/>
      <c r="Q1320" s="151">
        <f t="shared" si="385"/>
        <v>0</v>
      </c>
      <c r="R1320" s="151">
        <f t="shared" si="386"/>
        <v>0</v>
      </c>
      <c r="S1320" s="151">
        <f t="shared" si="387"/>
        <v>0</v>
      </c>
      <c r="T1320" s="151">
        <f t="shared" si="388"/>
        <v>0</v>
      </c>
    </row>
    <row r="1321" spans="1:20" ht="15" x14ac:dyDescent="0.25">
      <c r="A1321" s="51" t="s">
        <v>122</v>
      </c>
      <c r="B1321" s="49">
        <f>B1322+B1323</f>
        <v>1742663</v>
      </c>
      <c r="C1321" s="49">
        <f>C1322+C1323</f>
        <v>15987</v>
      </c>
      <c r="D1321" s="49"/>
      <c r="E1321" s="49"/>
      <c r="F1321" s="139"/>
      <c r="G1321" s="139">
        <f t="shared" ref="G1321:L1321" si="391">G1322+G1323</f>
        <v>2449506</v>
      </c>
      <c r="H1321" s="49">
        <f t="shared" si="391"/>
        <v>3013301</v>
      </c>
      <c r="I1321" s="49">
        <f t="shared" si="391"/>
        <v>2953399</v>
      </c>
      <c r="J1321" s="49">
        <f t="shared" si="391"/>
        <v>3585753</v>
      </c>
      <c r="K1321" s="49">
        <f t="shared" si="391"/>
        <v>3297253</v>
      </c>
      <c r="L1321" s="49">
        <f t="shared" si="391"/>
        <v>3298753</v>
      </c>
      <c r="M1321" s="55"/>
      <c r="N1321" s="79"/>
      <c r="O1321" s="151"/>
      <c r="P1321" s="151"/>
      <c r="Q1321" s="151">
        <f t="shared" si="385"/>
        <v>15987</v>
      </c>
      <c r="R1321" s="151">
        <f t="shared" si="386"/>
        <v>0</v>
      </c>
      <c r="S1321" s="151">
        <f t="shared" si="387"/>
        <v>2449506</v>
      </c>
      <c r="T1321" s="151">
        <f t="shared" si="388"/>
        <v>3013301</v>
      </c>
    </row>
    <row r="1322" spans="1:20" x14ac:dyDescent="0.2">
      <c r="A1322" s="52" t="s">
        <v>123</v>
      </c>
      <c r="B1322" s="49"/>
      <c r="C1322" s="49"/>
      <c r="D1322" s="49"/>
      <c r="E1322" s="49"/>
      <c r="F1322" s="139"/>
      <c r="G1322" s="139">
        <f t="shared" ref="G1322:L1323" si="392">G1327+G1330</f>
        <v>323647</v>
      </c>
      <c r="H1322" s="49">
        <f t="shared" si="392"/>
        <v>328647</v>
      </c>
      <c r="I1322" s="49">
        <f t="shared" si="392"/>
        <v>333647</v>
      </c>
      <c r="J1322" s="49">
        <f t="shared" si="392"/>
        <v>335148</v>
      </c>
      <c r="K1322" s="49">
        <f t="shared" si="392"/>
        <v>336648</v>
      </c>
      <c r="L1322" s="49">
        <f t="shared" si="392"/>
        <v>338148</v>
      </c>
      <c r="M1322" s="55"/>
      <c r="N1322" s="79"/>
      <c r="O1322" s="151"/>
      <c r="P1322" s="151"/>
      <c r="Q1322" s="151">
        <f t="shared" si="385"/>
        <v>0</v>
      </c>
      <c r="R1322" s="151">
        <f t="shared" si="386"/>
        <v>0</v>
      </c>
      <c r="S1322" s="151">
        <f t="shared" si="387"/>
        <v>323647</v>
      </c>
      <c r="T1322" s="151">
        <f t="shared" si="388"/>
        <v>328647</v>
      </c>
    </row>
    <row r="1323" spans="1:20" x14ac:dyDescent="0.2">
      <c r="A1323" s="52" t="s">
        <v>124</v>
      </c>
      <c r="B1323" s="49">
        <f>B1328+B1331</f>
        <v>1742663</v>
      </c>
      <c r="C1323" s="49">
        <f>C1328+C1331</f>
        <v>15987</v>
      </c>
      <c r="D1323" s="49"/>
      <c r="E1323" s="49"/>
      <c r="F1323" s="139"/>
      <c r="G1323" s="139">
        <f t="shared" si="392"/>
        <v>2125859</v>
      </c>
      <c r="H1323" s="49">
        <f t="shared" si="392"/>
        <v>2684654</v>
      </c>
      <c r="I1323" s="49">
        <f t="shared" si="392"/>
        <v>2619752</v>
      </c>
      <c r="J1323" s="49">
        <f t="shared" si="392"/>
        <v>3250605</v>
      </c>
      <c r="K1323" s="49">
        <f t="shared" si="392"/>
        <v>2960605</v>
      </c>
      <c r="L1323" s="49">
        <f t="shared" si="392"/>
        <v>2960605</v>
      </c>
      <c r="M1323" s="55"/>
      <c r="N1323" s="79"/>
      <c r="O1323" s="151"/>
      <c r="P1323" s="151"/>
      <c r="Q1323" s="151">
        <f t="shared" si="385"/>
        <v>15987</v>
      </c>
      <c r="R1323" s="151">
        <f t="shared" si="386"/>
        <v>0</v>
      </c>
      <c r="S1323" s="151">
        <f t="shared" si="387"/>
        <v>2125859</v>
      </c>
      <c r="T1323" s="151">
        <f t="shared" si="388"/>
        <v>2684654</v>
      </c>
    </row>
    <row r="1324" spans="1:20" ht="15" x14ac:dyDescent="0.25">
      <c r="A1324" s="53" t="s">
        <v>125</v>
      </c>
      <c r="B1324" s="54"/>
      <c r="C1324" s="54"/>
      <c r="D1324" s="54"/>
      <c r="E1324" s="54"/>
      <c r="F1324" s="159"/>
      <c r="G1324" s="159"/>
      <c r="H1324" s="54"/>
      <c r="I1324" s="54"/>
      <c r="J1324" s="54"/>
      <c r="K1324" s="54"/>
      <c r="L1324" s="55"/>
      <c r="M1324" s="55"/>
      <c r="N1324" s="79"/>
      <c r="O1324" s="151"/>
      <c r="P1324" s="151"/>
      <c r="Q1324" s="151">
        <f t="shared" si="385"/>
        <v>0</v>
      </c>
      <c r="R1324" s="151">
        <f t="shared" si="386"/>
        <v>0</v>
      </c>
      <c r="S1324" s="151">
        <f t="shared" si="387"/>
        <v>0</v>
      </c>
      <c r="T1324" s="151">
        <f t="shared" si="388"/>
        <v>0</v>
      </c>
    </row>
    <row r="1325" spans="1:20" x14ac:dyDescent="0.2">
      <c r="A1325" s="56" t="s">
        <v>126</v>
      </c>
      <c r="B1325" s="54"/>
      <c r="C1325" s="54"/>
      <c r="D1325" s="54"/>
      <c r="E1325" s="54"/>
      <c r="F1325" s="159"/>
      <c r="G1325" s="159"/>
      <c r="H1325" s="54"/>
      <c r="I1325" s="54"/>
      <c r="J1325" s="54"/>
      <c r="K1325" s="54"/>
      <c r="L1325" s="55"/>
      <c r="M1325" s="55"/>
      <c r="N1325" s="79"/>
      <c r="O1325" s="151"/>
      <c r="P1325" s="151"/>
      <c r="Q1325" s="151">
        <f t="shared" si="385"/>
        <v>0</v>
      </c>
      <c r="R1325" s="151">
        <f t="shared" si="386"/>
        <v>0</v>
      </c>
      <c r="S1325" s="151">
        <f t="shared" si="387"/>
        <v>0</v>
      </c>
      <c r="T1325" s="151">
        <f t="shared" si="388"/>
        <v>0</v>
      </c>
    </row>
    <row r="1326" spans="1:20" x14ac:dyDescent="0.2">
      <c r="A1326" s="42" t="s">
        <v>127</v>
      </c>
      <c r="B1326" s="49">
        <f t="shared" ref="B1326:L1326" si="393">B1327+B1328</f>
        <v>1742663</v>
      </c>
      <c r="C1326" s="49">
        <f t="shared" si="393"/>
        <v>15987</v>
      </c>
      <c r="D1326" s="49"/>
      <c r="E1326" s="49"/>
      <c r="F1326" s="139"/>
      <c r="G1326" s="139">
        <f t="shared" si="393"/>
        <v>2399506</v>
      </c>
      <c r="H1326" s="49">
        <f t="shared" si="393"/>
        <v>2958301</v>
      </c>
      <c r="I1326" s="49">
        <f t="shared" si="393"/>
        <v>2893399</v>
      </c>
      <c r="J1326" s="49">
        <f t="shared" si="393"/>
        <v>3524253</v>
      </c>
      <c r="K1326" s="49">
        <f t="shared" si="393"/>
        <v>3234253</v>
      </c>
      <c r="L1326" s="49">
        <f t="shared" si="393"/>
        <v>3234253</v>
      </c>
      <c r="M1326" s="55"/>
      <c r="N1326" s="79"/>
      <c r="O1326" s="151"/>
      <c r="P1326" s="151"/>
      <c r="Q1326" s="151">
        <f t="shared" si="385"/>
        <v>15987</v>
      </c>
      <c r="R1326" s="151">
        <f t="shared" si="386"/>
        <v>0</v>
      </c>
      <c r="S1326" s="151">
        <f t="shared" si="387"/>
        <v>2399506</v>
      </c>
      <c r="T1326" s="151">
        <f t="shared" si="388"/>
        <v>2958301</v>
      </c>
    </row>
    <row r="1327" spans="1:20" x14ac:dyDescent="0.2">
      <c r="A1327" s="52" t="s">
        <v>123</v>
      </c>
      <c r="B1327" s="49"/>
      <c r="C1327" s="49"/>
      <c r="D1327" s="49"/>
      <c r="E1327" s="49"/>
      <c r="F1327" s="139"/>
      <c r="G1327" s="139">
        <f t="shared" ref="G1327:L1327" si="394">G1343+G1357+G1375+G1388+G1404</f>
        <v>273647</v>
      </c>
      <c r="H1327" s="49">
        <f t="shared" si="394"/>
        <v>273647</v>
      </c>
      <c r="I1327" s="49">
        <f t="shared" si="394"/>
        <v>273647</v>
      </c>
      <c r="J1327" s="49">
        <f t="shared" si="394"/>
        <v>273648</v>
      </c>
      <c r="K1327" s="49">
        <f t="shared" si="394"/>
        <v>273648</v>
      </c>
      <c r="L1327" s="49">
        <f t="shared" si="394"/>
        <v>273648</v>
      </c>
      <c r="M1327" s="55"/>
      <c r="N1327" s="79"/>
      <c r="O1327" s="151"/>
      <c r="P1327" s="151"/>
      <c r="Q1327" s="151">
        <f t="shared" si="385"/>
        <v>0</v>
      </c>
      <c r="R1327" s="151">
        <f t="shared" si="386"/>
        <v>0</v>
      </c>
      <c r="S1327" s="151">
        <f t="shared" si="387"/>
        <v>273647</v>
      </c>
      <c r="T1327" s="151">
        <f t="shared" si="388"/>
        <v>273647</v>
      </c>
    </row>
    <row r="1328" spans="1:20" x14ac:dyDescent="0.2">
      <c r="A1328" s="52" t="s">
        <v>124</v>
      </c>
      <c r="B1328" s="49">
        <f>B1345+B1344+B1358+B1359+B1376+B1389++B1390+B1391+B1405+B1406</f>
        <v>1742663</v>
      </c>
      <c r="C1328" s="49">
        <f>C1345+C1344+C1358+C1359+C1376+C1389++C1390+C1391+C1405+C1406</f>
        <v>15987</v>
      </c>
      <c r="D1328" s="49"/>
      <c r="E1328" s="49"/>
      <c r="F1328" s="139"/>
      <c r="G1328" s="139">
        <f t="shared" ref="G1328:L1328" si="395">G1345+G1344+G1358+G1359+G1376+G1389++G1390+G1391+G1405+G1406</f>
        <v>2125859</v>
      </c>
      <c r="H1328" s="49">
        <f t="shared" si="395"/>
        <v>2684654</v>
      </c>
      <c r="I1328" s="49">
        <f t="shared" si="395"/>
        <v>2619752</v>
      </c>
      <c r="J1328" s="49">
        <f t="shared" si="395"/>
        <v>3250605</v>
      </c>
      <c r="K1328" s="49">
        <f t="shared" si="395"/>
        <v>2960605</v>
      </c>
      <c r="L1328" s="49">
        <f t="shared" si="395"/>
        <v>2960605</v>
      </c>
      <c r="M1328" s="55"/>
      <c r="N1328" s="79"/>
      <c r="O1328" s="151"/>
      <c r="P1328" s="151"/>
      <c r="Q1328" s="151">
        <f t="shared" si="385"/>
        <v>15987</v>
      </c>
      <c r="R1328" s="151">
        <f t="shared" si="386"/>
        <v>0</v>
      </c>
      <c r="S1328" s="151">
        <f t="shared" si="387"/>
        <v>2125859</v>
      </c>
      <c r="T1328" s="151">
        <f t="shared" si="388"/>
        <v>2684654</v>
      </c>
    </row>
    <row r="1329" spans="1:20" x14ac:dyDescent="0.2">
      <c r="A1329" s="42" t="s">
        <v>130</v>
      </c>
      <c r="B1329" s="49"/>
      <c r="C1329" s="49"/>
      <c r="D1329" s="49"/>
      <c r="E1329" s="49"/>
      <c r="F1329" s="139"/>
      <c r="G1329" s="139">
        <f t="shared" ref="G1329:L1329" si="396">G1330+G1331</f>
        <v>50000</v>
      </c>
      <c r="H1329" s="49">
        <f t="shared" si="396"/>
        <v>55000</v>
      </c>
      <c r="I1329" s="49">
        <f t="shared" si="396"/>
        <v>60000</v>
      </c>
      <c r="J1329" s="49">
        <f t="shared" si="396"/>
        <v>61500</v>
      </c>
      <c r="K1329" s="49">
        <f t="shared" si="396"/>
        <v>63000</v>
      </c>
      <c r="L1329" s="49">
        <f t="shared" si="396"/>
        <v>64500</v>
      </c>
      <c r="M1329" s="55"/>
      <c r="N1329" s="79"/>
      <c r="O1329" s="151"/>
      <c r="P1329" s="151"/>
      <c r="Q1329" s="151">
        <f t="shared" si="385"/>
        <v>0</v>
      </c>
      <c r="R1329" s="151">
        <f t="shared" si="386"/>
        <v>0</v>
      </c>
      <c r="S1329" s="151">
        <f t="shared" si="387"/>
        <v>50000</v>
      </c>
      <c r="T1329" s="151">
        <f t="shared" si="388"/>
        <v>55000</v>
      </c>
    </row>
    <row r="1330" spans="1:20" x14ac:dyDescent="0.2">
      <c r="A1330" s="52" t="s">
        <v>123</v>
      </c>
      <c r="B1330" s="49"/>
      <c r="C1330" s="49"/>
      <c r="D1330" s="49"/>
      <c r="E1330" s="49"/>
      <c r="F1330" s="139"/>
      <c r="G1330" s="139">
        <f t="shared" ref="G1330:L1330" si="397">G1361</f>
        <v>50000</v>
      </c>
      <c r="H1330" s="49">
        <f t="shared" si="397"/>
        <v>55000</v>
      </c>
      <c r="I1330" s="49">
        <f t="shared" si="397"/>
        <v>60000</v>
      </c>
      <c r="J1330" s="49">
        <f t="shared" si="397"/>
        <v>61500</v>
      </c>
      <c r="K1330" s="49">
        <f t="shared" si="397"/>
        <v>63000</v>
      </c>
      <c r="L1330" s="49">
        <f t="shared" si="397"/>
        <v>64500</v>
      </c>
      <c r="M1330" s="111" t="s">
        <v>380</v>
      </c>
      <c r="N1330" s="79"/>
      <c r="O1330" s="151"/>
      <c r="P1330" s="151"/>
      <c r="Q1330" s="151">
        <f t="shared" si="385"/>
        <v>0</v>
      </c>
      <c r="R1330" s="151">
        <f t="shared" si="386"/>
        <v>0</v>
      </c>
      <c r="S1330" s="151">
        <f t="shared" si="387"/>
        <v>50000</v>
      </c>
      <c r="T1330" s="151">
        <f t="shared" si="388"/>
        <v>55000</v>
      </c>
    </row>
    <row r="1331" spans="1:20" x14ac:dyDescent="0.2">
      <c r="A1331" s="66" t="s">
        <v>124</v>
      </c>
      <c r="B1331" s="49"/>
      <c r="C1331" s="49"/>
      <c r="D1331" s="49"/>
      <c r="E1331" s="85" t="s">
        <v>129</v>
      </c>
      <c r="F1331" s="139"/>
      <c r="G1331" s="139"/>
      <c r="H1331" s="49"/>
      <c r="I1331" s="49"/>
      <c r="J1331" s="49"/>
      <c r="K1331" s="49"/>
      <c r="L1331" s="49"/>
      <c r="M1331" s="55"/>
      <c r="N1331" s="79"/>
      <c r="O1331" s="151"/>
      <c r="P1331" s="151"/>
      <c r="Q1331" s="151">
        <f t="shared" si="385"/>
        <v>0</v>
      </c>
      <c r="R1331" s="151">
        <f t="shared" si="386"/>
        <v>0</v>
      </c>
      <c r="S1331" s="151">
        <f t="shared" si="387"/>
        <v>0</v>
      </c>
      <c r="T1331" s="151">
        <f t="shared" si="388"/>
        <v>0</v>
      </c>
    </row>
    <row r="1332" spans="1:20" x14ac:dyDescent="0.2">
      <c r="A1332" s="82" t="s">
        <v>381</v>
      </c>
      <c r="B1332" s="83"/>
      <c r="C1332" s="83"/>
      <c r="D1332" s="83"/>
      <c r="E1332" s="83"/>
      <c r="F1332" s="159"/>
      <c r="G1332" s="159"/>
      <c r="H1332" s="83"/>
      <c r="I1332" s="83"/>
      <c r="J1332" s="83"/>
      <c r="K1332" s="83"/>
      <c r="L1332" s="84"/>
      <c r="M1332" s="84"/>
      <c r="O1332" s="136"/>
      <c r="P1332" s="136"/>
      <c r="Q1332" s="136">
        <f t="shared" si="385"/>
        <v>0</v>
      </c>
      <c r="R1332" s="136">
        <f t="shared" si="386"/>
        <v>0</v>
      </c>
      <c r="S1332" s="136">
        <f t="shared" si="387"/>
        <v>0</v>
      </c>
      <c r="T1332" s="136">
        <f t="shared" si="388"/>
        <v>0</v>
      </c>
    </row>
    <row r="1333" spans="1:20" ht="15" x14ac:dyDescent="0.25">
      <c r="A1333" s="77" t="s">
        <v>118</v>
      </c>
      <c r="B1333" s="78">
        <f>SUM(B1334:B1337)</f>
        <v>162266</v>
      </c>
      <c r="C1333" s="78"/>
      <c r="D1333" s="78"/>
      <c r="E1333" s="78"/>
      <c r="F1333" s="138"/>
      <c r="G1333" s="138">
        <f t="shared" ref="G1333:L1333" si="398">SUM(G1334:G1337)</f>
        <v>21322</v>
      </c>
      <c r="H1333" s="78">
        <f t="shared" si="398"/>
        <v>72176</v>
      </c>
      <c r="I1333" s="78">
        <f t="shared" si="398"/>
        <v>143806</v>
      </c>
      <c r="J1333" s="78">
        <f t="shared" si="398"/>
        <v>195653</v>
      </c>
      <c r="K1333" s="78">
        <f t="shared" si="398"/>
        <v>195653</v>
      </c>
      <c r="L1333" s="78">
        <f t="shared" si="398"/>
        <v>195653</v>
      </c>
      <c r="M1333" s="55"/>
      <c r="N1333" s="79"/>
      <c r="O1333" s="151"/>
      <c r="P1333" s="151"/>
      <c r="Q1333" s="151">
        <f t="shared" si="385"/>
        <v>0</v>
      </c>
      <c r="R1333" s="151">
        <f t="shared" si="386"/>
        <v>0</v>
      </c>
      <c r="S1333" s="151">
        <f t="shared" si="387"/>
        <v>21322</v>
      </c>
      <c r="T1333" s="151">
        <f t="shared" si="388"/>
        <v>72176</v>
      </c>
    </row>
    <row r="1334" spans="1:20" x14ac:dyDescent="0.2">
      <c r="A1334" s="42" t="s">
        <v>119</v>
      </c>
      <c r="B1334" s="49"/>
      <c r="C1334" s="49"/>
      <c r="D1334" s="49"/>
      <c r="E1334" s="49"/>
      <c r="F1334" s="139"/>
      <c r="G1334" s="139"/>
      <c r="H1334" s="49"/>
      <c r="I1334" s="49"/>
      <c r="J1334" s="49"/>
      <c r="K1334" s="49"/>
      <c r="L1334" s="49"/>
      <c r="M1334" s="55"/>
      <c r="N1334" s="79"/>
      <c r="O1334" s="151"/>
      <c r="P1334" s="151"/>
      <c r="Q1334" s="151">
        <f t="shared" si="385"/>
        <v>0</v>
      </c>
      <c r="R1334" s="151">
        <f t="shared" si="386"/>
        <v>0</v>
      </c>
      <c r="S1334" s="151">
        <f t="shared" si="387"/>
        <v>0</v>
      </c>
      <c r="T1334" s="151">
        <f t="shared" si="388"/>
        <v>0</v>
      </c>
    </row>
    <row r="1335" spans="1:20" x14ac:dyDescent="0.2">
      <c r="A1335" s="42" t="s">
        <v>120</v>
      </c>
      <c r="B1335" s="49"/>
      <c r="C1335" s="49"/>
      <c r="D1335" s="49"/>
      <c r="E1335" s="49"/>
      <c r="F1335" s="139"/>
      <c r="G1335" s="139"/>
      <c r="H1335" s="49"/>
      <c r="I1335" s="49"/>
      <c r="J1335" s="49"/>
      <c r="K1335" s="49"/>
      <c r="L1335" s="49"/>
      <c r="M1335" s="55"/>
      <c r="N1335" s="79"/>
      <c r="O1335" s="151"/>
      <c r="P1335" s="151"/>
      <c r="Q1335" s="151">
        <f t="shared" si="385"/>
        <v>0</v>
      </c>
      <c r="R1335" s="151">
        <f t="shared" si="386"/>
        <v>0</v>
      </c>
      <c r="S1335" s="151">
        <f t="shared" si="387"/>
        <v>0</v>
      </c>
      <c r="T1335" s="151">
        <f t="shared" si="388"/>
        <v>0</v>
      </c>
    </row>
    <row r="1336" spans="1:20" x14ac:dyDescent="0.2">
      <c r="A1336" s="42" t="s">
        <v>121</v>
      </c>
      <c r="B1336" s="49"/>
      <c r="C1336" s="49"/>
      <c r="D1336" s="49"/>
      <c r="E1336" s="49"/>
      <c r="F1336" s="139"/>
      <c r="G1336" s="139"/>
      <c r="H1336" s="49"/>
      <c r="I1336" s="49"/>
      <c r="J1336" s="49"/>
      <c r="K1336" s="49"/>
      <c r="L1336" s="49"/>
      <c r="M1336" s="55"/>
      <c r="N1336" s="79"/>
      <c r="O1336" s="151"/>
      <c r="P1336" s="151"/>
      <c r="Q1336" s="151">
        <f t="shared" si="385"/>
        <v>0</v>
      </c>
      <c r="R1336" s="151">
        <f t="shared" si="386"/>
        <v>0</v>
      </c>
      <c r="S1336" s="151">
        <f t="shared" si="387"/>
        <v>0</v>
      </c>
      <c r="T1336" s="151">
        <f t="shared" si="388"/>
        <v>0</v>
      </c>
    </row>
    <row r="1337" spans="1:20" ht="15" x14ac:dyDescent="0.25">
      <c r="A1337" s="51" t="s">
        <v>122</v>
      </c>
      <c r="B1337" s="49">
        <f>B1338+B1339</f>
        <v>162266</v>
      </c>
      <c r="C1337" s="49"/>
      <c r="D1337" s="49"/>
      <c r="E1337" s="49"/>
      <c r="F1337" s="139"/>
      <c r="G1337" s="139">
        <f t="shared" ref="G1337:L1337" si="399">G1338+G1339</f>
        <v>21322</v>
      </c>
      <c r="H1337" s="49">
        <f t="shared" si="399"/>
        <v>72176</v>
      </c>
      <c r="I1337" s="49">
        <f t="shared" si="399"/>
        <v>143806</v>
      </c>
      <c r="J1337" s="49">
        <f t="shared" si="399"/>
        <v>195653</v>
      </c>
      <c r="K1337" s="49">
        <f t="shared" si="399"/>
        <v>195653</v>
      </c>
      <c r="L1337" s="49">
        <f t="shared" si="399"/>
        <v>195653</v>
      </c>
      <c r="M1337" s="55"/>
      <c r="N1337" s="79"/>
      <c r="O1337" s="151"/>
      <c r="P1337" s="151"/>
      <c r="Q1337" s="151">
        <f t="shared" si="385"/>
        <v>0</v>
      </c>
      <c r="R1337" s="151">
        <f t="shared" si="386"/>
        <v>0</v>
      </c>
      <c r="S1337" s="151">
        <f t="shared" si="387"/>
        <v>21322</v>
      </c>
      <c r="T1337" s="151">
        <f t="shared" si="388"/>
        <v>72176</v>
      </c>
    </row>
    <row r="1338" spans="1:20" x14ac:dyDescent="0.2">
      <c r="A1338" s="52" t="s">
        <v>123</v>
      </c>
      <c r="B1338" s="49"/>
      <c r="C1338" s="49"/>
      <c r="D1338" s="49"/>
      <c r="E1338" s="49"/>
      <c r="F1338" s="139"/>
      <c r="G1338" s="139"/>
      <c r="H1338" s="49"/>
      <c r="I1338" s="49"/>
      <c r="J1338" s="49"/>
      <c r="K1338" s="49"/>
      <c r="L1338" s="49"/>
      <c r="M1338" s="55"/>
      <c r="N1338" s="79"/>
      <c r="O1338" s="151"/>
      <c r="P1338" s="151"/>
      <c r="Q1338" s="151">
        <f t="shared" si="385"/>
        <v>0</v>
      </c>
      <c r="R1338" s="151">
        <f t="shared" si="386"/>
        <v>0</v>
      </c>
      <c r="S1338" s="151">
        <f t="shared" si="387"/>
        <v>0</v>
      </c>
      <c r="T1338" s="151">
        <f t="shared" si="388"/>
        <v>0</v>
      </c>
    </row>
    <row r="1339" spans="1:20" x14ac:dyDescent="0.2">
      <c r="A1339" s="52" t="s">
        <v>124</v>
      </c>
      <c r="B1339" s="49">
        <f>B1342</f>
        <v>162266</v>
      </c>
      <c r="C1339" s="49"/>
      <c r="D1339" s="49"/>
      <c r="E1339" s="49"/>
      <c r="F1339" s="139"/>
      <c r="G1339" s="139">
        <f t="shared" ref="G1339:L1339" si="400">G1345+G1344</f>
        <v>21322</v>
      </c>
      <c r="H1339" s="49">
        <f t="shared" si="400"/>
        <v>72176</v>
      </c>
      <c r="I1339" s="49">
        <f t="shared" si="400"/>
        <v>143806</v>
      </c>
      <c r="J1339" s="49">
        <f t="shared" si="400"/>
        <v>195653</v>
      </c>
      <c r="K1339" s="49">
        <f t="shared" si="400"/>
        <v>195653</v>
      </c>
      <c r="L1339" s="49">
        <f t="shared" si="400"/>
        <v>195653</v>
      </c>
      <c r="M1339" s="55"/>
      <c r="N1339" s="79"/>
      <c r="O1339" s="151"/>
      <c r="P1339" s="151"/>
      <c r="Q1339" s="151">
        <f t="shared" si="385"/>
        <v>0</v>
      </c>
      <c r="R1339" s="151">
        <f t="shared" si="386"/>
        <v>0</v>
      </c>
      <c r="S1339" s="151">
        <f t="shared" si="387"/>
        <v>21322</v>
      </c>
      <c r="T1339" s="151">
        <f t="shared" si="388"/>
        <v>72176</v>
      </c>
    </row>
    <row r="1340" spans="1:20" ht="15" x14ac:dyDescent="0.25">
      <c r="A1340" s="53" t="s">
        <v>125</v>
      </c>
      <c r="B1340" s="54"/>
      <c r="C1340" s="54"/>
      <c r="D1340" s="54"/>
      <c r="E1340" s="54"/>
      <c r="F1340" s="159"/>
      <c r="G1340" s="159"/>
      <c r="H1340" s="54"/>
      <c r="I1340" s="54"/>
      <c r="J1340" s="54"/>
      <c r="K1340" s="54"/>
      <c r="L1340" s="55"/>
      <c r="M1340" s="55"/>
      <c r="N1340" s="79"/>
      <c r="O1340" s="151"/>
      <c r="P1340" s="151"/>
      <c r="Q1340" s="151">
        <f t="shared" si="385"/>
        <v>0</v>
      </c>
      <c r="R1340" s="151">
        <f t="shared" si="386"/>
        <v>0</v>
      </c>
      <c r="S1340" s="151">
        <f t="shared" si="387"/>
        <v>0</v>
      </c>
      <c r="T1340" s="151">
        <f t="shared" si="388"/>
        <v>0</v>
      </c>
    </row>
    <row r="1341" spans="1:20" x14ac:dyDescent="0.2">
      <c r="A1341" s="56" t="s">
        <v>126</v>
      </c>
      <c r="B1341" s="54"/>
      <c r="C1341" s="54"/>
      <c r="D1341" s="54"/>
      <c r="E1341" s="54"/>
      <c r="F1341" s="159"/>
      <c r="G1341" s="159"/>
      <c r="H1341" s="54"/>
      <c r="I1341" s="54"/>
      <c r="J1341" s="54"/>
      <c r="K1341" s="54"/>
      <c r="L1341" s="55"/>
      <c r="M1341" s="55"/>
      <c r="N1341" s="79"/>
      <c r="O1341" s="151"/>
      <c r="P1341" s="151"/>
      <c r="Q1341" s="151">
        <f t="shared" si="385"/>
        <v>0</v>
      </c>
      <c r="R1341" s="151">
        <f t="shared" si="386"/>
        <v>0</v>
      </c>
      <c r="S1341" s="151">
        <f t="shared" si="387"/>
        <v>0</v>
      </c>
      <c r="T1341" s="151">
        <f t="shared" si="388"/>
        <v>0</v>
      </c>
    </row>
    <row r="1342" spans="1:20" x14ac:dyDescent="0.2">
      <c r="A1342" s="42" t="s">
        <v>127</v>
      </c>
      <c r="B1342" s="49">
        <f>B1344</f>
        <v>162266</v>
      </c>
      <c r="C1342" s="49"/>
      <c r="D1342" s="49"/>
      <c r="E1342" s="49"/>
      <c r="F1342" s="139"/>
      <c r="G1342" s="139">
        <f t="shared" ref="G1342:L1342" si="401">G1343+G1344+G1345</f>
        <v>21322</v>
      </c>
      <c r="H1342" s="49">
        <f t="shared" si="401"/>
        <v>72176</v>
      </c>
      <c r="I1342" s="49">
        <f t="shared" si="401"/>
        <v>143806</v>
      </c>
      <c r="J1342" s="49">
        <f t="shared" si="401"/>
        <v>195653</v>
      </c>
      <c r="K1342" s="49">
        <f t="shared" si="401"/>
        <v>195653</v>
      </c>
      <c r="L1342" s="49">
        <f t="shared" si="401"/>
        <v>195653</v>
      </c>
      <c r="M1342" s="55"/>
      <c r="N1342" s="79"/>
      <c r="O1342" s="151"/>
      <c r="P1342" s="151"/>
      <c r="Q1342" s="151">
        <f t="shared" si="385"/>
        <v>0</v>
      </c>
      <c r="R1342" s="151">
        <f t="shared" si="386"/>
        <v>0</v>
      </c>
      <c r="S1342" s="151">
        <f t="shared" si="387"/>
        <v>21322</v>
      </c>
      <c r="T1342" s="151">
        <f t="shared" si="388"/>
        <v>72176</v>
      </c>
    </row>
    <row r="1343" spans="1:20" x14ac:dyDescent="0.2">
      <c r="A1343" s="52" t="s">
        <v>123</v>
      </c>
      <c r="B1343" s="49"/>
      <c r="C1343" s="49"/>
      <c r="D1343" s="49"/>
      <c r="E1343" s="49"/>
      <c r="F1343" s="139"/>
      <c r="G1343" s="139"/>
      <c r="H1343" s="49"/>
      <c r="I1343" s="49"/>
      <c r="J1343" s="49"/>
      <c r="K1343" s="49"/>
      <c r="L1343" s="49"/>
      <c r="M1343" s="55"/>
      <c r="N1343" s="79"/>
      <c r="O1343" s="151"/>
      <c r="P1343" s="151"/>
      <c r="Q1343" s="151">
        <f t="shared" si="385"/>
        <v>0</v>
      </c>
      <c r="R1343" s="151">
        <f t="shared" si="386"/>
        <v>0</v>
      </c>
      <c r="S1343" s="151">
        <f t="shared" si="387"/>
        <v>0</v>
      </c>
      <c r="T1343" s="151">
        <f t="shared" si="388"/>
        <v>0</v>
      </c>
    </row>
    <row r="1344" spans="1:20" x14ac:dyDescent="0.2">
      <c r="A1344" s="52" t="s">
        <v>124</v>
      </c>
      <c r="B1344" s="49">
        <v>162266</v>
      </c>
      <c r="C1344" s="49"/>
      <c r="D1344" s="49"/>
      <c r="E1344" s="49" t="s">
        <v>143</v>
      </c>
      <c r="F1344" s="139"/>
      <c r="G1344" s="139">
        <v>21322</v>
      </c>
      <c r="H1344" s="49">
        <v>20329</v>
      </c>
      <c r="I1344" s="49"/>
      <c r="J1344" s="49"/>
      <c r="K1344" s="49"/>
      <c r="L1344" s="49"/>
      <c r="M1344" s="55" t="s">
        <v>375</v>
      </c>
      <c r="N1344" s="134" t="s">
        <v>129</v>
      </c>
      <c r="O1344" s="151"/>
      <c r="P1344" s="151"/>
      <c r="Q1344" s="151">
        <f t="shared" si="385"/>
        <v>0</v>
      </c>
      <c r="R1344" s="151">
        <f t="shared" si="386"/>
        <v>0</v>
      </c>
      <c r="S1344" s="151">
        <f t="shared" si="387"/>
        <v>21322</v>
      </c>
      <c r="T1344" s="151">
        <f t="shared" si="388"/>
        <v>20329</v>
      </c>
    </row>
    <row r="1345" spans="1:20" x14ac:dyDescent="0.2">
      <c r="A1345" s="52" t="s">
        <v>124</v>
      </c>
      <c r="B1345" s="49"/>
      <c r="C1345" s="49"/>
      <c r="D1345" s="49"/>
      <c r="E1345" s="85" t="s">
        <v>129</v>
      </c>
      <c r="F1345" s="139"/>
      <c r="G1345" s="139"/>
      <c r="H1345" s="49">
        <v>51847</v>
      </c>
      <c r="I1345" s="49">
        <v>143806</v>
      </c>
      <c r="J1345" s="49">
        <v>195653</v>
      </c>
      <c r="K1345" s="49">
        <v>195653</v>
      </c>
      <c r="L1345" s="49">
        <v>195653</v>
      </c>
      <c r="M1345" s="55" t="s">
        <v>376</v>
      </c>
      <c r="N1345" s="79"/>
      <c r="O1345" s="151"/>
      <c r="P1345" s="151"/>
      <c r="Q1345" s="151">
        <f t="shared" si="385"/>
        <v>0</v>
      </c>
      <c r="R1345" s="151">
        <f t="shared" si="386"/>
        <v>0</v>
      </c>
      <c r="S1345" s="151">
        <f t="shared" si="387"/>
        <v>0</v>
      </c>
      <c r="T1345" s="151">
        <f t="shared" si="388"/>
        <v>51847</v>
      </c>
    </row>
    <row r="1346" spans="1:20" x14ac:dyDescent="0.2">
      <c r="A1346" s="82" t="s">
        <v>382</v>
      </c>
      <c r="B1346" s="83"/>
      <c r="C1346" s="83"/>
      <c r="D1346" s="83"/>
      <c r="E1346" s="83"/>
      <c r="F1346" s="159"/>
      <c r="G1346" s="159"/>
      <c r="H1346" s="83"/>
      <c r="I1346" s="83"/>
      <c r="J1346" s="83"/>
      <c r="K1346" s="83"/>
      <c r="L1346" s="84"/>
      <c r="M1346" s="84"/>
      <c r="O1346" s="136"/>
      <c r="P1346" s="136"/>
      <c r="Q1346" s="136">
        <f t="shared" si="385"/>
        <v>0</v>
      </c>
      <c r="R1346" s="136">
        <f t="shared" si="386"/>
        <v>0</v>
      </c>
      <c r="S1346" s="136">
        <f t="shared" si="387"/>
        <v>0</v>
      </c>
      <c r="T1346" s="136">
        <f t="shared" si="388"/>
        <v>0</v>
      </c>
    </row>
    <row r="1347" spans="1:20" ht="15" x14ac:dyDescent="0.25">
      <c r="A1347" s="77" t="s">
        <v>118</v>
      </c>
      <c r="B1347" s="78">
        <f>SUM(B1348:B1351)</f>
        <v>10818</v>
      </c>
      <c r="C1347" s="78"/>
      <c r="D1347" s="78"/>
      <c r="E1347" s="78"/>
      <c r="F1347" s="138"/>
      <c r="G1347" s="138">
        <f t="shared" ref="G1347:L1347" si="402">SUM(G1348:G1351)</f>
        <v>60661</v>
      </c>
      <c r="H1347" s="78">
        <f t="shared" si="402"/>
        <v>177945</v>
      </c>
      <c r="I1347" s="78">
        <f t="shared" si="402"/>
        <v>372817</v>
      </c>
      <c r="J1347" s="78">
        <f t="shared" si="402"/>
        <v>487101</v>
      </c>
      <c r="K1347" s="78">
        <f t="shared" si="402"/>
        <v>488601</v>
      </c>
      <c r="L1347" s="78">
        <f t="shared" si="402"/>
        <v>490101</v>
      </c>
      <c r="M1347" s="55"/>
      <c r="N1347" s="79"/>
      <c r="O1347" s="151"/>
      <c r="P1347" s="151"/>
      <c r="Q1347" s="151">
        <f t="shared" si="385"/>
        <v>0</v>
      </c>
      <c r="R1347" s="151">
        <f t="shared" si="386"/>
        <v>0</v>
      </c>
      <c r="S1347" s="151">
        <f t="shared" si="387"/>
        <v>60661</v>
      </c>
      <c r="T1347" s="151">
        <f t="shared" si="388"/>
        <v>177945</v>
      </c>
    </row>
    <row r="1348" spans="1:20" x14ac:dyDescent="0.2">
      <c r="A1348" s="42" t="s">
        <v>119</v>
      </c>
      <c r="B1348" s="49"/>
      <c r="C1348" s="49"/>
      <c r="D1348" s="49"/>
      <c r="E1348" s="49"/>
      <c r="F1348" s="139"/>
      <c r="G1348" s="139"/>
      <c r="H1348" s="49"/>
      <c r="I1348" s="49"/>
      <c r="J1348" s="49"/>
      <c r="K1348" s="49"/>
      <c r="L1348" s="49"/>
      <c r="M1348" s="55"/>
      <c r="N1348" s="79"/>
      <c r="O1348" s="151"/>
      <c r="P1348" s="151"/>
      <c r="Q1348" s="151">
        <f t="shared" si="385"/>
        <v>0</v>
      </c>
      <c r="R1348" s="151">
        <f t="shared" si="386"/>
        <v>0</v>
      </c>
      <c r="S1348" s="151">
        <f t="shared" si="387"/>
        <v>0</v>
      </c>
      <c r="T1348" s="151">
        <f t="shared" si="388"/>
        <v>0</v>
      </c>
    </row>
    <row r="1349" spans="1:20" x14ac:dyDescent="0.2">
      <c r="A1349" s="42" t="s">
        <v>120</v>
      </c>
      <c r="B1349" s="49"/>
      <c r="C1349" s="49"/>
      <c r="D1349" s="49"/>
      <c r="E1349" s="49"/>
      <c r="F1349" s="139"/>
      <c r="G1349" s="139"/>
      <c r="H1349" s="49"/>
      <c r="I1349" s="49"/>
      <c r="J1349" s="49"/>
      <c r="K1349" s="49"/>
      <c r="L1349" s="49"/>
      <c r="M1349" s="55"/>
      <c r="N1349" s="79"/>
      <c r="O1349" s="151"/>
      <c r="P1349" s="151"/>
      <c r="Q1349" s="151">
        <f t="shared" si="385"/>
        <v>0</v>
      </c>
      <c r="R1349" s="151">
        <f t="shared" si="386"/>
        <v>0</v>
      </c>
      <c r="S1349" s="151">
        <f t="shared" si="387"/>
        <v>0</v>
      </c>
      <c r="T1349" s="151">
        <f t="shared" si="388"/>
        <v>0</v>
      </c>
    </row>
    <row r="1350" spans="1:20" x14ac:dyDescent="0.2">
      <c r="A1350" s="42" t="s">
        <v>121</v>
      </c>
      <c r="B1350" s="49"/>
      <c r="C1350" s="49"/>
      <c r="D1350" s="49"/>
      <c r="E1350" s="49"/>
      <c r="F1350" s="139"/>
      <c r="G1350" s="139"/>
      <c r="H1350" s="49"/>
      <c r="I1350" s="49"/>
      <c r="J1350" s="49"/>
      <c r="K1350" s="49"/>
      <c r="L1350" s="49"/>
      <c r="M1350" s="55"/>
      <c r="N1350" s="79"/>
      <c r="O1350" s="151"/>
      <c r="P1350" s="151"/>
      <c r="Q1350" s="151">
        <f t="shared" si="385"/>
        <v>0</v>
      </c>
      <c r="R1350" s="151">
        <f t="shared" si="386"/>
        <v>0</v>
      </c>
      <c r="S1350" s="151">
        <f t="shared" si="387"/>
        <v>0</v>
      </c>
      <c r="T1350" s="151">
        <f t="shared" si="388"/>
        <v>0</v>
      </c>
    </row>
    <row r="1351" spans="1:20" ht="15" x14ac:dyDescent="0.25">
      <c r="A1351" s="51" t="s">
        <v>122</v>
      </c>
      <c r="B1351" s="49">
        <f>B1352+B1353</f>
        <v>10818</v>
      </c>
      <c r="C1351" s="49"/>
      <c r="D1351" s="49"/>
      <c r="E1351" s="49"/>
      <c r="F1351" s="139"/>
      <c r="G1351" s="139">
        <f t="shared" ref="G1351:L1351" si="403">G1352+G1353</f>
        <v>60661</v>
      </c>
      <c r="H1351" s="49">
        <f t="shared" si="403"/>
        <v>177945</v>
      </c>
      <c r="I1351" s="49">
        <f t="shared" si="403"/>
        <v>372817</v>
      </c>
      <c r="J1351" s="49">
        <f t="shared" si="403"/>
        <v>487101</v>
      </c>
      <c r="K1351" s="49">
        <f t="shared" si="403"/>
        <v>488601</v>
      </c>
      <c r="L1351" s="49">
        <f t="shared" si="403"/>
        <v>490101</v>
      </c>
      <c r="M1351" s="55"/>
      <c r="N1351" s="79"/>
      <c r="O1351" s="151"/>
      <c r="P1351" s="151"/>
      <c r="Q1351" s="151">
        <f t="shared" si="385"/>
        <v>0</v>
      </c>
      <c r="R1351" s="151">
        <f t="shared" si="386"/>
        <v>0</v>
      </c>
      <c r="S1351" s="151">
        <f t="shared" si="387"/>
        <v>60661</v>
      </c>
      <c r="T1351" s="151">
        <f t="shared" si="388"/>
        <v>177945</v>
      </c>
    </row>
    <row r="1352" spans="1:20" x14ac:dyDescent="0.2">
      <c r="A1352" s="52" t="s">
        <v>123</v>
      </c>
      <c r="B1352" s="49"/>
      <c r="C1352" s="49"/>
      <c r="D1352" s="49"/>
      <c r="E1352" s="49"/>
      <c r="F1352" s="139"/>
      <c r="G1352" s="139">
        <f t="shared" ref="G1352:L1352" si="404">G1357+G1361</f>
        <v>50000</v>
      </c>
      <c r="H1352" s="49">
        <f t="shared" si="404"/>
        <v>55000</v>
      </c>
      <c r="I1352" s="49">
        <f t="shared" si="404"/>
        <v>60000</v>
      </c>
      <c r="J1352" s="49">
        <f t="shared" si="404"/>
        <v>61500</v>
      </c>
      <c r="K1352" s="49">
        <f t="shared" si="404"/>
        <v>63000</v>
      </c>
      <c r="L1352" s="49">
        <f t="shared" si="404"/>
        <v>64500</v>
      </c>
      <c r="M1352" s="55"/>
      <c r="N1352" s="79"/>
      <c r="O1352" s="151"/>
      <c r="P1352" s="151"/>
      <c r="Q1352" s="151">
        <f t="shared" si="385"/>
        <v>0</v>
      </c>
      <c r="R1352" s="151">
        <f t="shared" si="386"/>
        <v>0</v>
      </c>
      <c r="S1352" s="151">
        <f t="shared" si="387"/>
        <v>50000</v>
      </c>
      <c r="T1352" s="151">
        <f t="shared" si="388"/>
        <v>55000</v>
      </c>
    </row>
    <row r="1353" spans="1:20" x14ac:dyDescent="0.2">
      <c r="A1353" s="52" t="s">
        <v>124</v>
      </c>
      <c r="B1353" s="49">
        <f>B1358+B1362</f>
        <v>10818</v>
      </c>
      <c r="C1353" s="49"/>
      <c r="D1353" s="49"/>
      <c r="E1353" s="49"/>
      <c r="F1353" s="139"/>
      <c r="G1353" s="139">
        <f t="shared" ref="G1353:L1353" si="405">G1358+G1362+G1359</f>
        <v>10661</v>
      </c>
      <c r="H1353" s="49">
        <f t="shared" si="405"/>
        <v>122945</v>
      </c>
      <c r="I1353" s="49">
        <f t="shared" si="405"/>
        <v>312817</v>
      </c>
      <c r="J1353" s="49">
        <f t="shared" si="405"/>
        <v>425601</v>
      </c>
      <c r="K1353" s="49">
        <f t="shared" si="405"/>
        <v>425601</v>
      </c>
      <c r="L1353" s="49">
        <f t="shared" si="405"/>
        <v>425601</v>
      </c>
      <c r="M1353" s="55"/>
      <c r="N1353" s="79"/>
      <c r="O1353" s="151"/>
      <c r="P1353" s="151"/>
      <c r="Q1353" s="151">
        <f t="shared" si="385"/>
        <v>0</v>
      </c>
      <c r="R1353" s="151">
        <f t="shared" si="386"/>
        <v>0</v>
      </c>
      <c r="S1353" s="151">
        <f t="shared" si="387"/>
        <v>10661</v>
      </c>
      <c r="T1353" s="151">
        <f t="shared" si="388"/>
        <v>122945</v>
      </c>
    </row>
    <row r="1354" spans="1:20" ht="15" x14ac:dyDescent="0.25">
      <c r="A1354" s="53" t="s">
        <v>125</v>
      </c>
      <c r="B1354" s="54"/>
      <c r="C1354" s="54"/>
      <c r="D1354" s="54"/>
      <c r="E1354" s="54"/>
      <c r="F1354" s="159"/>
      <c r="G1354" s="159"/>
      <c r="H1354" s="54"/>
      <c r="I1354" s="54"/>
      <c r="J1354" s="54"/>
      <c r="K1354" s="54"/>
      <c r="L1354" s="55"/>
      <c r="M1354" s="55"/>
      <c r="N1354" s="79"/>
      <c r="O1354" s="151"/>
      <c r="P1354" s="151"/>
      <c r="Q1354" s="151">
        <f t="shared" si="385"/>
        <v>0</v>
      </c>
      <c r="R1354" s="151">
        <f t="shared" si="386"/>
        <v>0</v>
      </c>
      <c r="S1354" s="151">
        <f t="shared" si="387"/>
        <v>0</v>
      </c>
      <c r="T1354" s="151">
        <f t="shared" si="388"/>
        <v>0</v>
      </c>
    </row>
    <row r="1355" spans="1:20" x14ac:dyDescent="0.2">
      <c r="A1355" s="56" t="s">
        <v>126</v>
      </c>
      <c r="B1355" s="54"/>
      <c r="C1355" s="54"/>
      <c r="D1355" s="54"/>
      <c r="E1355" s="54"/>
      <c r="F1355" s="159"/>
      <c r="G1355" s="159"/>
      <c r="H1355" s="54"/>
      <c r="I1355" s="54"/>
      <c r="J1355" s="54"/>
      <c r="K1355" s="54"/>
      <c r="L1355" s="55"/>
      <c r="M1355" s="55"/>
      <c r="N1355" s="79"/>
      <c r="O1355" s="151"/>
      <c r="P1355" s="151"/>
      <c r="Q1355" s="151">
        <f t="shared" si="385"/>
        <v>0</v>
      </c>
      <c r="R1355" s="151">
        <f t="shared" si="386"/>
        <v>0</v>
      </c>
      <c r="S1355" s="151">
        <f t="shared" si="387"/>
        <v>0</v>
      </c>
      <c r="T1355" s="151">
        <f t="shared" si="388"/>
        <v>0</v>
      </c>
    </row>
    <row r="1356" spans="1:20" x14ac:dyDescent="0.2">
      <c r="A1356" s="42" t="s">
        <v>127</v>
      </c>
      <c r="B1356" s="49">
        <f>B1357+B1358</f>
        <v>10818</v>
      </c>
      <c r="C1356" s="49"/>
      <c r="D1356" s="49"/>
      <c r="E1356" s="49"/>
      <c r="F1356" s="139"/>
      <c r="G1356" s="139">
        <f t="shared" ref="G1356:L1356" si="406">G1357+G1358+G1359</f>
        <v>10661</v>
      </c>
      <c r="H1356" s="49">
        <f t="shared" si="406"/>
        <v>122945</v>
      </c>
      <c r="I1356" s="49">
        <f t="shared" si="406"/>
        <v>312817</v>
      </c>
      <c r="J1356" s="49">
        <f t="shared" si="406"/>
        <v>425601</v>
      </c>
      <c r="K1356" s="49">
        <f t="shared" si="406"/>
        <v>425601</v>
      </c>
      <c r="L1356" s="49">
        <f t="shared" si="406"/>
        <v>425601</v>
      </c>
      <c r="M1356" s="55"/>
      <c r="N1356" s="79"/>
      <c r="O1356" s="151"/>
      <c r="P1356" s="151"/>
      <c r="Q1356" s="151">
        <f t="shared" si="385"/>
        <v>0</v>
      </c>
      <c r="R1356" s="151">
        <f t="shared" si="386"/>
        <v>0</v>
      </c>
      <c r="S1356" s="151">
        <f t="shared" si="387"/>
        <v>10661</v>
      </c>
      <c r="T1356" s="151">
        <f t="shared" si="388"/>
        <v>122945</v>
      </c>
    </row>
    <row r="1357" spans="1:20" x14ac:dyDescent="0.2">
      <c r="A1357" s="52" t="s">
        <v>123</v>
      </c>
      <c r="B1357" s="49"/>
      <c r="C1357" s="49"/>
      <c r="D1357" s="49"/>
      <c r="E1357" s="49"/>
      <c r="F1357" s="139"/>
      <c r="G1357" s="139"/>
      <c r="H1357" s="49"/>
      <c r="I1357" s="49"/>
      <c r="J1357" s="49"/>
      <c r="K1357" s="49"/>
      <c r="L1357" s="49"/>
      <c r="M1357" s="55"/>
      <c r="N1357" s="79"/>
      <c r="O1357" s="151"/>
      <c r="P1357" s="151"/>
      <c r="Q1357" s="151">
        <f t="shared" si="385"/>
        <v>0</v>
      </c>
      <c r="R1357" s="151">
        <f t="shared" si="386"/>
        <v>0</v>
      </c>
      <c r="S1357" s="151">
        <f t="shared" si="387"/>
        <v>0</v>
      </c>
      <c r="T1357" s="151">
        <f t="shared" si="388"/>
        <v>0</v>
      </c>
    </row>
    <row r="1358" spans="1:20" x14ac:dyDescent="0.2">
      <c r="A1358" s="52" t="s">
        <v>124</v>
      </c>
      <c r="B1358" s="49">
        <v>10818</v>
      </c>
      <c r="C1358" s="49"/>
      <c r="D1358" s="49"/>
      <c r="E1358" s="49" t="s">
        <v>143</v>
      </c>
      <c r="F1358" s="139"/>
      <c r="G1358" s="139">
        <v>10661</v>
      </c>
      <c r="H1358" s="49">
        <v>10164</v>
      </c>
      <c r="I1358" s="49"/>
      <c r="J1358" s="49"/>
      <c r="K1358" s="49"/>
      <c r="L1358" s="49"/>
      <c r="M1358" s="55" t="s">
        <v>375</v>
      </c>
      <c r="N1358" s="134" t="s">
        <v>129</v>
      </c>
      <c r="O1358" s="151"/>
      <c r="P1358" s="151"/>
      <c r="Q1358" s="151">
        <f t="shared" si="385"/>
        <v>0</v>
      </c>
      <c r="R1358" s="151">
        <f t="shared" si="386"/>
        <v>0</v>
      </c>
      <c r="S1358" s="151">
        <f t="shared" si="387"/>
        <v>10661</v>
      </c>
      <c r="T1358" s="151">
        <f t="shared" si="388"/>
        <v>10164</v>
      </c>
    </row>
    <row r="1359" spans="1:20" x14ac:dyDescent="0.2">
      <c r="A1359" s="52" t="s">
        <v>124</v>
      </c>
      <c r="B1359" s="49"/>
      <c r="C1359" s="49"/>
      <c r="D1359" s="49"/>
      <c r="E1359" s="85" t="s">
        <v>129</v>
      </c>
      <c r="F1359" s="139"/>
      <c r="G1359" s="139"/>
      <c r="H1359" s="49">
        <v>112781</v>
      </c>
      <c r="I1359" s="49">
        <v>312817</v>
      </c>
      <c r="J1359" s="49">
        <v>425601</v>
      </c>
      <c r="K1359" s="49">
        <v>425601</v>
      </c>
      <c r="L1359" s="49">
        <v>425601</v>
      </c>
      <c r="M1359" s="55" t="s">
        <v>376</v>
      </c>
      <c r="N1359" s="79"/>
      <c r="O1359" s="151"/>
      <c r="P1359" s="151"/>
      <c r="Q1359" s="151">
        <f t="shared" si="385"/>
        <v>0</v>
      </c>
      <c r="R1359" s="151">
        <f t="shared" si="386"/>
        <v>0</v>
      </c>
      <c r="S1359" s="151">
        <f t="shared" si="387"/>
        <v>0</v>
      </c>
      <c r="T1359" s="151">
        <f t="shared" si="388"/>
        <v>112781</v>
      </c>
    </row>
    <row r="1360" spans="1:20" x14ac:dyDescent="0.2">
      <c r="A1360" s="42" t="s">
        <v>383</v>
      </c>
      <c r="B1360" s="49"/>
      <c r="C1360" s="49"/>
      <c r="D1360" s="49"/>
      <c r="E1360" s="49"/>
      <c r="F1360" s="139"/>
      <c r="G1360" s="139">
        <f t="shared" ref="G1360:L1360" si="407">G1361+G1362</f>
        <v>50000</v>
      </c>
      <c r="H1360" s="49">
        <f t="shared" si="407"/>
        <v>55000</v>
      </c>
      <c r="I1360" s="49">
        <f t="shared" si="407"/>
        <v>60000</v>
      </c>
      <c r="J1360" s="49">
        <f t="shared" si="407"/>
        <v>61500</v>
      </c>
      <c r="K1360" s="49">
        <f t="shared" si="407"/>
        <v>63000</v>
      </c>
      <c r="L1360" s="49">
        <f t="shared" si="407"/>
        <v>64500</v>
      </c>
      <c r="M1360" s="55"/>
      <c r="N1360" s="79"/>
      <c r="O1360" s="151"/>
      <c r="P1360" s="151"/>
      <c r="Q1360" s="151">
        <f t="shared" si="385"/>
        <v>0</v>
      </c>
      <c r="R1360" s="151">
        <f t="shared" si="386"/>
        <v>0</v>
      </c>
      <c r="S1360" s="151">
        <f t="shared" si="387"/>
        <v>50000</v>
      </c>
      <c r="T1360" s="151">
        <f t="shared" si="388"/>
        <v>55000</v>
      </c>
    </row>
    <row r="1361" spans="1:20" x14ac:dyDescent="0.2">
      <c r="A1361" s="52" t="s">
        <v>123</v>
      </c>
      <c r="B1361" s="49"/>
      <c r="C1361" s="49"/>
      <c r="D1361" s="49"/>
      <c r="E1361" s="49"/>
      <c r="F1361" s="139"/>
      <c r="G1361" s="139">
        <v>50000</v>
      </c>
      <c r="H1361" s="49">
        <v>55000</v>
      </c>
      <c r="I1361" s="49">
        <v>60000</v>
      </c>
      <c r="J1361" s="49">
        <v>61500</v>
      </c>
      <c r="K1361" s="49">
        <v>63000</v>
      </c>
      <c r="L1361" s="49">
        <v>64500</v>
      </c>
      <c r="M1361" s="111" t="s">
        <v>380</v>
      </c>
      <c r="N1361" s="79"/>
      <c r="O1361" s="151"/>
      <c r="P1361" s="151"/>
      <c r="Q1361" s="151">
        <f t="shared" si="385"/>
        <v>0</v>
      </c>
      <c r="R1361" s="151">
        <f t="shared" si="386"/>
        <v>0</v>
      </c>
      <c r="S1361" s="151">
        <f t="shared" si="387"/>
        <v>50000</v>
      </c>
      <c r="T1361" s="151">
        <f t="shared" si="388"/>
        <v>55000</v>
      </c>
    </row>
    <row r="1362" spans="1:20" x14ac:dyDescent="0.2">
      <c r="A1362" s="66" t="s">
        <v>124</v>
      </c>
      <c r="B1362" s="67"/>
      <c r="C1362" s="67"/>
      <c r="D1362" s="67"/>
      <c r="E1362" s="85" t="s">
        <v>129</v>
      </c>
      <c r="F1362" s="161"/>
      <c r="G1362" s="161"/>
      <c r="H1362" s="67"/>
      <c r="I1362" s="67"/>
      <c r="J1362" s="67"/>
      <c r="K1362" s="67"/>
      <c r="L1362" s="67"/>
      <c r="M1362" s="55"/>
      <c r="N1362" s="79"/>
      <c r="O1362" s="136"/>
      <c r="P1362" s="136"/>
      <c r="Q1362" s="136">
        <f t="shared" si="385"/>
        <v>0</v>
      </c>
      <c r="R1362" s="136">
        <f t="shared" si="386"/>
        <v>0</v>
      </c>
      <c r="S1362" s="136">
        <f t="shared" si="387"/>
        <v>0</v>
      </c>
      <c r="T1362" s="136">
        <f t="shared" si="388"/>
        <v>0</v>
      </c>
    </row>
    <row r="1363" spans="1:20" x14ac:dyDescent="0.2">
      <c r="A1363" s="71" t="s">
        <v>384</v>
      </c>
      <c r="B1363" s="72"/>
      <c r="C1363" s="72"/>
      <c r="D1363" s="72"/>
      <c r="E1363" s="72"/>
      <c r="F1363" s="162"/>
      <c r="G1363" s="162"/>
      <c r="H1363" s="72"/>
      <c r="I1363" s="72"/>
      <c r="J1363" s="72"/>
      <c r="K1363" s="72"/>
      <c r="L1363" s="73"/>
      <c r="M1363" s="73"/>
      <c r="N1363" s="79"/>
      <c r="O1363" s="136"/>
      <c r="P1363" s="136"/>
      <c r="Q1363" s="136">
        <f t="shared" si="385"/>
        <v>0</v>
      </c>
      <c r="R1363" s="136">
        <f t="shared" si="386"/>
        <v>0</v>
      </c>
      <c r="S1363" s="136">
        <f t="shared" si="387"/>
        <v>0</v>
      </c>
      <c r="T1363" s="136">
        <f t="shared" si="388"/>
        <v>0</v>
      </c>
    </row>
    <row r="1364" spans="1:20" x14ac:dyDescent="0.2">
      <c r="A1364" s="74" t="s">
        <v>385</v>
      </c>
      <c r="B1364" s="75"/>
      <c r="C1364" s="75"/>
      <c r="D1364" s="75"/>
      <c r="E1364" s="75"/>
      <c r="F1364" s="163"/>
      <c r="G1364" s="163"/>
      <c r="H1364" s="75"/>
      <c r="I1364" s="75"/>
      <c r="J1364" s="75"/>
      <c r="K1364" s="75"/>
      <c r="L1364" s="76"/>
      <c r="M1364" s="76"/>
      <c r="O1364" s="136"/>
      <c r="P1364" s="136"/>
      <c r="Q1364" s="136">
        <f t="shared" si="385"/>
        <v>0</v>
      </c>
      <c r="R1364" s="136">
        <f t="shared" si="386"/>
        <v>0</v>
      </c>
      <c r="S1364" s="136">
        <f t="shared" si="387"/>
        <v>0</v>
      </c>
      <c r="T1364" s="136">
        <f t="shared" si="388"/>
        <v>0</v>
      </c>
    </row>
    <row r="1365" spans="1:20" ht="15" x14ac:dyDescent="0.25">
      <c r="A1365" s="77" t="s">
        <v>118</v>
      </c>
      <c r="B1365" s="78"/>
      <c r="C1365" s="78"/>
      <c r="D1365" s="78"/>
      <c r="E1365" s="78"/>
      <c r="F1365" s="138"/>
      <c r="G1365" s="138">
        <f t="shared" ref="G1365:L1365" si="408">SUM(G1366:G1369)</f>
        <v>273647</v>
      </c>
      <c r="H1365" s="78">
        <f t="shared" si="408"/>
        <v>563647</v>
      </c>
      <c r="I1365" s="78">
        <f t="shared" si="408"/>
        <v>563647</v>
      </c>
      <c r="J1365" s="78">
        <f t="shared" si="408"/>
        <v>563648</v>
      </c>
      <c r="K1365" s="78">
        <f t="shared" si="408"/>
        <v>273648</v>
      </c>
      <c r="L1365" s="78">
        <f t="shared" si="408"/>
        <v>273648</v>
      </c>
      <c r="M1365" s="55"/>
      <c r="N1365" s="79"/>
      <c r="O1365" s="151"/>
      <c r="P1365" s="151"/>
      <c r="Q1365" s="151">
        <f t="shared" si="385"/>
        <v>0</v>
      </c>
      <c r="R1365" s="151">
        <f t="shared" si="386"/>
        <v>0</v>
      </c>
      <c r="S1365" s="151">
        <f t="shared" si="387"/>
        <v>273647</v>
      </c>
      <c r="T1365" s="151">
        <f t="shared" si="388"/>
        <v>563647</v>
      </c>
    </row>
    <row r="1366" spans="1:20" x14ac:dyDescent="0.2">
      <c r="A1366" s="42" t="s">
        <v>119</v>
      </c>
      <c r="B1366" s="49"/>
      <c r="C1366" s="49"/>
      <c r="D1366" s="49"/>
      <c r="E1366" s="49"/>
      <c r="F1366" s="139"/>
      <c r="G1366" s="139"/>
      <c r="H1366" s="49"/>
      <c r="I1366" s="49"/>
      <c r="J1366" s="49"/>
      <c r="K1366" s="49"/>
      <c r="L1366" s="49"/>
      <c r="M1366" s="55"/>
      <c r="N1366" s="79"/>
      <c r="O1366" s="151"/>
      <c r="P1366" s="151"/>
      <c r="Q1366" s="151">
        <f t="shared" si="385"/>
        <v>0</v>
      </c>
      <c r="R1366" s="151">
        <f t="shared" si="386"/>
        <v>0</v>
      </c>
      <c r="S1366" s="151">
        <f t="shared" si="387"/>
        <v>0</v>
      </c>
      <c r="T1366" s="151">
        <f t="shared" si="388"/>
        <v>0</v>
      </c>
    </row>
    <row r="1367" spans="1:20" x14ac:dyDescent="0.2">
      <c r="A1367" s="42" t="s">
        <v>120</v>
      </c>
      <c r="B1367" s="49"/>
      <c r="C1367" s="49"/>
      <c r="D1367" s="49"/>
      <c r="E1367" s="49"/>
      <c r="F1367" s="139"/>
      <c r="G1367" s="139"/>
      <c r="H1367" s="49"/>
      <c r="I1367" s="49"/>
      <c r="J1367" s="49"/>
      <c r="K1367" s="49"/>
      <c r="L1367" s="49"/>
      <c r="M1367" s="55"/>
      <c r="N1367" s="79"/>
      <c r="O1367" s="151"/>
      <c r="P1367" s="151"/>
      <c r="Q1367" s="151">
        <f t="shared" si="385"/>
        <v>0</v>
      </c>
      <c r="R1367" s="151">
        <f t="shared" si="386"/>
        <v>0</v>
      </c>
      <c r="S1367" s="151">
        <f t="shared" si="387"/>
        <v>0</v>
      </c>
      <c r="T1367" s="151">
        <f t="shared" si="388"/>
        <v>0</v>
      </c>
    </row>
    <row r="1368" spans="1:20" x14ac:dyDescent="0.2">
      <c r="A1368" s="42" t="s">
        <v>121</v>
      </c>
      <c r="B1368" s="49"/>
      <c r="C1368" s="49"/>
      <c r="D1368" s="49"/>
      <c r="E1368" s="49"/>
      <c r="F1368" s="139"/>
      <c r="G1368" s="139"/>
      <c r="H1368" s="49"/>
      <c r="I1368" s="49"/>
      <c r="J1368" s="49"/>
      <c r="K1368" s="49"/>
      <c r="L1368" s="49"/>
      <c r="M1368" s="55"/>
      <c r="N1368" s="79"/>
      <c r="O1368" s="151"/>
      <c r="P1368" s="151"/>
      <c r="Q1368" s="151">
        <f t="shared" si="385"/>
        <v>0</v>
      </c>
      <c r="R1368" s="151">
        <f t="shared" si="386"/>
        <v>0</v>
      </c>
      <c r="S1368" s="151">
        <f t="shared" si="387"/>
        <v>0</v>
      </c>
      <c r="T1368" s="151">
        <f t="shared" si="388"/>
        <v>0</v>
      </c>
    </row>
    <row r="1369" spans="1:20" ht="15" x14ac:dyDescent="0.25">
      <c r="A1369" s="51" t="s">
        <v>122</v>
      </c>
      <c r="B1369" s="49"/>
      <c r="C1369" s="49"/>
      <c r="D1369" s="49"/>
      <c r="E1369" s="49"/>
      <c r="F1369" s="139"/>
      <c r="G1369" s="139">
        <f t="shared" ref="G1369:L1369" si="409">G1370+G1371</f>
        <v>273647</v>
      </c>
      <c r="H1369" s="49">
        <f t="shared" si="409"/>
        <v>563647</v>
      </c>
      <c r="I1369" s="49">
        <f t="shared" si="409"/>
        <v>563647</v>
      </c>
      <c r="J1369" s="49">
        <f t="shared" si="409"/>
        <v>563648</v>
      </c>
      <c r="K1369" s="49">
        <f t="shared" si="409"/>
        <v>273648</v>
      </c>
      <c r="L1369" s="49">
        <f t="shared" si="409"/>
        <v>273648</v>
      </c>
      <c r="M1369" s="55"/>
      <c r="N1369" s="79"/>
      <c r="O1369" s="151"/>
      <c r="P1369" s="151"/>
      <c r="Q1369" s="151">
        <f t="shared" si="385"/>
        <v>0</v>
      </c>
      <c r="R1369" s="151">
        <f t="shared" si="386"/>
        <v>0</v>
      </c>
      <c r="S1369" s="151">
        <f t="shared" si="387"/>
        <v>273647</v>
      </c>
      <c r="T1369" s="151">
        <f t="shared" si="388"/>
        <v>563647</v>
      </c>
    </row>
    <row r="1370" spans="1:20" x14ac:dyDescent="0.2">
      <c r="A1370" s="52" t="s">
        <v>123</v>
      </c>
      <c r="B1370" s="49"/>
      <c r="C1370" s="49"/>
      <c r="D1370" s="49"/>
      <c r="E1370" s="49"/>
      <c r="F1370" s="139"/>
      <c r="G1370" s="139">
        <f>G1375</f>
        <v>273647</v>
      </c>
      <c r="H1370" s="49">
        <f t="shared" ref="H1370:L1371" si="410">H1375</f>
        <v>273647</v>
      </c>
      <c r="I1370" s="49">
        <f t="shared" si="410"/>
        <v>273647</v>
      </c>
      <c r="J1370" s="49">
        <f t="shared" si="410"/>
        <v>273648</v>
      </c>
      <c r="K1370" s="49">
        <f t="shared" si="410"/>
        <v>273648</v>
      </c>
      <c r="L1370" s="49">
        <f t="shared" si="410"/>
        <v>273648</v>
      </c>
      <c r="M1370" s="55"/>
      <c r="N1370" s="79"/>
      <c r="O1370" s="151"/>
      <c r="P1370" s="151"/>
      <c r="Q1370" s="151">
        <f t="shared" si="385"/>
        <v>0</v>
      </c>
      <c r="R1370" s="151">
        <f t="shared" si="386"/>
        <v>0</v>
      </c>
      <c r="S1370" s="151">
        <f t="shared" si="387"/>
        <v>273647</v>
      </c>
      <c r="T1370" s="151">
        <f t="shared" si="388"/>
        <v>273647</v>
      </c>
    </row>
    <row r="1371" spans="1:20" x14ac:dyDescent="0.2">
      <c r="A1371" s="52" t="s">
        <v>124</v>
      </c>
      <c r="B1371" s="49"/>
      <c r="C1371" s="49"/>
      <c r="D1371" s="49"/>
      <c r="E1371" s="85" t="s">
        <v>129</v>
      </c>
      <c r="F1371" s="139"/>
      <c r="G1371" s="139">
        <f>G1376</f>
        <v>0</v>
      </c>
      <c r="H1371" s="49">
        <f t="shared" si="410"/>
        <v>290000</v>
      </c>
      <c r="I1371" s="49">
        <f t="shared" si="410"/>
        <v>290000</v>
      </c>
      <c r="J1371" s="49">
        <f t="shared" si="410"/>
        <v>290000</v>
      </c>
      <c r="K1371" s="49">
        <f t="shared" si="410"/>
        <v>0</v>
      </c>
      <c r="L1371" s="49">
        <f t="shared" si="410"/>
        <v>0</v>
      </c>
      <c r="M1371" s="55"/>
      <c r="N1371" s="79"/>
      <c r="O1371" s="151"/>
      <c r="P1371" s="151"/>
      <c r="Q1371" s="151">
        <f t="shared" si="385"/>
        <v>0</v>
      </c>
      <c r="R1371" s="151">
        <f t="shared" si="386"/>
        <v>0</v>
      </c>
      <c r="S1371" s="151">
        <f t="shared" si="387"/>
        <v>0</v>
      </c>
      <c r="T1371" s="151">
        <f t="shared" si="388"/>
        <v>290000</v>
      </c>
    </row>
    <row r="1372" spans="1:20" ht="15" x14ac:dyDescent="0.25">
      <c r="A1372" s="53" t="s">
        <v>125</v>
      </c>
      <c r="B1372" s="54"/>
      <c r="C1372" s="54"/>
      <c r="D1372" s="54"/>
      <c r="E1372" s="54"/>
      <c r="F1372" s="159"/>
      <c r="G1372" s="159"/>
      <c r="H1372" s="54"/>
      <c r="I1372" s="54"/>
      <c r="J1372" s="54"/>
      <c r="K1372" s="54"/>
      <c r="L1372" s="55"/>
      <c r="M1372" s="55"/>
      <c r="N1372" s="79"/>
      <c r="O1372" s="151"/>
      <c r="P1372" s="151"/>
      <c r="Q1372" s="151">
        <f t="shared" si="385"/>
        <v>0</v>
      </c>
      <c r="R1372" s="151">
        <f t="shared" si="386"/>
        <v>0</v>
      </c>
      <c r="S1372" s="151">
        <f t="shared" si="387"/>
        <v>0</v>
      </c>
      <c r="T1372" s="151">
        <f t="shared" si="388"/>
        <v>0</v>
      </c>
    </row>
    <row r="1373" spans="1:20" x14ac:dyDescent="0.2">
      <c r="A1373" s="56" t="s">
        <v>126</v>
      </c>
      <c r="B1373" s="54"/>
      <c r="C1373" s="54"/>
      <c r="D1373" s="54"/>
      <c r="E1373" s="54"/>
      <c r="F1373" s="159"/>
      <c r="G1373" s="159"/>
      <c r="H1373" s="54"/>
      <c r="I1373" s="54"/>
      <c r="J1373" s="54"/>
      <c r="K1373" s="54"/>
      <c r="L1373" s="55"/>
      <c r="M1373" s="55"/>
      <c r="N1373" s="79"/>
      <c r="O1373" s="151"/>
      <c r="P1373" s="151"/>
      <c r="Q1373" s="151">
        <f t="shared" si="385"/>
        <v>0</v>
      </c>
      <c r="R1373" s="151">
        <f t="shared" si="386"/>
        <v>0</v>
      </c>
      <c r="S1373" s="151">
        <f t="shared" si="387"/>
        <v>0</v>
      </c>
      <c r="T1373" s="151">
        <f t="shared" si="388"/>
        <v>0</v>
      </c>
    </row>
    <row r="1374" spans="1:20" x14ac:dyDescent="0.2">
      <c r="A1374" s="42" t="s">
        <v>127</v>
      </c>
      <c r="B1374" s="49"/>
      <c r="C1374" s="49"/>
      <c r="D1374" s="49"/>
      <c r="E1374" s="49"/>
      <c r="F1374" s="139"/>
      <c r="G1374" s="139">
        <f t="shared" ref="G1374:L1374" si="411">G1375+G1376</f>
        <v>273647</v>
      </c>
      <c r="H1374" s="49">
        <f t="shared" si="411"/>
        <v>563647</v>
      </c>
      <c r="I1374" s="49">
        <f t="shared" si="411"/>
        <v>563647</v>
      </c>
      <c r="J1374" s="49">
        <f t="shared" si="411"/>
        <v>563648</v>
      </c>
      <c r="K1374" s="49">
        <f t="shared" si="411"/>
        <v>273648</v>
      </c>
      <c r="L1374" s="49">
        <f t="shared" si="411"/>
        <v>273648</v>
      </c>
      <c r="M1374" s="55"/>
      <c r="N1374" s="79"/>
      <c r="O1374" s="151"/>
      <c r="P1374" s="151"/>
      <c r="Q1374" s="151">
        <f t="shared" ref="Q1374:Q1407" si="412">C1374</f>
        <v>0</v>
      </c>
      <c r="R1374" s="151">
        <f t="shared" ref="R1374:R1407" si="413">D1374</f>
        <v>0</v>
      </c>
      <c r="S1374" s="151">
        <f t="shared" ref="S1374:S1407" si="414">G1374</f>
        <v>273647</v>
      </c>
      <c r="T1374" s="151">
        <f t="shared" ref="T1374:T1407" si="415">H1374</f>
        <v>563647</v>
      </c>
    </row>
    <row r="1375" spans="1:20" x14ac:dyDescent="0.2">
      <c r="A1375" s="52" t="s">
        <v>123</v>
      </c>
      <c r="B1375" s="49"/>
      <c r="C1375" s="49"/>
      <c r="D1375" s="49"/>
      <c r="E1375" s="49"/>
      <c r="F1375" s="139"/>
      <c r="G1375" s="139">
        <v>273647</v>
      </c>
      <c r="H1375" s="49">
        <v>273647</v>
      </c>
      <c r="I1375" s="49">
        <v>273647</v>
      </c>
      <c r="J1375" s="49">
        <v>273648</v>
      </c>
      <c r="K1375" s="49">
        <v>273648</v>
      </c>
      <c r="L1375" s="49">
        <v>273648</v>
      </c>
      <c r="M1375" s="55" t="s">
        <v>386</v>
      </c>
      <c r="N1375" s="79"/>
      <c r="O1375" s="151"/>
      <c r="P1375" s="151"/>
      <c r="Q1375" s="151">
        <f t="shared" si="412"/>
        <v>0</v>
      </c>
      <c r="R1375" s="151">
        <f t="shared" si="413"/>
        <v>0</v>
      </c>
      <c r="S1375" s="151">
        <f t="shared" si="414"/>
        <v>273647</v>
      </c>
      <c r="T1375" s="151">
        <f t="shared" si="415"/>
        <v>273647</v>
      </c>
    </row>
    <row r="1376" spans="1:20" x14ac:dyDescent="0.2">
      <c r="A1376" s="52" t="s">
        <v>124</v>
      </c>
      <c r="B1376" s="49"/>
      <c r="C1376" s="49"/>
      <c r="D1376" s="49"/>
      <c r="E1376" s="85" t="s">
        <v>129</v>
      </c>
      <c r="F1376" s="139"/>
      <c r="G1376" s="139"/>
      <c r="H1376" s="49">
        <v>290000</v>
      </c>
      <c r="I1376" s="49">
        <v>290000</v>
      </c>
      <c r="J1376" s="49">
        <v>290000</v>
      </c>
      <c r="K1376" s="49"/>
      <c r="L1376" s="49"/>
      <c r="M1376" s="55" t="s">
        <v>387</v>
      </c>
      <c r="N1376" s="79"/>
      <c r="O1376" s="151"/>
      <c r="P1376" s="151"/>
      <c r="Q1376" s="151">
        <f t="shared" si="412"/>
        <v>0</v>
      </c>
      <c r="R1376" s="151">
        <f t="shared" si="413"/>
        <v>0</v>
      </c>
      <c r="S1376" s="151">
        <f t="shared" si="414"/>
        <v>0</v>
      </c>
      <c r="T1376" s="151">
        <f t="shared" si="415"/>
        <v>290000</v>
      </c>
    </row>
    <row r="1377" spans="1:20" x14ac:dyDescent="0.2">
      <c r="A1377" s="82" t="s">
        <v>388</v>
      </c>
      <c r="B1377" s="83"/>
      <c r="C1377" s="83"/>
      <c r="D1377" s="83"/>
      <c r="E1377" s="83"/>
      <c r="F1377" s="159"/>
      <c r="G1377" s="159"/>
      <c r="H1377" s="83"/>
      <c r="I1377" s="83"/>
      <c r="J1377" s="83"/>
      <c r="K1377" s="83"/>
      <c r="L1377" s="84"/>
      <c r="M1377" s="84"/>
      <c r="O1377" s="136"/>
      <c r="P1377" s="136"/>
      <c r="Q1377" s="136">
        <f t="shared" si="412"/>
        <v>0</v>
      </c>
      <c r="R1377" s="136">
        <f t="shared" si="413"/>
        <v>0</v>
      </c>
      <c r="S1377" s="136">
        <f t="shared" si="414"/>
        <v>0</v>
      </c>
      <c r="T1377" s="136">
        <f t="shared" si="415"/>
        <v>0</v>
      </c>
    </row>
    <row r="1378" spans="1:20" ht="15" x14ac:dyDescent="0.25">
      <c r="A1378" s="77" t="s">
        <v>118</v>
      </c>
      <c r="B1378" s="78">
        <f>SUM(B1379:B1382)</f>
        <v>545394</v>
      </c>
      <c r="C1378" s="78"/>
      <c r="D1378" s="78"/>
      <c r="E1378" s="78"/>
      <c r="F1378" s="138"/>
      <c r="G1378" s="138">
        <f t="shared" ref="G1378:L1378" si="416">SUM(G1379:G1382)</f>
        <v>1091691</v>
      </c>
      <c r="H1378" s="78">
        <f t="shared" si="416"/>
        <v>1012582</v>
      </c>
      <c r="I1378" s="78">
        <f t="shared" si="416"/>
        <v>812817</v>
      </c>
      <c r="J1378" s="78">
        <f t="shared" si="416"/>
        <v>925601</v>
      </c>
      <c r="K1378" s="78">
        <f t="shared" si="416"/>
        <v>925601</v>
      </c>
      <c r="L1378" s="78">
        <f t="shared" si="416"/>
        <v>925601</v>
      </c>
      <c r="M1378" s="55"/>
      <c r="N1378" s="79"/>
      <c r="O1378" s="151"/>
      <c r="P1378" s="151"/>
      <c r="Q1378" s="151">
        <f t="shared" si="412"/>
        <v>0</v>
      </c>
      <c r="R1378" s="151">
        <f t="shared" si="413"/>
        <v>0</v>
      </c>
      <c r="S1378" s="151">
        <f t="shared" si="414"/>
        <v>1091691</v>
      </c>
      <c r="T1378" s="151">
        <f t="shared" si="415"/>
        <v>1012582</v>
      </c>
    </row>
    <row r="1379" spans="1:20" x14ac:dyDescent="0.2">
      <c r="A1379" s="42" t="s">
        <v>119</v>
      </c>
      <c r="B1379" s="49"/>
      <c r="C1379" s="49"/>
      <c r="D1379" s="49"/>
      <c r="E1379" s="49"/>
      <c r="F1379" s="139"/>
      <c r="G1379" s="139"/>
      <c r="H1379" s="49"/>
      <c r="I1379" s="49"/>
      <c r="J1379" s="49"/>
      <c r="K1379" s="49"/>
      <c r="L1379" s="49"/>
      <c r="M1379" s="55"/>
      <c r="N1379" s="79"/>
      <c r="O1379" s="151"/>
      <c r="P1379" s="151"/>
      <c r="Q1379" s="151">
        <f t="shared" si="412"/>
        <v>0</v>
      </c>
      <c r="R1379" s="151">
        <f t="shared" si="413"/>
        <v>0</v>
      </c>
      <c r="S1379" s="151">
        <f t="shared" si="414"/>
        <v>0</v>
      </c>
      <c r="T1379" s="151">
        <f t="shared" si="415"/>
        <v>0</v>
      </c>
    </row>
    <row r="1380" spans="1:20" x14ac:dyDescent="0.2">
      <c r="A1380" s="42" t="s">
        <v>120</v>
      </c>
      <c r="B1380" s="49"/>
      <c r="C1380" s="49"/>
      <c r="D1380" s="49"/>
      <c r="E1380" s="49"/>
      <c r="F1380" s="139"/>
      <c r="G1380" s="139"/>
      <c r="H1380" s="49"/>
      <c r="I1380" s="49"/>
      <c r="J1380" s="49"/>
      <c r="K1380" s="49"/>
      <c r="L1380" s="49"/>
      <c r="M1380" s="55"/>
      <c r="N1380" s="79"/>
      <c r="O1380" s="151"/>
      <c r="P1380" s="151"/>
      <c r="Q1380" s="151">
        <f t="shared" si="412"/>
        <v>0</v>
      </c>
      <c r="R1380" s="151">
        <f t="shared" si="413"/>
        <v>0</v>
      </c>
      <c r="S1380" s="151">
        <f t="shared" si="414"/>
        <v>0</v>
      </c>
      <c r="T1380" s="151">
        <f t="shared" si="415"/>
        <v>0</v>
      </c>
    </row>
    <row r="1381" spans="1:20" x14ac:dyDescent="0.2">
      <c r="A1381" s="42" t="s">
        <v>121</v>
      </c>
      <c r="B1381" s="49"/>
      <c r="C1381" s="49"/>
      <c r="D1381" s="49"/>
      <c r="E1381" s="49"/>
      <c r="F1381" s="139"/>
      <c r="G1381" s="139"/>
      <c r="H1381" s="49"/>
      <c r="I1381" s="49"/>
      <c r="J1381" s="49"/>
      <c r="K1381" s="49"/>
      <c r="L1381" s="49"/>
      <c r="M1381" s="55"/>
      <c r="N1381" s="79"/>
      <c r="O1381" s="151"/>
      <c r="P1381" s="151"/>
      <c r="Q1381" s="151">
        <f t="shared" si="412"/>
        <v>0</v>
      </c>
      <c r="R1381" s="151">
        <f t="shared" si="413"/>
        <v>0</v>
      </c>
      <c r="S1381" s="151">
        <f t="shared" si="414"/>
        <v>0</v>
      </c>
      <c r="T1381" s="151">
        <f t="shared" si="415"/>
        <v>0</v>
      </c>
    </row>
    <row r="1382" spans="1:20" ht="15" x14ac:dyDescent="0.25">
      <c r="A1382" s="51" t="s">
        <v>122</v>
      </c>
      <c r="B1382" s="49">
        <f>B1383+B1384</f>
        <v>545394</v>
      </c>
      <c r="C1382" s="49"/>
      <c r="D1382" s="49"/>
      <c r="E1382" s="49"/>
      <c r="F1382" s="139"/>
      <c r="G1382" s="139">
        <f t="shared" ref="G1382:L1382" si="417">G1383+G1384</f>
        <v>1091691</v>
      </c>
      <c r="H1382" s="49">
        <f t="shared" si="417"/>
        <v>1012582</v>
      </c>
      <c r="I1382" s="49">
        <f t="shared" si="417"/>
        <v>812817</v>
      </c>
      <c r="J1382" s="49">
        <f t="shared" si="417"/>
        <v>925601</v>
      </c>
      <c r="K1382" s="49">
        <f t="shared" si="417"/>
        <v>925601</v>
      </c>
      <c r="L1382" s="49">
        <f t="shared" si="417"/>
        <v>925601</v>
      </c>
      <c r="M1382" s="55"/>
      <c r="N1382" s="79"/>
      <c r="O1382" s="151"/>
      <c r="P1382" s="151"/>
      <c r="Q1382" s="151">
        <f t="shared" si="412"/>
        <v>0</v>
      </c>
      <c r="R1382" s="151">
        <f t="shared" si="413"/>
        <v>0</v>
      </c>
      <c r="S1382" s="151">
        <f t="shared" si="414"/>
        <v>1091691</v>
      </c>
      <c r="T1382" s="151">
        <f t="shared" si="415"/>
        <v>1012582</v>
      </c>
    </row>
    <row r="1383" spans="1:20" x14ac:dyDescent="0.2">
      <c r="A1383" s="52" t="s">
        <v>123</v>
      </c>
      <c r="B1383" s="49"/>
      <c r="C1383" s="49"/>
      <c r="D1383" s="49"/>
      <c r="E1383" s="49"/>
      <c r="F1383" s="139"/>
      <c r="G1383" s="139"/>
      <c r="H1383" s="49"/>
      <c r="I1383" s="49"/>
      <c r="J1383" s="49"/>
      <c r="K1383" s="49"/>
      <c r="L1383" s="49"/>
      <c r="M1383" s="55"/>
      <c r="N1383" s="79"/>
      <c r="O1383" s="151"/>
      <c r="P1383" s="151"/>
      <c r="Q1383" s="151">
        <f t="shared" si="412"/>
        <v>0</v>
      </c>
      <c r="R1383" s="151">
        <f t="shared" si="413"/>
        <v>0</v>
      </c>
      <c r="S1383" s="151">
        <f t="shared" si="414"/>
        <v>0</v>
      </c>
      <c r="T1383" s="151">
        <f t="shared" si="415"/>
        <v>0</v>
      </c>
    </row>
    <row r="1384" spans="1:20" x14ac:dyDescent="0.2">
      <c r="A1384" s="52" t="s">
        <v>124</v>
      </c>
      <c r="B1384" s="49">
        <f>B1389</f>
        <v>545394</v>
      </c>
      <c r="C1384" s="49"/>
      <c r="D1384" s="49"/>
      <c r="E1384" s="49"/>
      <c r="F1384" s="139"/>
      <c r="G1384" s="139">
        <f t="shared" ref="G1384:L1384" si="418">G1387</f>
        <v>1091691</v>
      </c>
      <c r="H1384" s="49">
        <f t="shared" si="418"/>
        <v>1012582</v>
      </c>
      <c r="I1384" s="49">
        <f t="shared" si="418"/>
        <v>812817</v>
      </c>
      <c r="J1384" s="49">
        <f t="shared" si="418"/>
        <v>925601</v>
      </c>
      <c r="K1384" s="49">
        <f t="shared" si="418"/>
        <v>925601</v>
      </c>
      <c r="L1384" s="49">
        <f t="shared" si="418"/>
        <v>925601</v>
      </c>
      <c r="M1384" s="55"/>
      <c r="N1384" s="79"/>
      <c r="O1384" s="151"/>
      <c r="P1384" s="151"/>
      <c r="Q1384" s="151">
        <f t="shared" si="412"/>
        <v>0</v>
      </c>
      <c r="R1384" s="151">
        <f t="shared" si="413"/>
        <v>0</v>
      </c>
      <c r="S1384" s="151">
        <f t="shared" si="414"/>
        <v>1091691</v>
      </c>
      <c r="T1384" s="151">
        <f t="shared" si="415"/>
        <v>1012582</v>
      </c>
    </row>
    <row r="1385" spans="1:20" ht="15" x14ac:dyDescent="0.25">
      <c r="A1385" s="53" t="s">
        <v>125</v>
      </c>
      <c r="B1385" s="54"/>
      <c r="C1385" s="54"/>
      <c r="D1385" s="54"/>
      <c r="E1385" s="54"/>
      <c r="F1385" s="159"/>
      <c r="G1385" s="159"/>
      <c r="H1385" s="54"/>
      <c r="I1385" s="54"/>
      <c r="J1385" s="54"/>
      <c r="K1385" s="54"/>
      <c r="L1385" s="55"/>
      <c r="M1385" s="55"/>
      <c r="N1385" s="79"/>
      <c r="O1385" s="151"/>
      <c r="P1385" s="151"/>
      <c r="Q1385" s="151">
        <f t="shared" si="412"/>
        <v>0</v>
      </c>
      <c r="R1385" s="151">
        <f t="shared" si="413"/>
        <v>0</v>
      </c>
      <c r="S1385" s="151">
        <f t="shared" si="414"/>
        <v>0</v>
      </c>
      <c r="T1385" s="151">
        <f t="shared" si="415"/>
        <v>0</v>
      </c>
    </row>
    <row r="1386" spans="1:20" x14ac:dyDescent="0.2">
      <c r="A1386" s="56" t="s">
        <v>126</v>
      </c>
      <c r="B1386" s="54"/>
      <c r="C1386" s="54"/>
      <c r="D1386" s="54"/>
      <c r="E1386" s="54"/>
      <c r="F1386" s="159"/>
      <c r="G1386" s="159"/>
      <c r="H1386" s="54"/>
      <c r="I1386" s="54"/>
      <c r="J1386" s="54"/>
      <c r="K1386" s="54"/>
      <c r="L1386" s="55"/>
      <c r="M1386" s="55"/>
      <c r="N1386" s="79"/>
      <c r="O1386" s="151"/>
      <c r="P1386" s="151"/>
      <c r="Q1386" s="151">
        <f t="shared" si="412"/>
        <v>0</v>
      </c>
      <c r="R1386" s="151">
        <f t="shared" si="413"/>
        <v>0</v>
      </c>
      <c r="S1386" s="151">
        <f t="shared" si="414"/>
        <v>0</v>
      </c>
      <c r="T1386" s="151">
        <f t="shared" si="415"/>
        <v>0</v>
      </c>
    </row>
    <row r="1387" spans="1:20" x14ac:dyDescent="0.2">
      <c r="A1387" s="42" t="s">
        <v>127</v>
      </c>
      <c r="B1387" s="49">
        <f>B1388+B1389</f>
        <v>545394</v>
      </c>
      <c r="C1387" s="49"/>
      <c r="D1387" s="49"/>
      <c r="E1387" s="49"/>
      <c r="F1387" s="139"/>
      <c r="G1387" s="139">
        <f t="shared" ref="G1387:L1387" si="419">G1388+G1389+G1390+G1391</f>
        <v>1091691</v>
      </c>
      <c r="H1387" s="49">
        <f t="shared" si="419"/>
        <v>1012582</v>
      </c>
      <c r="I1387" s="49">
        <f t="shared" si="419"/>
        <v>812817</v>
      </c>
      <c r="J1387" s="49">
        <f t="shared" si="419"/>
        <v>925601</v>
      </c>
      <c r="K1387" s="49">
        <f t="shared" si="419"/>
        <v>925601</v>
      </c>
      <c r="L1387" s="49">
        <f t="shared" si="419"/>
        <v>925601</v>
      </c>
      <c r="M1387" s="55"/>
      <c r="N1387" s="79"/>
      <c r="O1387" s="151"/>
      <c r="P1387" s="151"/>
      <c r="Q1387" s="151">
        <f t="shared" si="412"/>
        <v>0</v>
      </c>
      <c r="R1387" s="151">
        <f t="shared" si="413"/>
        <v>0</v>
      </c>
      <c r="S1387" s="151">
        <f t="shared" si="414"/>
        <v>1091691</v>
      </c>
      <c r="T1387" s="151">
        <f t="shared" si="415"/>
        <v>1012582</v>
      </c>
    </row>
    <row r="1388" spans="1:20" x14ac:dyDescent="0.2">
      <c r="A1388" s="52" t="s">
        <v>123</v>
      </c>
      <c r="B1388" s="49"/>
      <c r="C1388" s="49"/>
      <c r="D1388" s="49"/>
      <c r="E1388" s="49"/>
      <c r="F1388" s="139"/>
      <c r="G1388" s="139"/>
      <c r="H1388" s="49"/>
      <c r="I1388" s="49"/>
      <c r="J1388" s="49"/>
      <c r="K1388" s="49"/>
      <c r="L1388" s="49"/>
      <c r="M1388" s="55"/>
      <c r="N1388" s="79"/>
      <c r="O1388" s="151"/>
      <c r="P1388" s="151"/>
      <c r="Q1388" s="151">
        <f t="shared" si="412"/>
        <v>0</v>
      </c>
      <c r="R1388" s="151">
        <f t="shared" si="413"/>
        <v>0</v>
      </c>
      <c r="S1388" s="151">
        <f t="shared" si="414"/>
        <v>0</v>
      </c>
      <c r="T1388" s="151">
        <f t="shared" si="415"/>
        <v>0</v>
      </c>
    </row>
    <row r="1389" spans="1:20" x14ac:dyDescent="0.2">
      <c r="A1389" s="52" t="s">
        <v>124</v>
      </c>
      <c r="B1389" s="49">
        <v>545394</v>
      </c>
      <c r="C1389" s="49"/>
      <c r="D1389" s="49"/>
      <c r="E1389" s="49" t="s">
        <v>143</v>
      </c>
      <c r="F1389" s="139"/>
      <c r="G1389" s="139">
        <v>591691</v>
      </c>
      <c r="H1389" s="49">
        <v>399801</v>
      </c>
      <c r="I1389" s="49"/>
      <c r="J1389" s="49"/>
      <c r="K1389" s="49"/>
      <c r="L1389" s="49"/>
      <c r="M1389" s="55" t="s">
        <v>375</v>
      </c>
      <c r="N1389" s="134" t="s">
        <v>129</v>
      </c>
      <c r="O1389" s="151"/>
      <c r="P1389" s="151"/>
      <c r="Q1389" s="151">
        <f t="shared" si="412"/>
        <v>0</v>
      </c>
      <c r="R1389" s="151">
        <f t="shared" si="413"/>
        <v>0</v>
      </c>
      <c r="S1389" s="151">
        <f t="shared" si="414"/>
        <v>591691</v>
      </c>
      <c r="T1389" s="151">
        <f t="shared" si="415"/>
        <v>399801</v>
      </c>
    </row>
    <row r="1390" spans="1:20" x14ac:dyDescent="0.2">
      <c r="A1390" s="52" t="s">
        <v>124</v>
      </c>
      <c r="B1390" s="49"/>
      <c r="C1390" s="49"/>
      <c r="D1390" s="49"/>
      <c r="E1390" s="85" t="s">
        <v>129</v>
      </c>
      <c r="F1390" s="139"/>
      <c r="G1390" s="139"/>
      <c r="H1390" s="49">
        <v>112781</v>
      </c>
      <c r="I1390" s="49">
        <v>312817</v>
      </c>
      <c r="J1390" s="49">
        <v>425601</v>
      </c>
      <c r="K1390" s="49">
        <v>425601</v>
      </c>
      <c r="L1390" s="49">
        <v>425601</v>
      </c>
      <c r="M1390" s="55" t="s">
        <v>376</v>
      </c>
      <c r="N1390" s="79"/>
      <c r="O1390" s="151"/>
      <c r="P1390" s="151"/>
      <c r="Q1390" s="151">
        <f t="shared" si="412"/>
        <v>0</v>
      </c>
      <c r="R1390" s="151">
        <f t="shared" si="413"/>
        <v>0</v>
      </c>
      <c r="S1390" s="151">
        <f t="shared" si="414"/>
        <v>0</v>
      </c>
      <c r="T1390" s="151">
        <f t="shared" si="415"/>
        <v>112781</v>
      </c>
    </row>
    <row r="1391" spans="1:20" x14ac:dyDescent="0.2">
      <c r="A1391" s="52" t="s">
        <v>124</v>
      </c>
      <c r="B1391" s="49"/>
      <c r="C1391" s="49"/>
      <c r="D1391" s="49"/>
      <c r="E1391" s="85" t="s">
        <v>129</v>
      </c>
      <c r="F1391" s="139"/>
      <c r="G1391" s="139">
        <v>500000</v>
      </c>
      <c r="H1391" s="49">
        <v>500000</v>
      </c>
      <c r="I1391" s="49">
        <v>500000</v>
      </c>
      <c r="J1391" s="49">
        <v>500000</v>
      </c>
      <c r="K1391" s="49">
        <v>500000</v>
      </c>
      <c r="L1391" s="49">
        <v>500000</v>
      </c>
      <c r="M1391" s="55" t="s">
        <v>389</v>
      </c>
      <c r="N1391" s="79"/>
      <c r="O1391" s="151"/>
      <c r="P1391" s="151"/>
      <c r="Q1391" s="151">
        <f t="shared" si="412"/>
        <v>0</v>
      </c>
      <c r="R1391" s="151">
        <f t="shared" si="413"/>
        <v>0</v>
      </c>
      <c r="S1391" s="151">
        <f t="shared" si="414"/>
        <v>500000</v>
      </c>
      <c r="T1391" s="151">
        <f t="shared" si="415"/>
        <v>500000</v>
      </c>
    </row>
    <row r="1392" spans="1:20" x14ac:dyDescent="0.2">
      <c r="A1392" s="71" t="s">
        <v>390</v>
      </c>
      <c r="B1392" s="72"/>
      <c r="C1392" s="72"/>
      <c r="D1392" s="72"/>
      <c r="E1392" s="72"/>
      <c r="F1392" s="162"/>
      <c r="G1392" s="162"/>
      <c r="H1392" s="72"/>
      <c r="I1392" s="72"/>
      <c r="J1392" s="72"/>
      <c r="K1392" s="72"/>
      <c r="L1392" s="73"/>
      <c r="M1392" s="73"/>
      <c r="N1392" s="79"/>
      <c r="O1392" s="136"/>
      <c r="P1392" s="136"/>
      <c r="Q1392" s="136">
        <f t="shared" si="412"/>
        <v>0</v>
      </c>
      <c r="R1392" s="136">
        <f t="shared" si="413"/>
        <v>0</v>
      </c>
      <c r="S1392" s="136">
        <f t="shared" si="414"/>
        <v>0</v>
      </c>
      <c r="T1392" s="136">
        <f t="shared" si="415"/>
        <v>0</v>
      </c>
    </row>
    <row r="1393" spans="1:20" x14ac:dyDescent="0.2">
      <c r="A1393" s="74" t="s">
        <v>391</v>
      </c>
      <c r="B1393" s="75"/>
      <c r="C1393" s="75"/>
      <c r="D1393" s="75"/>
      <c r="E1393" s="75"/>
      <c r="F1393" s="163"/>
      <c r="G1393" s="163"/>
      <c r="H1393" s="75"/>
      <c r="I1393" s="75"/>
      <c r="J1393" s="75"/>
      <c r="K1393" s="75"/>
      <c r="L1393" s="76"/>
      <c r="M1393" s="76"/>
      <c r="N1393" s="79"/>
      <c r="O1393" s="136"/>
      <c r="P1393" s="136"/>
      <c r="Q1393" s="136">
        <f t="shared" si="412"/>
        <v>0</v>
      </c>
      <c r="R1393" s="136">
        <f t="shared" si="413"/>
        <v>0</v>
      </c>
      <c r="S1393" s="136">
        <f t="shared" si="414"/>
        <v>0</v>
      </c>
      <c r="T1393" s="136">
        <f t="shared" si="415"/>
        <v>0</v>
      </c>
    </row>
    <row r="1394" spans="1:20" ht="15" x14ac:dyDescent="0.25">
      <c r="A1394" s="51" t="s">
        <v>118</v>
      </c>
      <c r="B1394" s="49">
        <f>SUM(B1395:B1398)</f>
        <v>1024185</v>
      </c>
      <c r="C1394" s="49">
        <f>SUM(C1395:C1398)</f>
        <v>15987</v>
      </c>
      <c r="D1394" s="49"/>
      <c r="E1394" s="49"/>
      <c r="F1394" s="139"/>
      <c r="G1394" s="139">
        <f t="shared" ref="G1394:L1394" si="420">SUM(G1395:G1398)</f>
        <v>1002185</v>
      </c>
      <c r="H1394" s="49">
        <f t="shared" si="420"/>
        <v>1186951</v>
      </c>
      <c r="I1394" s="49">
        <f t="shared" si="420"/>
        <v>1060312</v>
      </c>
      <c r="J1394" s="49">
        <f t="shared" si="420"/>
        <v>1413750</v>
      </c>
      <c r="K1394" s="49">
        <f t="shared" si="420"/>
        <v>1413750</v>
      </c>
      <c r="L1394" s="49">
        <f t="shared" si="420"/>
        <v>1413750</v>
      </c>
      <c r="M1394" s="55"/>
      <c r="N1394" s="79"/>
      <c r="O1394" s="151"/>
      <c r="P1394" s="151"/>
      <c r="Q1394" s="151">
        <f t="shared" si="412"/>
        <v>15987</v>
      </c>
      <c r="R1394" s="151">
        <f t="shared" si="413"/>
        <v>0</v>
      </c>
      <c r="S1394" s="151">
        <f t="shared" si="414"/>
        <v>1002185</v>
      </c>
      <c r="T1394" s="151">
        <f t="shared" si="415"/>
        <v>1186951</v>
      </c>
    </row>
    <row r="1395" spans="1:20" x14ac:dyDescent="0.2">
      <c r="A1395" s="42" t="s">
        <v>119</v>
      </c>
      <c r="B1395" s="49"/>
      <c r="C1395" s="49"/>
      <c r="D1395" s="49"/>
      <c r="E1395" s="49"/>
      <c r="F1395" s="139"/>
      <c r="G1395" s="139"/>
      <c r="H1395" s="49"/>
      <c r="I1395" s="49"/>
      <c r="J1395" s="49"/>
      <c r="K1395" s="49"/>
      <c r="L1395" s="49"/>
      <c r="M1395" s="55"/>
      <c r="N1395" s="79"/>
      <c r="O1395" s="151"/>
      <c r="P1395" s="151"/>
      <c r="Q1395" s="151">
        <f t="shared" si="412"/>
        <v>0</v>
      </c>
      <c r="R1395" s="151">
        <f t="shared" si="413"/>
        <v>0</v>
      </c>
      <c r="S1395" s="151">
        <f t="shared" si="414"/>
        <v>0</v>
      </c>
      <c r="T1395" s="151">
        <f t="shared" si="415"/>
        <v>0</v>
      </c>
    </row>
    <row r="1396" spans="1:20" x14ac:dyDescent="0.2">
      <c r="A1396" s="42" t="s">
        <v>120</v>
      </c>
      <c r="B1396" s="49"/>
      <c r="C1396" s="49"/>
      <c r="D1396" s="49"/>
      <c r="E1396" s="49"/>
      <c r="F1396" s="139"/>
      <c r="G1396" s="139"/>
      <c r="H1396" s="49"/>
      <c r="I1396" s="49"/>
      <c r="J1396" s="49"/>
      <c r="K1396" s="49"/>
      <c r="L1396" s="49"/>
      <c r="M1396" s="55"/>
      <c r="N1396" s="79"/>
      <c r="O1396" s="151"/>
      <c r="P1396" s="151"/>
      <c r="Q1396" s="151">
        <f t="shared" si="412"/>
        <v>0</v>
      </c>
      <c r="R1396" s="151">
        <f t="shared" si="413"/>
        <v>0</v>
      </c>
      <c r="S1396" s="151">
        <f t="shared" si="414"/>
        <v>0</v>
      </c>
      <c r="T1396" s="151">
        <f t="shared" si="415"/>
        <v>0</v>
      </c>
    </row>
    <row r="1397" spans="1:20" x14ac:dyDescent="0.2">
      <c r="A1397" s="42" t="s">
        <v>121</v>
      </c>
      <c r="B1397" s="49"/>
      <c r="C1397" s="49"/>
      <c r="D1397" s="49"/>
      <c r="E1397" s="49"/>
      <c r="F1397" s="139"/>
      <c r="G1397" s="139"/>
      <c r="H1397" s="49"/>
      <c r="I1397" s="49"/>
      <c r="J1397" s="49"/>
      <c r="K1397" s="49"/>
      <c r="L1397" s="49"/>
      <c r="M1397" s="55"/>
      <c r="N1397" s="79"/>
      <c r="O1397" s="151"/>
      <c r="P1397" s="151"/>
      <c r="Q1397" s="151">
        <f t="shared" si="412"/>
        <v>0</v>
      </c>
      <c r="R1397" s="151">
        <f t="shared" si="413"/>
        <v>0</v>
      </c>
      <c r="S1397" s="151">
        <f t="shared" si="414"/>
        <v>0</v>
      </c>
      <c r="T1397" s="151">
        <f t="shared" si="415"/>
        <v>0</v>
      </c>
    </row>
    <row r="1398" spans="1:20" ht="15" x14ac:dyDescent="0.25">
      <c r="A1398" s="51" t="s">
        <v>122</v>
      </c>
      <c r="B1398" s="49">
        <f>B1399+B1400</f>
        <v>1024185</v>
      </c>
      <c r="C1398" s="49">
        <f>C1399+C1400</f>
        <v>15987</v>
      </c>
      <c r="D1398" s="49"/>
      <c r="E1398" s="49"/>
      <c r="F1398" s="139"/>
      <c r="G1398" s="139">
        <f t="shared" ref="G1398:L1398" si="421">G1399+G1400</f>
        <v>1002185</v>
      </c>
      <c r="H1398" s="49">
        <f t="shared" si="421"/>
        <v>1186951</v>
      </c>
      <c r="I1398" s="49">
        <f t="shared" si="421"/>
        <v>1060312</v>
      </c>
      <c r="J1398" s="49">
        <f t="shared" si="421"/>
        <v>1413750</v>
      </c>
      <c r="K1398" s="49">
        <f t="shared" si="421"/>
        <v>1413750</v>
      </c>
      <c r="L1398" s="49">
        <f t="shared" si="421"/>
        <v>1413750</v>
      </c>
      <c r="M1398" s="55"/>
      <c r="N1398" s="79"/>
      <c r="O1398" s="151"/>
      <c r="P1398" s="151"/>
      <c r="Q1398" s="151">
        <f t="shared" si="412"/>
        <v>15987</v>
      </c>
      <c r="R1398" s="151">
        <f t="shared" si="413"/>
        <v>0</v>
      </c>
      <c r="S1398" s="151">
        <f t="shared" si="414"/>
        <v>1002185</v>
      </c>
      <c r="T1398" s="151">
        <f t="shared" si="415"/>
        <v>1186951</v>
      </c>
    </row>
    <row r="1399" spans="1:20" x14ac:dyDescent="0.2">
      <c r="A1399" s="52" t="s">
        <v>123</v>
      </c>
      <c r="B1399" s="49"/>
      <c r="C1399" s="49"/>
      <c r="D1399" s="49"/>
      <c r="E1399" s="49"/>
      <c r="F1399" s="139"/>
      <c r="G1399" s="139"/>
      <c r="H1399" s="49"/>
      <c r="I1399" s="49"/>
      <c r="J1399" s="49"/>
      <c r="K1399" s="49"/>
      <c r="L1399" s="49"/>
      <c r="M1399" s="55"/>
      <c r="N1399" s="79"/>
      <c r="O1399" s="151"/>
      <c r="P1399" s="151"/>
      <c r="Q1399" s="151">
        <f t="shared" si="412"/>
        <v>0</v>
      </c>
      <c r="R1399" s="151">
        <f t="shared" si="413"/>
        <v>0</v>
      </c>
      <c r="S1399" s="151">
        <f t="shared" si="414"/>
        <v>0</v>
      </c>
      <c r="T1399" s="151">
        <f t="shared" si="415"/>
        <v>0</v>
      </c>
    </row>
    <row r="1400" spans="1:20" x14ac:dyDescent="0.2">
      <c r="A1400" s="52" t="s">
        <v>124</v>
      </c>
      <c r="B1400" s="49">
        <f>B1403</f>
        <v>1024185</v>
      </c>
      <c r="C1400" s="49">
        <f>C1403</f>
        <v>15987</v>
      </c>
      <c r="D1400" s="49"/>
      <c r="E1400" s="49"/>
      <c r="F1400" s="139"/>
      <c r="G1400" s="139">
        <f>G1406+G1405</f>
        <v>1002185</v>
      </c>
      <c r="H1400" s="49">
        <f>H1406+H1405</f>
        <v>1186951</v>
      </c>
      <c r="I1400" s="49">
        <f>I1406</f>
        <v>1060312</v>
      </c>
      <c r="J1400" s="49">
        <f>J1406</f>
        <v>1413750</v>
      </c>
      <c r="K1400" s="49">
        <f>K1406</f>
        <v>1413750</v>
      </c>
      <c r="L1400" s="49">
        <f>L1406</f>
        <v>1413750</v>
      </c>
      <c r="M1400" s="55"/>
      <c r="N1400" s="79"/>
      <c r="O1400" s="151"/>
      <c r="P1400" s="151"/>
      <c r="Q1400" s="151">
        <f t="shared" si="412"/>
        <v>15987</v>
      </c>
      <c r="R1400" s="151">
        <f t="shared" si="413"/>
        <v>0</v>
      </c>
      <c r="S1400" s="151">
        <f t="shared" si="414"/>
        <v>1002185</v>
      </c>
      <c r="T1400" s="151">
        <f t="shared" si="415"/>
        <v>1186951</v>
      </c>
    </row>
    <row r="1401" spans="1:20" ht="15" x14ac:dyDescent="0.25">
      <c r="A1401" s="53" t="s">
        <v>125</v>
      </c>
      <c r="B1401" s="54"/>
      <c r="C1401" s="54"/>
      <c r="D1401" s="54"/>
      <c r="E1401" s="54"/>
      <c r="F1401" s="159"/>
      <c r="G1401" s="159"/>
      <c r="H1401" s="54"/>
      <c r="I1401" s="54"/>
      <c r="J1401" s="54"/>
      <c r="K1401" s="54"/>
      <c r="L1401" s="55"/>
      <c r="M1401" s="55"/>
      <c r="N1401" s="79"/>
      <c r="O1401" s="151"/>
      <c r="P1401" s="151"/>
      <c r="Q1401" s="151">
        <f t="shared" si="412"/>
        <v>0</v>
      </c>
      <c r="R1401" s="151">
        <f t="shared" si="413"/>
        <v>0</v>
      </c>
      <c r="S1401" s="151">
        <f t="shared" si="414"/>
        <v>0</v>
      </c>
      <c r="T1401" s="151">
        <f t="shared" si="415"/>
        <v>0</v>
      </c>
    </row>
    <row r="1402" spans="1:20" x14ac:dyDescent="0.2">
      <c r="A1402" s="56" t="s">
        <v>126</v>
      </c>
      <c r="B1402" s="54"/>
      <c r="C1402" s="54"/>
      <c r="D1402" s="54"/>
      <c r="E1402" s="54"/>
      <c r="F1402" s="159"/>
      <c r="G1402" s="159"/>
      <c r="H1402" s="54"/>
      <c r="I1402" s="54"/>
      <c r="J1402" s="54"/>
      <c r="K1402" s="54"/>
      <c r="L1402" s="55"/>
      <c r="M1402" s="55"/>
      <c r="N1402" s="79"/>
      <c r="O1402" s="151"/>
      <c r="P1402" s="151"/>
      <c r="Q1402" s="151">
        <f t="shared" si="412"/>
        <v>0</v>
      </c>
      <c r="R1402" s="151">
        <f t="shared" si="413"/>
        <v>0</v>
      </c>
      <c r="S1402" s="151">
        <f t="shared" si="414"/>
        <v>0</v>
      </c>
      <c r="T1402" s="151">
        <f t="shared" si="415"/>
        <v>0</v>
      </c>
    </row>
    <row r="1403" spans="1:20" x14ac:dyDescent="0.2">
      <c r="A1403" s="42" t="s">
        <v>127</v>
      </c>
      <c r="B1403" s="49">
        <f>B1405</f>
        <v>1024185</v>
      </c>
      <c r="C1403" s="49">
        <f>C1405</f>
        <v>15987</v>
      </c>
      <c r="D1403" s="49"/>
      <c r="E1403" s="49"/>
      <c r="F1403" s="139"/>
      <c r="G1403" s="139">
        <f>G1404+G1405+G1406</f>
        <v>1002185</v>
      </c>
      <c r="H1403" s="49">
        <f>H1404+H1405+H1406</f>
        <v>1186951</v>
      </c>
      <c r="I1403" s="49">
        <f>I1404+I1406</f>
        <v>1060312</v>
      </c>
      <c r="J1403" s="49">
        <f>J1404+J1406</f>
        <v>1413750</v>
      </c>
      <c r="K1403" s="49">
        <f>K1404+K1406</f>
        <v>1413750</v>
      </c>
      <c r="L1403" s="49">
        <f>L1404+L1406</f>
        <v>1413750</v>
      </c>
      <c r="M1403" s="55"/>
      <c r="N1403" s="79"/>
      <c r="O1403" s="151"/>
      <c r="P1403" s="151"/>
      <c r="Q1403" s="151">
        <f t="shared" si="412"/>
        <v>15987</v>
      </c>
      <c r="R1403" s="151">
        <f t="shared" si="413"/>
        <v>0</v>
      </c>
      <c r="S1403" s="151">
        <f t="shared" si="414"/>
        <v>1002185</v>
      </c>
      <c r="T1403" s="151">
        <f t="shared" si="415"/>
        <v>1186951</v>
      </c>
    </row>
    <row r="1404" spans="1:20" x14ac:dyDescent="0.2">
      <c r="A1404" s="52" t="s">
        <v>123</v>
      </c>
      <c r="B1404" s="49"/>
      <c r="C1404" s="49"/>
      <c r="D1404" s="49"/>
      <c r="E1404" s="49"/>
      <c r="F1404" s="139"/>
      <c r="G1404" s="139"/>
      <c r="H1404" s="49"/>
      <c r="I1404" s="49"/>
      <c r="J1404" s="49"/>
      <c r="K1404" s="49"/>
      <c r="L1404" s="49"/>
      <c r="M1404" s="55"/>
      <c r="N1404" s="79"/>
      <c r="O1404" s="151"/>
      <c r="P1404" s="151"/>
      <c r="Q1404" s="151">
        <f t="shared" si="412"/>
        <v>0</v>
      </c>
      <c r="R1404" s="151">
        <f t="shared" si="413"/>
        <v>0</v>
      </c>
      <c r="S1404" s="151">
        <f t="shared" si="414"/>
        <v>0</v>
      </c>
      <c r="T1404" s="151">
        <f t="shared" si="415"/>
        <v>0</v>
      </c>
    </row>
    <row r="1405" spans="1:20" x14ac:dyDescent="0.2">
      <c r="A1405" s="52" t="s">
        <v>124</v>
      </c>
      <c r="B1405" s="49">
        <v>1024185</v>
      </c>
      <c r="C1405" s="49">
        <v>15987</v>
      </c>
      <c r="D1405" s="49"/>
      <c r="E1405" s="49" t="s">
        <v>143</v>
      </c>
      <c r="F1405" s="139"/>
      <c r="G1405" s="139">
        <v>1002185</v>
      </c>
      <c r="H1405" s="49">
        <v>833513</v>
      </c>
      <c r="I1405" s="49"/>
      <c r="J1405" s="49"/>
      <c r="K1405" s="49"/>
      <c r="L1405" s="49"/>
      <c r="M1405" s="55" t="s">
        <v>375</v>
      </c>
      <c r="N1405" s="134" t="s">
        <v>129</v>
      </c>
      <c r="O1405" s="151"/>
      <c r="P1405" s="151"/>
      <c r="Q1405" s="151">
        <f t="shared" si="412"/>
        <v>15987</v>
      </c>
      <c r="R1405" s="151">
        <f t="shared" si="413"/>
        <v>0</v>
      </c>
      <c r="S1405" s="151">
        <f t="shared" si="414"/>
        <v>1002185</v>
      </c>
      <c r="T1405" s="151">
        <f t="shared" si="415"/>
        <v>833513</v>
      </c>
    </row>
    <row r="1406" spans="1:20" x14ac:dyDescent="0.2">
      <c r="A1406" s="52" t="s">
        <v>124</v>
      </c>
      <c r="B1406" s="49"/>
      <c r="C1406" s="49"/>
      <c r="D1406" s="49"/>
      <c r="E1406" s="85" t="s">
        <v>129</v>
      </c>
      <c r="F1406" s="139"/>
      <c r="G1406" s="139"/>
      <c r="H1406" s="49">
        <v>353438</v>
      </c>
      <c r="I1406" s="49">
        <v>1060312</v>
      </c>
      <c r="J1406" s="49">
        <v>1413750</v>
      </c>
      <c r="K1406" s="49">
        <v>1413750</v>
      </c>
      <c r="L1406" s="49">
        <v>1413750</v>
      </c>
      <c r="M1406" s="55" t="s">
        <v>392</v>
      </c>
      <c r="N1406" s="79"/>
      <c r="O1406" s="151"/>
      <c r="P1406" s="151"/>
      <c r="Q1406" s="151">
        <f t="shared" si="412"/>
        <v>0</v>
      </c>
      <c r="R1406" s="151">
        <f t="shared" si="413"/>
        <v>0</v>
      </c>
      <c r="S1406" s="151">
        <f t="shared" si="414"/>
        <v>0</v>
      </c>
      <c r="T1406" s="151">
        <f t="shared" si="415"/>
        <v>353438</v>
      </c>
    </row>
    <row r="1407" spans="1:20" x14ac:dyDescent="0.2">
      <c r="A1407" s="135"/>
      <c r="B1407" s="94"/>
      <c r="C1407" s="94"/>
      <c r="D1407" s="94"/>
      <c r="E1407" s="96"/>
      <c r="F1407" s="162"/>
      <c r="G1407" s="162"/>
      <c r="H1407" s="94"/>
      <c r="I1407" s="94"/>
      <c r="J1407" s="94"/>
      <c r="K1407" s="94"/>
      <c r="L1407" s="94"/>
      <c r="M1407" s="79"/>
      <c r="N1407" s="79"/>
      <c r="O1407" s="151"/>
      <c r="P1407" s="151"/>
      <c r="Q1407" s="151">
        <f t="shared" si="412"/>
        <v>0</v>
      </c>
      <c r="R1407" s="151">
        <f t="shared" si="413"/>
        <v>0</v>
      </c>
      <c r="S1407" s="151">
        <f t="shared" si="414"/>
        <v>0</v>
      </c>
      <c r="T1407" s="151">
        <f t="shared" si="415"/>
        <v>0</v>
      </c>
    </row>
    <row r="1408" spans="1:20" ht="102" customHeight="1" x14ac:dyDescent="0.2">
      <c r="A1408" s="495" t="s">
        <v>393</v>
      </c>
      <c r="B1408" s="495"/>
      <c r="C1408" s="495"/>
      <c r="D1408" s="495"/>
      <c r="E1408" s="495"/>
      <c r="F1408" s="495"/>
      <c r="G1408" s="495"/>
      <c r="H1408" s="495"/>
      <c r="I1408" s="495"/>
      <c r="J1408" s="495"/>
      <c r="K1408" s="495"/>
      <c r="L1408" s="495"/>
      <c r="M1408" s="79"/>
      <c r="N1408" s="79"/>
      <c r="O1408" s="79"/>
      <c r="P1408" s="79"/>
      <c r="Q1408" s="79"/>
      <c r="R1408" s="79"/>
      <c r="S1408" s="79"/>
      <c r="T1408" s="79"/>
    </row>
    <row r="1409" spans="15:20" x14ac:dyDescent="0.2">
      <c r="O1409" s="79"/>
      <c r="P1409" s="79"/>
      <c r="Q1409" s="79"/>
      <c r="R1409" s="79"/>
      <c r="S1409" s="79"/>
      <c r="T1409" s="79"/>
    </row>
    <row r="1410" spans="15:20" ht="409.5" customHeight="1" x14ac:dyDescent="0.2">
      <c r="O1410" s="79"/>
      <c r="P1410" s="79"/>
      <c r="Q1410" s="79"/>
      <c r="R1410" s="79"/>
      <c r="S1410" s="79"/>
      <c r="T1410" s="79"/>
    </row>
    <row r="1411" spans="15:20" x14ac:dyDescent="0.2">
      <c r="O1411" s="79"/>
      <c r="P1411" s="79"/>
      <c r="Q1411" s="79"/>
      <c r="R1411" s="79"/>
      <c r="S1411" s="79"/>
      <c r="T1411" s="79"/>
    </row>
    <row r="1412" spans="15:20" x14ac:dyDescent="0.2">
      <c r="O1412" s="79"/>
      <c r="P1412" s="79"/>
      <c r="Q1412" s="79"/>
      <c r="R1412" s="79"/>
      <c r="S1412" s="79"/>
      <c r="T1412" s="79"/>
    </row>
    <row r="1413" spans="15:20" x14ac:dyDescent="0.2">
      <c r="O1413" s="79"/>
      <c r="P1413" s="79"/>
      <c r="Q1413" s="79"/>
      <c r="R1413" s="79"/>
      <c r="S1413" s="79"/>
      <c r="T1413" s="79"/>
    </row>
    <row r="1414" spans="15:20" x14ac:dyDescent="0.2">
      <c r="O1414" s="79"/>
      <c r="P1414" s="79"/>
      <c r="Q1414" s="79"/>
      <c r="R1414" s="79"/>
      <c r="S1414" s="79"/>
      <c r="T1414" s="79"/>
    </row>
    <row r="1415" spans="15:20" x14ac:dyDescent="0.2">
      <c r="O1415" s="79"/>
      <c r="P1415" s="79"/>
      <c r="Q1415" s="79"/>
      <c r="R1415" s="79"/>
      <c r="S1415" s="79"/>
      <c r="T1415" s="79"/>
    </row>
    <row r="1416" spans="15:20" x14ac:dyDescent="0.2">
      <c r="O1416" s="79"/>
      <c r="P1416" s="79"/>
      <c r="Q1416" s="79"/>
      <c r="R1416" s="79"/>
      <c r="S1416" s="79"/>
      <c r="T1416" s="79"/>
    </row>
    <row r="1417" spans="15:20" hidden="1" x14ac:dyDescent="0.2">
      <c r="O1417" s="79"/>
      <c r="P1417" s="79"/>
      <c r="Q1417" s="79"/>
      <c r="R1417" s="79"/>
      <c r="S1417" s="79"/>
      <c r="T1417" s="79"/>
    </row>
    <row r="1418" spans="15:20" hidden="1" x14ac:dyDescent="0.2">
      <c r="O1418" s="79"/>
      <c r="P1418" s="79"/>
      <c r="Q1418" s="79"/>
      <c r="R1418" s="79"/>
      <c r="S1418" s="79"/>
      <c r="T1418" s="79"/>
    </row>
    <row r="1419" spans="15:20" hidden="1" x14ac:dyDescent="0.2">
      <c r="O1419" s="79"/>
      <c r="P1419" s="79"/>
      <c r="Q1419" s="79"/>
      <c r="R1419" s="79"/>
      <c r="S1419" s="79"/>
      <c r="T1419" s="79"/>
    </row>
    <row r="1420" spans="15:20" hidden="1" x14ac:dyDescent="0.2">
      <c r="O1420" s="79"/>
      <c r="P1420" s="79"/>
      <c r="Q1420" s="79"/>
      <c r="R1420" s="79"/>
      <c r="S1420" s="79"/>
      <c r="T1420" s="79"/>
    </row>
    <row r="1421" spans="15:20" hidden="1" x14ac:dyDescent="0.2">
      <c r="O1421" s="79"/>
      <c r="P1421" s="79"/>
      <c r="Q1421" s="79"/>
      <c r="R1421" s="79"/>
      <c r="S1421" s="79"/>
      <c r="T1421" s="79"/>
    </row>
    <row r="1422" spans="15:20" x14ac:dyDescent="0.2">
      <c r="O1422" s="79"/>
      <c r="P1422" s="79"/>
      <c r="Q1422" s="79"/>
      <c r="R1422" s="79"/>
      <c r="S1422" s="79"/>
      <c r="T1422" s="79"/>
    </row>
    <row r="1423" spans="15:20" x14ac:dyDescent="0.2">
      <c r="O1423" s="79"/>
      <c r="P1423" s="79"/>
      <c r="Q1423" s="79"/>
      <c r="R1423" s="79"/>
      <c r="S1423" s="79"/>
      <c r="T1423" s="79"/>
    </row>
    <row r="1424" spans="15:20" x14ac:dyDescent="0.2">
      <c r="O1424" s="79"/>
      <c r="P1424" s="79"/>
      <c r="Q1424" s="79"/>
      <c r="R1424" s="79"/>
      <c r="S1424" s="79"/>
      <c r="T1424" s="79"/>
    </row>
    <row r="1425" spans="15:20" x14ac:dyDescent="0.2">
      <c r="O1425" s="79"/>
      <c r="P1425" s="79"/>
      <c r="Q1425" s="79"/>
      <c r="R1425" s="79"/>
      <c r="S1425" s="79"/>
      <c r="T1425" s="79"/>
    </row>
    <row r="1426" spans="15:20" x14ac:dyDescent="0.2">
      <c r="O1426" s="79"/>
      <c r="P1426" s="79"/>
      <c r="Q1426" s="79"/>
      <c r="R1426" s="79"/>
      <c r="S1426" s="79"/>
      <c r="T1426" s="79"/>
    </row>
    <row r="1427" spans="15:20" x14ac:dyDescent="0.2">
      <c r="O1427" s="79"/>
      <c r="P1427" s="79"/>
      <c r="Q1427" s="79"/>
      <c r="R1427" s="79"/>
      <c r="S1427" s="79"/>
      <c r="T1427" s="79"/>
    </row>
    <row r="1428" spans="15:20" x14ac:dyDescent="0.2">
      <c r="O1428" s="79"/>
      <c r="P1428" s="79"/>
      <c r="Q1428" s="79"/>
      <c r="R1428" s="79"/>
      <c r="S1428" s="79"/>
      <c r="T1428" s="79"/>
    </row>
    <row r="1429" spans="15:20" x14ac:dyDescent="0.2">
      <c r="O1429" s="79"/>
      <c r="P1429" s="79"/>
      <c r="Q1429" s="79"/>
      <c r="R1429" s="79"/>
      <c r="S1429" s="79"/>
      <c r="T1429" s="79"/>
    </row>
    <row r="1430" spans="15:20" x14ac:dyDescent="0.2">
      <c r="O1430" s="79"/>
      <c r="P1430" s="79"/>
      <c r="Q1430" s="79"/>
      <c r="R1430" s="79"/>
      <c r="S1430" s="79"/>
      <c r="T1430" s="79"/>
    </row>
    <row r="1431" spans="15:20" x14ac:dyDescent="0.2">
      <c r="O1431" s="79"/>
      <c r="P1431" s="79"/>
      <c r="Q1431" s="79"/>
      <c r="R1431" s="79"/>
      <c r="S1431" s="79"/>
      <c r="T1431" s="79"/>
    </row>
    <row r="1432" spans="15:20" x14ac:dyDescent="0.2">
      <c r="O1432" s="79"/>
      <c r="P1432" s="79"/>
      <c r="Q1432" s="79"/>
      <c r="R1432" s="79"/>
      <c r="S1432" s="79"/>
      <c r="T1432" s="79"/>
    </row>
    <row r="1433" spans="15:20" x14ac:dyDescent="0.2">
      <c r="O1433" s="79"/>
      <c r="P1433" s="79"/>
      <c r="Q1433" s="79"/>
      <c r="R1433" s="79"/>
      <c r="S1433" s="79"/>
      <c r="T1433" s="79"/>
    </row>
    <row r="1434" spans="15:20" x14ac:dyDescent="0.2">
      <c r="O1434" s="79"/>
      <c r="P1434" s="79"/>
      <c r="Q1434" s="79"/>
      <c r="R1434" s="79"/>
      <c r="S1434" s="79"/>
      <c r="T1434" s="79"/>
    </row>
    <row r="1435" spans="15:20" x14ac:dyDescent="0.2">
      <c r="O1435" s="79"/>
      <c r="P1435" s="79"/>
      <c r="Q1435" s="79"/>
      <c r="R1435" s="79"/>
      <c r="S1435" s="79"/>
      <c r="T1435" s="79"/>
    </row>
    <row r="1436" spans="15:20" x14ac:dyDescent="0.2">
      <c r="O1436" s="79"/>
      <c r="P1436" s="79"/>
      <c r="Q1436" s="79"/>
      <c r="R1436" s="79"/>
      <c r="S1436" s="79"/>
      <c r="T1436" s="79"/>
    </row>
    <row r="1437" spans="15:20" x14ac:dyDescent="0.2">
      <c r="O1437" s="79"/>
      <c r="P1437" s="79"/>
      <c r="Q1437" s="79"/>
      <c r="R1437" s="79"/>
      <c r="S1437" s="79"/>
      <c r="T1437" s="79"/>
    </row>
    <row r="1438" spans="15:20" x14ac:dyDescent="0.2">
      <c r="O1438" s="79"/>
      <c r="P1438" s="79"/>
      <c r="Q1438" s="79"/>
      <c r="R1438" s="79"/>
      <c r="S1438" s="79"/>
      <c r="T1438" s="79"/>
    </row>
    <row r="1439" spans="15:20" x14ac:dyDescent="0.2">
      <c r="O1439" s="79"/>
      <c r="P1439" s="79"/>
      <c r="Q1439" s="79"/>
      <c r="R1439" s="79"/>
      <c r="S1439" s="79"/>
      <c r="T1439" s="79"/>
    </row>
    <row r="1440" spans="15:20" x14ac:dyDescent="0.2">
      <c r="O1440" s="79"/>
      <c r="P1440" s="79"/>
      <c r="Q1440" s="79"/>
      <c r="R1440" s="79"/>
      <c r="S1440" s="79"/>
      <c r="T1440" s="79"/>
    </row>
    <row r="1441" spans="15:20" x14ac:dyDescent="0.2">
      <c r="O1441" s="79"/>
      <c r="P1441" s="79"/>
      <c r="Q1441" s="79"/>
      <c r="R1441" s="79"/>
      <c r="S1441" s="79"/>
      <c r="T1441" s="79"/>
    </row>
    <row r="1442" spans="15:20" x14ac:dyDescent="0.2">
      <c r="O1442" s="79"/>
      <c r="P1442" s="79"/>
      <c r="Q1442" s="79"/>
      <c r="R1442" s="79"/>
      <c r="S1442" s="79"/>
      <c r="T1442" s="79"/>
    </row>
    <row r="1443" spans="15:20" x14ac:dyDescent="0.2">
      <c r="O1443" s="79"/>
      <c r="P1443" s="79"/>
      <c r="Q1443" s="79"/>
      <c r="R1443" s="79"/>
      <c r="S1443" s="79"/>
      <c r="T1443" s="79"/>
    </row>
  </sheetData>
  <mergeCells count="5">
    <mergeCell ref="A1408:L1408"/>
    <mergeCell ref="O3:P3"/>
    <mergeCell ref="Q3:R3"/>
    <mergeCell ref="S3:T3"/>
    <mergeCell ref="Q2:T2"/>
  </mergeCells>
  <pageMargins left="0.70866141732283472" right="0.70866141732283472" top="0.74803149606299213" bottom="0.74803149606299213" header="0.31496062992125984" footer="0.31496062992125984"/>
  <pageSetup paperSize="9" scale="90" orientation="landscape" r:id="rId1"/>
  <headerFooter>
    <oddFooter>&amp;C&amp;P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
  <sheetViews>
    <sheetView workbookViewId="0"/>
  </sheetViews>
  <sheetFormatPr defaultRowHeight="14.25" x14ac:dyDescent="0.2"/>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A1:BG1752"/>
  <sheetViews>
    <sheetView showGridLines="0" tabSelected="1" zoomScale="90" zoomScaleNormal="90" workbookViewId="0">
      <pane ySplit="5" topLeftCell="A667" activePane="bottomLeft" state="frozen"/>
      <selection pane="bottomLeft"/>
    </sheetView>
  </sheetViews>
  <sheetFormatPr defaultColWidth="9" defaultRowHeight="12" zeroHeight="1" x14ac:dyDescent="0.2"/>
  <cols>
    <col min="1" max="1" width="37.125" style="173" customWidth="1"/>
    <col min="2" max="2" width="17.625" style="173" customWidth="1"/>
    <col min="3" max="3" width="14.875" style="196" customWidth="1"/>
    <col min="4" max="4" width="10.125" style="170" customWidth="1"/>
    <col min="5" max="5" width="10.625" style="170" customWidth="1"/>
    <col min="6" max="6" width="9.375" style="199" customWidth="1"/>
    <col min="7" max="7" width="0" style="170" hidden="1" customWidth="1"/>
    <col min="8" max="8" width="9.75" style="207" hidden="1" customWidth="1"/>
    <col min="9" max="9" width="11.125" style="170" customWidth="1"/>
    <col min="10" max="10" width="10.25" style="170" customWidth="1"/>
    <col min="11" max="11" width="9.5" style="170" customWidth="1"/>
    <col min="12" max="12" width="10" style="170" customWidth="1"/>
    <col min="13" max="13" width="9.625" style="170" hidden="1" customWidth="1"/>
    <col min="14" max="14" width="9.875" style="170" hidden="1" customWidth="1"/>
    <col min="15" max="17" width="11" style="170" customWidth="1"/>
    <col min="18" max="18" width="23.625" style="191" customWidth="1"/>
    <col min="19" max="19" width="16.625" style="170" customWidth="1"/>
    <col min="20" max="20" width="16" style="170" customWidth="1"/>
    <col min="21" max="25" width="9" style="170" bestFit="1" customWidth="1"/>
    <col min="26" max="26" width="8.875" style="170" customWidth="1"/>
    <col min="27" max="16384" width="9" style="170"/>
  </cols>
  <sheetData>
    <row r="1" spans="1:26" s="213" customFormat="1" ht="15.75" x14ac:dyDescent="0.25">
      <c r="A1" s="174" t="s">
        <v>396</v>
      </c>
      <c r="B1" s="175"/>
      <c r="C1" s="195"/>
      <c r="D1" s="170"/>
      <c r="E1" s="170"/>
      <c r="F1" s="199"/>
      <c r="G1" s="170"/>
      <c r="H1" s="207"/>
      <c r="I1" s="170"/>
      <c r="J1" s="170"/>
      <c r="K1" s="170"/>
      <c r="L1" s="170"/>
      <c r="M1" s="170"/>
      <c r="N1" s="170"/>
      <c r="O1" s="170"/>
      <c r="P1" s="170"/>
      <c r="Q1" s="170"/>
      <c r="R1" s="191"/>
      <c r="S1" s="170"/>
    </row>
    <row r="2" spans="1:26" s="213" customFormat="1" ht="14.25" x14ac:dyDescent="0.2">
      <c r="A2" s="176" t="s">
        <v>397</v>
      </c>
      <c r="B2" s="173"/>
      <c r="C2" s="196"/>
      <c r="D2" s="170"/>
      <c r="E2" s="170"/>
      <c r="F2" s="199"/>
      <c r="G2" s="170"/>
      <c r="H2" s="207"/>
      <c r="I2" s="170"/>
      <c r="J2" s="170"/>
      <c r="K2" s="170"/>
      <c r="L2" s="170"/>
      <c r="M2" s="170"/>
      <c r="N2" s="177"/>
      <c r="O2" s="177"/>
      <c r="P2" s="177"/>
      <c r="Q2" s="177"/>
      <c r="R2" s="191"/>
      <c r="S2" s="170"/>
      <c r="T2" s="206"/>
    </row>
    <row r="3" spans="1:26" s="213" customFormat="1" ht="54" customHeight="1" x14ac:dyDescent="0.2">
      <c r="A3" s="235" t="s">
        <v>398</v>
      </c>
      <c r="B3" s="263" t="s">
        <v>399</v>
      </c>
      <c r="C3" s="437" t="s">
        <v>400</v>
      </c>
      <c r="D3" s="503" t="s">
        <v>401</v>
      </c>
      <c r="E3" s="503"/>
      <c r="F3" s="503"/>
      <c r="G3" s="264" t="s">
        <v>115</v>
      </c>
      <c r="H3" s="504" t="s">
        <v>402</v>
      </c>
      <c r="I3" s="504"/>
      <c r="J3" s="504"/>
      <c r="K3" s="504"/>
      <c r="L3" s="504"/>
      <c r="M3" s="504"/>
      <c r="N3" s="504"/>
      <c r="O3" s="504"/>
      <c r="P3" s="504"/>
      <c r="Q3" s="505" t="s">
        <v>403</v>
      </c>
      <c r="R3" s="505" t="s">
        <v>115</v>
      </c>
      <c r="S3" s="170"/>
    </row>
    <row r="4" spans="1:26" s="213" customFormat="1" ht="21.75" customHeight="1" x14ac:dyDescent="0.2">
      <c r="A4" s="236"/>
      <c r="B4" s="263"/>
      <c r="C4" s="438">
        <v>2021</v>
      </c>
      <c r="D4" s="265">
        <v>2022</v>
      </c>
      <c r="E4" s="265">
        <v>2023</v>
      </c>
      <c r="F4" s="266">
        <v>2024</v>
      </c>
      <c r="G4" s="267"/>
      <c r="H4" s="268">
        <v>2021</v>
      </c>
      <c r="I4" s="269">
        <v>2022</v>
      </c>
      <c r="J4" s="269">
        <v>2023</v>
      </c>
      <c r="K4" s="269">
        <v>2024</v>
      </c>
      <c r="L4" s="269">
        <v>2025</v>
      </c>
      <c r="M4" s="270">
        <v>2026</v>
      </c>
      <c r="N4" s="270">
        <v>2027</v>
      </c>
      <c r="O4" s="271" t="s">
        <v>404</v>
      </c>
      <c r="P4" s="271" t="s">
        <v>405</v>
      </c>
      <c r="Q4" s="505"/>
      <c r="R4" s="505"/>
      <c r="S4" s="170"/>
    </row>
    <row r="5" spans="1:26" s="213" customFormat="1" ht="18" customHeight="1" x14ac:dyDescent="0.2">
      <c r="A5" s="237" t="s">
        <v>118</v>
      </c>
      <c r="B5" s="272"/>
      <c r="C5" s="273">
        <f>SUM(C6:C9)</f>
        <v>257435332.50999999</v>
      </c>
      <c r="D5" s="286">
        <f t="shared" ref="D5:E5" si="0">SUM(D6:D9)</f>
        <v>299124610</v>
      </c>
      <c r="E5" s="286">
        <f t="shared" si="0"/>
        <v>167396921</v>
      </c>
      <c r="F5" s="288">
        <f t="shared" ref="F5:P5" si="1">SUM(F6:F9)</f>
        <v>140932642</v>
      </c>
      <c r="G5" s="286" t="e">
        <f t="shared" si="1"/>
        <v>#VALUE!</v>
      </c>
      <c r="H5" s="289">
        <f t="shared" si="1"/>
        <v>0</v>
      </c>
      <c r="I5" s="286">
        <f t="shared" si="1"/>
        <v>40325932</v>
      </c>
      <c r="J5" s="286">
        <f t="shared" si="1"/>
        <v>174980399.15584958</v>
      </c>
      <c r="K5" s="286">
        <f t="shared" si="1"/>
        <v>219212560.85584959</v>
      </c>
      <c r="L5" s="286">
        <f t="shared" si="1"/>
        <v>179291853.24784958</v>
      </c>
      <c r="M5" s="290">
        <f t="shared" si="1"/>
        <v>188762069.83748001</v>
      </c>
      <c r="N5" s="290">
        <f t="shared" si="1"/>
        <v>175180402.83748001</v>
      </c>
      <c r="O5" s="286">
        <f t="shared" si="1"/>
        <v>159199836</v>
      </c>
      <c r="P5" s="286">
        <f t="shared" si="1"/>
        <v>151990843.75346419</v>
      </c>
      <c r="Q5" s="274"/>
      <c r="R5" s="275"/>
      <c r="S5" s="179"/>
    </row>
    <row r="6" spans="1:26" s="213" customFormat="1" x14ac:dyDescent="0.2">
      <c r="A6" s="238" t="s">
        <v>119</v>
      </c>
      <c r="B6" s="276"/>
      <c r="C6" s="439">
        <f t="shared" ref="C6:P6" si="2">C56+C284+C431+C691+C866+C980+C1180+C1247+C1392+C1504</f>
        <v>46855673</v>
      </c>
      <c r="D6" s="278">
        <f t="shared" si="2"/>
        <v>28463867</v>
      </c>
      <c r="E6" s="278">
        <f t="shared" si="2"/>
        <v>4782831</v>
      </c>
      <c r="F6" s="279">
        <f t="shared" si="2"/>
        <v>4782831</v>
      </c>
      <c r="G6" s="278">
        <f t="shared" si="2"/>
        <v>0</v>
      </c>
      <c r="H6" s="280">
        <f t="shared" si="2"/>
        <v>0</v>
      </c>
      <c r="I6" s="281">
        <f t="shared" si="2"/>
        <v>0</v>
      </c>
      <c r="J6" s="281">
        <f t="shared" si="2"/>
        <v>25772</v>
      </c>
      <c r="K6" s="281">
        <f t="shared" si="2"/>
        <v>1608342</v>
      </c>
      <c r="L6" s="281">
        <f t="shared" si="2"/>
        <v>4834522</v>
      </c>
      <c r="M6" s="282">
        <f t="shared" si="2"/>
        <v>5536050</v>
      </c>
      <c r="N6" s="282">
        <f t="shared" si="2"/>
        <v>5536050</v>
      </c>
      <c r="O6" s="281">
        <f t="shared" si="2"/>
        <v>0</v>
      </c>
      <c r="P6" s="281">
        <f t="shared" si="2"/>
        <v>5536050</v>
      </c>
      <c r="Q6" s="218"/>
      <c r="R6" s="219"/>
      <c r="S6" s="179"/>
      <c r="T6" s="179"/>
      <c r="U6" s="179"/>
      <c r="V6" s="179"/>
      <c r="W6" s="179"/>
      <c r="X6" s="179"/>
      <c r="Y6" s="179"/>
      <c r="Z6" s="179"/>
    </row>
    <row r="7" spans="1:26" s="213" customFormat="1" x14ac:dyDescent="0.2">
      <c r="A7" s="238" t="s">
        <v>120</v>
      </c>
      <c r="B7" s="276"/>
      <c r="C7" s="439">
        <f t="shared" ref="C7:P7" si="3">C57+C285+C432+C692+C867+C981+C1181+C1248+C1393+C1505</f>
        <v>0</v>
      </c>
      <c r="D7" s="278">
        <f t="shared" si="3"/>
        <v>0</v>
      </c>
      <c r="E7" s="278">
        <f t="shared" si="3"/>
        <v>0</v>
      </c>
      <c r="F7" s="279">
        <f t="shared" si="3"/>
        <v>0</v>
      </c>
      <c r="G7" s="278">
        <f t="shared" si="3"/>
        <v>0</v>
      </c>
      <c r="H7" s="280">
        <f t="shared" si="3"/>
        <v>0</v>
      </c>
      <c r="I7" s="281">
        <f t="shared" si="3"/>
        <v>0</v>
      </c>
      <c r="J7" s="281">
        <f t="shared" si="3"/>
        <v>0</v>
      </c>
      <c r="K7" s="281">
        <f t="shared" si="3"/>
        <v>0</v>
      </c>
      <c r="L7" s="281">
        <f t="shared" si="3"/>
        <v>0</v>
      </c>
      <c r="M7" s="282">
        <f t="shared" si="3"/>
        <v>0</v>
      </c>
      <c r="N7" s="282">
        <f t="shared" si="3"/>
        <v>0</v>
      </c>
      <c r="O7" s="281">
        <f t="shared" si="3"/>
        <v>0</v>
      </c>
      <c r="P7" s="281">
        <f t="shared" si="3"/>
        <v>0</v>
      </c>
      <c r="Q7" s="218"/>
      <c r="R7" s="219"/>
      <c r="S7" s="179"/>
      <c r="T7" s="179"/>
      <c r="U7" s="179"/>
      <c r="V7" s="179"/>
      <c r="W7" s="179"/>
      <c r="X7" s="179"/>
      <c r="Y7" s="179"/>
      <c r="Z7" s="179"/>
    </row>
    <row r="8" spans="1:26" s="213" customFormat="1" ht="24" x14ac:dyDescent="0.2">
      <c r="A8" s="238" t="s">
        <v>616</v>
      </c>
      <c r="B8" s="276"/>
      <c r="C8" s="439">
        <f t="shared" ref="C8:P8" si="4">C58+C286+C433+C693+C868+C982+C1182+C1249+C1394+C1506</f>
        <v>0</v>
      </c>
      <c r="D8" s="278">
        <f t="shared" si="4"/>
        <v>0</v>
      </c>
      <c r="E8" s="278">
        <f t="shared" si="4"/>
        <v>0</v>
      </c>
      <c r="F8" s="279">
        <f t="shared" si="4"/>
        <v>0</v>
      </c>
      <c r="G8" s="278">
        <f t="shared" si="4"/>
        <v>0</v>
      </c>
      <c r="H8" s="280">
        <f t="shared" si="4"/>
        <v>0</v>
      </c>
      <c r="I8" s="281">
        <f t="shared" si="4"/>
        <v>0</v>
      </c>
      <c r="J8" s="281">
        <f t="shared" si="4"/>
        <v>0</v>
      </c>
      <c r="K8" s="281">
        <f t="shared" si="4"/>
        <v>0</v>
      </c>
      <c r="L8" s="281">
        <f t="shared" si="4"/>
        <v>0</v>
      </c>
      <c r="M8" s="282">
        <f t="shared" si="4"/>
        <v>0</v>
      </c>
      <c r="N8" s="282">
        <f t="shared" si="4"/>
        <v>0</v>
      </c>
      <c r="O8" s="281">
        <f t="shared" si="4"/>
        <v>0</v>
      </c>
      <c r="P8" s="281">
        <f t="shared" si="4"/>
        <v>0</v>
      </c>
      <c r="Q8" s="218"/>
      <c r="R8" s="219"/>
      <c r="S8" s="179"/>
    </row>
    <row r="9" spans="1:26" x14ac:dyDescent="0.2">
      <c r="A9" s="239" t="s">
        <v>122</v>
      </c>
      <c r="B9" s="283"/>
      <c r="C9" s="440">
        <f>C10+C11</f>
        <v>210579659.50999999</v>
      </c>
      <c r="D9" s="444">
        <f t="shared" ref="D9:E9" si="5">D10+D11</f>
        <v>270660743</v>
      </c>
      <c r="E9" s="444">
        <f t="shared" si="5"/>
        <v>162614090</v>
      </c>
      <c r="F9" s="445">
        <f t="shared" ref="F9:P9" si="6">F10+F11</f>
        <v>136149811</v>
      </c>
      <c r="G9" s="444" t="e">
        <f t="shared" si="6"/>
        <v>#VALUE!</v>
      </c>
      <c r="H9" s="446">
        <f t="shared" si="6"/>
        <v>0</v>
      </c>
      <c r="I9" s="447">
        <f t="shared" si="6"/>
        <v>40325932</v>
      </c>
      <c r="J9" s="447">
        <f t="shared" si="6"/>
        <v>174954627.15584958</v>
      </c>
      <c r="K9" s="447">
        <f t="shared" si="6"/>
        <v>217604218.85584959</v>
      </c>
      <c r="L9" s="447">
        <f t="shared" si="6"/>
        <v>174457331.24784958</v>
      </c>
      <c r="M9" s="448">
        <f t="shared" si="6"/>
        <v>183226019.83748001</v>
      </c>
      <c r="N9" s="448">
        <f t="shared" si="6"/>
        <v>169644352.83748001</v>
      </c>
      <c r="O9" s="447">
        <f t="shared" si="6"/>
        <v>159199836</v>
      </c>
      <c r="P9" s="447">
        <f t="shared" si="6"/>
        <v>146454793.75346419</v>
      </c>
      <c r="Q9" s="218"/>
      <c r="R9" s="219"/>
      <c r="S9" s="179"/>
    </row>
    <row r="10" spans="1:26" x14ac:dyDescent="0.2">
      <c r="A10" s="240" t="s">
        <v>123</v>
      </c>
      <c r="B10" s="276"/>
      <c r="C10" s="439">
        <f>C15+C18+C21+C24+C27+C30+C33+C36+C39+C42+C45+C48+C51</f>
        <v>127231623</v>
      </c>
      <c r="D10" s="278">
        <f t="shared" ref="D10:P10" si="7">D15+D18+D21+D24+D27+D30+D33+D36+D39+D42+D45+D48+D51</f>
        <v>180196824</v>
      </c>
      <c r="E10" s="278">
        <f t="shared" si="7"/>
        <v>117466757</v>
      </c>
      <c r="F10" s="279">
        <f t="shared" si="7"/>
        <v>120007531</v>
      </c>
      <c r="G10" s="278" t="e">
        <f t="shared" si="7"/>
        <v>#VALUE!</v>
      </c>
      <c r="H10" s="280">
        <f t="shared" si="7"/>
        <v>0</v>
      </c>
      <c r="I10" s="281">
        <f t="shared" si="7"/>
        <v>0</v>
      </c>
      <c r="J10" s="281">
        <f t="shared" si="7"/>
        <v>111740150.15584959</v>
      </c>
      <c r="K10" s="281">
        <f t="shared" si="7"/>
        <v>129976787.85584959</v>
      </c>
      <c r="L10" s="281">
        <f t="shared" si="7"/>
        <v>110795148.24784958</v>
      </c>
      <c r="M10" s="282">
        <f t="shared" si="7"/>
        <v>112884749.83748001</v>
      </c>
      <c r="N10" s="282">
        <f t="shared" si="7"/>
        <v>112886249.83748001</v>
      </c>
      <c r="O10" s="281">
        <f t="shared" si="7"/>
        <v>75420</v>
      </c>
      <c r="P10" s="281">
        <f t="shared" si="7"/>
        <v>142336340.75346419</v>
      </c>
      <c r="Q10" s="218"/>
      <c r="R10" s="219"/>
      <c r="S10" s="179"/>
    </row>
    <row r="11" spans="1:26" ht="247.5" x14ac:dyDescent="0.2">
      <c r="A11" s="241" t="s">
        <v>124</v>
      </c>
      <c r="B11" s="284"/>
      <c r="C11" s="441">
        <f>C16+C19+C22+C25+C28+C31+C34+C37+C40+C43+C46+C49+C52</f>
        <v>83348036.50999999</v>
      </c>
      <c r="D11" s="279">
        <f t="shared" ref="D11:P11" si="8">D16+D19+D22+D25+D28+D31+D34+D37+D40+D43+D46+D49+D52</f>
        <v>90463919</v>
      </c>
      <c r="E11" s="279">
        <f t="shared" si="8"/>
        <v>45147333</v>
      </c>
      <c r="F11" s="279">
        <f t="shared" si="8"/>
        <v>16142280</v>
      </c>
      <c r="G11" s="279" t="e">
        <f t="shared" si="8"/>
        <v>#VALUE!</v>
      </c>
      <c r="H11" s="280">
        <f t="shared" si="8"/>
        <v>0</v>
      </c>
      <c r="I11" s="285">
        <f t="shared" si="8"/>
        <v>40325932</v>
      </c>
      <c r="J11" s="285">
        <f t="shared" si="8"/>
        <v>63214477</v>
      </c>
      <c r="K11" s="285">
        <f t="shared" si="8"/>
        <v>87627431</v>
      </c>
      <c r="L11" s="285">
        <f t="shared" si="8"/>
        <v>63662183</v>
      </c>
      <c r="M11" s="282">
        <f t="shared" si="8"/>
        <v>70341270</v>
      </c>
      <c r="N11" s="282">
        <f t="shared" si="8"/>
        <v>56758103</v>
      </c>
      <c r="O11" s="285">
        <f t="shared" si="8"/>
        <v>159124416</v>
      </c>
      <c r="P11" s="285">
        <f t="shared" si="8"/>
        <v>4118453</v>
      </c>
      <c r="Q11" s="218"/>
      <c r="R11" s="442" t="s">
        <v>600</v>
      </c>
      <c r="S11" s="179"/>
    </row>
    <row r="12" spans="1:26" x14ac:dyDescent="0.2">
      <c r="A12" s="239" t="s">
        <v>125</v>
      </c>
      <c r="B12" s="283"/>
      <c r="C12" s="440"/>
      <c r="D12" s="278"/>
      <c r="E12" s="278"/>
      <c r="F12" s="279"/>
      <c r="G12" s="218"/>
      <c r="H12" s="280"/>
      <c r="I12" s="281"/>
      <c r="J12" s="281"/>
      <c r="K12" s="281"/>
      <c r="L12" s="281"/>
      <c r="M12" s="282"/>
      <c r="N12" s="282"/>
      <c r="O12" s="281"/>
      <c r="P12" s="281"/>
      <c r="Q12" s="218"/>
      <c r="R12" s="219"/>
      <c r="S12" s="179"/>
    </row>
    <row r="13" spans="1:26" x14ac:dyDescent="0.2">
      <c r="A13" s="238" t="s">
        <v>126</v>
      </c>
      <c r="B13" s="276"/>
      <c r="C13" s="439"/>
      <c r="D13" s="278"/>
      <c r="E13" s="278"/>
      <c r="F13" s="279"/>
      <c r="G13" s="218"/>
      <c r="H13" s="280"/>
      <c r="I13" s="281"/>
      <c r="J13" s="281"/>
      <c r="K13" s="281"/>
      <c r="L13" s="281"/>
      <c r="M13" s="282"/>
      <c r="N13" s="282"/>
      <c r="O13" s="281"/>
      <c r="P13" s="281"/>
      <c r="Q13" s="218"/>
      <c r="R13" s="219"/>
      <c r="S13" s="179"/>
    </row>
    <row r="14" spans="1:26" x14ac:dyDescent="0.2">
      <c r="A14" s="238" t="s">
        <v>127</v>
      </c>
      <c r="B14" s="276"/>
      <c r="C14" s="439">
        <f>C15+C16</f>
        <v>114717181</v>
      </c>
      <c r="D14" s="278">
        <f t="shared" ref="D14:E14" si="9">D15+D16</f>
        <v>136090791</v>
      </c>
      <c r="E14" s="278">
        <f t="shared" si="9"/>
        <v>108298309</v>
      </c>
      <c r="F14" s="279">
        <f t="shared" ref="F14:P14" si="10">F15+F16</f>
        <v>91356760</v>
      </c>
      <c r="G14" s="278" t="e">
        <f t="shared" si="10"/>
        <v>#VALUE!</v>
      </c>
      <c r="H14" s="280">
        <f t="shared" si="10"/>
        <v>0</v>
      </c>
      <c r="I14" s="281">
        <f t="shared" si="10"/>
        <v>33787659</v>
      </c>
      <c r="J14" s="281">
        <f t="shared" si="10"/>
        <v>103334369.15584959</v>
      </c>
      <c r="K14" s="281">
        <f t="shared" si="10"/>
        <v>141967894.85584959</v>
      </c>
      <c r="L14" s="281">
        <f t="shared" si="10"/>
        <v>127977437.24784958</v>
      </c>
      <c r="M14" s="282">
        <f t="shared" si="10"/>
        <v>144413980.33948001</v>
      </c>
      <c r="N14" s="282">
        <f t="shared" si="10"/>
        <v>135392098.33948001</v>
      </c>
      <c r="O14" s="281">
        <f t="shared" si="10"/>
        <v>108229910</v>
      </c>
      <c r="P14" s="281">
        <f t="shared" si="10"/>
        <v>104561987.8978496</v>
      </c>
      <c r="Q14" s="218"/>
      <c r="R14" s="219"/>
      <c r="S14" s="179"/>
    </row>
    <row r="15" spans="1:26" x14ac:dyDescent="0.2">
      <c r="A15" s="240" t="s">
        <v>123</v>
      </c>
      <c r="B15" s="276"/>
      <c r="C15" s="439">
        <f t="shared" ref="C15:P15" si="11">C68+C296+C446+C703+C878+C989+C1189+C1256+C1401+C1513</f>
        <v>67582553</v>
      </c>
      <c r="D15" s="278">
        <f t="shared" si="11"/>
        <v>69721880</v>
      </c>
      <c r="E15" s="278">
        <f t="shared" si="11"/>
        <v>72787017</v>
      </c>
      <c r="F15" s="279">
        <f t="shared" si="11"/>
        <v>75214480</v>
      </c>
      <c r="G15" s="278" t="e">
        <f t="shared" si="11"/>
        <v>#VALUE!</v>
      </c>
      <c r="H15" s="280">
        <f t="shared" si="11"/>
        <v>0</v>
      </c>
      <c r="I15" s="281">
        <f t="shared" si="11"/>
        <v>0</v>
      </c>
      <c r="J15" s="281">
        <f t="shared" si="11"/>
        <v>63286662.155849591</v>
      </c>
      <c r="K15" s="281">
        <f t="shared" si="11"/>
        <v>75207402.855849594</v>
      </c>
      <c r="L15" s="281">
        <f t="shared" si="11"/>
        <v>81111856.247849584</v>
      </c>
      <c r="M15" s="282">
        <f t="shared" si="11"/>
        <v>82942459.339480013</v>
      </c>
      <c r="N15" s="282">
        <f t="shared" si="11"/>
        <v>82942459.339480013</v>
      </c>
      <c r="O15" s="281">
        <f t="shared" si="11"/>
        <v>75420</v>
      </c>
      <c r="P15" s="281">
        <f t="shared" si="11"/>
        <v>100443534.8978496</v>
      </c>
      <c r="Q15" s="218"/>
      <c r="R15" s="219"/>
      <c r="S15" s="179"/>
    </row>
    <row r="16" spans="1:26" ht="36" x14ac:dyDescent="0.2">
      <c r="A16" s="240" t="s">
        <v>124</v>
      </c>
      <c r="B16" s="276"/>
      <c r="C16" s="439">
        <f t="shared" ref="C16:P16" si="12">C69+C297+C447+C704+C879+C990+C1190+C1257+C1402+C1514</f>
        <v>47134628</v>
      </c>
      <c r="D16" s="278">
        <f t="shared" si="12"/>
        <v>66368911</v>
      </c>
      <c r="E16" s="278">
        <f t="shared" si="12"/>
        <v>35511292</v>
      </c>
      <c r="F16" s="279">
        <f t="shared" si="12"/>
        <v>16142280</v>
      </c>
      <c r="G16" s="278" t="e">
        <f t="shared" si="12"/>
        <v>#VALUE!</v>
      </c>
      <c r="H16" s="280">
        <f t="shared" si="12"/>
        <v>0</v>
      </c>
      <c r="I16" s="281">
        <f t="shared" si="12"/>
        <v>33787659</v>
      </c>
      <c r="J16" s="281">
        <f t="shared" si="12"/>
        <v>40047707</v>
      </c>
      <c r="K16" s="281">
        <f t="shared" si="12"/>
        <v>66760492</v>
      </c>
      <c r="L16" s="281">
        <f t="shared" si="12"/>
        <v>46865581</v>
      </c>
      <c r="M16" s="282">
        <f t="shared" si="12"/>
        <v>61471521</v>
      </c>
      <c r="N16" s="282">
        <f t="shared" si="12"/>
        <v>52449639</v>
      </c>
      <c r="O16" s="281">
        <f t="shared" si="12"/>
        <v>108154490</v>
      </c>
      <c r="P16" s="281">
        <f t="shared" si="12"/>
        <v>4118453</v>
      </c>
      <c r="Q16" s="218"/>
      <c r="R16" s="219"/>
      <c r="S16" s="179"/>
    </row>
    <row r="17" spans="1:19" x14ac:dyDescent="0.2">
      <c r="A17" s="240" t="s">
        <v>128</v>
      </c>
      <c r="B17" s="276"/>
      <c r="C17" s="439">
        <f>C18+C19</f>
        <v>0</v>
      </c>
      <c r="D17" s="278">
        <f t="shared" ref="D17:E17" si="13">D18+D19</f>
        <v>0</v>
      </c>
      <c r="E17" s="278">
        <f t="shared" si="13"/>
        <v>0</v>
      </c>
      <c r="F17" s="279">
        <f t="shared" ref="F17:P17" si="14">F18+F19</f>
        <v>0</v>
      </c>
      <c r="G17" s="278" t="e">
        <f t="shared" si="14"/>
        <v>#VALUE!</v>
      </c>
      <c r="H17" s="280">
        <f t="shared" si="14"/>
        <v>0</v>
      </c>
      <c r="I17" s="281">
        <f t="shared" si="14"/>
        <v>0</v>
      </c>
      <c r="J17" s="281">
        <f t="shared" si="14"/>
        <v>138092</v>
      </c>
      <c r="K17" s="281">
        <f t="shared" si="14"/>
        <v>484572</v>
      </c>
      <c r="L17" s="281">
        <f t="shared" si="14"/>
        <v>3931072</v>
      </c>
      <c r="M17" s="282">
        <f t="shared" si="14"/>
        <v>4792056</v>
      </c>
      <c r="N17" s="282">
        <f t="shared" si="14"/>
        <v>4792056</v>
      </c>
      <c r="O17" s="281">
        <f t="shared" si="14"/>
        <v>0</v>
      </c>
      <c r="P17" s="281">
        <f t="shared" si="14"/>
        <v>4792056</v>
      </c>
      <c r="Q17" s="218"/>
      <c r="R17" s="219"/>
      <c r="S17" s="179"/>
    </row>
    <row r="18" spans="1:19" x14ac:dyDescent="0.2">
      <c r="A18" s="240" t="s">
        <v>123</v>
      </c>
      <c r="B18" s="276"/>
      <c r="C18" s="439">
        <f t="shared" ref="C18:P18" si="15">C71+C458</f>
        <v>0</v>
      </c>
      <c r="D18" s="278">
        <f t="shared" si="15"/>
        <v>0</v>
      </c>
      <c r="E18" s="278">
        <f t="shared" si="15"/>
        <v>0</v>
      </c>
      <c r="F18" s="279">
        <f t="shared" si="15"/>
        <v>0</v>
      </c>
      <c r="G18" s="278">
        <f t="shared" si="15"/>
        <v>0</v>
      </c>
      <c r="H18" s="280">
        <f t="shared" si="15"/>
        <v>0</v>
      </c>
      <c r="I18" s="281">
        <f t="shared" si="15"/>
        <v>0</v>
      </c>
      <c r="J18" s="281">
        <f t="shared" si="15"/>
        <v>138092</v>
      </c>
      <c r="K18" s="281">
        <f t="shared" si="15"/>
        <v>484572</v>
      </c>
      <c r="L18" s="281">
        <f t="shared" si="15"/>
        <v>3931072</v>
      </c>
      <c r="M18" s="282">
        <f t="shared" si="15"/>
        <v>4792056</v>
      </c>
      <c r="N18" s="282">
        <f t="shared" si="15"/>
        <v>4792056</v>
      </c>
      <c r="O18" s="281">
        <f t="shared" si="15"/>
        <v>0</v>
      </c>
      <c r="P18" s="281">
        <f t="shared" si="15"/>
        <v>4792056</v>
      </c>
      <c r="Q18" s="218"/>
      <c r="R18" s="219"/>
      <c r="S18" s="179"/>
    </row>
    <row r="19" spans="1:19" ht="36" x14ac:dyDescent="0.2">
      <c r="A19" s="240" t="s">
        <v>124</v>
      </c>
      <c r="B19" s="276"/>
      <c r="C19" s="439">
        <f t="shared" ref="C19:P19" si="16">C72+C459</f>
        <v>0</v>
      </c>
      <c r="D19" s="278">
        <f t="shared" si="16"/>
        <v>0</v>
      </c>
      <c r="E19" s="278">
        <f t="shared" si="16"/>
        <v>0</v>
      </c>
      <c r="F19" s="279">
        <f t="shared" si="16"/>
        <v>0</v>
      </c>
      <c r="G19" s="278" t="e">
        <f t="shared" si="16"/>
        <v>#VALUE!</v>
      </c>
      <c r="H19" s="280">
        <f t="shared" si="16"/>
        <v>0</v>
      </c>
      <c r="I19" s="281">
        <f t="shared" si="16"/>
        <v>0</v>
      </c>
      <c r="J19" s="281">
        <f t="shared" si="16"/>
        <v>0</v>
      </c>
      <c r="K19" s="281">
        <f t="shared" si="16"/>
        <v>0</v>
      </c>
      <c r="L19" s="281">
        <f t="shared" si="16"/>
        <v>0</v>
      </c>
      <c r="M19" s="282">
        <f t="shared" si="16"/>
        <v>0</v>
      </c>
      <c r="N19" s="282">
        <f t="shared" si="16"/>
        <v>0</v>
      </c>
      <c r="O19" s="281">
        <f t="shared" si="16"/>
        <v>0</v>
      </c>
      <c r="P19" s="281">
        <f t="shared" si="16"/>
        <v>0</v>
      </c>
      <c r="Q19" s="218"/>
      <c r="R19" s="219"/>
      <c r="S19" s="179"/>
    </row>
    <row r="20" spans="1:19" x14ac:dyDescent="0.2">
      <c r="A20" s="240" t="s">
        <v>637</v>
      </c>
      <c r="B20" s="276"/>
      <c r="C20" s="439">
        <f>C21+C22</f>
        <v>0</v>
      </c>
      <c r="D20" s="278">
        <f t="shared" ref="D20:P20" si="17">D21+D22</f>
        <v>0</v>
      </c>
      <c r="E20" s="278">
        <f t="shared" si="17"/>
        <v>0</v>
      </c>
      <c r="F20" s="279">
        <f t="shared" si="17"/>
        <v>0</v>
      </c>
      <c r="G20" s="278" t="e">
        <f t="shared" si="17"/>
        <v>#VALUE!</v>
      </c>
      <c r="H20" s="280">
        <f t="shared" si="17"/>
        <v>0</v>
      </c>
      <c r="I20" s="281">
        <f t="shared" si="17"/>
        <v>700000</v>
      </c>
      <c r="J20" s="281">
        <f t="shared" si="17"/>
        <v>4124000</v>
      </c>
      <c r="K20" s="281">
        <f t="shared" si="17"/>
        <v>4261500</v>
      </c>
      <c r="L20" s="281">
        <f t="shared" si="17"/>
        <v>4435500</v>
      </c>
      <c r="M20" s="282">
        <f t="shared" si="17"/>
        <v>522000</v>
      </c>
      <c r="N20" s="282">
        <f t="shared" si="17"/>
        <v>0</v>
      </c>
      <c r="O20" s="281">
        <f t="shared" si="17"/>
        <v>30014178</v>
      </c>
      <c r="P20" s="281">
        <f t="shared" si="17"/>
        <v>0</v>
      </c>
      <c r="Q20" s="218"/>
      <c r="R20" s="219"/>
      <c r="S20" s="179"/>
    </row>
    <row r="21" spans="1:19" x14ac:dyDescent="0.2">
      <c r="A21" s="240" t="s">
        <v>123</v>
      </c>
      <c r="B21" s="276"/>
      <c r="C21" s="439">
        <f>C995</f>
        <v>0</v>
      </c>
      <c r="D21" s="278">
        <f t="shared" ref="D21:P21" si="18">D995</f>
        <v>0</v>
      </c>
      <c r="E21" s="278">
        <f t="shared" si="18"/>
        <v>0</v>
      </c>
      <c r="F21" s="279">
        <f t="shared" si="18"/>
        <v>0</v>
      </c>
      <c r="G21" s="278">
        <f t="shared" si="18"/>
        <v>0</v>
      </c>
      <c r="H21" s="280">
        <f t="shared" si="18"/>
        <v>0</v>
      </c>
      <c r="I21" s="281">
        <f t="shared" si="18"/>
        <v>0</v>
      </c>
      <c r="J21" s="281">
        <f t="shared" si="18"/>
        <v>0</v>
      </c>
      <c r="K21" s="281">
        <f t="shared" si="18"/>
        <v>0</v>
      </c>
      <c r="L21" s="281">
        <f t="shared" si="18"/>
        <v>0</v>
      </c>
      <c r="M21" s="282">
        <f t="shared" si="18"/>
        <v>0</v>
      </c>
      <c r="N21" s="282">
        <f t="shared" si="18"/>
        <v>0</v>
      </c>
      <c r="O21" s="281">
        <f t="shared" si="18"/>
        <v>0</v>
      </c>
      <c r="P21" s="281">
        <f t="shared" si="18"/>
        <v>0</v>
      </c>
      <c r="Q21" s="218"/>
      <c r="R21" s="219"/>
      <c r="S21" s="179"/>
    </row>
    <row r="22" spans="1:19" ht="36" x14ac:dyDescent="0.2">
      <c r="A22" s="240" t="s">
        <v>124</v>
      </c>
      <c r="B22" s="276"/>
      <c r="C22" s="439">
        <f>C996</f>
        <v>0</v>
      </c>
      <c r="D22" s="278">
        <f t="shared" ref="D22:P22" si="19">D996</f>
        <v>0</v>
      </c>
      <c r="E22" s="278">
        <f t="shared" si="19"/>
        <v>0</v>
      </c>
      <c r="F22" s="279">
        <f t="shared" si="19"/>
        <v>0</v>
      </c>
      <c r="G22" s="278" t="e">
        <f t="shared" si="19"/>
        <v>#VALUE!</v>
      </c>
      <c r="H22" s="280">
        <f t="shared" si="19"/>
        <v>0</v>
      </c>
      <c r="I22" s="281">
        <f t="shared" si="19"/>
        <v>700000</v>
      </c>
      <c r="J22" s="281">
        <f t="shared" si="19"/>
        <v>4124000</v>
      </c>
      <c r="K22" s="281">
        <f t="shared" si="19"/>
        <v>4261500</v>
      </c>
      <c r="L22" s="281">
        <f t="shared" si="19"/>
        <v>4435500</v>
      </c>
      <c r="M22" s="282">
        <f t="shared" si="19"/>
        <v>522000</v>
      </c>
      <c r="N22" s="282">
        <f t="shared" si="19"/>
        <v>0</v>
      </c>
      <c r="O22" s="281">
        <f t="shared" si="19"/>
        <v>30014178</v>
      </c>
      <c r="P22" s="281">
        <f t="shared" si="19"/>
        <v>0</v>
      </c>
      <c r="Q22" s="218"/>
      <c r="R22" s="219"/>
      <c r="S22" s="179"/>
    </row>
    <row r="23" spans="1:19" x14ac:dyDescent="0.2">
      <c r="A23" s="238" t="s">
        <v>130</v>
      </c>
      <c r="B23" s="276"/>
      <c r="C23" s="439">
        <f>C24+C25</f>
        <v>45000</v>
      </c>
      <c r="D23" s="278">
        <f t="shared" ref="D23:E23" si="20">D24+D25</f>
        <v>45000</v>
      </c>
      <c r="E23" s="278">
        <f t="shared" si="20"/>
        <v>45000</v>
      </c>
      <c r="F23" s="279">
        <f t="shared" ref="F23:P23" si="21">F24+F25</f>
        <v>0</v>
      </c>
      <c r="G23" s="278" t="e">
        <f t="shared" si="21"/>
        <v>#VALUE!</v>
      </c>
      <c r="H23" s="280">
        <f t="shared" si="21"/>
        <v>0</v>
      </c>
      <c r="I23" s="281">
        <f t="shared" si="21"/>
        <v>0</v>
      </c>
      <c r="J23" s="281">
        <f t="shared" si="21"/>
        <v>10007</v>
      </c>
      <c r="K23" s="281">
        <f t="shared" si="21"/>
        <v>60002</v>
      </c>
      <c r="L23" s="281">
        <f t="shared" si="21"/>
        <v>61506</v>
      </c>
      <c r="M23" s="282">
        <f t="shared" si="21"/>
        <v>63000</v>
      </c>
      <c r="N23" s="282">
        <f t="shared" si="21"/>
        <v>64500</v>
      </c>
      <c r="O23" s="281">
        <f t="shared" si="21"/>
        <v>0</v>
      </c>
      <c r="P23" s="281">
        <f t="shared" si="21"/>
        <v>63007.855614583321</v>
      </c>
      <c r="Q23" s="218"/>
      <c r="R23" s="219"/>
      <c r="S23" s="179"/>
    </row>
    <row r="24" spans="1:19" x14ac:dyDescent="0.2">
      <c r="A24" s="240" t="s">
        <v>123</v>
      </c>
      <c r="B24" s="276"/>
      <c r="C24" s="439">
        <f>C1516</f>
        <v>45000</v>
      </c>
      <c r="D24" s="278">
        <f t="shared" ref="D24:E24" si="22">D1516</f>
        <v>45000</v>
      </c>
      <c r="E24" s="278">
        <f t="shared" si="22"/>
        <v>45000</v>
      </c>
      <c r="F24" s="279">
        <f t="shared" ref="F24:P24" si="23">F1516</f>
        <v>0</v>
      </c>
      <c r="G24" s="278">
        <f t="shared" si="23"/>
        <v>0</v>
      </c>
      <c r="H24" s="280">
        <f t="shared" si="23"/>
        <v>0</v>
      </c>
      <c r="I24" s="281">
        <f t="shared" si="23"/>
        <v>0</v>
      </c>
      <c r="J24" s="281">
        <f t="shared" si="23"/>
        <v>10007</v>
      </c>
      <c r="K24" s="281">
        <f t="shared" si="23"/>
        <v>60002</v>
      </c>
      <c r="L24" s="281">
        <f t="shared" si="23"/>
        <v>61506</v>
      </c>
      <c r="M24" s="282">
        <f t="shared" si="23"/>
        <v>63000</v>
      </c>
      <c r="N24" s="282">
        <f t="shared" si="23"/>
        <v>64500</v>
      </c>
      <c r="O24" s="281">
        <f t="shared" si="23"/>
        <v>0</v>
      </c>
      <c r="P24" s="281">
        <f t="shared" si="23"/>
        <v>63007.855614583321</v>
      </c>
      <c r="Q24" s="218"/>
      <c r="R24" s="219"/>
      <c r="S24" s="179"/>
    </row>
    <row r="25" spans="1:19" ht="36" x14ac:dyDescent="0.2">
      <c r="A25" s="240" t="s">
        <v>124</v>
      </c>
      <c r="B25" s="276"/>
      <c r="C25" s="439">
        <f>C1517</f>
        <v>0</v>
      </c>
      <c r="D25" s="278">
        <f t="shared" ref="D25:E25" si="24">D1517</f>
        <v>0</v>
      </c>
      <c r="E25" s="278">
        <f t="shared" si="24"/>
        <v>0</v>
      </c>
      <c r="F25" s="279">
        <f t="shared" ref="F25:P25" si="25">F1517</f>
        <v>0</v>
      </c>
      <c r="G25" s="278" t="str">
        <f t="shared" si="25"/>
        <v/>
      </c>
      <c r="H25" s="280">
        <f t="shared" si="25"/>
        <v>0</v>
      </c>
      <c r="I25" s="281">
        <f t="shared" si="25"/>
        <v>0</v>
      </c>
      <c r="J25" s="281">
        <f t="shared" si="25"/>
        <v>0</v>
      </c>
      <c r="K25" s="281">
        <f t="shared" si="25"/>
        <v>0</v>
      </c>
      <c r="L25" s="281">
        <f t="shared" si="25"/>
        <v>0</v>
      </c>
      <c r="M25" s="282">
        <f t="shared" si="25"/>
        <v>0</v>
      </c>
      <c r="N25" s="282">
        <f t="shared" si="25"/>
        <v>0</v>
      </c>
      <c r="O25" s="281">
        <f t="shared" si="25"/>
        <v>0</v>
      </c>
      <c r="P25" s="281">
        <f t="shared" si="25"/>
        <v>0</v>
      </c>
      <c r="Q25" s="218"/>
      <c r="R25" s="219"/>
      <c r="S25" s="179"/>
    </row>
    <row r="26" spans="1:19" x14ac:dyDescent="0.2">
      <c r="A26" s="241" t="s">
        <v>406</v>
      </c>
      <c r="B26" s="276"/>
      <c r="C26" s="439">
        <f>C27+C28</f>
        <v>59750332.509999998</v>
      </c>
      <c r="D26" s="278">
        <f t="shared" ref="D26:E26" si="26">D27+D28</f>
        <v>93769090</v>
      </c>
      <c r="E26" s="278">
        <f t="shared" si="26"/>
        <v>13727326</v>
      </c>
      <c r="F26" s="279">
        <f t="shared" ref="F26:P26" si="27">F27+F28</f>
        <v>4091285</v>
      </c>
      <c r="G26" s="278" t="e">
        <f t="shared" si="27"/>
        <v>#VALUE!</v>
      </c>
      <c r="H26" s="280">
        <f t="shared" si="27"/>
        <v>0</v>
      </c>
      <c r="I26" s="281">
        <f t="shared" si="27"/>
        <v>4769938</v>
      </c>
      <c r="J26" s="281">
        <f t="shared" si="27"/>
        <v>53157975</v>
      </c>
      <c r="K26" s="281">
        <f t="shared" si="27"/>
        <v>50720644</v>
      </c>
      <c r="L26" s="281">
        <f t="shared" si="27"/>
        <v>12361102</v>
      </c>
      <c r="M26" s="282">
        <f t="shared" si="27"/>
        <v>8347749</v>
      </c>
      <c r="N26" s="282">
        <f t="shared" si="27"/>
        <v>4308464</v>
      </c>
      <c r="O26" s="281">
        <f t="shared" si="27"/>
        <v>20955748</v>
      </c>
      <c r="P26" s="281">
        <f t="shared" si="27"/>
        <v>0</v>
      </c>
      <c r="Q26" s="218"/>
      <c r="R26" s="219"/>
      <c r="S26" s="179"/>
    </row>
    <row r="27" spans="1:19" x14ac:dyDescent="0.2">
      <c r="A27" s="241" t="s">
        <v>123</v>
      </c>
      <c r="B27" s="276"/>
      <c r="C27" s="439">
        <f t="shared" ref="C27:F28" si="28">C65+C293+C440+C700+C875+C1259</f>
        <v>25937870</v>
      </c>
      <c r="D27" s="278">
        <f t="shared" si="28"/>
        <v>69674082</v>
      </c>
      <c r="E27" s="278">
        <f t="shared" si="28"/>
        <v>4091285</v>
      </c>
      <c r="F27" s="279">
        <f t="shared" si="28"/>
        <v>4091285</v>
      </c>
      <c r="G27" s="278">
        <f>G65+G293+G440+G700+G875</f>
        <v>0</v>
      </c>
      <c r="H27" s="280">
        <f t="shared" ref="H27:P27" si="29">H65+H293+H440+H700+H875+H1259</f>
        <v>0</v>
      </c>
      <c r="I27" s="281">
        <f t="shared" si="29"/>
        <v>0</v>
      </c>
      <c r="J27" s="281">
        <f t="shared" si="29"/>
        <v>35000000</v>
      </c>
      <c r="K27" s="281">
        <f t="shared" si="29"/>
        <v>35000000</v>
      </c>
      <c r="L27" s="281">
        <f t="shared" si="29"/>
        <v>0</v>
      </c>
      <c r="M27" s="282">
        <f t="shared" si="29"/>
        <v>0</v>
      </c>
      <c r="N27" s="282">
        <f t="shared" si="29"/>
        <v>0</v>
      </c>
      <c r="O27" s="281">
        <f t="shared" si="29"/>
        <v>0</v>
      </c>
      <c r="P27" s="281">
        <f t="shared" si="29"/>
        <v>0</v>
      </c>
      <c r="Q27" s="218"/>
      <c r="R27" s="219"/>
      <c r="S27" s="179"/>
    </row>
    <row r="28" spans="1:19" ht="36" x14ac:dyDescent="0.2">
      <c r="A28" s="241" t="s">
        <v>124</v>
      </c>
      <c r="B28" s="276"/>
      <c r="C28" s="439">
        <f t="shared" si="28"/>
        <v>33812462.509999998</v>
      </c>
      <c r="D28" s="278">
        <f t="shared" si="28"/>
        <v>24095008</v>
      </c>
      <c r="E28" s="278">
        <f t="shared" si="28"/>
        <v>9636041</v>
      </c>
      <c r="F28" s="279">
        <f t="shared" si="28"/>
        <v>0</v>
      </c>
      <c r="G28" s="278" t="e">
        <f>G66+G294+G441+G701+G876</f>
        <v>#VALUE!</v>
      </c>
      <c r="H28" s="280">
        <f t="shared" ref="H28:P28" si="30">H66+H294+H441+H701+H876+H1260</f>
        <v>0</v>
      </c>
      <c r="I28" s="281">
        <f t="shared" si="30"/>
        <v>4769938</v>
      </c>
      <c r="J28" s="281">
        <f t="shared" si="30"/>
        <v>18157975</v>
      </c>
      <c r="K28" s="281">
        <f t="shared" si="30"/>
        <v>15720644</v>
      </c>
      <c r="L28" s="281">
        <f t="shared" si="30"/>
        <v>12361102</v>
      </c>
      <c r="M28" s="282">
        <f t="shared" si="30"/>
        <v>8347749</v>
      </c>
      <c r="N28" s="282">
        <f t="shared" si="30"/>
        <v>4308464</v>
      </c>
      <c r="O28" s="281">
        <f t="shared" si="30"/>
        <v>20955748</v>
      </c>
      <c r="P28" s="281">
        <f t="shared" si="30"/>
        <v>0</v>
      </c>
      <c r="Q28" s="218"/>
      <c r="R28" s="219"/>
      <c r="S28" s="179"/>
    </row>
    <row r="29" spans="1:19" x14ac:dyDescent="0.2">
      <c r="A29" s="240" t="s">
        <v>131</v>
      </c>
      <c r="B29" s="276"/>
      <c r="C29" s="439">
        <f>C30+C31</f>
        <v>0</v>
      </c>
      <c r="D29" s="278">
        <f t="shared" ref="D29:E29" si="31">D30+D31</f>
        <v>3169082</v>
      </c>
      <c r="E29" s="278">
        <f t="shared" si="31"/>
        <v>1941322</v>
      </c>
      <c r="F29" s="279">
        <f t="shared" ref="F29:P29" si="32">F30+F31</f>
        <v>2099633</v>
      </c>
      <c r="G29" s="278" t="e">
        <f t="shared" si="32"/>
        <v>#VALUE!</v>
      </c>
      <c r="H29" s="280">
        <f t="shared" si="32"/>
        <v>0</v>
      </c>
      <c r="I29" s="281">
        <f t="shared" si="32"/>
        <v>0</v>
      </c>
      <c r="J29" s="281">
        <f t="shared" si="32"/>
        <v>640661</v>
      </c>
      <c r="K29" s="281">
        <f t="shared" si="32"/>
        <v>1224872</v>
      </c>
      <c r="L29" s="281">
        <f t="shared" si="32"/>
        <v>1408069</v>
      </c>
      <c r="M29" s="282">
        <f t="shared" si="32"/>
        <v>1205548</v>
      </c>
      <c r="N29" s="282">
        <f t="shared" si="32"/>
        <v>1205548</v>
      </c>
      <c r="O29" s="281">
        <f t="shared" si="32"/>
        <v>0</v>
      </c>
      <c r="P29" s="281">
        <f t="shared" si="32"/>
        <v>0</v>
      </c>
      <c r="Q29" s="218"/>
      <c r="R29" s="219"/>
      <c r="S29" s="179"/>
    </row>
    <row r="30" spans="1:19" x14ac:dyDescent="0.2">
      <c r="A30" s="240" t="s">
        <v>123</v>
      </c>
      <c r="B30" s="276"/>
      <c r="C30" s="439">
        <f t="shared" ref="C30:P30" si="33">C443+C706</f>
        <v>0</v>
      </c>
      <c r="D30" s="278">
        <f t="shared" si="33"/>
        <v>3169082</v>
      </c>
      <c r="E30" s="278">
        <f t="shared" si="33"/>
        <v>1941322</v>
      </c>
      <c r="F30" s="279">
        <f t="shared" si="33"/>
        <v>2099633</v>
      </c>
      <c r="G30" s="278" t="e">
        <f t="shared" si="33"/>
        <v>#VALUE!</v>
      </c>
      <c r="H30" s="280">
        <f t="shared" si="33"/>
        <v>0</v>
      </c>
      <c r="I30" s="281">
        <f t="shared" si="33"/>
        <v>0</v>
      </c>
      <c r="J30" s="281">
        <f t="shared" si="33"/>
        <v>190866</v>
      </c>
      <c r="K30" s="281">
        <f t="shared" si="33"/>
        <v>775077</v>
      </c>
      <c r="L30" s="281">
        <f t="shared" si="33"/>
        <v>1408069</v>
      </c>
      <c r="M30" s="282">
        <f t="shared" si="33"/>
        <v>1205548</v>
      </c>
      <c r="N30" s="282">
        <f t="shared" si="33"/>
        <v>1205548</v>
      </c>
      <c r="O30" s="281">
        <f t="shared" si="33"/>
        <v>0</v>
      </c>
      <c r="P30" s="281">
        <f t="shared" si="33"/>
        <v>0</v>
      </c>
      <c r="Q30" s="218"/>
      <c r="R30" s="219"/>
      <c r="S30" s="179"/>
    </row>
    <row r="31" spans="1:19" ht="36" x14ac:dyDescent="0.2">
      <c r="A31" s="240" t="s">
        <v>124</v>
      </c>
      <c r="B31" s="276"/>
      <c r="C31" s="439">
        <f t="shared" ref="C31:P31" si="34">C444+C707</f>
        <v>0</v>
      </c>
      <c r="D31" s="278">
        <f t="shared" si="34"/>
        <v>0</v>
      </c>
      <c r="E31" s="278">
        <f t="shared" si="34"/>
        <v>0</v>
      </c>
      <c r="F31" s="279">
        <f t="shared" si="34"/>
        <v>0</v>
      </c>
      <c r="G31" s="278">
        <f t="shared" si="34"/>
        <v>0</v>
      </c>
      <c r="H31" s="280">
        <f t="shared" si="34"/>
        <v>0</v>
      </c>
      <c r="I31" s="281">
        <f t="shared" si="34"/>
        <v>0</v>
      </c>
      <c r="J31" s="281">
        <f t="shared" si="34"/>
        <v>449795</v>
      </c>
      <c r="K31" s="281">
        <f t="shared" si="34"/>
        <v>449795</v>
      </c>
      <c r="L31" s="281">
        <f t="shared" si="34"/>
        <v>0</v>
      </c>
      <c r="M31" s="282">
        <f t="shared" si="34"/>
        <v>0</v>
      </c>
      <c r="N31" s="282">
        <f t="shared" si="34"/>
        <v>0</v>
      </c>
      <c r="O31" s="281">
        <f t="shared" si="34"/>
        <v>0</v>
      </c>
      <c r="P31" s="281">
        <f t="shared" si="34"/>
        <v>0</v>
      </c>
      <c r="Q31" s="218"/>
      <c r="R31" s="219"/>
    </row>
    <row r="32" spans="1:19" x14ac:dyDescent="0.2">
      <c r="A32" s="240" t="s">
        <v>132</v>
      </c>
      <c r="B32" s="276"/>
      <c r="C32" s="439">
        <f>C33+C34</f>
        <v>8921578</v>
      </c>
      <c r="D32" s="278">
        <f t="shared" ref="D32:E32" si="35">D33+D34</f>
        <v>8921578</v>
      </c>
      <c r="E32" s="278">
        <f t="shared" si="35"/>
        <v>8921578</v>
      </c>
      <c r="F32" s="279">
        <f t="shared" ref="F32:P32" si="36">F33+F34</f>
        <v>8921578</v>
      </c>
      <c r="G32" s="278" t="e">
        <f t="shared" si="36"/>
        <v>#VALUE!</v>
      </c>
      <c r="H32" s="280">
        <f t="shared" si="36"/>
        <v>0</v>
      </c>
      <c r="I32" s="281">
        <f t="shared" si="36"/>
        <v>0</v>
      </c>
      <c r="J32" s="281">
        <f t="shared" si="36"/>
        <v>3249815</v>
      </c>
      <c r="K32" s="281">
        <f t="shared" si="36"/>
        <v>4191083</v>
      </c>
      <c r="L32" s="281">
        <f t="shared" si="36"/>
        <v>5131784</v>
      </c>
      <c r="M32" s="282">
        <f t="shared" si="36"/>
        <v>5039397</v>
      </c>
      <c r="N32" s="282">
        <f t="shared" si="36"/>
        <v>5039397</v>
      </c>
      <c r="O32" s="281">
        <f t="shared" si="36"/>
        <v>0</v>
      </c>
      <c r="P32" s="281">
        <f t="shared" si="36"/>
        <v>8283039</v>
      </c>
      <c r="Q32" s="218"/>
      <c r="R32" s="219"/>
      <c r="S32" s="179"/>
    </row>
    <row r="33" spans="1:19" x14ac:dyDescent="0.2">
      <c r="A33" s="240" t="s">
        <v>123</v>
      </c>
      <c r="B33" s="276"/>
      <c r="C33" s="439">
        <f>C74+C299+C449</f>
        <v>8921578</v>
      </c>
      <c r="D33" s="278">
        <f t="shared" ref="D33:E33" si="37">D74+D299+D449</f>
        <v>8921578</v>
      </c>
      <c r="E33" s="278">
        <f t="shared" si="37"/>
        <v>8921578</v>
      </c>
      <c r="F33" s="279">
        <f t="shared" ref="F33:P33" si="38">F74+F299+F449</f>
        <v>8921578</v>
      </c>
      <c r="G33" s="278" t="e">
        <f t="shared" si="38"/>
        <v>#VALUE!</v>
      </c>
      <c r="H33" s="280">
        <f t="shared" si="38"/>
        <v>0</v>
      </c>
      <c r="I33" s="281">
        <f t="shared" si="38"/>
        <v>0</v>
      </c>
      <c r="J33" s="281">
        <f t="shared" si="38"/>
        <v>3249815</v>
      </c>
      <c r="K33" s="281">
        <f t="shared" si="38"/>
        <v>4191083</v>
      </c>
      <c r="L33" s="281">
        <f t="shared" si="38"/>
        <v>5131784</v>
      </c>
      <c r="M33" s="282">
        <f t="shared" si="38"/>
        <v>5039397</v>
      </c>
      <c r="N33" s="282">
        <f t="shared" si="38"/>
        <v>5039397</v>
      </c>
      <c r="O33" s="281">
        <f t="shared" si="38"/>
        <v>0</v>
      </c>
      <c r="P33" s="281">
        <f t="shared" si="38"/>
        <v>8283039</v>
      </c>
      <c r="Q33" s="218"/>
      <c r="R33" s="219"/>
      <c r="S33" s="179"/>
    </row>
    <row r="34" spans="1:19" ht="36" x14ac:dyDescent="0.2">
      <c r="A34" s="240" t="s">
        <v>124</v>
      </c>
      <c r="B34" s="276"/>
      <c r="C34" s="439">
        <f>C75+C300+C450</f>
        <v>0</v>
      </c>
      <c r="D34" s="278">
        <f t="shared" ref="D34:E34" si="39">D75+D300+D450</f>
        <v>0</v>
      </c>
      <c r="E34" s="278">
        <f t="shared" si="39"/>
        <v>0</v>
      </c>
      <c r="F34" s="279">
        <f t="shared" ref="F34:P34" si="40">F75+F300+F450</f>
        <v>0</v>
      </c>
      <c r="G34" s="278" t="e">
        <f t="shared" si="40"/>
        <v>#VALUE!</v>
      </c>
      <c r="H34" s="280">
        <f t="shared" si="40"/>
        <v>0</v>
      </c>
      <c r="I34" s="281">
        <f t="shared" si="40"/>
        <v>0</v>
      </c>
      <c r="J34" s="281">
        <f t="shared" si="40"/>
        <v>0</v>
      </c>
      <c r="K34" s="281">
        <f t="shared" si="40"/>
        <v>0</v>
      </c>
      <c r="L34" s="281">
        <f t="shared" si="40"/>
        <v>0</v>
      </c>
      <c r="M34" s="282">
        <f t="shared" si="40"/>
        <v>0</v>
      </c>
      <c r="N34" s="282">
        <f t="shared" si="40"/>
        <v>0</v>
      </c>
      <c r="O34" s="281">
        <f t="shared" si="40"/>
        <v>0</v>
      </c>
      <c r="P34" s="281">
        <f t="shared" si="40"/>
        <v>0</v>
      </c>
      <c r="Q34" s="218"/>
      <c r="R34" s="219"/>
      <c r="S34" s="179"/>
    </row>
    <row r="35" spans="1:19" x14ac:dyDescent="0.2">
      <c r="A35" s="238" t="s">
        <v>133</v>
      </c>
      <c r="B35" s="276"/>
      <c r="C35" s="439">
        <f>C36+C37</f>
        <v>345494</v>
      </c>
      <c r="D35" s="278">
        <f t="shared" ref="D35:E35" si="41">D36+D37</f>
        <v>345494</v>
      </c>
      <c r="E35" s="278">
        <f t="shared" si="41"/>
        <v>345494</v>
      </c>
      <c r="F35" s="279">
        <f t="shared" ref="F35:P35" si="42">F36+F37</f>
        <v>345494</v>
      </c>
      <c r="G35" s="278" t="e">
        <f t="shared" si="42"/>
        <v>#VALUE!</v>
      </c>
      <c r="H35" s="280">
        <f t="shared" si="42"/>
        <v>0</v>
      </c>
      <c r="I35" s="281">
        <f t="shared" si="42"/>
        <v>0</v>
      </c>
      <c r="J35" s="281">
        <f t="shared" si="42"/>
        <v>114644</v>
      </c>
      <c r="K35" s="281">
        <f t="shared" si="42"/>
        <v>136398</v>
      </c>
      <c r="L35" s="281">
        <f t="shared" si="42"/>
        <v>158134</v>
      </c>
      <c r="M35" s="282">
        <f t="shared" si="42"/>
        <v>158133.85400000005</v>
      </c>
      <c r="N35" s="282">
        <f t="shared" si="42"/>
        <v>158133.85400000005</v>
      </c>
      <c r="O35" s="281">
        <f t="shared" si="42"/>
        <v>0</v>
      </c>
      <c r="P35" s="281">
        <f t="shared" si="42"/>
        <v>256147</v>
      </c>
      <c r="Q35" s="218"/>
      <c r="R35" s="219"/>
      <c r="S35" s="179"/>
    </row>
    <row r="36" spans="1:19" x14ac:dyDescent="0.2">
      <c r="A36" s="240" t="s">
        <v>123</v>
      </c>
      <c r="B36" s="276"/>
      <c r="C36" s="439">
        <f>C77+C302</f>
        <v>345494</v>
      </c>
      <c r="D36" s="278">
        <f t="shared" ref="D36:E36" si="43">D77+D302</f>
        <v>345494</v>
      </c>
      <c r="E36" s="278">
        <f t="shared" si="43"/>
        <v>345494</v>
      </c>
      <c r="F36" s="279">
        <f t="shared" ref="F36:P36" si="44">F77+F302</f>
        <v>345494</v>
      </c>
      <c r="G36" s="278" t="e">
        <f t="shared" si="44"/>
        <v>#VALUE!</v>
      </c>
      <c r="H36" s="280">
        <f t="shared" si="44"/>
        <v>0</v>
      </c>
      <c r="I36" s="281">
        <f t="shared" si="44"/>
        <v>0</v>
      </c>
      <c r="J36" s="281">
        <f t="shared" si="44"/>
        <v>114644</v>
      </c>
      <c r="K36" s="281">
        <f t="shared" si="44"/>
        <v>136398</v>
      </c>
      <c r="L36" s="281">
        <f t="shared" si="44"/>
        <v>158134</v>
      </c>
      <c r="M36" s="282">
        <f t="shared" si="44"/>
        <v>158133.85400000005</v>
      </c>
      <c r="N36" s="282">
        <f t="shared" si="44"/>
        <v>158133.85400000005</v>
      </c>
      <c r="O36" s="281">
        <f t="shared" si="44"/>
        <v>0</v>
      </c>
      <c r="P36" s="281">
        <f t="shared" si="44"/>
        <v>256147</v>
      </c>
      <c r="Q36" s="218"/>
      <c r="R36" s="219"/>
      <c r="S36" s="179"/>
    </row>
    <row r="37" spans="1:19" ht="36" x14ac:dyDescent="0.2">
      <c r="A37" s="240" t="s">
        <v>124</v>
      </c>
      <c r="B37" s="276"/>
      <c r="C37" s="439">
        <f>C78+C303</f>
        <v>0</v>
      </c>
      <c r="D37" s="278">
        <f t="shared" ref="D37:E37" si="45">D78+D303</f>
        <v>0</v>
      </c>
      <c r="E37" s="278">
        <f t="shared" si="45"/>
        <v>0</v>
      </c>
      <c r="F37" s="279">
        <f t="shared" ref="F37:P37" si="46">F78+F303</f>
        <v>0</v>
      </c>
      <c r="G37" s="278" t="e">
        <f t="shared" si="46"/>
        <v>#VALUE!</v>
      </c>
      <c r="H37" s="280">
        <f t="shared" si="46"/>
        <v>0</v>
      </c>
      <c r="I37" s="281">
        <f t="shared" si="46"/>
        <v>0</v>
      </c>
      <c r="J37" s="281">
        <f t="shared" si="46"/>
        <v>0</v>
      </c>
      <c r="K37" s="281">
        <f t="shared" si="46"/>
        <v>0</v>
      </c>
      <c r="L37" s="281">
        <f t="shared" si="46"/>
        <v>0</v>
      </c>
      <c r="M37" s="282">
        <f t="shared" si="46"/>
        <v>0</v>
      </c>
      <c r="N37" s="282">
        <f t="shared" si="46"/>
        <v>0</v>
      </c>
      <c r="O37" s="281">
        <f t="shared" si="46"/>
        <v>0</v>
      </c>
      <c r="P37" s="281">
        <f t="shared" si="46"/>
        <v>0</v>
      </c>
      <c r="Q37" s="218"/>
      <c r="R37" s="219"/>
      <c r="S37" s="179"/>
    </row>
    <row r="38" spans="1:19" x14ac:dyDescent="0.2">
      <c r="A38" s="238" t="s">
        <v>134</v>
      </c>
      <c r="B38" s="276"/>
      <c r="C38" s="439">
        <f>C39+C40</f>
        <v>0</v>
      </c>
      <c r="D38" s="278">
        <f t="shared" ref="D38:E38" si="47">D39+D40</f>
        <v>0</v>
      </c>
      <c r="E38" s="278">
        <f t="shared" si="47"/>
        <v>0</v>
      </c>
      <c r="F38" s="279">
        <f t="shared" ref="F38:P38" si="48">F39+F40</f>
        <v>0</v>
      </c>
      <c r="G38" s="278" t="e">
        <f t="shared" si="48"/>
        <v>#VALUE!</v>
      </c>
      <c r="H38" s="280">
        <f t="shared" si="48"/>
        <v>0</v>
      </c>
      <c r="I38" s="281">
        <f t="shared" si="48"/>
        <v>0</v>
      </c>
      <c r="J38" s="281">
        <f t="shared" si="48"/>
        <v>0</v>
      </c>
      <c r="K38" s="281">
        <f t="shared" si="48"/>
        <v>0</v>
      </c>
      <c r="L38" s="281">
        <f t="shared" si="48"/>
        <v>0</v>
      </c>
      <c r="M38" s="282">
        <f t="shared" si="48"/>
        <v>0</v>
      </c>
      <c r="N38" s="282">
        <f t="shared" si="48"/>
        <v>0</v>
      </c>
      <c r="O38" s="281">
        <f t="shared" si="48"/>
        <v>0</v>
      </c>
      <c r="P38" s="281">
        <f t="shared" si="48"/>
        <v>0</v>
      </c>
      <c r="Q38" s="218"/>
      <c r="R38" s="219"/>
      <c r="S38" s="179"/>
    </row>
    <row r="39" spans="1:19" x14ac:dyDescent="0.2">
      <c r="A39" s="240" t="s">
        <v>123</v>
      </c>
      <c r="B39" s="276"/>
      <c r="C39" s="439">
        <f>C80</f>
        <v>0</v>
      </c>
      <c r="D39" s="278">
        <f t="shared" ref="D39:E39" si="49">D80</f>
        <v>0</v>
      </c>
      <c r="E39" s="278">
        <f t="shared" si="49"/>
        <v>0</v>
      </c>
      <c r="F39" s="279">
        <f t="shared" ref="F39:P39" si="50">F80</f>
        <v>0</v>
      </c>
      <c r="G39" s="278" t="str">
        <f t="shared" si="50"/>
        <v>TM 04.01.00 Ieslodzījuma vietas</v>
      </c>
      <c r="H39" s="280">
        <f t="shared" si="50"/>
        <v>0</v>
      </c>
      <c r="I39" s="281">
        <f t="shared" si="50"/>
        <v>0</v>
      </c>
      <c r="J39" s="281">
        <f t="shared" si="50"/>
        <v>0</v>
      </c>
      <c r="K39" s="281">
        <f t="shared" si="50"/>
        <v>0</v>
      </c>
      <c r="L39" s="281">
        <f t="shared" si="50"/>
        <v>0</v>
      </c>
      <c r="M39" s="282">
        <f t="shared" si="50"/>
        <v>0</v>
      </c>
      <c r="N39" s="282">
        <f t="shared" si="50"/>
        <v>0</v>
      </c>
      <c r="O39" s="281">
        <f t="shared" si="50"/>
        <v>0</v>
      </c>
      <c r="P39" s="281">
        <f t="shared" si="50"/>
        <v>0</v>
      </c>
      <c r="Q39" s="218"/>
      <c r="R39" s="219"/>
      <c r="S39" s="179"/>
    </row>
    <row r="40" spans="1:19" ht="36" x14ac:dyDescent="0.2">
      <c r="A40" s="240" t="s">
        <v>124</v>
      </c>
      <c r="B40" s="276"/>
      <c r="C40" s="439">
        <f>C81</f>
        <v>0</v>
      </c>
      <c r="D40" s="278">
        <f t="shared" ref="D40:E40" si="51">D81</f>
        <v>0</v>
      </c>
      <c r="E40" s="278">
        <f t="shared" si="51"/>
        <v>0</v>
      </c>
      <c r="F40" s="279">
        <f t="shared" ref="F40:P40" si="52">F81</f>
        <v>0</v>
      </c>
      <c r="G40" s="278" t="str">
        <f t="shared" si="52"/>
        <v/>
      </c>
      <c r="H40" s="280">
        <f t="shared" si="52"/>
        <v>0</v>
      </c>
      <c r="I40" s="281">
        <f t="shared" si="52"/>
        <v>0</v>
      </c>
      <c r="J40" s="281">
        <f t="shared" si="52"/>
        <v>0</v>
      </c>
      <c r="K40" s="281">
        <f t="shared" si="52"/>
        <v>0</v>
      </c>
      <c r="L40" s="281">
        <f t="shared" si="52"/>
        <v>0</v>
      </c>
      <c r="M40" s="282">
        <f t="shared" si="52"/>
        <v>0</v>
      </c>
      <c r="N40" s="282">
        <f t="shared" si="52"/>
        <v>0</v>
      </c>
      <c r="O40" s="281">
        <f t="shared" si="52"/>
        <v>0</v>
      </c>
      <c r="P40" s="281">
        <f t="shared" si="52"/>
        <v>0</v>
      </c>
      <c r="Q40" s="218"/>
      <c r="R40" s="219"/>
      <c r="S40" s="179"/>
    </row>
    <row r="41" spans="1:19" ht="24" x14ac:dyDescent="0.2">
      <c r="A41" s="240" t="s">
        <v>135</v>
      </c>
      <c r="B41" s="276"/>
      <c r="C41" s="439">
        <f>C42+C43</f>
        <v>0</v>
      </c>
      <c r="D41" s="278">
        <f t="shared" ref="D41:E41" si="53">D42+D43</f>
        <v>0</v>
      </c>
      <c r="E41" s="278">
        <f t="shared" si="53"/>
        <v>0</v>
      </c>
      <c r="F41" s="279">
        <f t="shared" ref="F41:P41" si="54">F42+F43</f>
        <v>0</v>
      </c>
      <c r="G41" s="278" t="e">
        <f t="shared" si="54"/>
        <v>#VALUE!</v>
      </c>
      <c r="H41" s="280">
        <f t="shared" si="54"/>
        <v>0</v>
      </c>
      <c r="I41" s="281">
        <f t="shared" si="54"/>
        <v>0</v>
      </c>
      <c r="J41" s="281">
        <f t="shared" si="54"/>
        <v>0</v>
      </c>
      <c r="K41" s="281">
        <f t="shared" si="54"/>
        <v>0</v>
      </c>
      <c r="L41" s="281">
        <f t="shared" si="54"/>
        <v>0</v>
      </c>
      <c r="M41" s="282">
        <f t="shared" si="54"/>
        <v>0</v>
      </c>
      <c r="N41" s="282">
        <f t="shared" si="54"/>
        <v>0</v>
      </c>
      <c r="O41" s="281">
        <f t="shared" si="54"/>
        <v>0</v>
      </c>
      <c r="P41" s="281">
        <f t="shared" si="54"/>
        <v>0</v>
      </c>
      <c r="Q41" s="218"/>
      <c r="R41" s="219"/>
      <c r="S41" s="179"/>
    </row>
    <row r="42" spans="1:19" x14ac:dyDescent="0.2">
      <c r="A42" s="240" t="s">
        <v>123</v>
      </c>
      <c r="B42" s="276"/>
      <c r="C42" s="439">
        <f>C709</f>
        <v>0</v>
      </c>
      <c r="D42" s="278">
        <f t="shared" ref="D42:E42" si="55">D709</f>
        <v>0</v>
      </c>
      <c r="E42" s="278">
        <f t="shared" si="55"/>
        <v>0</v>
      </c>
      <c r="F42" s="279">
        <f t="shared" ref="F42:P42" si="56">F709</f>
        <v>0</v>
      </c>
      <c r="G42" s="278">
        <f t="shared" si="56"/>
        <v>0</v>
      </c>
      <c r="H42" s="280">
        <f t="shared" si="56"/>
        <v>0</v>
      </c>
      <c r="I42" s="281">
        <f t="shared" si="56"/>
        <v>0</v>
      </c>
      <c r="J42" s="281">
        <f t="shared" si="56"/>
        <v>0</v>
      </c>
      <c r="K42" s="281">
        <f t="shared" si="56"/>
        <v>0</v>
      </c>
      <c r="L42" s="281">
        <f t="shared" si="56"/>
        <v>0</v>
      </c>
      <c r="M42" s="282">
        <f t="shared" si="56"/>
        <v>0</v>
      </c>
      <c r="N42" s="282">
        <f t="shared" si="56"/>
        <v>0</v>
      </c>
      <c r="O42" s="281">
        <f t="shared" si="56"/>
        <v>0</v>
      </c>
      <c r="P42" s="281">
        <f t="shared" si="56"/>
        <v>0</v>
      </c>
      <c r="Q42" s="218"/>
      <c r="R42" s="219"/>
      <c r="S42" s="179"/>
    </row>
    <row r="43" spans="1:19" ht="36" x14ac:dyDescent="0.2">
      <c r="A43" s="240" t="s">
        <v>124</v>
      </c>
      <c r="B43" s="276"/>
      <c r="C43" s="439">
        <f>C710</f>
        <v>0</v>
      </c>
      <c r="D43" s="278">
        <f t="shared" ref="D43:E43" si="57">D710</f>
        <v>0</v>
      </c>
      <c r="E43" s="278">
        <f t="shared" si="57"/>
        <v>0</v>
      </c>
      <c r="F43" s="279">
        <f t="shared" ref="F43:P43" si="58">F710</f>
        <v>0</v>
      </c>
      <c r="G43" s="278" t="str">
        <f t="shared" si="58"/>
        <v/>
      </c>
      <c r="H43" s="280">
        <f t="shared" si="58"/>
        <v>0</v>
      </c>
      <c r="I43" s="281">
        <f t="shared" si="58"/>
        <v>0</v>
      </c>
      <c r="J43" s="281">
        <f t="shared" si="58"/>
        <v>0</v>
      </c>
      <c r="K43" s="281">
        <f t="shared" si="58"/>
        <v>0</v>
      </c>
      <c r="L43" s="281">
        <f t="shared" si="58"/>
        <v>0</v>
      </c>
      <c r="M43" s="282">
        <f t="shared" si="58"/>
        <v>0</v>
      </c>
      <c r="N43" s="282">
        <f t="shared" si="58"/>
        <v>0</v>
      </c>
      <c r="O43" s="281">
        <f t="shared" si="58"/>
        <v>0</v>
      </c>
      <c r="P43" s="281">
        <f t="shared" si="58"/>
        <v>0</v>
      </c>
      <c r="Q43" s="218"/>
      <c r="R43" s="219"/>
      <c r="S43" s="179"/>
    </row>
    <row r="44" spans="1:19" x14ac:dyDescent="0.2">
      <c r="A44" s="238" t="s">
        <v>136</v>
      </c>
      <c r="B44" s="276"/>
      <c r="C44" s="439">
        <f>C45+C46</f>
        <v>10607754</v>
      </c>
      <c r="D44" s="278">
        <f t="shared" ref="D44:E44" si="59">D45+D46</f>
        <v>11792827</v>
      </c>
      <c r="E44" s="278">
        <f t="shared" si="59"/>
        <v>12792827</v>
      </c>
      <c r="F44" s="279">
        <f t="shared" ref="F44:P44" si="60">F45+F46</f>
        <v>12792827</v>
      </c>
      <c r="G44" s="278" t="e">
        <f t="shared" si="60"/>
        <v>#VALUE!</v>
      </c>
      <c r="H44" s="280">
        <f t="shared" si="60"/>
        <v>0</v>
      </c>
      <c r="I44" s="281">
        <f t="shared" si="60"/>
        <v>1068335</v>
      </c>
      <c r="J44" s="281">
        <f t="shared" si="60"/>
        <v>4272928</v>
      </c>
      <c r="K44" s="281">
        <f t="shared" si="60"/>
        <v>6983354</v>
      </c>
      <c r="L44" s="281">
        <f t="shared" si="60"/>
        <v>9758130</v>
      </c>
      <c r="M44" s="282">
        <f t="shared" si="60"/>
        <v>9525746.6440000013</v>
      </c>
      <c r="N44" s="282">
        <f t="shared" si="60"/>
        <v>9525746.6440000013</v>
      </c>
      <c r="O44" s="281">
        <f t="shared" si="60"/>
        <v>0</v>
      </c>
      <c r="P44" s="281">
        <f t="shared" si="60"/>
        <v>13344776</v>
      </c>
      <c r="Q44" s="218"/>
      <c r="R44" s="219"/>
      <c r="S44" s="179"/>
    </row>
    <row r="45" spans="1:19" x14ac:dyDescent="0.2">
      <c r="A45" s="240" t="s">
        <v>123</v>
      </c>
      <c r="B45" s="276"/>
      <c r="C45" s="439">
        <f t="shared" ref="C45:P45" si="61">C83+C305+C452+C712</f>
        <v>8206808</v>
      </c>
      <c r="D45" s="278">
        <f t="shared" si="61"/>
        <v>11792827</v>
      </c>
      <c r="E45" s="278">
        <f t="shared" si="61"/>
        <v>12792827</v>
      </c>
      <c r="F45" s="279">
        <f t="shared" si="61"/>
        <v>12792827</v>
      </c>
      <c r="G45" s="278" t="e">
        <f t="shared" si="61"/>
        <v>#VALUE!</v>
      </c>
      <c r="H45" s="280">
        <f t="shared" si="61"/>
        <v>0</v>
      </c>
      <c r="I45" s="281">
        <f t="shared" si="61"/>
        <v>0</v>
      </c>
      <c r="J45" s="281">
        <f t="shared" si="61"/>
        <v>3837928</v>
      </c>
      <c r="K45" s="281">
        <f t="shared" si="61"/>
        <v>6548354</v>
      </c>
      <c r="L45" s="281">
        <f t="shared" si="61"/>
        <v>9758130</v>
      </c>
      <c r="M45" s="282">
        <f t="shared" si="61"/>
        <v>9525746.6440000013</v>
      </c>
      <c r="N45" s="282">
        <f t="shared" si="61"/>
        <v>9525746.6440000013</v>
      </c>
      <c r="O45" s="281">
        <f t="shared" si="61"/>
        <v>0</v>
      </c>
      <c r="P45" s="281">
        <f t="shared" si="61"/>
        <v>13344776</v>
      </c>
      <c r="Q45" s="218"/>
      <c r="R45" s="219"/>
      <c r="S45" s="179"/>
    </row>
    <row r="46" spans="1:19" ht="36" x14ac:dyDescent="0.2">
      <c r="A46" s="240" t="s">
        <v>124</v>
      </c>
      <c r="B46" s="276"/>
      <c r="C46" s="439">
        <f t="shared" ref="C46:P46" si="62">C84+C306+C453+C713</f>
        <v>2400946</v>
      </c>
      <c r="D46" s="278">
        <f t="shared" si="62"/>
        <v>0</v>
      </c>
      <c r="E46" s="278">
        <f t="shared" si="62"/>
        <v>0</v>
      </c>
      <c r="F46" s="279">
        <f t="shared" si="62"/>
        <v>0</v>
      </c>
      <c r="G46" s="278" t="e">
        <f t="shared" si="62"/>
        <v>#VALUE!</v>
      </c>
      <c r="H46" s="280">
        <f t="shared" si="62"/>
        <v>0</v>
      </c>
      <c r="I46" s="281">
        <f t="shared" si="62"/>
        <v>1068335</v>
      </c>
      <c r="J46" s="281">
        <f t="shared" si="62"/>
        <v>435000</v>
      </c>
      <c r="K46" s="281">
        <f t="shared" si="62"/>
        <v>435000</v>
      </c>
      <c r="L46" s="281">
        <f t="shared" si="62"/>
        <v>0</v>
      </c>
      <c r="M46" s="282">
        <f t="shared" si="62"/>
        <v>0</v>
      </c>
      <c r="N46" s="282">
        <f t="shared" si="62"/>
        <v>0</v>
      </c>
      <c r="O46" s="281">
        <f t="shared" si="62"/>
        <v>0</v>
      </c>
      <c r="P46" s="281">
        <f t="shared" si="62"/>
        <v>0</v>
      </c>
      <c r="Q46" s="218"/>
      <c r="R46" s="219"/>
      <c r="S46" s="179"/>
    </row>
    <row r="47" spans="1:19" x14ac:dyDescent="0.2">
      <c r="A47" s="238" t="s">
        <v>137</v>
      </c>
      <c r="B47" s="276"/>
      <c r="C47" s="439">
        <f>C48+C49</f>
        <v>0</v>
      </c>
      <c r="D47" s="278">
        <f t="shared" ref="D47:E47" si="63">D48+D49</f>
        <v>334561</v>
      </c>
      <c r="E47" s="278">
        <f t="shared" si="63"/>
        <v>349914</v>
      </c>
      <c r="F47" s="279">
        <f t="shared" ref="F47:P47" si="64">F48+F49</f>
        <v>349914</v>
      </c>
      <c r="G47" s="278">
        <f t="shared" si="64"/>
        <v>0</v>
      </c>
      <c r="H47" s="280">
        <f t="shared" si="64"/>
        <v>0</v>
      </c>
      <c r="I47" s="281">
        <f t="shared" si="64"/>
        <v>0</v>
      </c>
      <c r="J47" s="281">
        <f t="shared" si="64"/>
        <v>0</v>
      </c>
      <c r="K47" s="281">
        <f t="shared" si="64"/>
        <v>0</v>
      </c>
      <c r="L47" s="281">
        <f t="shared" si="64"/>
        <v>0</v>
      </c>
      <c r="M47" s="282">
        <f t="shared" si="64"/>
        <v>0</v>
      </c>
      <c r="N47" s="282">
        <f t="shared" si="64"/>
        <v>0</v>
      </c>
      <c r="O47" s="281">
        <f t="shared" si="64"/>
        <v>0</v>
      </c>
      <c r="P47" s="281">
        <f t="shared" si="64"/>
        <v>0</v>
      </c>
      <c r="Q47" s="218"/>
      <c r="R47" s="219"/>
      <c r="S47" s="179"/>
    </row>
    <row r="48" spans="1:19" x14ac:dyDescent="0.2">
      <c r="A48" s="240" t="s">
        <v>123</v>
      </c>
      <c r="B48" s="276"/>
      <c r="C48" s="439">
        <f>C992</f>
        <v>0</v>
      </c>
      <c r="D48" s="278">
        <f t="shared" ref="D48:E48" si="65">D992</f>
        <v>334561</v>
      </c>
      <c r="E48" s="278">
        <f t="shared" si="65"/>
        <v>349914</v>
      </c>
      <c r="F48" s="279">
        <f t="shared" ref="F48:P48" si="66">F992</f>
        <v>349914</v>
      </c>
      <c r="G48" s="278">
        <f t="shared" si="66"/>
        <v>0</v>
      </c>
      <c r="H48" s="280">
        <f t="shared" si="66"/>
        <v>0</v>
      </c>
      <c r="I48" s="281">
        <f t="shared" si="66"/>
        <v>0</v>
      </c>
      <c r="J48" s="281">
        <f t="shared" si="66"/>
        <v>0</v>
      </c>
      <c r="K48" s="281">
        <f t="shared" si="66"/>
        <v>0</v>
      </c>
      <c r="L48" s="281">
        <f t="shared" si="66"/>
        <v>0</v>
      </c>
      <c r="M48" s="282">
        <f t="shared" si="66"/>
        <v>0</v>
      </c>
      <c r="N48" s="282">
        <f t="shared" si="66"/>
        <v>0</v>
      </c>
      <c r="O48" s="281">
        <f t="shared" si="66"/>
        <v>0</v>
      </c>
      <c r="P48" s="281">
        <f t="shared" si="66"/>
        <v>0</v>
      </c>
      <c r="Q48" s="218"/>
      <c r="R48" s="219"/>
      <c r="S48" s="179"/>
    </row>
    <row r="49" spans="1:19" ht="36" x14ac:dyDescent="0.2">
      <c r="A49" s="240" t="s">
        <v>124</v>
      </c>
      <c r="B49" s="276"/>
      <c r="C49" s="439">
        <f>C993</f>
        <v>0</v>
      </c>
      <c r="D49" s="278">
        <f t="shared" ref="D49:P49" si="67">D993</f>
        <v>0</v>
      </c>
      <c r="E49" s="278">
        <f t="shared" si="67"/>
        <v>0</v>
      </c>
      <c r="F49" s="279">
        <f t="shared" si="67"/>
        <v>0</v>
      </c>
      <c r="G49" s="278">
        <f t="shared" si="67"/>
        <v>0</v>
      </c>
      <c r="H49" s="280">
        <f t="shared" si="67"/>
        <v>0</v>
      </c>
      <c r="I49" s="281">
        <f t="shared" si="67"/>
        <v>0</v>
      </c>
      <c r="J49" s="281">
        <f t="shared" si="67"/>
        <v>0</v>
      </c>
      <c r="K49" s="281">
        <f t="shared" si="67"/>
        <v>0</v>
      </c>
      <c r="L49" s="281">
        <f t="shared" si="67"/>
        <v>0</v>
      </c>
      <c r="M49" s="282">
        <f t="shared" si="67"/>
        <v>0</v>
      </c>
      <c r="N49" s="282">
        <f t="shared" si="67"/>
        <v>0</v>
      </c>
      <c r="O49" s="281">
        <f t="shared" si="67"/>
        <v>0</v>
      </c>
      <c r="P49" s="281">
        <f t="shared" si="67"/>
        <v>0</v>
      </c>
      <c r="Q49" s="218"/>
      <c r="R49" s="219"/>
      <c r="S49" s="179"/>
    </row>
    <row r="50" spans="1:19" x14ac:dyDescent="0.2">
      <c r="A50" s="238" t="s">
        <v>138</v>
      </c>
      <c r="B50" s="276"/>
      <c r="C50" s="439">
        <f>C51+C52</f>
        <v>16192320</v>
      </c>
      <c r="D50" s="278">
        <f t="shared" ref="D50:E50" si="68">D51+D52</f>
        <v>16192320</v>
      </c>
      <c r="E50" s="278">
        <f t="shared" si="68"/>
        <v>16192320</v>
      </c>
      <c r="F50" s="279">
        <f t="shared" ref="F50:P50" si="69">F51+F52</f>
        <v>16192320</v>
      </c>
      <c r="G50" s="278" t="e">
        <f t="shared" si="69"/>
        <v>#VALUE!</v>
      </c>
      <c r="H50" s="280">
        <f t="shared" si="69"/>
        <v>0</v>
      </c>
      <c r="I50" s="281">
        <f t="shared" si="69"/>
        <v>0</v>
      </c>
      <c r="J50" s="281">
        <f t="shared" si="69"/>
        <v>5912136</v>
      </c>
      <c r="K50" s="281">
        <f t="shared" si="69"/>
        <v>7573899</v>
      </c>
      <c r="L50" s="281">
        <f t="shared" si="69"/>
        <v>9234597</v>
      </c>
      <c r="M50" s="282">
        <f t="shared" si="69"/>
        <v>9158409</v>
      </c>
      <c r="N50" s="282">
        <f t="shared" si="69"/>
        <v>9158409</v>
      </c>
      <c r="O50" s="281">
        <f t="shared" si="69"/>
        <v>0</v>
      </c>
      <c r="P50" s="281">
        <f t="shared" si="69"/>
        <v>15153780</v>
      </c>
      <c r="Q50" s="218"/>
      <c r="R50" s="219"/>
      <c r="S50" s="179"/>
    </row>
    <row r="51" spans="1:19" x14ac:dyDescent="0.2">
      <c r="A51" s="240" t="s">
        <v>123</v>
      </c>
      <c r="B51" s="276"/>
      <c r="C51" s="439">
        <f>C86+C308+C455</f>
        <v>16192320</v>
      </c>
      <c r="D51" s="278">
        <f t="shared" ref="D51:E51" si="70">D86+D308+D455</f>
        <v>16192320</v>
      </c>
      <c r="E51" s="278">
        <f t="shared" si="70"/>
        <v>16192320</v>
      </c>
      <c r="F51" s="279">
        <f t="shared" ref="F51:P51" si="71">F86+F308+F455</f>
        <v>16192320</v>
      </c>
      <c r="G51" s="278" t="e">
        <f t="shared" si="71"/>
        <v>#VALUE!</v>
      </c>
      <c r="H51" s="280">
        <f t="shared" si="71"/>
        <v>0</v>
      </c>
      <c r="I51" s="281">
        <f t="shared" si="71"/>
        <v>0</v>
      </c>
      <c r="J51" s="281">
        <f t="shared" si="71"/>
        <v>5912136</v>
      </c>
      <c r="K51" s="281">
        <f t="shared" si="71"/>
        <v>7573899</v>
      </c>
      <c r="L51" s="281">
        <f t="shared" si="71"/>
        <v>9234597</v>
      </c>
      <c r="M51" s="282">
        <f t="shared" si="71"/>
        <v>9158409</v>
      </c>
      <c r="N51" s="282">
        <f t="shared" si="71"/>
        <v>9158409</v>
      </c>
      <c r="O51" s="281">
        <f t="shared" si="71"/>
        <v>0</v>
      </c>
      <c r="P51" s="281">
        <f t="shared" si="71"/>
        <v>15153780</v>
      </c>
      <c r="Q51" s="218"/>
      <c r="R51" s="219"/>
      <c r="S51" s="179"/>
    </row>
    <row r="52" spans="1:19" ht="36" x14ac:dyDescent="0.2">
      <c r="A52" s="240" t="s">
        <v>124</v>
      </c>
      <c r="B52" s="276"/>
      <c r="C52" s="439">
        <f>C87+C309+C456</f>
        <v>0</v>
      </c>
      <c r="D52" s="278">
        <f t="shared" ref="D52:E52" si="72">D87+D309+D456</f>
        <v>0</v>
      </c>
      <c r="E52" s="278">
        <f t="shared" si="72"/>
        <v>0</v>
      </c>
      <c r="F52" s="279">
        <f t="shared" ref="F52:P52" si="73">F87+F309+F456</f>
        <v>0</v>
      </c>
      <c r="G52" s="278" t="e">
        <f t="shared" si="73"/>
        <v>#VALUE!</v>
      </c>
      <c r="H52" s="280">
        <f t="shared" si="73"/>
        <v>0</v>
      </c>
      <c r="I52" s="281">
        <f t="shared" si="73"/>
        <v>0</v>
      </c>
      <c r="J52" s="281">
        <f t="shared" si="73"/>
        <v>0</v>
      </c>
      <c r="K52" s="281">
        <f t="shared" si="73"/>
        <v>0</v>
      </c>
      <c r="L52" s="281">
        <f t="shared" si="73"/>
        <v>0</v>
      </c>
      <c r="M52" s="282">
        <f t="shared" si="73"/>
        <v>0</v>
      </c>
      <c r="N52" s="282">
        <f t="shared" si="73"/>
        <v>0</v>
      </c>
      <c r="O52" s="281">
        <f t="shared" si="73"/>
        <v>0</v>
      </c>
      <c r="P52" s="281">
        <f t="shared" si="73"/>
        <v>0</v>
      </c>
      <c r="Q52" s="218"/>
      <c r="R52" s="219"/>
      <c r="S52" s="179"/>
    </row>
    <row r="53" spans="1:19" ht="24" x14ac:dyDescent="0.2">
      <c r="A53" s="242" t="s">
        <v>139</v>
      </c>
      <c r="B53" s="286"/>
      <c r="C53" s="287"/>
      <c r="D53" s="286"/>
      <c r="E53" s="286"/>
      <c r="F53" s="288"/>
      <c r="G53" s="286"/>
      <c r="H53" s="289"/>
      <c r="I53" s="286"/>
      <c r="J53" s="286"/>
      <c r="K53" s="286"/>
      <c r="L53" s="286"/>
      <c r="M53" s="290"/>
      <c r="N53" s="290"/>
      <c r="O53" s="286"/>
      <c r="P53" s="286"/>
      <c r="Q53" s="286"/>
      <c r="R53" s="291"/>
      <c r="S53" s="180"/>
    </row>
    <row r="54" spans="1:19" ht="24" x14ac:dyDescent="0.2">
      <c r="A54" s="243" t="s">
        <v>15</v>
      </c>
      <c r="B54" s="292"/>
      <c r="C54" s="293"/>
      <c r="D54" s="292"/>
      <c r="E54" s="292"/>
      <c r="F54" s="294"/>
      <c r="G54" s="292"/>
      <c r="H54" s="295"/>
      <c r="I54" s="292"/>
      <c r="J54" s="292"/>
      <c r="K54" s="292"/>
      <c r="L54" s="292"/>
      <c r="M54" s="296"/>
      <c r="N54" s="296"/>
      <c r="O54" s="292"/>
      <c r="P54" s="292"/>
      <c r="Q54" s="292"/>
      <c r="R54" s="297"/>
      <c r="S54" s="179"/>
    </row>
    <row r="55" spans="1:19" x14ac:dyDescent="0.2">
      <c r="A55" s="239" t="s">
        <v>118</v>
      </c>
      <c r="B55" s="283"/>
      <c r="C55" s="454">
        <f>SUM(C56:C59)</f>
        <v>7832884.0800000001</v>
      </c>
      <c r="D55" s="218">
        <f t="shared" ref="D55:E55" si="74">SUM(D56:D59)</f>
        <v>8097743</v>
      </c>
      <c r="E55" s="218">
        <f t="shared" si="74"/>
        <v>7812180</v>
      </c>
      <c r="F55" s="220">
        <f t="shared" ref="F55:P55" si="75">SUM(F56:F59)</f>
        <v>3740790</v>
      </c>
      <c r="G55" s="218" t="e">
        <f t="shared" si="75"/>
        <v>#VALUE!</v>
      </c>
      <c r="H55" s="298">
        <f t="shared" si="75"/>
        <v>0</v>
      </c>
      <c r="I55" s="218">
        <f t="shared" si="75"/>
        <v>4731172</v>
      </c>
      <c r="J55" s="218">
        <f t="shared" si="75"/>
        <v>2542928</v>
      </c>
      <c r="K55" s="218">
        <f t="shared" si="75"/>
        <v>12236145</v>
      </c>
      <c r="L55" s="218">
        <f t="shared" si="75"/>
        <v>20847151</v>
      </c>
      <c r="M55" s="299">
        <f t="shared" si="75"/>
        <v>21625666</v>
      </c>
      <c r="N55" s="299">
        <f t="shared" si="75"/>
        <v>14100784</v>
      </c>
      <c r="O55" s="218">
        <f t="shared" si="75"/>
        <v>33774648</v>
      </c>
      <c r="P55" s="218">
        <f t="shared" si="75"/>
        <v>197386</v>
      </c>
      <c r="Q55" s="218"/>
      <c r="R55" s="219"/>
      <c r="S55" s="179"/>
    </row>
    <row r="56" spans="1:19" x14ac:dyDescent="0.2">
      <c r="A56" s="238" t="s">
        <v>119</v>
      </c>
      <c r="B56" s="276"/>
      <c r="C56" s="439">
        <f>C90+C139+C181+C208</f>
        <v>0</v>
      </c>
      <c r="D56" s="218">
        <f t="shared" ref="D56:E56" si="76">D90+D139+D181+D208</f>
        <v>0</v>
      </c>
      <c r="E56" s="218">
        <f t="shared" si="76"/>
        <v>0</v>
      </c>
      <c r="F56" s="220">
        <f t="shared" ref="F56:P56" si="77">F90+F139+F181+F208</f>
        <v>0</v>
      </c>
      <c r="G56" s="218">
        <f t="shared" si="77"/>
        <v>0</v>
      </c>
      <c r="H56" s="298">
        <f t="shared" si="77"/>
        <v>0</v>
      </c>
      <c r="I56" s="218">
        <f t="shared" si="77"/>
        <v>0</v>
      </c>
      <c r="J56" s="218">
        <f t="shared" si="77"/>
        <v>0</v>
      </c>
      <c r="K56" s="218">
        <f t="shared" si="77"/>
        <v>0</v>
      </c>
      <c r="L56" s="218">
        <f t="shared" si="77"/>
        <v>0</v>
      </c>
      <c r="M56" s="299">
        <f t="shared" si="77"/>
        <v>0</v>
      </c>
      <c r="N56" s="299">
        <f t="shared" si="77"/>
        <v>0</v>
      </c>
      <c r="O56" s="218">
        <f t="shared" si="77"/>
        <v>0</v>
      </c>
      <c r="P56" s="218">
        <f t="shared" si="77"/>
        <v>0</v>
      </c>
      <c r="Q56" s="218"/>
      <c r="R56" s="219"/>
      <c r="S56" s="179"/>
    </row>
    <row r="57" spans="1:19" x14ac:dyDescent="0.2">
      <c r="A57" s="238" t="s">
        <v>120</v>
      </c>
      <c r="B57" s="276"/>
      <c r="C57" s="439"/>
      <c r="D57" s="218"/>
      <c r="E57" s="218"/>
      <c r="F57" s="220"/>
      <c r="G57" s="218"/>
      <c r="H57" s="298"/>
      <c r="I57" s="218"/>
      <c r="J57" s="218"/>
      <c r="K57" s="218"/>
      <c r="L57" s="218"/>
      <c r="M57" s="299"/>
      <c r="N57" s="299"/>
      <c r="O57" s="218"/>
      <c r="P57" s="218"/>
      <c r="Q57" s="218"/>
      <c r="R57" s="219"/>
      <c r="S57" s="179"/>
    </row>
    <row r="58" spans="1:19" ht="24" x14ac:dyDescent="0.2">
      <c r="A58" s="238" t="s">
        <v>616</v>
      </c>
      <c r="B58" s="276"/>
      <c r="C58" s="439"/>
      <c r="D58" s="218"/>
      <c r="E58" s="218"/>
      <c r="F58" s="220"/>
      <c r="G58" s="218"/>
      <c r="H58" s="298"/>
      <c r="I58" s="218"/>
      <c r="J58" s="218"/>
      <c r="K58" s="218"/>
      <c r="L58" s="218"/>
      <c r="M58" s="299"/>
      <c r="N58" s="299"/>
      <c r="O58" s="218"/>
      <c r="P58" s="218"/>
      <c r="Q58" s="218"/>
      <c r="R58" s="219"/>
      <c r="S58" s="179"/>
    </row>
    <row r="59" spans="1:19" x14ac:dyDescent="0.2">
      <c r="A59" s="239" t="s">
        <v>122</v>
      </c>
      <c r="B59" s="283"/>
      <c r="C59" s="454">
        <f>C60+C61</f>
        <v>7832884.0800000001</v>
      </c>
      <c r="D59" s="218">
        <f t="shared" ref="D59:E59" si="78">D60+D61</f>
        <v>8097743</v>
      </c>
      <c r="E59" s="218">
        <f t="shared" si="78"/>
        <v>7812180</v>
      </c>
      <c r="F59" s="220">
        <f t="shared" ref="F59:P59" si="79">F60+F61</f>
        <v>3740790</v>
      </c>
      <c r="G59" s="218" t="e">
        <f t="shared" si="79"/>
        <v>#VALUE!</v>
      </c>
      <c r="H59" s="298">
        <f t="shared" si="79"/>
        <v>0</v>
      </c>
      <c r="I59" s="218">
        <f t="shared" si="79"/>
        <v>4731172</v>
      </c>
      <c r="J59" s="218">
        <f t="shared" si="79"/>
        <v>2542928</v>
      </c>
      <c r="K59" s="218">
        <f t="shared" si="79"/>
        <v>12236145</v>
      </c>
      <c r="L59" s="218">
        <f t="shared" si="79"/>
        <v>20847151</v>
      </c>
      <c r="M59" s="299">
        <f t="shared" si="79"/>
        <v>21625666</v>
      </c>
      <c r="N59" s="299">
        <f t="shared" si="79"/>
        <v>14100784</v>
      </c>
      <c r="O59" s="218">
        <f t="shared" si="79"/>
        <v>33774648</v>
      </c>
      <c r="P59" s="218">
        <f t="shared" si="79"/>
        <v>197386</v>
      </c>
      <c r="Q59" s="218"/>
      <c r="R59" s="219"/>
      <c r="S59" s="179"/>
    </row>
    <row r="60" spans="1:19" x14ac:dyDescent="0.2">
      <c r="A60" s="240" t="s">
        <v>123</v>
      </c>
      <c r="B60" s="276"/>
      <c r="C60" s="439">
        <f>C65+C68+C71+C74+C77+C80+C83+C86</f>
        <v>1663760</v>
      </c>
      <c r="D60" s="218">
        <f t="shared" ref="D60:E60" si="80">D65+D68+D71+D74+D77+D80+D83+D86</f>
        <v>1641731</v>
      </c>
      <c r="E60" s="218">
        <f t="shared" si="80"/>
        <v>2140790</v>
      </c>
      <c r="F60" s="220">
        <f t="shared" ref="F60:P60" si="81">F65+F68+F71+F74+F77+F80+F83+F86</f>
        <v>2140790</v>
      </c>
      <c r="G60" s="218" t="e">
        <f t="shared" si="81"/>
        <v>#VALUE!</v>
      </c>
      <c r="H60" s="298">
        <f t="shared" si="81"/>
        <v>0</v>
      </c>
      <c r="I60" s="218">
        <f t="shared" si="81"/>
        <v>0</v>
      </c>
      <c r="J60" s="218">
        <f t="shared" si="81"/>
        <v>0</v>
      </c>
      <c r="K60" s="218">
        <f t="shared" si="81"/>
        <v>197386</v>
      </c>
      <c r="L60" s="218">
        <f t="shared" si="81"/>
        <v>197386</v>
      </c>
      <c r="M60" s="299">
        <f t="shared" si="81"/>
        <v>975901</v>
      </c>
      <c r="N60" s="299">
        <f t="shared" si="81"/>
        <v>975901</v>
      </c>
      <c r="O60" s="218">
        <f t="shared" si="81"/>
        <v>0</v>
      </c>
      <c r="P60" s="218">
        <f t="shared" si="81"/>
        <v>197386</v>
      </c>
      <c r="Q60" s="218"/>
      <c r="R60" s="219"/>
      <c r="S60" s="179"/>
    </row>
    <row r="61" spans="1:19" ht="36" x14ac:dyDescent="0.2">
      <c r="A61" s="240" t="s">
        <v>124</v>
      </c>
      <c r="B61" s="276"/>
      <c r="C61" s="439">
        <f>C66+C69+C72+C75+C78+C81+C84+C87</f>
        <v>6169124.0800000001</v>
      </c>
      <c r="D61" s="218">
        <f t="shared" ref="D61:E61" si="82">D66+D69+D72+D75+D78+D81+D84+D87</f>
        <v>6456012</v>
      </c>
      <c r="E61" s="218">
        <f t="shared" si="82"/>
        <v>5671390</v>
      </c>
      <c r="F61" s="220">
        <f t="shared" ref="F61:P61" si="83">F66+F69+F72+F75+F78+F81+F84+F87</f>
        <v>1600000</v>
      </c>
      <c r="G61" s="218" t="e">
        <f t="shared" si="83"/>
        <v>#VALUE!</v>
      </c>
      <c r="H61" s="298">
        <f t="shared" si="83"/>
        <v>0</v>
      </c>
      <c r="I61" s="218">
        <f t="shared" si="83"/>
        <v>4731172</v>
      </c>
      <c r="J61" s="218">
        <f t="shared" si="83"/>
        <v>2542928</v>
      </c>
      <c r="K61" s="218">
        <f t="shared" si="83"/>
        <v>12038759</v>
      </c>
      <c r="L61" s="218">
        <f t="shared" si="83"/>
        <v>20649765</v>
      </c>
      <c r="M61" s="299">
        <f t="shared" si="83"/>
        <v>20649765</v>
      </c>
      <c r="N61" s="299">
        <f t="shared" si="83"/>
        <v>13124883</v>
      </c>
      <c r="O61" s="218">
        <f t="shared" si="83"/>
        <v>33774648</v>
      </c>
      <c r="P61" s="218">
        <f t="shared" si="83"/>
        <v>0</v>
      </c>
      <c r="Q61" s="218"/>
      <c r="R61" s="219"/>
      <c r="S61" s="179"/>
    </row>
    <row r="62" spans="1:19" x14ac:dyDescent="0.2">
      <c r="A62" s="239" t="s">
        <v>125</v>
      </c>
      <c r="B62" s="283"/>
      <c r="C62" s="440"/>
      <c r="D62" s="218"/>
      <c r="E62" s="218"/>
      <c r="F62" s="220"/>
      <c r="G62" s="218"/>
      <c r="H62" s="298"/>
      <c r="I62" s="218"/>
      <c r="J62" s="218"/>
      <c r="K62" s="218"/>
      <c r="L62" s="218"/>
      <c r="M62" s="299"/>
      <c r="N62" s="299"/>
      <c r="O62" s="218"/>
      <c r="P62" s="218"/>
      <c r="Q62" s="218"/>
      <c r="R62" s="219"/>
      <c r="S62" s="179"/>
    </row>
    <row r="63" spans="1:19" x14ac:dyDescent="0.2">
      <c r="A63" s="238" t="s">
        <v>126</v>
      </c>
      <c r="B63" s="276"/>
      <c r="C63" s="439"/>
      <c r="D63" s="218"/>
      <c r="E63" s="218"/>
      <c r="F63" s="220"/>
      <c r="G63" s="218"/>
      <c r="H63" s="298"/>
      <c r="I63" s="218"/>
      <c r="J63" s="218"/>
      <c r="K63" s="218"/>
      <c r="L63" s="218"/>
      <c r="M63" s="299"/>
      <c r="N63" s="299"/>
      <c r="O63" s="218"/>
      <c r="P63" s="218"/>
      <c r="Q63" s="218"/>
      <c r="R63" s="219"/>
      <c r="S63" s="179"/>
    </row>
    <row r="64" spans="1:19" x14ac:dyDescent="0.2">
      <c r="A64" s="238" t="s">
        <v>407</v>
      </c>
      <c r="B64" s="276"/>
      <c r="C64" s="439">
        <f>C65+C66</f>
        <v>1396826.08</v>
      </c>
      <c r="D64" s="218">
        <f t="shared" ref="D64:E64" si="84">D65+D66</f>
        <v>228001</v>
      </c>
      <c r="E64" s="218">
        <f t="shared" si="84"/>
        <v>0</v>
      </c>
      <c r="F64" s="220">
        <f t="shared" ref="F64:P64" si="85">F65+F66</f>
        <v>0</v>
      </c>
      <c r="G64" s="218">
        <f t="shared" si="85"/>
        <v>0</v>
      </c>
      <c r="H64" s="298">
        <f t="shared" si="85"/>
        <v>0</v>
      </c>
      <c r="I64" s="218">
        <f t="shared" si="85"/>
        <v>102775</v>
      </c>
      <c r="J64" s="218">
        <f t="shared" si="85"/>
        <v>239809</v>
      </c>
      <c r="K64" s="218">
        <f t="shared" si="85"/>
        <v>513876</v>
      </c>
      <c r="L64" s="218">
        <f t="shared" si="85"/>
        <v>0</v>
      </c>
      <c r="M64" s="299">
        <f t="shared" si="85"/>
        <v>0</v>
      </c>
      <c r="N64" s="299">
        <f t="shared" si="85"/>
        <v>0</v>
      </c>
      <c r="O64" s="218">
        <f t="shared" si="85"/>
        <v>0</v>
      </c>
      <c r="P64" s="218">
        <f t="shared" si="85"/>
        <v>0</v>
      </c>
      <c r="Q64" s="218"/>
      <c r="R64" s="219"/>
      <c r="S64" s="179"/>
    </row>
    <row r="65" spans="1:19" x14ac:dyDescent="0.2">
      <c r="A65" s="238" t="s">
        <v>123</v>
      </c>
      <c r="B65" s="276"/>
      <c r="C65" s="439">
        <f>C99</f>
        <v>0</v>
      </c>
      <c r="D65" s="218">
        <f t="shared" ref="D65:E65" si="86">D99</f>
        <v>0</v>
      </c>
      <c r="E65" s="218">
        <f t="shared" si="86"/>
        <v>0</v>
      </c>
      <c r="F65" s="220">
        <f t="shared" ref="F65:P65" si="87">F99</f>
        <v>0</v>
      </c>
      <c r="G65" s="218">
        <f t="shared" si="87"/>
        <v>0</v>
      </c>
      <c r="H65" s="298">
        <f t="shared" si="87"/>
        <v>0</v>
      </c>
      <c r="I65" s="218">
        <f t="shared" si="87"/>
        <v>0</v>
      </c>
      <c r="J65" s="218">
        <f t="shared" si="87"/>
        <v>0</v>
      </c>
      <c r="K65" s="218">
        <f t="shared" si="87"/>
        <v>0</v>
      </c>
      <c r="L65" s="218">
        <f t="shared" si="87"/>
        <v>0</v>
      </c>
      <c r="M65" s="299">
        <f t="shared" si="87"/>
        <v>0</v>
      </c>
      <c r="N65" s="299">
        <f t="shared" si="87"/>
        <v>0</v>
      </c>
      <c r="O65" s="218">
        <f t="shared" si="87"/>
        <v>0</v>
      </c>
      <c r="P65" s="218">
        <f t="shared" si="87"/>
        <v>0</v>
      </c>
      <c r="Q65" s="218"/>
      <c r="R65" s="219"/>
      <c r="S65" s="179"/>
    </row>
    <row r="66" spans="1:19" ht="36" x14ac:dyDescent="0.2">
      <c r="A66" s="238" t="s">
        <v>124</v>
      </c>
      <c r="B66" s="276"/>
      <c r="C66" s="439">
        <f>C100</f>
        <v>1396826.08</v>
      </c>
      <c r="D66" s="218">
        <f t="shared" ref="D66:E66" si="88">D100</f>
        <v>228001</v>
      </c>
      <c r="E66" s="218">
        <f t="shared" si="88"/>
        <v>0</v>
      </c>
      <c r="F66" s="220">
        <f t="shared" ref="F66:P66" si="89">F100</f>
        <v>0</v>
      </c>
      <c r="G66" s="218">
        <f t="shared" si="89"/>
        <v>0</v>
      </c>
      <c r="H66" s="298">
        <f t="shared" si="89"/>
        <v>0</v>
      </c>
      <c r="I66" s="218">
        <f t="shared" si="89"/>
        <v>102775</v>
      </c>
      <c r="J66" s="218">
        <f t="shared" si="89"/>
        <v>239809</v>
      </c>
      <c r="K66" s="218">
        <f t="shared" si="89"/>
        <v>513876</v>
      </c>
      <c r="L66" s="218">
        <f t="shared" si="89"/>
        <v>0</v>
      </c>
      <c r="M66" s="299">
        <f t="shared" si="89"/>
        <v>0</v>
      </c>
      <c r="N66" s="299">
        <f t="shared" si="89"/>
        <v>0</v>
      </c>
      <c r="O66" s="218">
        <f t="shared" si="89"/>
        <v>0</v>
      </c>
      <c r="P66" s="218">
        <f t="shared" si="89"/>
        <v>0</v>
      </c>
      <c r="Q66" s="218"/>
      <c r="R66" s="219"/>
      <c r="S66" s="179"/>
    </row>
    <row r="67" spans="1:19" x14ac:dyDescent="0.2">
      <c r="A67" s="238" t="s">
        <v>127</v>
      </c>
      <c r="B67" s="276"/>
      <c r="C67" s="439">
        <f>C68+C69</f>
        <v>6436058</v>
      </c>
      <c r="D67" s="218">
        <f t="shared" ref="D67:E67" si="90">D68+D69</f>
        <v>7869742</v>
      </c>
      <c r="E67" s="218">
        <f t="shared" si="90"/>
        <v>7812180</v>
      </c>
      <c r="F67" s="220">
        <f t="shared" ref="F67:P67" si="91">F68+F69</f>
        <v>3740790</v>
      </c>
      <c r="G67" s="218" t="e">
        <f t="shared" si="91"/>
        <v>#VALUE!</v>
      </c>
      <c r="H67" s="298">
        <f t="shared" si="91"/>
        <v>0</v>
      </c>
      <c r="I67" s="218">
        <f t="shared" si="91"/>
        <v>4628397</v>
      </c>
      <c r="J67" s="218">
        <f t="shared" si="91"/>
        <v>2303119</v>
      </c>
      <c r="K67" s="218">
        <f t="shared" si="91"/>
        <v>11722269</v>
      </c>
      <c r="L67" s="218">
        <f t="shared" si="91"/>
        <v>20847151</v>
      </c>
      <c r="M67" s="299">
        <f t="shared" si="91"/>
        <v>21625666</v>
      </c>
      <c r="N67" s="299">
        <f t="shared" si="91"/>
        <v>14100784</v>
      </c>
      <c r="O67" s="218">
        <f t="shared" si="91"/>
        <v>33774648</v>
      </c>
      <c r="P67" s="218">
        <f t="shared" si="91"/>
        <v>197386</v>
      </c>
      <c r="Q67" s="218"/>
      <c r="R67" s="219"/>
      <c r="S67" s="179"/>
    </row>
    <row r="68" spans="1:19" x14ac:dyDescent="0.2">
      <c r="A68" s="240" t="s">
        <v>123</v>
      </c>
      <c r="B68" s="276"/>
      <c r="C68" s="439">
        <f>C102+C148+C190+C217</f>
        <v>1663760</v>
      </c>
      <c r="D68" s="218">
        <f t="shared" ref="D68:E68" si="92">D102+D148+D190+D217</f>
        <v>1641731</v>
      </c>
      <c r="E68" s="218">
        <f t="shared" si="92"/>
        <v>2140790</v>
      </c>
      <c r="F68" s="220">
        <f t="shared" ref="F68:P68" si="93">F102+F148+F190+F217</f>
        <v>2140790</v>
      </c>
      <c r="G68" s="218" t="e">
        <f t="shared" si="93"/>
        <v>#VALUE!</v>
      </c>
      <c r="H68" s="298">
        <f t="shared" si="93"/>
        <v>0</v>
      </c>
      <c r="I68" s="218">
        <f t="shared" si="93"/>
        <v>0</v>
      </c>
      <c r="J68" s="218">
        <f t="shared" si="93"/>
        <v>0</v>
      </c>
      <c r="K68" s="218">
        <f t="shared" si="93"/>
        <v>197386</v>
      </c>
      <c r="L68" s="218">
        <f t="shared" si="93"/>
        <v>197386</v>
      </c>
      <c r="M68" s="299">
        <f t="shared" si="93"/>
        <v>975901</v>
      </c>
      <c r="N68" s="299">
        <f t="shared" si="93"/>
        <v>975901</v>
      </c>
      <c r="O68" s="218">
        <f t="shared" si="93"/>
        <v>0</v>
      </c>
      <c r="P68" s="218">
        <f t="shared" si="93"/>
        <v>197386</v>
      </c>
      <c r="Q68" s="218"/>
      <c r="R68" s="219"/>
      <c r="S68" s="179"/>
    </row>
    <row r="69" spans="1:19" ht="36" x14ac:dyDescent="0.2">
      <c r="A69" s="240" t="s">
        <v>124</v>
      </c>
      <c r="B69" s="276"/>
      <c r="C69" s="439">
        <f>C103+C149+C191+C218</f>
        <v>4772298</v>
      </c>
      <c r="D69" s="218">
        <f t="shared" ref="D69:E69" si="94">D103+D149+D191+D218</f>
        <v>6228011</v>
      </c>
      <c r="E69" s="218">
        <f t="shared" si="94"/>
        <v>5671390</v>
      </c>
      <c r="F69" s="220">
        <f t="shared" ref="F69:P69" si="95">F103+F149+F191+F218</f>
        <v>1600000</v>
      </c>
      <c r="G69" s="218" t="e">
        <f t="shared" si="95"/>
        <v>#VALUE!</v>
      </c>
      <c r="H69" s="298">
        <f t="shared" si="95"/>
        <v>0</v>
      </c>
      <c r="I69" s="218">
        <f t="shared" si="95"/>
        <v>4628397</v>
      </c>
      <c r="J69" s="218">
        <f t="shared" si="95"/>
        <v>2303119</v>
      </c>
      <c r="K69" s="218">
        <f t="shared" si="95"/>
        <v>11524883</v>
      </c>
      <c r="L69" s="218">
        <f t="shared" si="95"/>
        <v>20649765</v>
      </c>
      <c r="M69" s="299">
        <f t="shared" si="95"/>
        <v>20649765</v>
      </c>
      <c r="N69" s="299">
        <f t="shared" si="95"/>
        <v>13124883</v>
      </c>
      <c r="O69" s="218">
        <f t="shared" si="95"/>
        <v>33774648</v>
      </c>
      <c r="P69" s="218">
        <f t="shared" si="95"/>
        <v>0</v>
      </c>
      <c r="Q69" s="218"/>
      <c r="R69" s="300"/>
      <c r="S69" s="179"/>
    </row>
    <row r="70" spans="1:19" hidden="1" x14ac:dyDescent="0.2">
      <c r="A70" s="240" t="s">
        <v>128</v>
      </c>
      <c r="B70" s="276"/>
      <c r="C70" s="439">
        <f>C71+C72</f>
        <v>0</v>
      </c>
      <c r="D70" s="218">
        <f t="shared" ref="D70:E70" si="96">D71+D72</f>
        <v>0</v>
      </c>
      <c r="E70" s="218">
        <f t="shared" si="96"/>
        <v>0</v>
      </c>
      <c r="F70" s="220">
        <f t="shared" ref="F70:P70" si="97">F71+F72</f>
        <v>0</v>
      </c>
      <c r="G70" s="218" t="e">
        <f t="shared" si="97"/>
        <v>#VALUE!</v>
      </c>
      <c r="H70" s="298">
        <f t="shared" si="97"/>
        <v>0</v>
      </c>
      <c r="I70" s="218">
        <f t="shared" si="97"/>
        <v>0</v>
      </c>
      <c r="J70" s="218">
        <f t="shared" si="97"/>
        <v>0</v>
      </c>
      <c r="K70" s="218">
        <f t="shared" si="97"/>
        <v>0</v>
      </c>
      <c r="L70" s="218">
        <f t="shared" si="97"/>
        <v>0</v>
      </c>
      <c r="M70" s="299">
        <f t="shared" si="97"/>
        <v>0</v>
      </c>
      <c r="N70" s="299">
        <f t="shared" si="97"/>
        <v>0</v>
      </c>
      <c r="O70" s="218">
        <f t="shared" si="97"/>
        <v>0</v>
      </c>
      <c r="P70" s="218">
        <f t="shared" si="97"/>
        <v>0</v>
      </c>
      <c r="Q70" s="218"/>
      <c r="R70" s="219"/>
      <c r="S70" s="179"/>
    </row>
    <row r="71" spans="1:19" hidden="1" x14ac:dyDescent="0.2">
      <c r="A71" s="240" t="s">
        <v>123</v>
      </c>
      <c r="B71" s="276"/>
      <c r="C71" s="439">
        <f>C220</f>
        <v>0</v>
      </c>
      <c r="D71" s="218">
        <f t="shared" ref="D71:E71" si="98">D220</f>
        <v>0</v>
      </c>
      <c r="E71" s="218">
        <f t="shared" si="98"/>
        <v>0</v>
      </c>
      <c r="F71" s="220">
        <f t="shared" ref="F71:P71" si="99">F220</f>
        <v>0</v>
      </c>
      <c r="G71" s="218">
        <f t="shared" si="99"/>
        <v>0</v>
      </c>
      <c r="H71" s="298">
        <f t="shared" si="99"/>
        <v>0</v>
      </c>
      <c r="I71" s="218">
        <f t="shared" si="99"/>
        <v>0</v>
      </c>
      <c r="J71" s="218">
        <f t="shared" si="99"/>
        <v>0</v>
      </c>
      <c r="K71" s="218">
        <f t="shared" si="99"/>
        <v>0</v>
      </c>
      <c r="L71" s="218">
        <f t="shared" si="99"/>
        <v>0</v>
      </c>
      <c r="M71" s="299">
        <f t="shared" si="99"/>
        <v>0</v>
      </c>
      <c r="N71" s="299">
        <f t="shared" si="99"/>
        <v>0</v>
      </c>
      <c r="O71" s="218">
        <f t="shared" si="99"/>
        <v>0</v>
      </c>
      <c r="P71" s="218">
        <f t="shared" si="99"/>
        <v>0</v>
      </c>
      <c r="Q71" s="218"/>
      <c r="R71" s="219"/>
      <c r="S71" s="179"/>
    </row>
    <row r="72" spans="1:19" ht="36" hidden="1" x14ac:dyDescent="0.2">
      <c r="A72" s="240" t="s">
        <v>124</v>
      </c>
      <c r="B72" s="276"/>
      <c r="C72" s="439">
        <f>C221</f>
        <v>0</v>
      </c>
      <c r="D72" s="218">
        <f t="shared" ref="D72:E72" si="100">D221</f>
        <v>0</v>
      </c>
      <c r="E72" s="218">
        <f t="shared" si="100"/>
        <v>0</v>
      </c>
      <c r="F72" s="220">
        <f t="shared" ref="F72:P72" si="101">F221</f>
        <v>0</v>
      </c>
      <c r="G72" s="218" t="str">
        <f t="shared" si="101"/>
        <v/>
      </c>
      <c r="H72" s="298">
        <f t="shared" si="101"/>
        <v>0</v>
      </c>
      <c r="I72" s="218">
        <f t="shared" si="101"/>
        <v>0</v>
      </c>
      <c r="J72" s="218">
        <f t="shared" si="101"/>
        <v>0</v>
      </c>
      <c r="K72" s="218">
        <f t="shared" si="101"/>
        <v>0</v>
      </c>
      <c r="L72" s="218">
        <f t="shared" si="101"/>
        <v>0</v>
      </c>
      <c r="M72" s="299">
        <f t="shared" si="101"/>
        <v>0</v>
      </c>
      <c r="N72" s="299">
        <f t="shared" si="101"/>
        <v>0</v>
      </c>
      <c r="O72" s="218">
        <f t="shared" si="101"/>
        <v>0</v>
      </c>
      <c r="P72" s="218">
        <f t="shared" si="101"/>
        <v>0</v>
      </c>
      <c r="Q72" s="218"/>
      <c r="R72" s="219"/>
      <c r="S72" s="179"/>
    </row>
    <row r="73" spans="1:19" hidden="1" x14ac:dyDescent="0.2">
      <c r="A73" s="240" t="s">
        <v>132</v>
      </c>
      <c r="B73" s="276"/>
      <c r="C73" s="439">
        <f>C74+C75</f>
        <v>0</v>
      </c>
      <c r="D73" s="218">
        <f t="shared" ref="D73:E73" si="102">D74+D75</f>
        <v>0</v>
      </c>
      <c r="E73" s="218">
        <f t="shared" si="102"/>
        <v>0</v>
      </c>
      <c r="F73" s="220">
        <f t="shared" ref="F73:P73" si="103">F74+F75</f>
        <v>0</v>
      </c>
      <c r="G73" s="218" t="e">
        <f t="shared" si="103"/>
        <v>#VALUE!</v>
      </c>
      <c r="H73" s="298">
        <f t="shared" si="103"/>
        <v>0</v>
      </c>
      <c r="I73" s="218">
        <f t="shared" si="103"/>
        <v>0</v>
      </c>
      <c r="J73" s="218">
        <f t="shared" si="103"/>
        <v>0</v>
      </c>
      <c r="K73" s="218">
        <f t="shared" si="103"/>
        <v>0</v>
      </c>
      <c r="L73" s="218">
        <f t="shared" si="103"/>
        <v>0</v>
      </c>
      <c r="M73" s="299">
        <f t="shared" si="103"/>
        <v>0</v>
      </c>
      <c r="N73" s="299">
        <f t="shared" si="103"/>
        <v>0</v>
      </c>
      <c r="O73" s="218">
        <f t="shared" si="103"/>
        <v>0</v>
      </c>
      <c r="P73" s="218">
        <f t="shared" si="103"/>
        <v>0</v>
      </c>
      <c r="Q73" s="218"/>
      <c r="R73" s="219"/>
      <c r="S73" s="179"/>
    </row>
    <row r="74" spans="1:19" hidden="1" x14ac:dyDescent="0.2">
      <c r="A74" s="240" t="s">
        <v>123</v>
      </c>
      <c r="B74" s="276"/>
      <c r="C74" s="439">
        <f>C223</f>
        <v>0</v>
      </c>
      <c r="D74" s="218">
        <f t="shared" ref="D74:E74" si="104">D223</f>
        <v>0</v>
      </c>
      <c r="E74" s="218">
        <f t="shared" si="104"/>
        <v>0</v>
      </c>
      <c r="F74" s="220">
        <f t="shared" ref="F74:P74" si="105">F223</f>
        <v>0</v>
      </c>
      <c r="G74" s="218" t="str">
        <f t="shared" si="105"/>
        <v>ZM 22.01.00. Profesionālā izglītība</v>
      </c>
      <c r="H74" s="298">
        <f t="shared" si="105"/>
        <v>0</v>
      </c>
      <c r="I74" s="218">
        <f t="shared" si="105"/>
        <v>0</v>
      </c>
      <c r="J74" s="218">
        <f t="shared" si="105"/>
        <v>0</v>
      </c>
      <c r="K74" s="218">
        <f t="shared" si="105"/>
        <v>0</v>
      </c>
      <c r="L74" s="218">
        <f t="shared" si="105"/>
        <v>0</v>
      </c>
      <c r="M74" s="299">
        <f t="shared" si="105"/>
        <v>0</v>
      </c>
      <c r="N74" s="299">
        <f t="shared" si="105"/>
        <v>0</v>
      </c>
      <c r="O74" s="218">
        <f t="shared" si="105"/>
        <v>0</v>
      </c>
      <c r="P74" s="218">
        <f t="shared" si="105"/>
        <v>0</v>
      </c>
      <c r="Q74" s="218"/>
      <c r="R74" s="219"/>
      <c r="S74" s="179"/>
    </row>
    <row r="75" spans="1:19" ht="36" hidden="1" x14ac:dyDescent="0.2">
      <c r="A75" s="240" t="s">
        <v>124</v>
      </c>
      <c r="B75" s="276"/>
      <c r="C75" s="439">
        <f>C224</f>
        <v>0</v>
      </c>
      <c r="D75" s="218">
        <f t="shared" ref="D75:E75" si="106">D224</f>
        <v>0</v>
      </c>
      <c r="E75" s="218">
        <f t="shared" si="106"/>
        <v>0</v>
      </c>
      <c r="F75" s="220">
        <f t="shared" ref="F75:P75" si="107">F224</f>
        <v>0</v>
      </c>
      <c r="G75" s="218" t="str">
        <f t="shared" si="107"/>
        <v/>
      </c>
      <c r="H75" s="298">
        <f t="shared" si="107"/>
        <v>0</v>
      </c>
      <c r="I75" s="218">
        <f t="shared" si="107"/>
        <v>0</v>
      </c>
      <c r="J75" s="218">
        <f t="shared" si="107"/>
        <v>0</v>
      </c>
      <c r="K75" s="218">
        <f t="shared" si="107"/>
        <v>0</v>
      </c>
      <c r="L75" s="218">
        <f t="shared" si="107"/>
        <v>0</v>
      </c>
      <c r="M75" s="299">
        <f t="shared" si="107"/>
        <v>0</v>
      </c>
      <c r="N75" s="299">
        <f t="shared" si="107"/>
        <v>0</v>
      </c>
      <c r="O75" s="218">
        <f t="shared" si="107"/>
        <v>0</v>
      </c>
      <c r="P75" s="218">
        <f t="shared" si="107"/>
        <v>0</v>
      </c>
      <c r="Q75" s="218"/>
      <c r="R75" s="219"/>
      <c r="S75" s="179"/>
    </row>
    <row r="76" spans="1:19" hidden="1" x14ac:dyDescent="0.2">
      <c r="A76" s="238" t="s">
        <v>133</v>
      </c>
      <c r="B76" s="276"/>
      <c r="C76" s="439">
        <f>C77+C78</f>
        <v>0</v>
      </c>
      <c r="D76" s="218">
        <f t="shared" ref="D76:E76" si="108">D77+D78</f>
        <v>0</v>
      </c>
      <c r="E76" s="218">
        <f t="shared" si="108"/>
        <v>0</v>
      </c>
      <c r="F76" s="220">
        <f t="shared" ref="F76:P76" si="109">F77+F78</f>
        <v>0</v>
      </c>
      <c r="G76" s="218" t="e">
        <f t="shared" si="109"/>
        <v>#VALUE!</v>
      </c>
      <c r="H76" s="298">
        <f t="shared" si="109"/>
        <v>0</v>
      </c>
      <c r="I76" s="218">
        <f t="shared" si="109"/>
        <v>0</v>
      </c>
      <c r="J76" s="218">
        <f t="shared" si="109"/>
        <v>0</v>
      </c>
      <c r="K76" s="218">
        <f t="shared" si="109"/>
        <v>0</v>
      </c>
      <c r="L76" s="218">
        <f t="shared" si="109"/>
        <v>0</v>
      </c>
      <c r="M76" s="299">
        <f t="shared" si="109"/>
        <v>0</v>
      </c>
      <c r="N76" s="299">
        <f t="shared" si="109"/>
        <v>0</v>
      </c>
      <c r="O76" s="218">
        <f t="shared" si="109"/>
        <v>0</v>
      </c>
      <c r="P76" s="218">
        <f t="shared" si="109"/>
        <v>0</v>
      </c>
      <c r="Q76" s="218"/>
      <c r="R76" s="219"/>
      <c r="S76" s="179"/>
    </row>
    <row r="77" spans="1:19" hidden="1" x14ac:dyDescent="0.2">
      <c r="A77" s="240" t="s">
        <v>123</v>
      </c>
      <c r="B77" s="276"/>
      <c r="C77" s="439">
        <f>C226</f>
        <v>0</v>
      </c>
      <c r="D77" s="218">
        <f t="shared" ref="D77:E77" si="110">D226</f>
        <v>0</v>
      </c>
      <c r="E77" s="218">
        <f t="shared" si="110"/>
        <v>0</v>
      </c>
      <c r="F77" s="220">
        <f t="shared" ref="F77:P77" si="111">F226</f>
        <v>0</v>
      </c>
      <c r="G77" s="218" t="str">
        <f t="shared" si="111"/>
        <v>LM 05.37.00. Sociālās integrācijas valsts aģentūras administrēšana un profesionālās un sociālās rehabilitācijas pakalpojumu nodrošināšana</v>
      </c>
      <c r="H77" s="298">
        <f t="shared" si="111"/>
        <v>0</v>
      </c>
      <c r="I77" s="218">
        <f t="shared" si="111"/>
        <v>0</v>
      </c>
      <c r="J77" s="218">
        <f t="shared" si="111"/>
        <v>0</v>
      </c>
      <c r="K77" s="218">
        <f t="shared" si="111"/>
        <v>0</v>
      </c>
      <c r="L77" s="218">
        <f t="shared" si="111"/>
        <v>0</v>
      </c>
      <c r="M77" s="299">
        <f t="shared" si="111"/>
        <v>0</v>
      </c>
      <c r="N77" s="299">
        <f t="shared" si="111"/>
        <v>0</v>
      </c>
      <c r="O77" s="218">
        <f t="shared" si="111"/>
        <v>0</v>
      </c>
      <c r="P77" s="218">
        <f t="shared" si="111"/>
        <v>0</v>
      </c>
      <c r="Q77" s="218"/>
      <c r="R77" s="219"/>
      <c r="S77" s="179"/>
    </row>
    <row r="78" spans="1:19" ht="36" hidden="1" x14ac:dyDescent="0.2">
      <c r="A78" s="240" t="s">
        <v>124</v>
      </c>
      <c r="B78" s="276"/>
      <c r="C78" s="439">
        <f>C227</f>
        <v>0</v>
      </c>
      <c r="D78" s="218">
        <f t="shared" ref="D78:E78" si="112">D227</f>
        <v>0</v>
      </c>
      <c r="E78" s="218">
        <f t="shared" si="112"/>
        <v>0</v>
      </c>
      <c r="F78" s="220">
        <f t="shared" ref="F78:P78" si="113">F227</f>
        <v>0</v>
      </c>
      <c r="G78" s="218" t="str">
        <f t="shared" si="113"/>
        <v/>
      </c>
      <c r="H78" s="298">
        <f t="shared" si="113"/>
        <v>0</v>
      </c>
      <c r="I78" s="218">
        <f t="shared" si="113"/>
        <v>0</v>
      </c>
      <c r="J78" s="218">
        <f t="shared" si="113"/>
        <v>0</v>
      </c>
      <c r="K78" s="218">
        <f t="shared" si="113"/>
        <v>0</v>
      </c>
      <c r="L78" s="218">
        <f t="shared" si="113"/>
        <v>0</v>
      </c>
      <c r="M78" s="299">
        <f t="shared" si="113"/>
        <v>0</v>
      </c>
      <c r="N78" s="299">
        <f t="shared" si="113"/>
        <v>0</v>
      </c>
      <c r="O78" s="218">
        <f t="shared" si="113"/>
        <v>0</v>
      </c>
      <c r="P78" s="218">
        <f t="shared" si="113"/>
        <v>0</v>
      </c>
      <c r="Q78" s="218"/>
      <c r="R78" s="219"/>
      <c r="S78" s="179"/>
    </row>
    <row r="79" spans="1:19" hidden="1" x14ac:dyDescent="0.2">
      <c r="A79" s="238" t="s">
        <v>134</v>
      </c>
      <c r="B79" s="276"/>
      <c r="C79" s="439">
        <f>C80+C81</f>
        <v>0</v>
      </c>
      <c r="D79" s="218">
        <f t="shared" ref="D79:E79" si="114">D80+D81</f>
        <v>0</v>
      </c>
      <c r="E79" s="218">
        <f t="shared" si="114"/>
        <v>0</v>
      </c>
      <c r="F79" s="220">
        <f t="shared" ref="F79:P79" si="115">F80+F81</f>
        <v>0</v>
      </c>
      <c r="G79" s="218" t="e">
        <f t="shared" si="115"/>
        <v>#VALUE!</v>
      </c>
      <c r="H79" s="298">
        <f t="shared" si="115"/>
        <v>0</v>
      </c>
      <c r="I79" s="218">
        <f t="shared" si="115"/>
        <v>0</v>
      </c>
      <c r="J79" s="218">
        <f t="shared" si="115"/>
        <v>0</v>
      </c>
      <c r="K79" s="218">
        <f t="shared" si="115"/>
        <v>0</v>
      </c>
      <c r="L79" s="218">
        <f t="shared" si="115"/>
        <v>0</v>
      </c>
      <c r="M79" s="299">
        <f t="shared" si="115"/>
        <v>0</v>
      </c>
      <c r="N79" s="299">
        <f t="shared" si="115"/>
        <v>0</v>
      </c>
      <c r="O79" s="218">
        <f t="shared" si="115"/>
        <v>0</v>
      </c>
      <c r="P79" s="218">
        <f t="shared" si="115"/>
        <v>0</v>
      </c>
      <c r="Q79" s="218"/>
      <c r="R79" s="219"/>
      <c r="S79" s="179"/>
    </row>
    <row r="80" spans="1:19" hidden="1" x14ac:dyDescent="0.2">
      <c r="A80" s="240" t="s">
        <v>123</v>
      </c>
      <c r="B80" s="276"/>
      <c r="C80" s="439">
        <f>C229</f>
        <v>0</v>
      </c>
      <c r="D80" s="218">
        <f t="shared" ref="D80:E80" si="116">D229</f>
        <v>0</v>
      </c>
      <c r="E80" s="218">
        <f t="shared" si="116"/>
        <v>0</v>
      </c>
      <c r="F80" s="220">
        <f t="shared" ref="F80:P80" si="117">F229</f>
        <v>0</v>
      </c>
      <c r="G80" s="218" t="str">
        <f t="shared" si="117"/>
        <v>TM 04.01.00 Ieslodzījuma vietas</v>
      </c>
      <c r="H80" s="298">
        <f t="shared" si="117"/>
        <v>0</v>
      </c>
      <c r="I80" s="218">
        <f t="shared" si="117"/>
        <v>0</v>
      </c>
      <c r="J80" s="218">
        <f t="shared" si="117"/>
        <v>0</v>
      </c>
      <c r="K80" s="218">
        <f t="shared" si="117"/>
        <v>0</v>
      </c>
      <c r="L80" s="218">
        <f t="shared" si="117"/>
        <v>0</v>
      </c>
      <c r="M80" s="299">
        <f t="shared" si="117"/>
        <v>0</v>
      </c>
      <c r="N80" s="299">
        <f t="shared" si="117"/>
        <v>0</v>
      </c>
      <c r="O80" s="218">
        <f t="shared" si="117"/>
        <v>0</v>
      </c>
      <c r="P80" s="218">
        <f t="shared" si="117"/>
        <v>0</v>
      </c>
      <c r="Q80" s="218"/>
      <c r="R80" s="219"/>
      <c r="S80" s="179"/>
    </row>
    <row r="81" spans="1:19" ht="36" hidden="1" x14ac:dyDescent="0.2">
      <c r="A81" s="240" t="s">
        <v>124</v>
      </c>
      <c r="B81" s="276"/>
      <c r="C81" s="439">
        <f>C230</f>
        <v>0</v>
      </c>
      <c r="D81" s="218">
        <f t="shared" ref="D81:E81" si="118">D230</f>
        <v>0</v>
      </c>
      <c r="E81" s="218">
        <f t="shared" si="118"/>
        <v>0</v>
      </c>
      <c r="F81" s="220">
        <f t="shared" ref="F81:P81" si="119">F230</f>
        <v>0</v>
      </c>
      <c r="G81" s="218" t="str">
        <f t="shared" si="119"/>
        <v/>
      </c>
      <c r="H81" s="298">
        <f t="shared" si="119"/>
        <v>0</v>
      </c>
      <c r="I81" s="218">
        <f t="shared" si="119"/>
        <v>0</v>
      </c>
      <c r="J81" s="218">
        <f t="shared" si="119"/>
        <v>0</v>
      </c>
      <c r="K81" s="218">
        <f t="shared" si="119"/>
        <v>0</v>
      </c>
      <c r="L81" s="218">
        <f t="shared" si="119"/>
        <v>0</v>
      </c>
      <c r="M81" s="299">
        <f t="shared" si="119"/>
        <v>0</v>
      </c>
      <c r="N81" s="299">
        <f t="shared" si="119"/>
        <v>0</v>
      </c>
      <c r="O81" s="218">
        <f t="shared" si="119"/>
        <v>0</v>
      </c>
      <c r="P81" s="218">
        <f t="shared" si="119"/>
        <v>0</v>
      </c>
      <c r="Q81" s="218"/>
      <c r="R81" s="219"/>
      <c r="S81" s="179"/>
    </row>
    <row r="82" spans="1:19" hidden="1" x14ac:dyDescent="0.2">
      <c r="A82" s="238" t="s">
        <v>136</v>
      </c>
      <c r="B82" s="276"/>
      <c r="C82" s="439">
        <f>C83+C84</f>
        <v>0</v>
      </c>
      <c r="D82" s="218">
        <f t="shared" ref="D82:E82" si="120">D83+D84</f>
        <v>0</v>
      </c>
      <c r="E82" s="218">
        <f t="shared" si="120"/>
        <v>0</v>
      </c>
      <c r="F82" s="220">
        <f t="shared" ref="F82:P82" si="121">F83+F84</f>
        <v>0</v>
      </c>
      <c r="G82" s="218" t="e">
        <f t="shared" si="121"/>
        <v>#VALUE!</v>
      </c>
      <c r="H82" s="298">
        <f t="shared" si="121"/>
        <v>0</v>
      </c>
      <c r="I82" s="218">
        <f t="shared" si="121"/>
        <v>0</v>
      </c>
      <c r="J82" s="218">
        <f t="shared" si="121"/>
        <v>0</v>
      </c>
      <c r="K82" s="218">
        <f t="shared" si="121"/>
        <v>0</v>
      </c>
      <c r="L82" s="218">
        <f t="shared" si="121"/>
        <v>0</v>
      </c>
      <c r="M82" s="299">
        <f t="shared" si="121"/>
        <v>0</v>
      </c>
      <c r="N82" s="299">
        <f t="shared" si="121"/>
        <v>0</v>
      </c>
      <c r="O82" s="218">
        <f t="shared" si="121"/>
        <v>0</v>
      </c>
      <c r="P82" s="218">
        <f t="shared" si="121"/>
        <v>0</v>
      </c>
      <c r="Q82" s="218"/>
      <c r="R82" s="219"/>
      <c r="S82" s="179"/>
    </row>
    <row r="83" spans="1:19" hidden="1" x14ac:dyDescent="0.2">
      <c r="A83" s="240" t="s">
        <v>123</v>
      </c>
      <c r="B83" s="276"/>
      <c r="C83" s="439">
        <f>C232</f>
        <v>0</v>
      </c>
      <c r="D83" s="218">
        <f t="shared" ref="D83:E83" si="122">D232</f>
        <v>0</v>
      </c>
      <c r="E83" s="218">
        <f t="shared" si="122"/>
        <v>0</v>
      </c>
      <c r="F83" s="220">
        <f t="shared" ref="F83:P83" si="123">F232</f>
        <v>0</v>
      </c>
      <c r="G83" s="218" t="str">
        <f t="shared" si="123"/>
        <v>KM 20.00.00 Kultūrizglītība</v>
      </c>
      <c r="H83" s="298">
        <f t="shared" si="123"/>
        <v>0</v>
      </c>
      <c r="I83" s="218">
        <f t="shared" si="123"/>
        <v>0</v>
      </c>
      <c r="J83" s="218">
        <f t="shared" si="123"/>
        <v>0</v>
      </c>
      <c r="K83" s="218">
        <f t="shared" si="123"/>
        <v>0</v>
      </c>
      <c r="L83" s="218">
        <f t="shared" si="123"/>
        <v>0</v>
      </c>
      <c r="M83" s="299">
        <f t="shared" si="123"/>
        <v>0</v>
      </c>
      <c r="N83" s="299">
        <f t="shared" si="123"/>
        <v>0</v>
      </c>
      <c r="O83" s="218">
        <f t="shared" si="123"/>
        <v>0</v>
      </c>
      <c r="P83" s="218">
        <f t="shared" si="123"/>
        <v>0</v>
      </c>
      <c r="Q83" s="218"/>
      <c r="R83" s="219"/>
      <c r="S83" s="179"/>
    </row>
    <row r="84" spans="1:19" ht="36" hidden="1" x14ac:dyDescent="0.2">
      <c r="A84" s="240" t="s">
        <v>124</v>
      </c>
      <c r="B84" s="276"/>
      <c r="C84" s="439">
        <f>C233</f>
        <v>0</v>
      </c>
      <c r="D84" s="218">
        <f t="shared" ref="D84:E84" si="124">D233</f>
        <v>0</v>
      </c>
      <c r="E84" s="218">
        <f t="shared" si="124"/>
        <v>0</v>
      </c>
      <c r="F84" s="220">
        <f t="shared" ref="F84:P84" si="125">F233</f>
        <v>0</v>
      </c>
      <c r="G84" s="218" t="str">
        <f t="shared" si="125"/>
        <v/>
      </c>
      <c r="H84" s="298">
        <f t="shared" si="125"/>
        <v>0</v>
      </c>
      <c r="I84" s="218">
        <f t="shared" si="125"/>
        <v>0</v>
      </c>
      <c r="J84" s="218">
        <f t="shared" si="125"/>
        <v>0</v>
      </c>
      <c r="K84" s="218">
        <f t="shared" si="125"/>
        <v>0</v>
      </c>
      <c r="L84" s="218">
        <f t="shared" si="125"/>
        <v>0</v>
      </c>
      <c r="M84" s="299">
        <f t="shared" si="125"/>
        <v>0</v>
      </c>
      <c r="N84" s="299">
        <f t="shared" si="125"/>
        <v>0</v>
      </c>
      <c r="O84" s="218">
        <f t="shared" si="125"/>
        <v>0</v>
      </c>
      <c r="P84" s="218">
        <f t="shared" si="125"/>
        <v>0</v>
      </c>
      <c r="Q84" s="218"/>
      <c r="R84" s="219"/>
      <c r="S84" s="179"/>
    </row>
    <row r="85" spans="1:19" hidden="1" x14ac:dyDescent="0.2">
      <c r="A85" s="238" t="s">
        <v>138</v>
      </c>
      <c r="B85" s="276"/>
      <c r="C85" s="439">
        <f>C86+C87</f>
        <v>0</v>
      </c>
      <c r="D85" s="218">
        <f t="shared" ref="D85:E85" si="126">D86+D87</f>
        <v>0</v>
      </c>
      <c r="E85" s="218">
        <f t="shared" si="126"/>
        <v>0</v>
      </c>
      <c r="F85" s="220">
        <f t="shared" ref="F85:P85" si="127">F86+F87</f>
        <v>0</v>
      </c>
      <c r="G85" s="218" t="e">
        <f t="shared" si="127"/>
        <v>#VALUE!</v>
      </c>
      <c r="H85" s="298">
        <f t="shared" si="127"/>
        <v>0</v>
      </c>
      <c r="I85" s="218">
        <f t="shared" si="127"/>
        <v>0</v>
      </c>
      <c r="J85" s="218">
        <f t="shared" si="127"/>
        <v>0</v>
      </c>
      <c r="K85" s="218">
        <f t="shared" si="127"/>
        <v>0</v>
      </c>
      <c r="L85" s="218">
        <f t="shared" si="127"/>
        <v>0</v>
      </c>
      <c r="M85" s="299">
        <f t="shared" si="127"/>
        <v>0</v>
      </c>
      <c r="N85" s="299">
        <f t="shared" si="127"/>
        <v>0</v>
      </c>
      <c r="O85" s="218">
        <f t="shared" si="127"/>
        <v>0</v>
      </c>
      <c r="P85" s="218">
        <f t="shared" si="127"/>
        <v>0</v>
      </c>
      <c r="Q85" s="218"/>
      <c r="R85" s="219"/>
      <c r="S85" s="179"/>
    </row>
    <row r="86" spans="1:19" hidden="1" x14ac:dyDescent="0.2">
      <c r="A86" s="240" t="s">
        <v>123</v>
      </c>
      <c r="B86" s="276"/>
      <c r="C86" s="439">
        <f>C235</f>
        <v>0</v>
      </c>
      <c r="D86" s="218">
        <f t="shared" ref="D86:E86" si="128">D235</f>
        <v>0</v>
      </c>
      <c r="E86" s="218">
        <f t="shared" si="128"/>
        <v>0</v>
      </c>
      <c r="F86" s="220">
        <f t="shared" ref="F86:P86" si="129">F235</f>
        <v>0</v>
      </c>
      <c r="G86" s="218" t="e">
        <f t="shared" si="129"/>
        <v>#VALUE!</v>
      </c>
      <c r="H86" s="298">
        <f t="shared" si="129"/>
        <v>0</v>
      </c>
      <c r="I86" s="218">
        <f t="shared" si="129"/>
        <v>0</v>
      </c>
      <c r="J86" s="218">
        <f t="shared" si="129"/>
        <v>0</v>
      </c>
      <c r="K86" s="218">
        <f t="shared" si="129"/>
        <v>0</v>
      </c>
      <c r="L86" s="218">
        <f t="shared" si="129"/>
        <v>0</v>
      </c>
      <c r="M86" s="299">
        <f t="shared" si="129"/>
        <v>0</v>
      </c>
      <c r="N86" s="299">
        <f t="shared" si="129"/>
        <v>0</v>
      </c>
      <c r="O86" s="218">
        <f t="shared" si="129"/>
        <v>0</v>
      </c>
      <c r="P86" s="218">
        <f t="shared" si="129"/>
        <v>0</v>
      </c>
      <c r="Q86" s="218"/>
      <c r="R86" s="219"/>
      <c r="S86" s="179"/>
    </row>
    <row r="87" spans="1:19" ht="36" hidden="1" x14ac:dyDescent="0.2">
      <c r="A87" s="240" t="s">
        <v>124</v>
      </c>
      <c r="B87" s="276"/>
      <c r="C87" s="439">
        <f>C236</f>
        <v>0</v>
      </c>
      <c r="D87" s="218">
        <f t="shared" ref="D87:E87" si="130">D236</f>
        <v>0</v>
      </c>
      <c r="E87" s="218">
        <f t="shared" si="130"/>
        <v>0</v>
      </c>
      <c r="F87" s="220">
        <f t="shared" ref="F87:P87" si="131">F236</f>
        <v>0</v>
      </c>
      <c r="G87" s="218" t="str">
        <f t="shared" si="131"/>
        <v/>
      </c>
      <c r="H87" s="298">
        <f t="shared" si="131"/>
        <v>0</v>
      </c>
      <c r="I87" s="218">
        <f t="shared" si="131"/>
        <v>0</v>
      </c>
      <c r="J87" s="218">
        <f t="shared" si="131"/>
        <v>0</v>
      </c>
      <c r="K87" s="218">
        <f t="shared" si="131"/>
        <v>0</v>
      </c>
      <c r="L87" s="218">
        <f t="shared" si="131"/>
        <v>0</v>
      </c>
      <c r="M87" s="299">
        <f t="shared" si="131"/>
        <v>0</v>
      </c>
      <c r="N87" s="299">
        <f t="shared" si="131"/>
        <v>0</v>
      </c>
      <c r="O87" s="218">
        <f t="shared" si="131"/>
        <v>0</v>
      </c>
      <c r="P87" s="218">
        <f t="shared" si="131"/>
        <v>0</v>
      </c>
      <c r="Q87" s="218"/>
      <c r="R87" s="219"/>
      <c r="S87" s="179"/>
    </row>
    <row r="88" spans="1:19" x14ac:dyDescent="0.2">
      <c r="A88" s="244" t="s">
        <v>140</v>
      </c>
      <c r="B88" s="301"/>
      <c r="C88" s="302"/>
      <c r="D88" s="301"/>
      <c r="E88" s="301"/>
      <c r="F88" s="303"/>
      <c r="G88" s="301"/>
      <c r="H88" s="304"/>
      <c r="I88" s="301"/>
      <c r="J88" s="301"/>
      <c r="K88" s="301"/>
      <c r="L88" s="301"/>
      <c r="M88" s="305"/>
      <c r="N88" s="305"/>
      <c r="O88" s="301"/>
      <c r="P88" s="301"/>
      <c r="Q88" s="301"/>
      <c r="R88" s="306"/>
    </row>
    <row r="89" spans="1:19" x14ac:dyDescent="0.2">
      <c r="A89" s="239" t="s">
        <v>118</v>
      </c>
      <c r="B89" s="283"/>
      <c r="C89" s="454">
        <f>SUM(C90:C93)</f>
        <v>1729106.08</v>
      </c>
      <c r="D89" s="218">
        <f t="shared" ref="D89:E89" si="132">SUM(D90:D93)</f>
        <v>523363</v>
      </c>
      <c r="E89" s="218">
        <f t="shared" si="132"/>
        <v>906270</v>
      </c>
      <c r="F89" s="220">
        <f t="shared" ref="F89:P89" si="133">SUM(F90:F93)</f>
        <v>834880</v>
      </c>
      <c r="G89" s="218" t="e">
        <f t="shared" si="133"/>
        <v>#VALUE!</v>
      </c>
      <c r="H89" s="298">
        <f t="shared" si="133"/>
        <v>0</v>
      </c>
      <c r="I89" s="218">
        <f t="shared" si="133"/>
        <v>102775</v>
      </c>
      <c r="J89" s="218">
        <f t="shared" si="133"/>
        <v>239809</v>
      </c>
      <c r="K89" s="218">
        <f t="shared" si="133"/>
        <v>711262</v>
      </c>
      <c r="L89" s="218">
        <f t="shared" si="133"/>
        <v>197386</v>
      </c>
      <c r="M89" s="299">
        <f t="shared" si="133"/>
        <v>975901</v>
      </c>
      <c r="N89" s="299">
        <f t="shared" si="133"/>
        <v>975901</v>
      </c>
      <c r="O89" s="218">
        <f t="shared" si="133"/>
        <v>0</v>
      </c>
      <c r="P89" s="218">
        <f t="shared" si="133"/>
        <v>197386</v>
      </c>
      <c r="Q89" s="218"/>
      <c r="R89" s="219"/>
      <c r="S89" s="179"/>
    </row>
    <row r="90" spans="1:19" x14ac:dyDescent="0.2">
      <c r="A90" s="238" t="s">
        <v>119</v>
      </c>
      <c r="B90" s="276"/>
      <c r="C90" s="439"/>
      <c r="D90" s="218"/>
      <c r="E90" s="218"/>
      <c r="F90" s="220"/>
      <c r="G90" s="218"/>
      <c r="H90" s="298"/>
      <c r="I90" s="218"/>
      <c r="J90" s="218"/>
      <c r="K90" s="218"/>
      <c r="L90" s="218"/>
      <c r="M90" s="299"/>
      <c r="N90" s="299"/>
      <c r="O90" s="218"/>
      <c r="P90" s="218"/>
      <c r="Q90" s="218"/>
      <c r="R90" s="219"/>
      <c r="S90" s="179"/>
    </row>
    <row r="91" spans="1:19" x14ac:dyDescent="0.2">
      <c r="A91" s="238" t="s">
        <v>120</v>
      </c>
      <c r="B91" s="276"/>
      <c r="C91" s="439"/>
      <c r="D91" s="218"/>
      <c r="E91" s="218"/>
      <c r="F91" s="220"/>
      <c r="G91" s="218"/>
      <c r="H91" s="298"/>
      <c r="I91" s="218"/>
      <c r="J91" s="218"/>
      <c r="K91" s="218"/>
      <c r="L91" s="218"/>
      <c r="M91" s="299"/>
      <c r="N91" s="299"/>
      <c r="O91" s="218"/>
      <c r="P91" s="218"/>
      <c r="Q91" s="218"/>
      <c r="R91" s="219"/>
      <c r="S91" s="179"/>
    </row>
    <row r="92" spans="1:19" ht="24" x14ac:dyDescent="0.2">
      <c r="A92" s="238" t="s">
        <v>616</v>
      </c>
      <c r="B92" s="276"/>
      <c r="C92" s="439"/>
      <c r="D92" s="218"/>
      <c r="E92" s="218"/>
      <c r="F92" s="220"/>
      <c r="G92" s="218"/>
      <c r="H92" s="298"/>
      <c r="I92" s="218"/>
      <c r="J92" s="218"/>
      <c r="K92" s="218"/>
      <c r="L92" s="218"/>
      <c r="M92" s="299"/>
      <c r="N92" s="299"/>
      <c r="O92" s="218"/>
      <c r="P92" s="218"/>
      <c r="Q92" s="218"/>
      <c r="R92" s="219"/>
      <c r="S92" s="179"/>
    </row>
    <row r="93" spans="1:19" x14ac:dyDescent="0.2">
      <c r="A93" s="239" t="s">
        <v>122</v>
      </c>
      <c r="B93" s="283"/>
      <c r="C93" s="454">
        <f>C94+C95</f>
        <v>1729106.08</v>
      </c>
      <c r="D93" s="218">
        <f t="shared" ref="D93:E93" si="134">D94+D95</f>
        <v>523363</v>
      </c>
      <c r="E93" s="218">
        <f t="shared" si="134"/>
        <v>906270</v>
      </c>
      <c r="F93" s="220">
        <f t="shared" ref="F93:P93" si="135">F94+F95</f>
        <v>834880</v>
      </c>
      <c r="G93" s="218" t="e">
        <f t="shared" si="135"/>
        <v>#VALUE!</v>
      </c>
      <c r="H93" s="298">
        <f t="shared" si="135"/>
        <v>0</v>
      </c>
      <c r="I93" s="218">
        <f t="shared" si="135"/>
        <v>102775</v>
      </c>
      <c r="J93" s="218">
        <f t="shared" si="135"/>
        <v>239809</v>
      </c>
      <c r="K93" s="218">
        <f t="shared" si="135"/>
        <v>711262</v>
      </c>
      <c r="L93" s="218">
        <f t="shared" si="135"/>
        <v>197386</v>
      </c>
      <c r="M93" s="299">
        <f t="shared" si="135"/>
        <v>975901</v>
      </c>
      <c r="N93" s="299">
        <f t="shared" si="135"/>
        <v>975901</v>
      </c>
      <c r="O93" s="218">
        <f t="shared" si="135"/>
        <v>0</v>
      </c>
      <c r="P93" s="218">
        <f t="shared" si="135"/>
        <v>197386</v>
      </c>
      <c r="Q93" s="218"/>
      <c r="R93" s="219"/>
      <c r="S93" s="179"/>
    </row>
    <row r="94" spans="1:19" x14ac:dyDescent="0.2">
      <c r="A94" s="240" t="s">
        <v>123</v>
      </c>
      <c r="B94" s="276"/>
      <c r="C94" s="439">
        <f>C99+C102</f>
        <v>332280</v>
      </c>
      <c r="D94" s="218">
        <f t="shared" ref="D94:E94" si="136">D99+D102</f>
        <v>227602</v>
      </c>
      <c r="E94" s="218">
        <f t="shared" si="136"/>
        <v>834880</v>
      </c>
      <c r="F94" s="220">
        <f t="shared" ref="F94:P94" si="137">F99+F102</f>
        <v>834880</v>
      </c>
      <c r="G94" s="218" t="e">
        <f t="shared" si="137"/>
        <v>#VALUE!</v>
      </c>
      <c r="H94" s="298">
        <f t="shared" si="137"/>
        <v>0</v>
      </c>
      <c r="I94" s="218">
        <f t="shared" si="137"/>
        <v>0</v>
      </c>
      <c r="J94" s="218">
        <f t="shared" si="137"/>
        <v>0</v>
      </c>
      <c r="K94" s="218">
        <f t="shared" si="137"/>
        <v>197386</v>
      </c>
      <c r="L94" s="218">
        <f t="shared" si="137"/>
        <v>197386</v>
      </c>
      <c r="M94" s="299">
        <f t="shared" si="137"/>
        <v>975901</v>
      </c>
      <c r="N94" s="299">
        <f t="shared" si="137"/>
        <v>975901</v>
      </c>
      <c r="O94" s="218">
        <f t="shared" si="137"/>
        <v>0</v>
      </c>
      <c r="P94" s="218">
        <f t="shared" si="137"/>
        <v>197386</v>
      </c>
      <c r="Q94" s="218"/>
      <c r="R94" s="219"/>
      <c r="S94" s="179"/>
    </row>
    <row r="95" spans="1:19" ht="36" x14ac:dyDescent="0.2">
      <c r="A95" s="240" t="s">
        <v>124</v>
      </c>
      <c r="B95" s="276"/>
      <c r="C95" s="439">
        <f>C100+C103</f>
        <v>1396826.08</v>
      </c>
      <c r="D95" s="218">
        <f t="shared" ref="D95:E95" si="138">D100+D103</f>
        <v>295761</v>
      </c>
      <c r="E95" s="218">
        <f t="shared" si="138"/>
        <v>71390</v>
      </c>
      <c r="F95" s="220">
        <f t="shared" ref="F95:P95" si="139">F100+F103</f>
        <v>0</v>
      </c>
      <c r="G95" s="218" t="e">
        <f t="shared" si="139"/>
        <v>#VALUE!</v>
      </c>
      <c r="H95" s="298">
        <f t="shared" si="139"/>
        <v>0</v>
      </c>
      <c r="I95" s="218">
        <f t="shared" si="139"/>
        <v>102775</v>
      </c>
      <c r="J95" s="218">
        <f t="shared" si="139"/>
        <v>239809</v>
      </c>
      <c r="K95" s="218">
        <f t="shared" si="139"/>
        <v>513876</v>
      </c>
      <c r="L95" s="218">
        <f t="shared" si="139"/>
        <v>0</v>
      </c>
      <c r="M95" s="299">
        <f t="shared" si="139"/>
        <v>0</v>
      </c>
      <c r="N95" s="299">
        <f t="shared" si="139"/>
        <v>0</v>
      </c>
      <c r="O95" s="218">
        <f t="shared" si="139"/>
        <v>0</v>
      </c>
      <c r="P95" s="218">
        <f t="shared" si="139"/>
        <v>0</v>
      </c>
      <c r="Q95" s="218"/>
      <c r="R95" s="307"/>
      <c r="S95" s="179"/>
    </row>
    <row r="96" spans="1:19" x14ac:dyDescent="0.2">
      <c r="A96" s="239" t="s">
        <v>125</v>
      </c>
      <c r="B96" s="283"/>
      <c r="C96" s="440"/>
      <c r="D96" s="218"/>
      <c r="E96" s="218"/>
      <c r="F96" s="220"/>
      <c r="G96" s="218"/>
      <c r="H96" s="298"/>
      <c r="I96" s="218"/>
      <c r="J96" s="218"/>
      <c r="K96" s="218"/>
      <c r="L96" s="218"/>
      <c r="M96" s="299"/>
      <c r="N96" s="299"/>
      <c r="O96" s="218"/>
      <c r="P96" s="218"/>
      <c r="Q96" s="218"/>
      <c r="R96" s="219"/>
      <c r="S96" s="179"/>
    </row>
    <row r="97" spans="1:19" x14ac:dyDescent="0.2">
      <c r="A97" s="238" t="s">
        <v>126</v>
      </c>
      <c r="B97" s="276"/>
      <c r="C97" s="439"/>
      <c r="D97" s="218"/>
      <c r="E97" s="218"/>
      <c r="F97" s="220"/>
      <c r="G97" s="218"/>
      <c r="H97" s="298"/>
      <c r="I97" s="218"/>
      <c r="J97" s="218"/>
      <c r="K97" s="218"/>
      <c r="L97" s="218"/>
      <c r="M97" s="299"/>
      <c r="N97" s="299"/>
      <c r="O97" s="218"/>
      <c r="P97" s="218"/>
      <c r="Q97" s="218"/>
      <c r="R97" s="219"/>
      <c r="S97" s="179"/>
    </row>
    <row r="98" spans="1:19" x14ac:dyDescent="0.2">
      <c r="A98" s="238" t="s">
        <v>406</v>
      </c>
      <c r="B98" s="276"/>
      <c r="C98" s="439">
        <f>C99+C100</f>
        <v>1396826.08</v>
      </c>
      <c r="D98" s="218">
        <f t="shared" ref="D98:E98" si="140">D99+D100</f>
        <v>228001</v>
      </c>
      <c r="E98" s="218">
        <f t="shared" si="140"/>
        <v>0</v>
      </c>
      <c r="F98" s="220">
        <f t="shared" ref="F98:P98" si="141">F99+F100</f>
        <v>0</v>
      </c>
      <c r="G98" s="218">
        <f t="shared" si="141"/>
        <v>0</v>
      </c>
      <c r="H98" s="298">
        <f t="shared" si="141"/>
        <v>0</v>
      </c>
      <c r="I98" s="218">
        <f t="shared" si="141"/>
        <v>102775</v>
      </c>
      <c r="J98" s="218">
        <f t="shared" si="141"/>
        <v>239809</v>
      </c>
      <c r="K98" s="218">
        <f t="shared" si="141"/>
        <v>513876</v>
      </c>
      <c r="L98" s="218">
        <f t="shared" si="141"/>
        <v>0</v>
      </c>
      <c r="M98" s="299">
        <f t="shared" si="141"/>
        <v>0</v>
      </c>
      <c r="N98" s="299">
        <f t="shared" si="141"/>
        <v>0</v>
      </c>
      <c r="O98" s="218">
        <f t="shared" si="141"/>
        <v>0</v>
      </c>
      <c r="P98" s="218">
        <f t="shared" si="141"/>
        <v>0</v>
      </c>
      <c r="Q98" s="218"/>
      <c r="R98" s="219"/>
      <c r="S98" s="179"/>
    </row>
    <row r="99" spans="1:19" x14ac:dyDescent="0.2">
      <c r="A99" s="240" t="s">
        <v>123</v>
      </c>
      <c r="B99" s="276"/>
      <c r="C99" s="439">
        <f>C133</f>
        <v>0</v>
      </c>
      <c r="D99" s="218">
        <f t="shared" ref="D99:E99" si="142">D133</f>
        <v>0</v>
      </c>
      <c r="E99" s="218">
        <f t="shared" si="142"/>
        <v>0</v>
      </c>
      <c r="F99" s="220">
        <f t="shared" ref="F99:P99" si="143">F133</f>
        <v>0</v>
      </c>
      <c r="G99" s="218">
        <f t="shared" si="143"/>
        <v>0</v>
      </c>
      <c r="H99" s="298">
        <f t="shared" si="143"/>
        <v>0</v>
      </c>
      <c r="I99" s="218">
        <f t="shared" si="143"/>
        <v>0</v>
      </c>
      <c r="J99" s="218">
        <f t="shared" si="143"/>
        <v>0</v>
      </c>
      <c r="K99" s="218">
        <f t="shared" si="143"/>
        <v>0</v>
      </c>
      <c r="L99" s="218">
        <f t="shared" si="143"/>
        <v>0</v>
      </c>
      <c r="M99" s="299">
        <f t="shared" si="143"/>
        <v>0</v>
      </c>
      <c r="N99" s="299">
        <f t="shared" si="143"/>
        <v>0</v>
      </c>
      <c r="O99" s="218">
        <f t="shared" si="143"/>
        <v>0</v>
      </c>
      <c r="P99" s="218">
        <f t="shared" si="143"/>
        <v>0</v>
      </c>
      <c r="Q99" s="218"/>
      <c r="R99" s="219"/>
      <c r="S99" s="179"/>
    </row>
    <row r="100" spans="1:19" ht="36" x14ac:dyDescent="0.2">
      <c r="A100" s="240" t="s">
        <v>124</v>
      </c>
      <c r="B100" s="276"/>
      <c r="C100" s="439">
        <f>C134+C135+C136</f>
        <v>1396826.08</v>
      </c>
      <c r="D100" s="218">
        <f t="shared" ref="D100:P100" si="144">D134+D135+D136</f>
        <v>228001</v>
      </c>
      <c r="E100" s="218">
        <f t="shared" si="144"/>
        <v>0</v>
      </c>
      <c r="F100" s="220">
        <f t="shared" si="144"/>
        <v>0</v>
      </c>
      <c r="G100" s="218">
        <f t="shared" si="144"/>
        <v>0</v>
      </c>
      <c r="H100" s="298">
        <f t="shared" si="144"/>
        <v>0</v>
      </c>
      <c r="I100" s="218">
        <f t="shared" si="144"/>
        <v>102775</v>
      </c>
      <c r="J100" s="218">
        <f t="shared" si="144"/>
        <v>239809</v>
      </c>
      <c r="K100" s="218">
        <f t="shared" si="144"/>
        <v>513876</v>
      </c>
      <c r="L100" s="218">
        <f t="shared" si="144"/>
        <v>0</v>
      </c>
      <c r="M100" s="299">
        <f t="shared" si="144"/>
        <v>0</v>
      </c>
      <c r="N100" s="299">
        <f t="shared" si="144"/>
        <v>0</v>
      </c>
      <c r="O100" s="218">
        <f t="shared" si="144"/>
        <v>0</v>
      </c>
      <c r="P100" s="218">
        <f t="shared" si="144"/>
        <v>0</v>
      </c>
      <c r="Q100" s="218"/>
      <c r="R100" s="300"/>
      <c r="S100" s="179"/>
    </row>
    <row r="101" spans="1:19" x14ac:dyDescent="0.2">
      <c r="A101" s="240" t="s">
        <v>127</v>
      </c>
      <c r="B101" s="276"/>
      <c r="C101" s="439">
        <f>C102+C103</f>
        <v>332280</v>
      </c>
      <c r="D101" s="218">
        <f t="shared" ref="D101:E101" si="145">D102+D103</f>
        <v>295362</v>
      </c>
      <c r="E101" s="218">
        <f t="shared" si="145"/>
        <v>906270</v>
      </c>
      <c r="F101" s="220">
        <f t="shared" ref="F101:P101" si="146">F102+F103</f>
        <v>834880</v>
      </c>
      <c r="G101" s="218" t="e">
        <f t="shared" si="146"/>
        <v>#VALUE!</v>
      </c>
      <c r="H101" s="298">
        <f t="shared" si="146"/>
        <v>0</v>
      </c>
      <c r="I101" s="218">
        <f t="shared" si="146"/>
        <v>0</v>
      </c>
      <c r="J101" s="218">
        <f t="shared" si="146"/>
        <v>0</v>
      </c>
      <c r="K101" s="218">
        <f t="shared" si="146"/>
        <v>197386</v>
      </c>
      <c r="L101" s="218">
        <f t="shared" si="146"/>
        <v>197386</v>
      </c>
      <c r="M101" s="299">
        <f t="shared" si="146"/>
        <v>975901</v>
      </c>
      <c r="N101" s="299">
        <f t="shared" si="146"/>
        <v>975901</v>
      </c>
      <c r="O101" s="218">
        <f t="shared" si="146"/>
        <v>0</v>
      </c>
      <c r="P101" s="218">
        <f t="shared" si="146"/>
        <v>197386</v>
      </c>
      <c r="Q101" s="218"/>
      <c r="R101" s="300"/>
      <c r="S101" s="179"/>
    </row>
    <row r="102" spans="1:19" x14ac:dyDescent="0.2">
      <c r="A102" s="240" t="s">
        <v>123</v>
      </c>
      <c r="B102" s="276"/>
      <c r="C102" s="439">
        <f>C116+C129+C130</f>
        <v>332280</v>
      </c>
      <c r="D102" s="218">
        <f t="shared" ref="D102:E102" si="147">D116+D129+D130</f>
        <v>227602</v>
      </c>
      <c r="E102" s="218">
        <f t="shared" si="147"/>
        <v>834880</v>
      </c>
      <c r="F102" s="220">
        <f t="shared" ref="F102:P102" si="148">F116+F129+F130</f>
        <v>834880</v>
      </c>
      <c r="G102" s="218" t="e">
        <f t="shared" si="148"/>
        <v>#VALUE!</v>
      </c>
      <c r="H102" s="298">
        <f t="shared" si="148"/>
        <v>0</v>
      </c>
      <c r="I102" s="218">
        <f t="shared" si="148"/>
        <v>0</v>
      </c>
      <c r="J102" s="218">
        <f t="shared" si="148"/>
        <v>0</v>
      </c>
      <c r="K102" s="218">
        <f t="shared" si="148"/>
        <v>197386</v>
      </c>
      <c r="L102" s="218">
        <f t="shared" si="148"/>
        <v>197386</v>
      </c>
      <c r="M102" s="299">
        <f t="shared" si="148"/>
        <v>975901</v>
      </c>
      <c r="N102" s="299">
        <f t="shared" si="148"/>
        <v>975901</v>
      </c>
      <c r="O102" s="218">
        <f t="shared" si="148"/>
        <v>0</v>
      </c>
      <c r="P102" s="218">
        <f t="shared" si="148"/>
        <v>197386</v>
      </c>
      <c r="Q102" s="218"/>
      <c r="R102" s="300"/>
      <c r="S102" s="179"/>
    </row>
    <row r="103" spans="1:19" ht="36" x14ac:dyDescent="0.2">
      <c r="A103" s="240" t="s">
        <v>124</v>
      </c>
      <c r="B103" s="276"/>
      <c r="C103" s="439">
        <f>C117+C131</f>
        <v>0</v>
      </c>
      <c r="D103" s="218">
        <f t="shared" ref="D103:E103" si="149">D117+D131</f>
        <v>67760</v>
      </c>
      <c r="E103" s="218">
        <f t="shared" si="149"/>
        <v>71390</v>
      </c>
      <c r="F103" s="220">
        <f t="shared" ref="F103:P103" si="150">F117+F131</f>
        <v>0</v>
      </c>
      <c r="G103" s="218" t="e">
        <f t="shared" si="150"/>
        <v>#VALUE!</v>
      </c>
      <c r="H103" s="298">
        <f t="shared" si="150"/>
        <v>0</v>
      </c>
      <c r="I103" s="218">
        <f t="shared" si="150"/>
        <v>0</v>
      </c>
      <c r="J103" s="218">
        <f t="shared" si="150"/>
        <v>0</v>
      </c>
      <c r="K103" s="218">
        <f t="shared" si="150"/>
        <v>0</v>
      </c>
      <c r="L103" s="218">
        <f t="shared" si="150"/>
        <v>0</v>
      </c>
      <c r="M103" s="299">
        <f t="shared" si="150"/>
        <v>0</v>
      </c>
      <c r="N103" s="299">
        <f t="shared" si="150"/>
        <v>0</v>
      </c>
      <c r="O103" s="218">
        <f t="shared" si="150"/>
        <v>0</v>
      </c>
      <c r="P103" s="218">
        <f t="shared" si="150"/>
        <v>0</v>
      </c>
      <c r="Q103" s="218"/>
      <c r="R103" s="300"/>
      <c r="S103" s="179"/>
    </row>
    <row r="104" spans="1:19" x14ac:dyDescent="0.2">
      <c r="A104" s="245" t="s">
        <v>639</v>
      </c>
      <c r="B104" s="211"/>
      <c r="C104" s="308"/>
      <c r="D104" s="211"/>
      <c r="E104" s="211"/>
      <c r="F104" s="309"/>
      <c r="G104" s="211"/>
      <c r="H104" s="310"/>
      <c r="I104" s="211"/>
      <c r="J104" s="211"/>
      <c r="K104" s="211"/>
      <c r="L104" s="211"/>
      <c r="M104" s="311"/>
      <c r="N104" s="311"/>
      <c r="O104" s="211"/>
      <c r="P104" s="211"/>
      <c r="Q104" s="211"/>
      <c r="R104" s="312"/>
    </row>
    <row r="105" spans="1:19" hidden="1" x14ac:dyDescent="0.2">
      <c r="A105" s="245"/>
      <c r="B105" s="211"/>
      <c r="C105" s="308"/>
      <c r="D105" s="211"/>
      <c r="E105" s="211"/>
      <c r="F105" s="309"/>
      <c r="G105" s="211"/>
      <c r="H105" s="310"/>
      <c r="I105" s="211"/>
      <c r="J105" s="211"/>
      <c r="K105" s="211"/>
      <c r="L105" s="211"/>
      <c r="M105" s="311"/>
      <c r="N105" s="311"/>
      <c r="O105" s="211"/>
      <c r="P105" s="211"/>
      <c r="Q105" s="211"/>
      <c r="R105" s="312"/>
    </row>
    <row r="106" spans="1:19" x14ac:dyDescent="0.2">
      <c r="A106" s="239" t="s">
        <v>118</v>
      </c>
      <c r="B106" s="283"/>
      <c r="C106" s="439">
        <f>SUM(C107:C110)</f>
        <v>0</v>
      </c>
      <c r="D106" s="218">
        <f t="shared" ref="D106:E106" si="151">SUM(D107:D110)</f>
        <v>67760</v>
      </c>
      <c r="E106" s="218">
        <f t="shared" si="151"/>
        <v>71390</v>
      </c>
      <c r="F106" s="220">
        <f t="shared" ref="F106:P106" si="152">SUM(F107:F110)</f>
        <v>0</v>
      </c>
      <c r="G106" s="218" t="e">
        <f t="shared" si="152"/>
        <v>#VALUE!</v>
      </c>
      <c r="H106" s="298">
        <f t="shared" si="152"/>
        <v>0</v>
      </c>
      <c r="I106" s="218">
        <f t="shared" si="152"/>
        <v>0</v>
      </c>
      <c r="J106" s="218">
        <f t="shared" si="152"/>
        <v>0</v>
      </c>
      <c r="K106" s="218">
        <f t="shared" si="152"/>
        <v>0</v>
      </c>
      <c r="L106" s="218">
        <f t="shared" si="152"/>
        <v>0</v>
      </c>
      <c r="M106" s="299">
        <f t="shared" si="152"/>
        <v>0</v>
      </c>
      <c r="N106" s="299">
        <f t="shared" si="152"/>
        <v>0</v>
      </c>
      <c r="O106" s="218">
        <f t="shared" si="152"/>
        <v>0</v>
      </c>
      <c r="P106" s="218">
        <f t="shared" si="152"/>
        <v>0</v>
      </c>
      <c r="Q106" s="218"/>
      <c r="R106" s="219"/>
      <c r="S106" s="178"/>
    </row>
    <row r="107" spans="1:19" x14ac:dyDescent="0.2">
      <c r="A107" s="238" t="s">
        <v>119</v>
      </c>
      <c r="B107" s="276"/>
      <c r="C107" s="439"/>
      <c r="D107" s="218"/>
      <c r="E107" s="218"/>
      <c r="F107" s="220"/>
      <c r="G107" s="218"/>
      <c r="H107" s="298"/>
      <c r="I107" s="218"/>
      <c r="J107" s="218"/>
      <c r="K107" s="218"/>
      <c r="L107" s="218"/>
      <c r="M107" s="299"/>
      <c r="N107" s="299"/>
      <c r="O107" s="218"/>
      <c r="P107" s="218"/>
      <c r="Q107" s="218"/>
      <c r="R107" s="313"/>
      <c r="S107" s="178"/>
    </row>
    <row r="108" spans="1:19" x14ac:dyDescent="0.2">
      <c r="A108" s="238" t="s">
        <v>120</v>
      </c>
      <c r="B108" s="276"/>
      <c r="C108" s="439"/>
      <c r="D108" s="218"/>
      <c r="E108" s="218"/>
      <c r="F108" s="220"/>
      <c r="G108" s="218"/>
      <c r="H108" s="298"/>
      <c r="I108" s="218"/>
      <c r="J108" s="218"/>
      <c r="K108" s="218"/>
      <c r="L108" s="218"/>
      <c r="M108" s="299"/>
      <c r="N108" s="299"/>
      <c r="O108" s="218"/>
      <c r="P108" s="218"/>
      <c r="Q108" s="218"/>
      <c r="R108" s="233"/>
      <c r="S108" s="178"/>
    </row>
    <row r="109" spans="1:19" ht="24" x14ac:dyDescent="0.2">
      <c r="A109" s="238" t="s">
        <v>616</v>
      </c>
      <c r="B109" s="276"/>
      <c r="C109" s="439"/>
      <c r="D109" s="218"/>
      <c r="E109" s="218"/>
      <c r="F109" s="220"/>
      <c r="G109" s="218"/>
      <c r="H109" s="298"/>
      <c r="I109" s="218"/>
      <c r="J109" s="218"/>
      <c r="K109" s="218"/>
      <c r="L109" s="218"/>
      <c r="M109" s="299"/>
      <c r="N109" s="299"/>
      <c r="O109" s="218"/>
      <c r="P109" s="218"/>
      <c r="Q109" s="218"/>
      <c r="R109" s="233"/>
      <c r="S109" s="178"/>
    </row>
    <row r="110" spans="1:19" x14ac:dyDescent="0.2">
      <c r="A110" s="239" t="s">
        <v>122</v>
      </c>
      <c r="B110" s="283"/>
      <c r="C110" s="439">
        <f>C111+C112</f>
        <v>0</v>
      </c>
      <c r="D110" s="218">
        <f t="shared" ref="D110:E110" si="153">D111+D112</f>
        <v>67760</v>
      </c>
      <c r="E110" s="218">
        <f t="shared" si="153"/>
        <v>71390</v>
      </c>
      <c r="F110" s="220">
        <f t="shared" ref="F110:P110" si="154">F111+F112</f>
        <v>0</v>
      </c>
      <c r="G110" s="218" t="e">
        <f t="shared" si="154"/>
        <v>#VALUE!</v>
      </c>
      <c r="H110" s="298">
        <f t="shared" si="154"/>
        <v>0</v>
      </c>
      <c r="I110" s="218">
        <f t="shared" si="154"/>
        <v>0</v>
      </c>
      <c r="J110" s="218">
        <f t="shared" si="154"/>
        <v>0</v>
      </c>
      <c r="K110" s="218">
        <f t="shared" si="154"/>
        <v>0</v>
      </c>
      <c r="L110" s="218">
        <f t="shared" si="154"/>
        <v>0</v>
      </c>
      <c r="M110" s="299">
        <f t="shared" si="154"/>
        <v>0</v>
      </c>
      <c r="N110" s="299">
        <f t="shared" si="154"/>
        <v>0</v>
      </c>
      <c r="O110" s="218">
        <f t="shared" si="154"/>
        <v>0</v>
      </c>
      <c r="P110" s="218">
        <f t="shared" si="154"/>
        <v>0</v>
      </c>
      <c r="Q110" s="218"/>
      <c r="R110" s="233"/>
      <c r="S110" s="178"/>
    </row>
    <row r="111" spans="1:19" x14ac:dyDescent="0.2">
      <c r="A111" s="240" t="s">
        <v>123</v>
      </c>
      <c r="B111" s="276"/>
      <c r="C111" s="439">
        <f>C116</f>
        <v>0</v>
      </c>
      <c r="D111" s="218">
        <f t="shared" ref="D111:E111" si="155">D116</f>
        <v>0</v>
      </c>
      <c r="E111" s="218">
        <f t="shared" si="155"/>
        <v>0</v>
      </c>
      <c r="F111" s="220">
        <f t="shared" ref="F111:P111" si="156">F116</f>
        <v>0</v>
      </c>
      <c r="G111" s="218">
        <f t="shared" si="156"/>
        <v>0</v>
      </c>
      <c r="H111" s="298">
        <f t="shared" si="156"/>
        <v>0</v>
      </c>
      <c r="I111" s="218">
        <f t="shared" si="156"/>
        <v>0</v>
      </c>
      <c r="J111" s="218">
        <f t="shared" si="156"/>
        <v>0</v>
      </c>
      <c r="K111" s="218">
        <f t="shared" si="156"/>
        <v>0</v>
      </c>
      <c r="L111" s="218">
        <f t="shared" si="156"/>
        <v>0</v>
      </c>
      <c r="M111" s="299">
        <f t="shared" si="156"/>
        <v>0</v>
      </c>
      <c r="N111" s="299">
        <f t="shared" si="156"/>
        <v>0</v>
      </c>
      <c r="O111" s="218">
        <f t="shared" si="156"/>
        <v>0</v>
      </c>
      <c r="P111" s="218">
        <f t="shared" si="156"/>
        <v>0</v>
      </c>
      <c r="Q111" s="218"/>
      <c r="R111" s="233"/>
      <c r="S111" s="178"/>
    </row>
    <row r="112" spans="1:19" ht="36" x14ac:dyDescent="0.2">
      <c r="A112" s="240" t="s">
        <v>124</v>
      </c>
      <c r="B112" s="276"/>
      <c r="C112" s="439">
        <f>C117</f>
        <v>0</v>
      </c>
      <c r="D112" s="218">
        <f t="shared" ref="D112:E112" si="157">D117</f>
        <v>67760</v>
      </c>
      <c r="E112" s="218">
        <f t="shared" si="157"/>
        <v>71390</v>
      </c>
      <c r="F112" s="220">
        <f t="shared" ref="F112:P112" si="158">F117</f>
        <v>0</v>
      </c>
      <c r="G112" s="218" t="str">
        <f t="shared" si="158"/>
        <v>63.08.00 Eiropas Sociālā fonda (ESF) projekti (2014-2020) (2021.gadam)</v>
      </c>
      <c r="H112" s="298">
        <f t="shared" si="158"/>
        <v>0</v>
      </c>
      <c r="I112" s="218">
        <f t="shared" si="158"/>
        <v>0</v>
      </c>
      <c r="J112" s="218">
        <f t="shared" si="158"/>
        <v>0</v>
      </c>
      <c r="K112" s="218">
        <f t="shared" si="158"/>
        <v>0</v>
      </c>
      <c r="L112" s="218">
        <f t="shared" si="158"/>
        <v>0</v>
      </c>
      <c r="M112" s="299">
        <f t="shared" si="158"/>
        <v>0</v>
      </c>
      <c r="N112" s="299">
        <f t="shared" si="158"/>
        <v>0</v>
      </c>
      <c r="O112" s="218">
        <f t="shared" si="158"/>
        <v>0</v>
      </c>
      <c r="P112" s="218">
        <f t="shared" si="158"/>
        <v>0</v>
      </c>
      <c r="Q112" s="218"/>
      <c r="R112" s="233"/>
      <c r="S112" s="178"/>
    </row>
    <row r="113" spans="1:19" x14ac:dyDescent="0.2">
      <c r="A113" s="239" t="s">
        <v>125</v>
      </c>
      <c r="B113" s="283"/>
      <c r="C113" s="440"/>
      <c r="D113" s="218"/>
      <c r="E113" s="218"/>
      <c r="F113" s="220"/>
      <c r="G113" s="218"/>
      <c r="H113" s="298"/>
      <c r="I113" s="218"/>
      <c r="J113" s="218"/>
      <c r="K113" s="218"/>
      <c r="L113" s="218"/>
      <c r="M113" s="299"/>
      <c r="N113" s="299"/>
      <c r="O113" s="218"/>
      <c r="P113" s="218"/>
      <c r="Q113" s="218"/>
      <c r="R113" s="233"/>
      <c r="S113" s="178"/>
    </row>
    <row r="114" spans="1:19" x14ac:dyDescent="0.2">
      <c r="A114" s="238" t="s">
        <v>126</v>
      </c>
      <c r="B114" s="276"/>
      <c r="C114" s="439"/>
      <c r="D114" s="218"/>
      <c r="E114" s="218"/>
      <c r="F114" s="220"/>
      <c r="G114" s="218"/>
      <c r="H114" s="298"/>
      <c r="I114" s="218"/>
      <c r="J114" s="218"/>
      <c r="K114" s="218"/>
      <c r="L114" s="218"/>
      <c r="M114" s="299"/>
      <c r="N114" s="299"/>
      <c r="O114" s="218"/>
      <c r="P114" s="218"/>
      <c r="Q114" s="218"/>
      <c r="R114" s="233"/>
      <c r="S114" s="178"/>
    </row>
    <row r="115" spans="1:19" ht="69" customHeight="1" x14ac:dyDescent="0.2">
      <c r="A115" s="238" t="s">
        <v>127</v>
      </c>
      <c r="B115" s="276"/>
      <c r="C115" s="439">
        <f>C116+C117</f>
        <v>0</v>
      </c>
      <c r="D115" s="218">
        <f t="shared" ref="D115:E115" si="159">D116+D117</f>
        <v>67760</v>
      </c>
      <c r="E115" s="218">
        <f t="shared" si="159"/>
        <v>71390</v>
      </c>
      <c r="F115" s="220">
        <f t="shared" ref="F115:P115" si="160">F116+F117</f>
        <v>0</v>
      </c>
      <c r="G115" s="218" t="e">
        <f t="shared" si="160"/>
        <v>#VALUE!</v>
      </c>
      <c r="H115" s="298">
        <f t="shared" si="160"/>
        <v>0</v>
      </c>
      <c r="I115" s="218">
        <f t="shared" si="160"/>
        <v>0</v>
      </c>
      <c r="J115" s="218">
        <f t="shared" si="160"/>
        <v>0</v>
      </c>
      <c r="K115" s="218">
        <f t="shared" si="160"/>
        <v>0</v>
      </c>
      <c r="L115" s="218">
        <f t="shared" si="160"/>
        <v>0</v>
      </c>
      <c r="M115" s="299">
        <f t="shared" si="160"/>
        <v>0</v>
      </c>
      <c r="N115" s="299">
        <f t="shared" si="160"/>
        <v>0</v>
      </c>
      <c r="O115" s="218">
        <f t="shared" si="160"/>
        <v>0</v>
      </c>
      <c r="P115" s="218">
        <f t="shared" si="160"/>
        <v>0</v>
      </c>
      <c r="Q115" s="218"/>
      <c r="R115" s="314"/>
      <c r="S115" s="178"/>
    </row>
    <row r="116" spans="1:19" x14ac:dyDescent="0.2">
      <c r="A116" s="240" t="s">
        <v>123</v>
      </c>
      <c r="B116" s="276"/>
      <c r="C116" s="439"/>
      <c r="D116" s="218"/>
      <c r="E116" s="218"/>
      <c r="F116" s="220"/>
      <c r="G116" s="218"/>
      <c r="H116" s="298"/>
      <c r="I116" s="218"/>
      <c r="J116" s="218"/>
      <c r="K116" s="218"/>
      <c r="L116" s="218"/>
      <c r="M116" s="299"/>
      <c r="N116" s="299"/>
      <c r="O116" s="218"/>
      <c r="P116" s="218"/>
      <c r="Q116" s="218"/>
      <c r="R116" s="233"/>
      <c r="S116" s="178"/>
    </row>
    <row r="117" spans="1:19" ht="48" x14ac:dyDescent="0.2">
      <c r="A117" s="240" t="s">
        <v>124</v>
      </c>
      <c r="B117" s="315" t="s">
        <v>143</v>
      </c>
      <c r="C117" s="439">
        <v>0</v>
      </c>
      <c r="D117" s="218">
        <v>67760</v>
      </c>
      <c r="E117" s="218">
        <v>71390</v>
      </c>
      <c r="F117" s="220"/>
      <c r="G117" s="218" t="s">
        <v>143</v>
      </c>
      <c r="H117" s="298"/>
      <c r="I117" s="218">
        <v>0</v>
      </c>
      <c r="J117" s="218">
        <v>0</v>
      </c>
      <c r="K117" s="218"/>
      <c r="L117" s="218"/>
      <c r="M117" s="299"/>
      <c r="N117" s="299"/>
      <c r="O117" s="218"/>
      <c r="P117" s="218"/>
      <c r="Q117" s="218"/>
      <c r="R117" s="316" t="s">
        <v>408</v>
      </c>
      <c r="S117" s="183" t="s">
        <v>129</v>
      </c>
    </row>
    <row r="118" spans="1:19" x14ac:dyDescent="0.2">
      <c r="A118" s="245" t="s">
        <v>409</v>
      </c>
      <c r="B118" s="211"/>
      <c r="C118" s="308"/>
      <c r="D118" s="211"/>
      <c r="E118" s="211"/>
      <c r="F118" s="309"/>
      <c r="G118" s="211"/>
      <c r="H118" s="310"/>
      <c r="I118" s="211"/>
      <c r="J118" s="211"/>
      <c r="K118" s="211"/>
      <c r="L118" s="211"/>
      <c r="M118" s="311"/>
      <c r="N118" s="311"/>
      <c r="O118" s="211"/>
      <c r="P118" s="211"/>
      <c r="Q118" s="211"/>
      <c r="R118" s="312"/>
    </row>
    <row r="119" spans="1:19" ht="33.75" x14ac:dyDescent="0.2">
      <c r="A119" s="239" t="s">
        <v>118</v>
      </c>
      <c r="B119" s="283"/>
      <c r="C119" s="454">
        <f>SUM(C120:C123)</f>
        <v>1729106.08</v>
      </c>
      <c r="D119" s="298">
        <f t="shared" ref="D119:E119" si="161">SUM(D120:D123)</f>
        <v>455603</v>
      </c>
      <c r="E119" s="298">
        <f t="shared" si="161"/>
        <v>834880</v>
      </c>
      <c r="F119" s="220">
        <f t="shared" ref="F119:P119" si="162">SUM(F120:F123)</f>
        <v>834880</v>
      </c>
      <c r="G119" s="298" t="e">
        <f t="shared" si="162"/>
        <v>#VALUE!</v>
      </c>
      <c r="H119" s="298">
        <f t="shared" si="162"/>
        <v>0</v>
      </c>
      <c r="I119" s="298">
        <f t="shared" si="162"/>
        <v>102775</v>
      </c>
      <c r="J119" s="298">
        <f t="shared" si="162"/>
        <v>239809</v>
      </c>
      <c r="K119" s="298">
        <f t="shared" si="162"/>
        <v>711262</v>
      </c>
      <c r="L119" s="298">
        <f t="shared" si="162"/>
        <v>197386</v>
      </c>
      <c r="M119" s="299">
        <f t="shared" si="162"/>
        <v>975901</v>
      </c>
      <c r="N119" s="299">
        <f t="shared" si="162"/>
        <v>975901</v>
      </c>
      <c r="O119" s="298">
        <f t="shared" si="162"/>
        <v>0</v>
      </c>
      <c r="P119" s="298">
        <f t="shared" si="162"/>
        <v>197386</v>
      </c>
      <c r="Q119" s="218"/>
      <c r="R119" s="231" t="s">
        <v>601</v>
      </c>
      <c r="S119" s="178"/>
    </row>
    <row r="120" spans="1:19" x14ac:dyDescent="0.2">
      <c r="A120" s="238" t="s">
        <v>119</v>
      </c>
      <c r="B120" s="276"/>
      <c r="C120" s="439"/>
      <c r="D120" s="298"/>
      <c r="E120" s="298"/>
      <c r="F120" s="220"/>
      <c r="G120" s="218"/>
      <c r="H120" s="298"/>
      <c r="I120" s="218"/>
      <c r="J120" s="218"/>
      <c r="K120" s="218"/>
      <c r="L120" s="218"/>
      <c r="M120" s="299"/>
      <c r="N120" s="299"/>
      <c r="O120" s="218"/>
      <c r="P120" s="218"/>
      <c r="Q120" s="218"/>
      <c r="R120" s="219"/>
      <c r="S120" s="178"/>
    </row>
    <row r="121" spans="1:19" x14ac:dyDescent="0.2">
      <c r="A121" s="238" t="s">
        <v>120</v>
      </c>
      <c r="B121" s="276"/>
      <c r="C121" s="439"/>
      <c r="D121" s="298"/>
      <c r="E121" s="298"/>
      <c r="F121" s="220"/>
      <c r="G121" s="218"/>
      <c r="H121" s="298"/>
      <c r="I121" s="218"/>
      <c r="J121" s="218"/>
      <c r="K121" s="218"/>
      <c r="L121" s="218"/>
      <c r="M121" s="299"/>
      <c r="N121" s="299"/>
      <c r="O121" s="218"/>
      <c r="P121" s="218"/>
      <c r="Q121" s="218"/>
      <c r="R121" s="233"/>
      <c r="S121" s="178"/>
    </row>
    <row r="122" spans="1:19" ht="24" x14ac:dyDescent="0.2">
      <c r="A122" s="238" t="s">
        <v>616</v>
      </c>
      <c r="B122" s="276"/>
      <c r="C122" s="439"/>
      <c r="D122" s="298"/>
      <c r="E122" s="298"/>
      <c r="F122" s="220"/>
      <c r="G122" s="218"/>
      <c r="H122" s="298"/>
      <c r="I122" s="218"/>
      <c r="J122" s="218"/>
      <c r="K122" s="218"/>
      <c r="L122" s="218"/>
      <c r="M122" s="299"/>
      <c r="N122" s="299"/>
      <c r="O122" s="218"/>
      <c r="P122" s="218"/>
      <c r="Q122" s="218"/>
      <c r="R122" s="233"/>
      <c r="S122" s="178"/>
    </row>
    <row r="123" spans="1:19" x14ac:dyDescent="0.2">
      <c r="A123" s="239" t="s">
        <v>122</v>
      </c>
      <c r="B123" s="283"/>
      <c r="C123" s="454">
        <f>C124+C125</f>
        <v>1729106.08</v>
      </c>
      <c r="D123" s="298">
        <f t="shared" ref="D123:E123" si="163">D124+D125</f>
        <v>455603</v>
      </c>
      <c r="E123" s="298">
        <f t="shared" si="163"/>
        <v>834880</v>
      </c>
      <c r="F123" s="220">
        <f t="shared" ref="F123:P123" si="164">F124+F125</f>
        <v>834880</v>
      </c>
      <c r="G123" s="298" t="e">
        <f t="shared" si="164"/>
        <v>#VALUE!</v>
      </c>
      <c r="H123" s="298">
        <f t="shared" si="164"/>
        <v>0</v>
      </c>
      <c r="I123" s="298">
        <f t="shared" si="164"/>
        <v>102775</v>
      </c>
      <c r="J123" s="298">
        <f t="shared" si="164"/>
        <v>239809</v>
      </c>
      <c r="K123" s="298">
        <f t="shared" si="164"/>
        <v>711262</v>
      </c>
      <c r="L123" s="298">
        <f t="shared" si="164"/>
        <v>197386</v>
      </c>
      <c r="M123" s="299">
        <f t="shared" si="164"/>
        <v>975901</v>
      </c>
      <c r="N123" s="299">
        <f t="shared" si="164"/>
        <v>975901</v>
      </c>
      <c r="O123" s="298">
        <f t="shared" si="164"/>
        <v>0</v>
      </c>
      <c r="P123" s="298">
        <f t="shared" si="164"/>
        <v>197386</v>
      </c>
      <c r="Q123" s="218"/>
      <c r="R123" s="233"/>
      <c r="S123" s="178"/>
    </row>
    <row r="124" spans="1:19" x14ac:dyDescent="0.2">
      <c r="A124" s="240" t="s">
        <v>123</v>
      </c>
      <c r="B124" s="276"/>
      <c r="C124" s="439">
        <f>C129+C130+C133</f>
        <v>332280</v>
      </c>
      <c r="D124" s="218">
        <f t="shared" ref="D124:E124" si="165">D129+D130+D133</f>
        <v>227602</v>
      </c>
      <c r="E124" s="218">
        <f t="shared" si="165"/>
        <v>834880</v>
      </c>
      <c r="F124" s="220">
        <f t="shared" ref="F124:P124" si="166">F129+F130+F133</f>
        <v>834880</v>
      </c>
      <c r="G124" s="218" t="e">
        <f t="shared" si="166"/>
        <v>#VALUE!</v>
      </c>
      <c r="H124" s="298">
        <f t="shared" si="166"/>
        <v>0</v>
      </c>
      <c r="I124" s="218">
        <f t="shared" si="166"/>
        <v>0</v>
      </c>
      <c r="J124" s="218">
        <f t="shared" si="166"/>
        <v>0</v>
      </c>
      <c r="K124" s="218">
        <f t="shared" si="166"/>
        <v>197386</v>
      </c>
      <c r="L124" s="218">
        <f t="shared" si="166"/>
        <v>197386</v>
      </c>
      <c r="M124" s="299">
        <f t="shared" si="166"/>
        <v>975901</v>
      </c>
      <c r="N124" s="299">
        <f t="shared" si="166"/>
        <v>975901</v>
      </c>
      <c r="O124" s="218">
        <f t="shared" si="166"/>
        <v>0</v>
      </c>
      <c r="P124" s="218">
        <f t="shared" si="166"/>
        <v>197386</v>
      </c>
      <c r="Q124" s="218"/>
      <c r="R124" s="233"/>
      <c r="S124" s="178"/>
    </row>
    <row r="125" spans="1:19" ht="36" x14ac:dyDescent="0.2">
      <c r="A125" s="240" t="s">
        <v>124</v>
      </c>
      <c r="B125" s="317"/>
      <c r="C125" s="439">
        <f>C131+C134+C135+C136</f>
        <v>1396826.08</v>
      </c>
      <c r="D125" s="218">
        <f t="shared" ref="D125:P125" si="167">D131+D134+D135+D136</f>
        <v>228001</v>
      </c>
      <c r="E125" s="218">
        <f t="shared" si="167"/>
        <v>0</v>
      </c>
      <c r="F125" s="220">
        <f t="shared" si="167"/>
        <v>0</v>
      </c>
      <c r="G125" s="218" t="e">
        <f t="shared" si="167"/>
        <v>#VALUE!</v>
      </c>
      <c r="H125" s="298">
        <f t="shared" si="167"/>
        <v>0</v>
      </c>
      <c r="I125" s="218">
        <f t="shared" si="167"/>
        <v>102775</v>
      </c>
      <c r="J125" s="218">
        <f t="shared" si="167"/>
        <v>239809</v>
      </c>
      <c r="K125" s="218">
        <f t="shared" si="167"/>
        <v>513876</v>
      </c>
      <c r="L125" s="218">
        <f t="shared" si="167"/>
        <v>0</v>
      </c>
      <c r="M125" s="299">
        <f t="shared" si="167"/>
        <v>0</v>
      </c>
      <c r="N125" s="299">
        <f t="shared" si="167"/>
        <v>0</v>
      </c>
      <c r="O125" s="218">
        <f t="shared" si="167"/>
        <v>0</v>
      </c>
      <c r="P125" s="218">
        <f t="shared" si="167"/>
        <v>0</v>
      </c>
      <c r="Q125" s="218"/>
      <c r="R125" s="316"/>
      <c r="S125" s="178"/>
    </row>
    <row r="126" spans="1:19" x14ac:dyDescent="0.2">
      <c r="A126" s="239" t="s">
        <v>125</v>
      </c>
      <c r="B126" s="283"/>
      <c r="C126" s="440"/>
      <c r="D126" s="298"/>
      <c r="E126" s="298"/>
      <c r="F126" s="220"/>
      <c r="G126" s="218"/>
      <c r="H126" s="298"/>
      <c r="I126" s="218"/>
      <c r="J126" s="218"/>
      <c r="K126" s="218"/>
      <c r="L126" s="218"/>
      <c r="M126" s="299"/>
      <c r="N126" s="299"/>
      <c r="O126" s="218"/>
      <c r="P126" s="218"/>
      <c r="Q126" s="218"/>
      <c r="R126" s="233"/>
      <c r="S126" s="178"/>
    </row>
    <row r="127" spans="1:19" x14ac:dyDescent="0.2">
      <c r="A127" s="238" t="s">
        <v>126</v>
      </c>
      <c r="B127" s="276"/>
      <c r="C127" s="439"/>
      <c r="D127" s="298"/>
      <c r="E127" s="298"/>
      <c r="F127" s="220"/>
      <c r="G127" s="218"/>
      <c r="H127" s="298"/>
      <c r="I127" s="218"/>
      <c r="J127" s="218"/>
      <c r="K127" s="218"/>
      <c r="L127" s="218"/>
      <c r="M127" s="299"/>
      <c r="N127" s="299"/>
      <c r="O127" s="218"/>
      <c r="P127" s="218"/>
      <c r="Q127" s="218"/>
      <c r="R127" s="233"/>
      <c r="S127" s="178"/>
    </row>
    <row r="128" spans="1:19" x14ac:dyDescent="0.2">
      <c r="A128" s="238" t="s">
        <v>127</v>
      </c>
      <c r="B128" s="276"/>
      <c r="C128" s="439">
        <f>C129+C130+C131</f>
        <v>332280</v>
      </c>
      <c r="D128" s="298">
        <f t="shared" ref="D128:E128" si="168">D129+D130+D131</f>
        <v>227602</v>
      </c>
      <c r="E128" s="298">
        <f t="shared" si="168"/>
        <v>834880</v>
      </c>
      <c r="F128" s="220">
        <f t="shared" ref="F128:P128" si="169">F129+F130+F131</f>
        <v>834880</v>
      </c>
      <c r="G128" s="298" t="e">
        <f t="shared" si="169"/>
        <v>#VALUE!</v>
      </c>
      <c r="H128" s="298">
        <f t="shared" si="169"/>
        <v>0</v>
      </c>
      <c r="I128" s="298">
        <f t="shared" si="169"/>
        <v>0</v>
      </c>
      <c r="J128" s="298">
        <f t="shared" si="169"/>
        <v>0</v>
      </c>
      <c r="K128" s="298">
        <f t="shared" si="169"/>
        <v>197386</v>
      </c>
      <c r="L128" s="298">
        <f t="shared" si="169"/>
        <v>197386</v>
      </c>
      <c r="M128" s="299">
        <f t="shared" si="169"/>
        <v>975901</v>
      </c>
      <c r="N128" s="299">
        <f t="shared" si="169"/>
        <v>975901</v>
      </c>
      <c r="O128" s="298">
        <f t="shared" si="169"/>
        <v>0</v>
      </c>
      <c r="P128" s="298">
        <f t="shared" si="169"/>
        <v>197386</v>
      </c>
      <c r="Q128" s="218"/>
      <c r="R128" s="234"/>
      <c r="S128" s="178"/>
    </row>
    <row r="129" spans="1:19" ht="75.75" customHeight="1" x14ac:dyDescent="0.2">
      <c r="A129" s="240" t="s">
        <v>123</v>
      </c>
      <c r="B129" s="318" t="s">
        <v>74</v>
      </c>
      <c r="C129" s="439">
        <v>82280</v>
      </c>
      <c r="D129" s="298">
        <v>20549</v>
      </c>
      <c r="E129" s="298">
        <v>70000</v>
      </c>
      <c r="F129" s="220">
        <v>70000</v>
      </c>
      <c r="G129" s="298"/>
      <c r="H129" s="298"/>
      <c r="I129" s="298"/>
      <c r="J129" s="298"/>
      <c r="K129" s="298"/>
      <c r="L129" s="298"/>
      <c r="M129" s="299"/>
      <c r="N129" s="299"/>
      <c r="O129" s="298"/>
      <c r="P129" s="298"/>
      <c r="Q129" s="218"/>
      <c r="R129" s="234"/>
      <c r="S129" s="178"/>
    </row>
    <row r="130" spans="1:19" x14ac:dyDescent="0.2">
      <c r="A130" s="240" t="s">
        <v>123</v>
      </c>
      <c r="B130" s="263" t="s">
        <v>71</v>
      </c>
      <c r="C130" s="439">
        <v>250000</v>
      </c>
      <c r="D130" s="218">
        <v>207053</v>
      </c>
      <c r="E130" s="218">
        <v>764880</v>
      </c>
      <c r="F130" s="220">
        <v>764880</v>
      </c>
      <c r="G130" s="218" t="s">
        <v>71</v>
      </c>
      <c r="H130" s="298"/>
      <c r="I130" s="218"/>
      <c r="J130" s="218"/>
      <c r="K130" s="218">
        <v>197386</v>
      </c>
      <c r="L130" s="218">
        <v>197386</v>
      </c>
      <c r="M130" s="299">
        <v>975901</v>
      </c>
      <c r="N130" s="299">
        <v>975901</v>
      </c>
      <c r="O130" s="218"/>
      <c r="P130" s="218">
        <v>197386</v>
      </c>
      <c r="Q130" s="218"/>
      <c r="R130" s="319"/>
      <c r="S130" s="178"/>
    </row>
    <row r="131" spans="1:19" ht="36" x14ac:dyDescent="0.2">
      <c r="A131" s="240" t="s">
        <v>124</v>
      </c>
      <c r="B131" s="276"/>
      <c r="C131" s="439"/>
      <c r="D131" s="320"/>
      <c r="E131" s="218"/>
      <c r="F131" s="220"/>
      <c r="G131" s="321" t="s">
        <v>129</v>
      </c>
      <c r="H131" s="298"/>
      <c r="I131" s="218"/>
      <c r="J131" s="218"/>
      <c r="K131" s="218"/>
      <c r="L131" s="218"/>
      <c r="M131" s="299"/>
      <c r="N131" s="299"/>
      <c r="O131" s="218"/>
      <c r="P131" s="218"/>
      <c r="Q131" s="218"/>
      <c r="R131" s="219"/>
      <c r="S131" s="178"/>
    </row>
    <row r="132" spans="1:19" x14ac:dyDescent="0.2">
      <c r="A132" s="241" t="s">
        <v>406</v>
      </c>
      <c r="B132" s="276"/>
      <c r="C132" s="439">
        <f>C133+C134+C135+C136</f>
        <v>1396826.08</v>
      </c>
      <c r="D132" s="220">
        <f t="shared" ref="D132:P132" si="170">D133+D134+D135+D136</f>
        <v>228001</v>
      </c>
      <c r="E132" s="220">
        <f t="shared" si="170"/>
        <v>0</v>
      </c>
      <c r="F132" s="220">
        <f t="shared" si="170"/>
        <v>0</v>
      </c>
      <c r="G132" s="220">
        <f t="shared" si="170"/>
        <v>0</v>
      </c>
      <c r="H132" s="298">
        <f t="shared" si="170"/>
        <v>0</v>
      </c>
      <c r="I132" s="220">
        <f t="shared" si="170"/>
        <v>102775</v>
      </c>
      <c r="J132" s="220">
        <f t="shared" si="170"/>
        <v>239809</v>
      </c>
      <c r="K132" s="220">
        <f t="shared" si="170"/>
        <v>513876</v>
      </c>
      <c r="L132" s="220">
        <f t="shared" si="170"/>
        <v>0</v>
      </c>
      <c r="M132" s="299">
        <f t="shared" si="170"/>
        <v>0</v>
      </c>
      <c r="N132" s="299">
        <f t="shared" si="170"/>
        <v>0</v>
      </c>
      <c r="O132" s="220">
        <f t="shared" si="170"/>
        <v>0</v>
      </c>
      <c r="P132" s="220">
        <f t="shared" si="170"/>
        <v>0</v>
      </c>
      <c r="Q132" s="218"/>
      <c r="R132" s="219"/>
      <c r="S132" s="178"/>
    </row>
    <row r="133" spans="1:19" x14ac:dyDescent="0.2">
      <c r="A133" s="241" t="s">
        <v>123</v>
      </c>
      <c r="B133" s="276"/>
      <c r="C133" s="439"/>
      <c r="D133" s="320"/>
      <c r="E133" s="218"/>
      <c r="F133" s="220"/>
      <c r="G133" s="218"/>
      <c r="H133" s="298"/>
      <c r="I133" s="218"/>
      <c r="J133" s="218"/>
      <c r="K133" s="218"/>
      <c r="L133" s="218"/>
      <c r="M133" s="299"/>
      <c r="N133" s="299"/>
      <c r="O133" s="218"/>
      <c r="P133" s="218"/>
      <c r="Q133" s="218"/>
      <c r="R133" s="219"/>
      <c r="S133" s="178"/>
    </row>
    <row r="134" spans="1:19" ht="57" customHeight="1" x14ac:dyDescent="0.2">
      <c r="A134" s="241" t="s">
        <v>124</v>
      </c>
      <c r="B134" s="318" t="s">
        <v>70</v>
      </c>
      <c r="C134" s="439">
        <v>1283473.08</v>
      </c>
      <c r="D134" s="220">
        <v>114648</v>
      </c>
      <c r="E134" s="298"/>
      <c r="F134" s="220"/>
      <c r="G134" s="218"/>
      <c r="H134" s="298"/>
      <c r="I134" s="218"/>
      <c r="J134" s="218"/>
      <c r="K134" s="218"/>
      <c r="L134" s="218"/>
      <c r="M134" s="299"/>
      <c r="N134" s="299"/>
      <c r="O134" s="218"/>
      <c r="P134" s="320"/>
      <c r="Q134" s="322"/>
      <c r="R134" s="215" t="s">
        <v>410</v>
      </c>
      <c r="S134" s="178"/>
    </row>
    <row r="135" spans="1:19" ht="108" x14ac:dyDescent="0.2">
      <c r="A135" s="241" t="s">
        <v>124</v>
      </c>
      <c r="B135" s="318" t="s">
        <v>72</v>
      </c>
      <c r="C135" s="439">
        <v>113353</v>
      </c>
      <c r="D135" s="220">
        <v>113353</v>
      </c>
      <c r="E135" s="298"/>
      <c r="F135" s="220"/>
      <c r="G135" s="218"/>
      <c r="H135" s="298"/>
      <c r="I135" s="218"/>
      <c r="J135" s="218"/>
      <c r="K135" s="218"/>
      <c r="L135" s="218"/>
      <c r="M135" s="299"/>
      <c r="N135" s="299"/>
      <c r="O135" s="218"/>
      <c r="P135" s="320"/>
      <c r="Q135" s="323"/>
      <c r="R135" s="323" t="s">
        <v>411</v>
      </c>
      <c r="S135" s="178"/>
    </row>
    <row r="136" spans="1:19" ht="75.75" customHeight="1" x14ac:dyDescent="0.2">
      <c r="A136" s="241" t="s">
        <v>124</v>
      </c>
      <c r="B136" s="318" t="s">
        <v>73</v>
      </c>
      <c r="C136" s="439"/>
      <c r="D136" s="220"/>
      <c r="E136" s="298"/>
      <c r="F136" s="220"/>
      <c r="G136" s="218"/>
      <c r="H136" s="298"/>
      <c r="I136" s="218">
        <v>102775</v>
      </c>
      <c r="J136" s="218">
        <v>239809</v>
      </c>
      <c r="K136" s="218">
        <v>513876</v>
      </c>
      <c r="L136" s="218"/>
      <c r="M136" s="299"/>
      <c r="N136" s="299"/>
      <c r="O136" s="218"/>
      <c r="P136" s="320"/>
      <c r="Q136" s="323" t="s">
        <v>420</v>
      </c>
      <c r="R136" s="323" t="s">
        <v>412</v>
      </c>
      <c r="S136" s="178"/>
    </row>
    <row r="137" spans="1:19" x14ac:dyDescent="0.2">
      <c r="A137" s="246" t="s">
        <v>148</v>
      </c>
      <c r="B137" s="301"/>
      <c r="C137" s="302"/>
      <c r="D137" s="301"/>
      <c r="E137" s="301"/>
      <c r="F137" s="303"/>
      <c r="G137" s="301"/>
      <c r="H137" s="304"/>
      <c r="I137" s="301"/>
      <c r="J137" s="301"/>
      <c r="K137" s="301"/>
      <c r="L137" s="301"/>
      <c r="M137" s="305"/>
      <c r="N137" s="305"/>
      <c r="O137" s="301"/>
      <c r="P137" s="301"/>
      <c r="Q137" s="301"/>
      <c r="R137" s="306"/>
    </row>
    <row r="138" spans="1:19" x14ac:dyDescent="0.2">
      <c r="A138" s="239" t="s">
        <v>118</v>
      </c>
      <c r="B138" s="283"/>
      <c r="C138" s="454">
        <f>SUM(C139:C142)</f>
        <v>4024437</v>
      </c>
      <c r="D138" s="218">
        <f t="shared" ref="D138:E138" si="171">SUM(D139:D142)</f>
        <v>6186921</v>
      </c>
      <c r="E138" s="218">
        <f t="shared" si="171"/>
        <v>5305910</v>
      </c>
      <c r="F138" s="220">
        <f t="shared" ref="F138:P138" si="172">SUM(F139:F142)</f>
        <v>1305910</v>
      </c>
      <c r="G138" s="218" t="e">
        <f t="shared" si="172"/>
        <v>#VALUE!</v>
      </c>
      <c r="H138" s="298">
        <f t="shared" si="172"/>
        <v>0</v>
      </c>
      <c r="I138" s="218">
        <f t="shared" si="172"/>
        <v>4628397</v>
      </c>
      <c r="J138" s="218">
        <f t="shared" si="172"/>
        <v>2303119</v>
      </c>
      <c r="K138" s="218">
        <f t="shared" si="172"/>
        <v>11524883</v>
      </c>
      <c r="L138" s="218">
        <f t="shared" si="172"/>
        <v>19049765</v>
      </c>
      <c r="M138" s="299">
        <f t="shared" si="172"/>
        <v>19049765</v>
      </c>
      <c r="N138" s="299">
        <f t="shared" si="172"/>
        <v>11524883</v>
      </c>
      <c r="O138" s="218">
        <f t="shared" si="172"/>
        <v>30574648</v>
      </c>
      <c r="P138" s="218">
        <f t="shared" si="172"/>
        <v>0</v>
      </c>
      <c r="Q138" s="218"/>
      <c r="R138" s="219"/>
      <c r="S138" s="179"/>
    </row>
    <row r="139" spans="1:19" x14ac:dyDescent="0.2">
      <c r="A139" s="238" t="s">
        <v>119</v>
      </c>
      <c r="B139" s="276"/>
      <c r="C139" s="439"/>
      <c r="D139" s="218"/>
      <c r="E139" s="218"/>
      <c r="F139" s="220"/>
      <c r="G139" s="218"/>
      <c r="H139" s="298"/>
      <c r="I139" s="218"/>
      <c r="J139" s="218"/>
      <c r="K139" s="218"/>
      <c r="L139" s="218"/>
      <c r="M139" s="299"/>
      <c r="N139" s="299"/>
      <c r="O139" s="218"/>
      <c r="P139" s="218"/>
      <c r="Q139" s="218"/>
      <c r="R139" s="219"/>
      <c r="S139" s="179"/>
    </row>
    <row r="140" spans="1:19" x14ac:dyDescent="0.2">
      <c r="A140" s="238" t="s">
        <v>120</v>
      </c>
      <c r="B140" s="276"/>
      <c r="C140" s="439"/>
      <c r="D140" s="218"/>
      <c r="E140" s="218"/>
      <c r="F140" s="220"/>
      <c r="G140" s="218"/>
      <c r="H140" s="298"/>
      <c r="I140" s="218"/>
      <c r="J140" s="218"/>
      <c r="K140" s="218"/>
      <c r="L140" s="218"/>
      <c r="M140" s="299"/>
      <c r="N140" s="299"/>
      <c r="O140" s="218"/>
      <c r="P140" s="218"/>
      <c r="Q140" s="218"/>
      <c r="R140" s="219"/>
      <c r="S140" s="179"/>
    </row>
    <row r="141" spans="1:19" ht="24" x14ac:dyDescent="0.2">
      <c r="A141" s="238" t="s">
        <v>616</v>
      </c>
      <c r="B141" s="276"/>
      <c r="C141" s="439"/>
      <c r="D141" s="218"/>
      <c r="E141" s="218"/>
      <c r="F141" s="220"/>
      <c r="G141" s="218"/>
      <c r="H141" s="298"/>
      <c r="I141" s="218"/>
      <c r="J141" s="218"/>
      <c r="K141" s="218"/>
      <c r="L141" s="218"/>
      <c r="M141" s="299"/>
      <c r="N141" s="299"/>
      <c r="O141" s="218"/>
      <c r="P141" s="218"/>
      <c r="Q141" s="218"/>
      <c r="R141" s="219"/>
      <c r="S141" s="179"/>
    </row>
    <row r="142" spans="1:19" x14ac:dyDescent="0.2">
      <c r="A142" s="239" t="s">
        <v>122</v>
      </c>
      <c r="B142" s="283"/>
      <c r="C142" s="454">
        <f>C143+C144</f>
        <v>4024437</v>
      </c>
      <c r="D142" s="218">
        <f t="shared" ref="D142:E142" si="173">D143+D144</f>
        <v>6186921</v>
      </c>
      <c r="E142" s="218">
        <f t="shared" si="173"/>
        <v>5305910</v>
      </c>
      <c r="F142" s="220">
        <f t="shared" ref="F142:P142" si="174">F143+F144</f>
        <v>1305910</v>
      </c>
      <c r="G142" s="218" t="e">
        <f t="shared" si="174"/>
        <v>#VALUE!</v>
      </c>
      <c r="H142" s="298">
        <f t="shared" si="174"/>
        <v>0</v>
      </c>
      <c r="I142" s="218">
        <f t="shared" si="174"/>
        <v>4628397</v>
      </c>
      <c r="J142" s="218">
        <f t="shared" si="174"/>
        <v>2303119</v>
      </c>
      <c r="K142" s="218">
        <f t="shared" si="174"/>
        <v>11524883</v>
      </c>
      <c r="L142" s="218">
        <f t="shared" si="174"/>
        <v>19049765</v>
      </c>
      <c r="M142" s="299">
        <f t="shared" si="174"/>
        <v>19049765</v>
      </c>
      <c r="N142" s="299">
        <f t="shared" si="174"/>
        <v>11524883</v>
      </c>
      <c r="O142" s="218">
        <f t="shared" si="174"/>
        <v>30574648</v>
      </c>
      <c r="P142" s="218">
        <f t="shared" si="174"/>
        <v>0</v>
      </c>
      <c r="Q142" s="218"/>
      <c r="R142" s="219"/>
      <c r="S142" s="179"/>
    </row>
    <row r="143" spans="1:19" x14ac:dyDescent="0.2">
      <c r="A143" s="240" t="s">
        <v>123</v>
      </c>
      <c r="B143" s="276"/>
      <c r="C143" s="439">
        <f>C148</f>
        <v>1331480</v>
      </c>
      <c r="D143" s="218">
        <f t="shared" ref="D143:E143" si="175">D148</f>
        <v>1414129</v>
      </c>
      <c r="E143" s="218">
        <f t="shared" si="175"/>
        <v>1305910</v>
      </c>
      <c r="F143" s="220">
        <f t="shared" ref="F143:P143" si="176">F148</f>
        <v>1305910</v>
      </c>
      <c r="G143" s="218" t="e">
        <f t="shared" si="176"/>
        <v>#VALUE!</v>
      </c>
      <c r="H143" s="298">
        <f t="shared" si="176"/>
        <v>0</v>
      </c>
      <c r="I143" s="218">
        <f t="shared" si="176"/>
        <v>0</v>
      </c>
      <c r="J143" s="218">
        <f t="shared" si="176"/>
        <v>0</v>
      </c>
      <c r="K143" s="218">
        <f t="shared" si="176"/>
        <v>0</v>
      </c>
      <c r="L143" s="218">
        <f t="shared" si="176"/>
        <v>0</v>
      </c>
      <c r="M143" s="299">
        <f t="shared" si="176"/>
        <v>0</v>
      </c>
      <c r="N143" s="299">
        <f t="shared" si="176"/>
        <v>0</v>
      </c>
      <c r="O143" s="218">
        <f t="shared" si="176"/>
        <v>0</v>
      </c>
      <c r="P143" s="218">
        <f t="shared" si="176"/>
        <v>0</v>
      </c>
      <c r="Q143" s="218"/>
      <c r="R143" s="219"/>
      <c r="S143" s="179"/>
    </row>
    <row r="144" spans="1:19" ht="36" x14ac:dyDescent="0.2">
      <c r="A144" s="240" t="s">
        <v>124</v>
      </c>
      <c r="B144" s="276"/>
      <c r="C144" s="439">
        <f>C149</f>
        <v>2692957</v>
      </c>
      <c r="D144" s="218">
        <f t="shared" ref="D144:E144" si="177">D149</f>
        <v>4772792</v>
      </c>
      <c r="E144" s="218">
        <f t="shared" si="177"/>
        <v>4000000</v>
      </c>
      <c r="F144" s="220">
        <f t="shared" ref="F144:P144" si="178">F149</f>
        <v>0</v>
      </c>
      <c r="G144" s="218" t="e">
        <f t="shared" si="178"/>
        <v>#VALUE!</v>
      </c>
      <c r="H144" s="298">
        <f t="shared" si="178"/>
        <v>0</v>
      </c>
      <c r="I144" s="218">
        <f t="shared" si="178"/>
        <v>4628397</v>
      </c>
      <c r="J144" s="218">
        <f t="shared" si="178"/>
        <v>2303119</v>
      </c>
      <c r="K144" s="218">
        <f t="shared" si="178"/>
        <v>11524883</v>
      </c>
      <c r="L144" s="218">
        <f t="shared" si="178"/>
        <v>19049765</v>
      </c>
      <c r="M144" s="299">
        <f t="shared" si="178"/>
        <v>19049765</v>
      </c>
      <c r="N144" s="299">
        <f t="shared" si="178"/>
        <v>11524883</v>
      </c>
      <c r="O144" s="218">
        <f t="shared" si="178"/>
        <v>30574648</v>
      </c>
      <c r="P144" s="218">
        <f t="shared" si="178"/>
        <v>0</v>
      </c>
      <c r="Q144" s="218"/>
      <c r="R144" s="219"/>
      <c r="S144" s="179"/>
    </row>
    <row r="145" spans="1:19" x14ac:dyDescent="0.2">
      <c r="A145" s="239" t="s">
        <v>125</v>
      </c>
      <c r="B145" s="283"/>
      <c r="C145" s="440"/>
      <c r="D145" s="218"/>
      <c r="E145" s="218"/>
      <c r="F145" s="220"/>
      <c r="G145" s="218"/>
      <c r="H145" s="298"/>
      <c r="I145" s="218"/>
      <c r="J145" s="218"/>
      <c r="K145" s="218"/>
      <c r="L145" s="218"/>
      <c r="M145" s="299"/>
      <c r="N145" s="299"/>
      <c r="O145" s="218"/>
      <c r="P145" s="218"/>
      <c r="Q145" s="218"/>
      <c r="R145" s="233"/>
      <c r="S145" s="178"/>
    </row>
    <row r="146" spans="1:19" x14ac:dyDescent="0.2">
      <c r="A146" s="238" t="s">
        <v>126</v>
      </c>
      <c r="B146" s="276"/>
      <c r="C146" s="439"/>
      <c r="D146" s="218"/>
      <c r="E146" s="218"/>
      <c r="F146" s="220"/>
      <c r="G146" s="218"/>
      <c r="H146" s="298"/>
      <c r="I146" s="218"/>
      <c r="J146" s="218"/>
      <c r="K146" s="218"/>
      <c r="L146" s="218"/>
      <c r="M146" s="299"/>
      <c r="N146" s="299"/>
      <c r="O146" s="218"/>
      <c r="P146" s="218"/>
      <c r="Q146" s="218"/>
      <c r="R146" s="233"/>
      <c r="S146" s="178"/>
    </row>
    <row r="147" spans="1:19" x14ac:dyDescent="0.2">
      <c r="A147" s="238" t="s">
        <v>127</v>
      </c>
      <c r="B147" s="276"/>
      <c r="C147" s="439">
        <f>C148+C149</f>
        <v>4024437</v>
      </c>
      <c r="D147" s="218">
        <f t="shared" ref="D147:E147" si="179">D148+D149</f>
        <v>6186921</v>
      </c>
      <c r="E147" s="218">
        <f t="shared" si="179"/>
        <v>5305910</v>
      </c>
      <c r="F147" s="220">
        <f t="shared" ref="F147:P147" si="180">F148+F149</f>
        <v>1305910</v>
      </c>
      <c r="G147" s="218" t="e">
        <f t="shared" si="180"/>
        <v>#VALUE!</v>
      </c>
      <c r="H147" s="298">
        <f t="shared" si="180"/>
        <v>0</v>
      </c>
      <c r="I147" s="218">
        <f t="shared" si="180"/>
        <v>4628397</v>
      </c>
      <c r="J147" s="218">
        <f t="shared" si="180"/>
        <v>2303119</v>
      </c>
      <c r="K147" s="218">
        <f t="shared" si="180"/>
        <v>11524883</v>
      </c>
      <c r="L147" s="218">
        <f t="shared" si="180"/>
        <v>19049765</v>
      </c>
      <c r="M147" s="299">
        <f t="shared" si="180"/>
        <v>19049765</v>
      </c>
      <c r="N147" s="299">
        <f t="shared" si="180"/>
        <v>11524883</v>
      </c>
      <c r="O147" s="218">
        <f t="shared" si="180"/>
        <v>30574648</v>
      </c>
      <c r="P147" s="218">
        <f t="shared" si="180"/>
        <v>0</v>
      </c>
      <c r="Q147" s="218"/>
      <c r="R147" s="219"/>
      <c r="S147" s="179"/>
    </row>
    <row r="148" spans="1:19" x14ac:dyDescent="0.2">
      <c r="A148" s="240" t="s">
        <v>123</v>
      </c>
      <c r="B148" s="276"/>
      <c r="C148" s="439">
        <f>C161+C175</f>
        <v>1331480</v>
      </c>
      <c r="D148" s="218">
        <f t="shared" ref="D148:E148" si="181">D161+D175</f>
        <v>1414129</v>
      </c>
      <c r="E148" s="218">
        <f t="shared" si="181"/>
        <v>1305910</v>
      </c>
      <c r="F148" s="220">
        <f t="shared" ref="F148:P148" si="182">F161+F175</f>
        <v>1305910</v>
      </c>
      <c r="G148" s="218" t="e">
        <f t="shared" si="182"/>
        <v>#VALUE!</v>
      </c>
      <c r="H148" s="298">
        <f t="shared" si="182"/>
        <v>0</v>
      </c>
      <c r="I148" s="218">
        <f t="shared" si="182"/>
        <v>0</v>
      </c>
      <c r="J148" s="218">
        <f t="shared" si="182"/>
        <v>0</v>
      </c>
      <c r="K148" s="218">
        <f t="shared" si="182"/>
        <v>0</v>
      </c>
      <c r="L148" s="218">
        <f t="shared" si="182"/>
        <v>0</v>
      </c>
      <c r="M148" s="299">
        <f t="shared" si="182"/>
        <v>0</v>
      </c>
      <c r="N148" s="299">
        <f t="shared" si="182"/>
        <v>0</v>
      </c>
      <c r="O148" s="218">
        <f t="shared" si="182"/>
        <v>0</v>
      </c>
      <c r="P148" s="218">
        <f t="shared" si="182"/>
        <v>0</v>
      </c>
      <c r="Q148" s="218"/>
      <c r="R148" s="219"/>
      <c r="S148" s="179"/>
    </row>
    <row r="149" spans="1:19" ht="36" x14ac:dyDescent="0.2">
      <c r="A149" s="240" t="s">
        <v>124</v>
      </c>
      <c r="B149" s="276"/>
      <c r="C149" s="439">
        <f>C162+C176+C177</f>
        <v>2692957</v>
      </c>
      <c r="D149" s="218">
        <f t="shared" ref="D149:E149" si="183">D162+D176+D177</f>
        <v>4772792</v>
      </c>
      <c r="E149" s="218">
        <f t="shared" si="183"/>
        <v>4000000</v>
      </c>
      <c r="F149" s="324">
        <f t="shared" ref="F149:P149" si="184">F162+F176+F177</f>
        <v>0</v>
      </c>
      <c r="G149" s="325" t="e">
        <f t="shared" si="184"/>
        <v>#VALUE!</v>
      </c>
      <c r="H149" s="298">
        <f t="shared" si="184"/>
        <v>0</v>
      </c>
      <c r="I149" s="218">
        <f t="shared" si="184"/>
        <v>4628397</v>
      </c>
      <c r="J149" s="218">
        <f t="shared" si="184"/>
        <v>2303119</v>
      </c>
      <c r="K149" s="218">
        <f t="shared" si="184"/>
        <v>11524883</v>
      </c>
      <c r="L149" s="218">
        <f t="shared" si="184"/>
        <v>19049765</v>
      </c>
      <c r="M149" s="299">
        <f t="shared" si="184"/>
        <v>19049765</v>
      </c>
      <c r="N149" s="299">
        <f t="shared" si="184"/>
        <v>11524883</v>
      </c>
      <c r="O149" s="218">
        <f t="shared" si="184"/>
        <v>30574648</v>
      </c>
      <c r="P149" s="218">
        <f t="shared" si="184"/>
        <v>0</v>
      </c>
      <c r="Q149" s="218"/>
      <c r="R149" s="300"/>
      <c r="S149" s="179"/>
    </row>
    <row r="150" spans="1:19" x14ac:dyDescent="0.2">
      <c r="A150" s="245" t="s">
        <v>149</v>
      </c>
      <c r="B150" s="211"/>
      <c r="C150" s="308"/>
      <c r="D150" s="211"/>
      <c r="E150" s="211"/>
      <c r="F150" s="309"/>
      <c r="G150" s="211"/>
      <c r="H150" s="310"/>
      <c r="I150" s="211"/>
      <c r="J150" s="211"/>
      <c r="K150" s="211"/>
      <c r="L150" s="211"/>
      <c r="M150" s="311"/>
      <c r="N150" s="311"/>
      <c r="O150" s="211"/>
      <c r="P150" s="211"/>
      <c r="Q150" s="211"/>
      <c r="R150" s="209"/>
    </row>
    <row r="151" spans="1:19" x14ac:dyDescent="0.2">
      <c r="A151" s="239" t="s">
        <v>118</v>
      </c>
      <c r="B151" s="283"/>
      <c r="C151" s="439">
        <f>SUM(C152:C155)</f>
        <v>1763203</v>
      </c>
      <c r="D151" s="218">
        <f t="shared" ref="D151:E151" si="185">SUM(D152:D155)</f>
        <v>1973685</v>
      </c>
      <c r="E151" s="218">
        <f t="shared" si="185"/>
        <v>1175315</v>
      </c>
      <c r="F151" s="220">
        <f t="shared" ref="F151:P151" si="186">SUM(F152:F155)</f>
        <v>1175315</v>
      </c>
      <c r="G151" s="218" t="e">
        <f t="shared" si="186"/>
        <v>#VALUE!</v>
      </c>
      <c r="H151" s="298">
        <f t="shared" si="186"/>
        <v>0</v>
      </c>
      <c r="I151" s="218">
        <f t="shared" si="186"/>
        <v>358223</v>
      </c>
      <c r="J151" s="218">
        <f t="shared" si="186"/>
        <v>0</v>
      </c>
      <c r="K151" s="218">
        <f t="shared" si="186"/>
        <v>0</v>
      </c>
      <c r="L151" s="218">
        <f t="shared" si="186"/>
        <v>0</v>
      </c>
      <c r="M151" s="299">
        <f t="shared" si="186"/>
        <v>0</v>
      </c>
      <c r="N151" s="299">
        <f t="shared" si="186"/>
        <v>0</v>
      </c>
      <c r="O151" s="218">
        <f t="shared" si="186"/>
        <v>0</v>
      </c>
      <c r="P151" s="218">
        <f t="shared" si="186"/>
        <v>0</v>
      </c>
      <c r="Q151" s="218"/>
      <c r="R151" s="219"/>
      <c r="S151" s="178"/>
    </row>
    <row r="152" spans="1:19" x14ac:dyDescent="0.2">
      <c r="A152" s="238" t="s">
        <v>119</v>
      </c>
      <c r="B152" s="276"/>
      <c r="C152" s="439"/>
      <c r="D152" s="218"/>
      <c r="E152" s="218"/>
      <c r="F152" s="220"/>
      <c r="G152" s="218"/>
      <c r="H152" s="298"/>
      <c r="I152" s="218"/>
      <c r="J152" s="218"/>
      <c r="K152" s="218"/>
      <c r="L152" s="218"/>
      <c r="M152" s="299"/>
      <c r="N152" s="299"/>
      <c r="O152" s="218"/>
      <c r="P152" s="218"/>
      <c r="Q152" s="218"/>
      <c r="R152" s="219"/>
      <c r="S152" s="178"/>
    </row>
    <row r="153" spans="1:19" x14ac:dyDescent="0.2">
      <c r="A153" s="238" t="s">
        <v>120</v>
      </c>
      <c r="B153" s="276"/>
      <c r="C153" s="439"/>
      <c r="D153" s="218"/>
      <c r="E153" s="218"/>
      <c r="F153" s="220"/>
      <c r="G153" s="218"/>
      <c r="H153" s="298"/>
      <c r="I153" s="218"/>
      <c r="J153" s="218"/>
      <c r="K153" s="218"/>
      <c r="L153" s="218"/>
      <c r="M153" s="299"/>
      <c r="N153" s="299"/>
      <c r="O153" s="218"/>
      <c r="P153" s="218"/>
      <c r="Q153" s="218"/>
      <c r="R153" s="219"/>
      <c r="S153" s="178"/>
    </row>
    <row r="154" spans="1:19" ht="24" x14ac:dyDescent="0.2">
      <c r="A154" s="238" t="s">
        <v>616</v>
      </c>
      <c r="B154" s="276"/>
      <c r="C154" s="439"/>
      <c r="D154" s="218"/>
      <c r="E154" s="218"/>
      <c r="F154" s="220"/>
      <c r="G154" s="218"/>
      <c r="H154" s="298"/>
      <c r="I154" s="218"/>
      <c r="J154" s="218"/>
      <c r="K154" s="218"/>
      <c r="L154" s="218"/>
      <c r="M154" s="299"/>
      <c r="N154" s="299"/>
      <c r="O154" s="218"/>
      <c r="P154" s="218"/>
      <c r="Q154" s="218"/>
      <c r="R154" s="219"/>
      <c r="S154" s="178"/>
    </row>
    <row r="155" spans="1:19" x14ac:dyDescent="0.2">
      <c r="A155" s="239" t="s">
        <v>122</v>
      </c>
      <c r="B155" s="283"/>
      <c r="C155" s="439">
        <f>C156+C157</f>
        <v>1763203</v>
      </c>
      <c r="D155" s="218">
        <f t="shared" ref="D155:E155" si="187">D156+D157</f>
        <v>1973685</v>
      </c>
      <c r="E155" s="218">
        <f t="shared" si="187"/>
        <v>1175315</v>
      </c>
      <c r="F155" s="220">
        <f t="shared" ref="F155:P155" si="188">F156+F157</f>
        <v>1175315</v>
      </c>
      <c r="G155" s="218" t="e">
        <f t="shared" si="188"/>
        <v>#VALUE!</v>
      </c>
      <c r="H155" s="298">
        <f t="shared" si="188"/>
        <v>0</v>
      </c>
      <c r="I155" s="218">
        <f t="shared" si="188"/>
        <v>358223</v>
      </c>
      <c r="J155" s="218">
        <f t="shared" si="188"/>
        <v>0</v>
      </c>
      <c r="K155" s="218">
        <f t="shared" si="188"/>
        <v>0</v>
      </c>
      <c r="L155" s="218">
        <f t="shared" si="188"/>
        <v>0</v>
      </c>
      <c r="M155" s="299">
        <f t="shared" si="188"/>
        <v>0</v>
      </c>
      <c r="N155" s="299">
        <f t="shared" si="188"/>
        <v>0</v>
      </c>
      <c r="O155" s="218">
        <f t="shared" si="188"/>
        <v>0</v>
      </c>
      <c r="P155" s="218">
        <f t="shared" si="188"/>
        <v>0</v>
      </c>
      <c r="Q155" s="218"/>
      <c r="R155" s="219"/>
      <c r="S155" s="178"/>
    </row>
    <row r="156" spans="1:19" x14ac:dyDescent="0.2">
      <c r="A156" s="240" t="s">
        <v>123</v>
      </c>
      <c r="B156" s="276"/>
      <c r="C156" s="439">
        <f>C161</f>
        <v>1163036</v>
      </c>
      <c r="D156" s="218">
        <f t="shared" ref="D156:E156" si="189">D161</f>
        <v>1224766</v>
      </c>
      <c r="E156" s="218">
        <f t="shared" si="189"/>
        <v>1175315</v>
      </c>
      <c r="F156" s="220">
        <f t="shared" ref="F156:P156" si="190">F161</f>
        <v>1175315</v>
      </c>
      <c r="G156" s="218" t="str">
        <f t="shared" si="190"/>
        <v>01.11.00 Pedagogu profesionālās kompetences pilnveidošana</v>
      </c>
      <c r="H156" s="298">
        <f t="shared" si="190"/>
        <v>0</v>
      </c>
      <c r="I156" s="218">
        <f t="shared" si="190"/>
        <v>0</v>
      </c>
      <c r="J156" s="218">
        <f t="shared" si="190"/>
        <v>0</v>
      </c>
      <c r="K156" s="218">
        <f t="shared" si="190"/>
        <v>0</v>
      </c>
      <c r="L156" s="218">
        <f t="shared" si="190"/>
        <v>0</v>
      </c>
      <c r="M156" s="299">
        <f t="shared" si="190"/>
        <v>0</v>
      </c>
      <c r="N156" s="299">
        <f t="shared" si="190"/>
        <v>0</v>
      </c>
      <c r="O156" s="218">
        <f t="shared" si="190"/>
        <v>0</v>
      </c>
      <c r="P156" s="218">
        <f t="shared" si="190"/>
        <v>0</v>
      </c>
      <c r="Q156" s="218"/>
      <c r="R156" s="219"/>
      <c r="S156" s="178"/>
    </row>
    <row r="157" spans="1:19" ht="36" x14ac:dyDescent="0.2">
      <c r="A157" s="240" t="s">
        <v>124</v>
      </c>
      <c r="B157" s="276"/>
      <c r="C157" s="439">
        <f>C162</f>
        <v>600167</v>
      </c>
      <c r="D157" s="218">
        <f t="shared" ref="D157:E157" si="191">D162</f>
        <v>748919</v>
      </c>
      <c r="E157" s="218">
        <f t="shared" si="191"/>
        <v>0</v>
      </c>
      <c r="F157" s="220">
        <f t="shared" ref="F157:P157" si="192">F162</f>
        <v>0</v>
      </c>
      <c r="G157" s="218" t="str">
        <f t="shared" si="192"/>
        <v/>
      </c>
      <c r="H157" s="298">
        <f t="shared" si="192"/>
        <v>0</v>
      </c>
      <c r="I157" s="218">
        <f t="shared" si="192"/>
        <v>358223</v>
      </c>
      <c r="J157" s="218">
        <f t="shared" si="192"/>
        <v>0</v>
      </c>
      <c r="K157" s="218">
        <f t="shared" si="192"/>
        <v>0</v>
      </c>
      <c r="L157" s="218">
        <f t="shared" si="192"/>
        <v>0</v>
      </c>
      <c r="M157" s="299">
        <f t="shared" si="192"/>
        <v>0</v>
      </c>
      <c r="N157" s="299">
        <f t="shared" si="192"/>
        <v>0</v>
      </c>
      <c r="O157" s="218">
        <f t="shared" si="192"/>
        <v>0</v>
      </c>
      <c r="P157" s="218">
        <f t="shared" si="192"/>
        <v>0</v>
      </c>
      <c r="Q157" s="218"/>
      <c r="R157" s="219"/>
      <c r="S157" s="178"/>
    </row>
    <row r="158" spans="1:19" x14ac:dyDescent="0.2">
      <c r="A158" s="239" t="s">
        <v>125</v>
      </c>
      <c r="B158" s="283"/>
      <c r="C158" s="440"/>
      <c r="D158" s="218"/>
      <c r="E158" s="218"/>
      <c r="F158" s="220"/>
      <c r="G158" s="218"/>
      <c r="H158" s="298"/>
      <c r="I158" s="218"/>
      <c r="J158" s="218"/>
      <c r="K158" s="218"/>
      <c r="L158" s="218"/>
      <c r="M158" s="299"/>
      <c r="N158" s="299"/>
      <c r="O158" s="218"/>
      <c r="P158" s="218"/>
      <c r="Q158" s="218"/>
      <c r="R158" s="233"/>
      <c r="S158" s="178"/>
    </row>
    <row r="159" spans="1:19" x14ac:dyDescent="0.2">
      <c r="A159" s="238" t="s">
        <v>126</v>
      </c>
      <c r="B159" s="276"/>
      <c r="C159" s="439"/>
      <c r="D159" s="218"/>
      <c r="E159" s="218"/>
      <c r="F159" s="220"/>
      <c r="G159" s="218"/>
      <c r="H159" s="298"/>
      <c r="I159" s="218"/>
      <c r="J159" s="218"/>
      <c r="K159" s="218"/>
      <c r="L159" s="218"/>
      <c r="M159" s="299"/>
      <c r="N159" s="299"/>
      <c r="O159" s="218"/>
      <c r="P159" s="218"/>
      <c r="Q159" s="218"/>
      <c r="R159" s="233"/>
      <c r="S159" s="178"/>
    </row>
    <row r="160" spans="1:19" x14ac:dyDescent="0.2">
      <c r="A160" s="238" t="s">
        <v>127</v>
      </c>
      <c r="B160" s="276"/>
      <c r="C160" s="439">
        <f>C161+C162</f>
        <v>1763203</v>
      </c>
      <c r="D160" s="218">
        <f t="shared" ref="D160:E160" si="193">D161+D162</f>
        <v>1973685</v>
      </c>
      <c r="E160" s="218">
        <f t="shared" si="193"/>
        <v>1175315</v>
      </c>
      <c r="F160" s="220">
        <f t="shared" ref="F160:P160" si="194">F161+F162</f>
        <v>1175315</v>
      </c>
      <c r="G160" s="218" t="e">
        <f t="shared" si="194"/>
        <v>#VALUE!</v>
      </c>
      <c r="H160" s="298">
        <f t="shared" si="194"/>
        <v>0</v>
      </c>
      <c r="I160" s="218">
        <f t="shared" si="194"/>
        <v>358223</v>
      </c>
      <c r="J160" s="218">
        <f t="shared" si="194"/>
        <v>0</v>
      </c>
      <c r="K160" s="218">
        <f t="shared" si="194"/>
        <v>0</v>
      </c>
      <c r="L160" s="218">
        <f t="shared" si="194"/>
        <v>0</v>
      </c>
      <c r="M160" s="299">
        <f t="shared" si="194"/>
        <v>0</v>
      </c>
      <c r="N160" s="299">
        <f t="shared" si="194"/>
        <v>0</v>
      </c>
      <c r="O160" s="218">
        <f t="shared" si="194"/>
        <v>0</v>
      </c>
      <c r="P160" s="218">
        <f t="shared" si="194"/>
        <v>0</v>
      </c>
      <c r="Q160" s="218"/>
      <c r="R160" s="233"/>
      <c r="S160" s="178"/>
    </row>
    <row r="161" spans="1:19" ht="48" x14ac:dyDescent="0.2">
      <c r="A161" s="240" t="s">
        <v>123</v>
      </c>
      <c r="B161" s="315" t="s">
        <v>150</v>
      </c>
      <c r="C161" s="439">
        <v>1163036</v>
      </c>
      <c r="D161" s="218">
        <v>1224766</v>
      </c>
      <c r="E161" s="218">
        <v>1175315</v>
      </c>
      <c r="F161" s="220">
        <v>1175315</v>
      </c>
      <c r="G161" s="218" t="s">
        <v>150</v>
      </c>
      <c r="H161" s="298"/>
      <c r="I161" s="218"/>
      <c r="J161" s="218"/>
      <c r="K161" s="218"/>
      <c r="L161" s="218"/>
      <c r="M161" s="299"/>
      <c r="N161" s="299"/>
      <c r="O161" s="218"/>
      <c r="P161" s="218"/>
      <c r="Q161" s="218"/>
      <c r="R161" s="215" t="s">
        <v>413</v>
      </c>
      <c r="S161" s="178"/>
    </row>
    <row r="162" spans="1:19" ht="72" x14ac:dyDescent="0.2">
      <c r="A162" s="240" t="s">
        <v>124</v>
      </c>
      <c r="B162" s="263" t="s">
        <v>75</v>
      </c>
      <c r="C162" s="439">
        <v>600167</v>
      </c>
      <c r="D162" s="218">
        <v>748919</v>
      </c>
      <c r="E162" s="218"/>
      <c r="F162" s="220"/>
      <c r="G162" s="321" t="s">
        <v>129</v>
      </c>
      <c r="H162" s="298"/>
      <c r="I162" s="218">
        <v>358223</v>
      </c>
      <c r="J162" s="218"/>
      <c r="K162" s="218"/>
      <c r="L162" s="218"/>
      <c r="M162" s="299"/>
      <c r="N162" s="299"/>
      <c r="O162" s="218"/>
      <c r="P162" s="218"/>
      <c r="Q162" s="218"/>
      <c r="R162" s="215" t="s">
        <v>414</v>
      </c>
      <c r="S162" s="178"/>
    </row>
    <row r="163" spans="1:19" ht="48" x14ac:dyDescent="0.2">
      <c r="A163" s="247" t="s">
        <v>151</v>
      </c>
      <c r="B163" s="211"/>
      <c r="C163" s="308"/>
      <c r="D163" s="211"/>
      <c r="E163" s="211"/>
      <c r="F163" s="309"/>
      <c r="G163" s="211"/>
      <c r="H163" s="310"/>
      <c r="I163" s="211"/>
      <c r="J163" s="211"/>
      <c r="K163" s="211"/>
      <c r="L163" s="211"/>
      <c r="M163" s="311"/>
      <c r="N163" s="311"/>
      <c r="O163" s="211"/>
      <c r="P163" s="211"/>
      <c r="Q163" s="211"/>
      <c r="R163" s="209"/>
    </row>
    <row r="164" spans="1:19" ht="24" x14ac:dyDescent="0.2">
      <c r="A164" s="247" t="s">
        <v>415</v>
      </c>
      <c r="B164" s="211"/>
      <c r="C164" s="308"/>
      <c r="D164" s="211"/>
      <c r="E164" s="211"/>
      <c r="F164" s="309"/>
      <c r="G164" s="211"/>
      <c r="H164" s="310"/>
      <c r="I164" s="211"/>
      <c r="J164" s="211"/>
      <c r="K164" s="211"/>
      <c r="L164" s="211"/>
      <c r="M164" s="311"/>
      <c r="N164" s="311"/>
      <c r="O164" s="211"/>
      <c r="P164" s="211"/>
      <c r="Q164" s="211"/>
      <c r="R164" s="209"/>
    </row>
    <row r="165" spans="1:19" x14ac:dyDescent="0.2">
      <c r="A165" s="239" t="s">
        <v>118</v>
      </c>
      <c r="B165" s="283"/>
      <c r="C165" s="439">
        <f>SUM(C166:C169)</f>
        <v>2261234</v>
      </c>
      <c r="D165" s="218">
        <f t="shared" ref="D165:E165" si="195">SUM(D166:D169)</f>
        <v>4213236</v>
      </c>
      <c r="E165" s="218">
        <f t="shared" si="195"/>
        <v>4130595</v>
      </c>
      <c r="F165" s="220">
        <f t="shared" ref="F165:P165" si="196">SUM(F166:F169)</f>
        <v>130595</v>
      </c>
      <c r="G165" s="218">
        <f t="shared" si="196"/>
        <v>0</v>
      </c>
      <c r="H165" s="298">
        <f t="shared" si="196"/>
        <v>0</v>
      </c>
      <c r="I165" s="218">
        <f t="shared" si="196"/>
        <v>4270174</v>
      </c>
      <c r="J165" s="218">
        <f t="shared" si="196"/>
        <v>2303119</v>
      </c>
      <c r="K165" s="218">
        <f t="shared" si="196"/>
        <v>11524883</v>
      </c>
      <c r="L165" s="218">
        <f t="shared" si="196"/>
        <v>19049765</v>
      </c>
      <c r="M165" s="299">
        <f t="shared" si="196"/>
        <v>19049765</v>
      </c>
      <c r="N165" s="299">
        <f t="shared" si="196"/>
        <v>11524883</v>
      </c>
      <c r="O165" s="218">
        <f t="shared" si="196"/>
        <v>30574648</v>
      </c>
      <c r="P165" s="218">
        <f t="shared" si="196"/>
        <v>0</v>
      </c>
      <c r="Q165" s="218"/>
      <c r="R165" s="219"/>
      <c r="S165" s="178"/>
    </row>
    <row r="166" spans="1:19" x14ac:dyDescent="0.2">
      <c r="A166" s="238" t="s">
        <v>119</v>
      </c>
      <c r="B166" s="276"/>
      <c r="C166" s="439"/>
      <c r="D166" s="218"/>
      <c r="E166" s="218"/>
      <c r="F166" s="220"/>
      <c r="G166" s="218"/>
      <c r="H166" s="298"/>
      <c r="I166" s="218"/>
      <c r="J166" s="218"/>
      <c r="K166" s="218"/>
      <c r="L166" s="218"/>
      <c r="M166" s="299"/>
      <c r="N166" s="299"/>
      <c r="O166" s="218"/>
      <c r="P166" s="218"/>
      <c r="Q166" s="218"/>
      <c r="R166" s="313"/>
      <c r="S166" s="178"/>
    </row>
    <row r="167" spans="1:19" x14ac:dyDescent="0.2">
      <c r="A167" s="238" t="s">
        <v>120</v>
      </c>
      <c r="B167" s="276"/>
      <c r="C167" s="439"/>
      <c r="D167" s="218"/>
      <c r="E167" s="218"/>
      <c r="F167" s="220"/>
      <c r="G167" s="218"/>
      <c r="H167" s="298"/>
      <c r="I167" s="218"/>
      <c r="J167" s="218"/>
      <c r="K167" s="218"/>
      <c r="L167" s="218"/>
      <c r="M167" s="299"/>
      <c r="N167" s="299"/>
      <c r="O167" s="218"/>
      <c r="P167" s="218"/>
      <c r="Q167" s="218"/>
      <c r="R167" s="233"/>
      <c r="S167" s="178"/>
    </row>
    <row r="168" spans="1:19" ht="24" x14ac:dyDescent="0.2">
      <c r="A168" s="238" t="s">
        <v>616</v>
      </c>
      <c r="B168" s="276"/>
      <c r="C168" s="439"/>
      <c r="D168" s="218"/>
      <c r="E168" s="218"/>
      <c r="F168" s="220"/>
      <c r="G168" s="218"/>
      <c r="H168" s="298"/>
      <c r="I168" s="218"/>
      <c r="J168" s="218"/>
      <c r="K168" s="218"/>
      <c r="L168" s="218"/>
      <c r="M168" s="299"/>
      <c r="N168" s="299"/>
      <c r="O168" s="218"/>
      <c r="P168" s="218"/>
      <c r="Q168" s="218"/>
      <c r="R168" s="233"/>
      <c r="S168" s="178"/>
    </row>
    <row r="169" spans="1:19" x14ac:dyDescent="0.2">
      <c r="A169" s="239" t="s">
        <v>122</v>
      </c>
      <c r="B169" s="283"/>
      <c r="C169" s="439">
        <f>C170+C171</f>
        <v>2261234</v>
      </c>
      <c r="D169" s="218">
        <f t="shared" ref="D169:E169" si="197">D170+D171</f>
        <v>4213236</v>
      </c>
      <c r="E169" s="218">
        <f t="shared" si="197"/>
        <v>4130595</v>
      </c>
      <c r="F169" s="220">
        <f t="shared" ref="F169:P169" si="198">F170+F171</f>
        <v>130595</v>
      </c>
      <c r="G169" s="218">
        <f t="shared" si="198"/>
        <v>0</v>
      </c>
      <c r="H169" s="298">
        <f t="shared" si="198"/>
        <v>0</v>
      </c>
      <c r="I169" s="218">
        <f t="shared" si="198"/>
        <v>4270174</v>
      </c>
      <c r="J169" s="218">
        <f t="shared" si="198"/>
        <v>2303119</v>
      </c>
      <c r="K169" s="218">
        <f t="shared" si="198"/>
        <v>11524883</v>
      </c>
      <c r="L169" s="218">
        <f t="shared" si="198"/>
        <v>19049765</v>
      </c>
      <c r="M169" s="299">
        <f t="shared" si="198"/>
        <v>19049765</v>
      </c>
      <c r="N169" s="299">
        <f t="shared" si="198"/>
        <v>11524883</v>
      </c>
      <c r="O169" s="218">
        <f t="shared" si="198"/>
        <v>30574648</v>
      </c>
      <c r="P169" s="218">
        <f t="shared" si="198"/>
        <v>0</v>
      </c>
      <c r="Q169" s="218"/>
      <c r="R169" s="234"/>
      <c r="S169" s="178"/>
    </row>
    <row r="170" spans="1:19" x14ac:dyDescent="0.2">
      <c r="A170" s="240" t="s">
        <v>123</v>
      </c>
      <c r="B170" s="276"/>
      <c r="C170" s="439">
        <f>C175</f>
        <v>168444</v>
      </c>
      <c r="D170" s="326">
        <f t="shared" ref="D170:E170" si="199">D175</f>
        <v>189363</v>
      </c>
      <c r="E170" s="326">
        <f t="shared" si="199"/>
        <v>130595</v>
      </c>
      <c r="F170" s="324">
        <f t="shared" ref="F170:P170" si="200">F175</f>
        <v>130595</v>
      </c>
      <c r="G170" s="326">
        <f t="shared" si="200"/>
        <v>0</v>
      </c>
      <c r="H170" s="327">
        <f t="shared" si="200"/>
        <v>0</v>
      </c>
      <c r="I170" s="326">
        <f t="shared" si="200"/>
        <v>0</v>
      </c>
      <c r="J170" s="326">
        <f t="shared" si="200"/>
        <v>0</v>
      </c>
      <c r="K170" s="326">
        <f t="shared" si="200"/>
        <v>0</v>
      </c>
      <c r="L170" s="326">
        <f t="shared" si="200"/>
        <v>0</v>
      </c>
      <c r="M170" s="328">
        <f t="shared" si="200"/>
        <v>0</v>
      </c>
      <c r="N170" s="328">
        <f t="shared" si="200"/>
        <v>0</v>
      </c>
      <c r="O170" s="326">
        <f t="shared" si="200"/>
        <v>0</v>
      </c>
      <c r="P170" s="326">
        <f t="shared" si="200"/>
        <v>0</v>
      </c>
      <c r="Q170" s="218"/>
      <c r="R170" s="234"/>
      <c r="S170" s="178"/>
    </row>
    <row r="171" spans="1:19" ht="36" x14ac:dyDescent="0.2">
      <c r="A171" s="240" t="s">
        <v>124</v>
      </c>
      <c r="B171" s="276"/>
      <c r="C171" s="439">
        <f>C176+C177</f>
        <v>2092790</v>
      </c>
      <c r="D171" s="218">
        <f t="shared" ref="D171:E171" si="201">D176+D177</f>
        <v>4023873</v>
      </c>
      <c r="E171" s="218">
        <f t="shared" si="201"/>
        <v>4000000</v>
      </c>
      <c r="F171" s="220">
        <f t="shared" ref="F171:P171" si="202">F176+F177</f>
        <v>0</v>
      </c>
      <c r="G171" s="218">
        <f t="shared" si="202"/>
        <v>0</v>
      </c>
      <c r="H171" s="298">
        <f t="shared" si="202"/>
        <v>0</v>
      </c>
      <c r="I171" s="218">
        <f t="shared" si="202"/>
        <v>4270174</v>
      </c>
      <c r="J171" s="218">
        <f t="shared" si="202"/>
        <v>2303119</v>
      </c>
      <c r="K171" s="218">
        <f t="shared" si="202"/>
        <v>11524883</v>
      </c>
      <c r="L171" s="218">
        <f t="shared" si="202"/>
        <v>19049765</v>
      </c>
      <c r="M171" s="299">
        <f t="shared" si="202"/>
        <v>19049765</v>
      </c>
      <c r="N171" s="299">
        <f t="shared" si="202"/>
        <v>11524883</v>
      </c>
      <c r="O171" s="218">
        <f t="shared" si="202"/>
        <v>30574648</v>
      </c>
      <c r="P171" s="218">
        <f t="shared" si="202"/>
        <v>0</v>
      </c>
      <c r="Q171" s="218"/>
      <c r="R171" s="233"/>
      <c r="S171" s="178"/>
    </row>
    <row r="172" spans="1:19" x14ac:dyDescent="0.2">
      <c r="A172" s="239" t="s">
        <v>125</v>
      </c>
      <c r="B172" s="283"/>
      <c r="C172" s="440"/>
      <c r="D172" s="218"/>
      <c r="E172" s="218"/>
      <c r="F172" s="220"/>
      <c r="G172" s="218"/>
      <c r="H172" s="298"/>
      <c r="I172" s="218"/>
      <c r="J172" s="218"/>
      <c r="K172" s="218"/>
      <c r="L172" s="218"/>
      <c r="M172" s="299"/>
      <c r="N172" s="299"/>
      <c r="O172" s="218"/>
      <c r="P172" s="218"/>
      <c r="Q172" s="218"/>
      <c r="R172" s="233"/>
      <c r="S172" s="178"/>
    </row>
    <row r="173" spans="1:19" x14ac:dyDescent="0.2">
      <c r="A173" s="238" t="s">
        <v>126</v>
      </c>
      <c r="B173" s="276"/>
      <c r="C173" s="439"/>
      <c r="D173" s="218"/>
      <c r="E173" s="218"/>
      <c r="F173" s="220"/>
      <c r="G173" s="218"/>
      <c r="H173" s="298"/>
      <c r="I173" s="218"/>
      <c r="J173" s="218"/>
      <c r="K173" s="218"/>
      <c r="L173" s="218"/>
      <c r="M173" s="299"/>
      <c r="N173" s="299"/>
      <c r="O173" s="218"/>
      <c r="P173" s="218"/>
      <c r="Q173" s="218"/>
      <c r="R173" s="233"/>
      <c r="S173" s="178"/>
    </row>
    <row r="174" spans="1:19" x14ac:dyDescent="0.2">
      <c r="A174" s="238" t="s">
        <v>127</v>
      </c>
      <c r="B174" s="276"/>
      <c r="C174" s="439">
        <f>C175+C176+C177</f>
        <v>2261234</v>
      </c>
      <c r="D174" s="218">
        <f t="shared" ref="D174:E174" si="203">D175+D176+D177</f>
        <v>4213236</v>
      </c>
      <c r="E174" s="218">
        <f t="shared" si="203"/>
        <v>4130595</v>
      </c>
      <c r="F174" s="220">
        <f t="shared" ref="F174:P174" si="204">F175+F176+F177</f>
        <v>130595</v>
      </c>
      <c r="G174" s="218">
        <f t="shared" si="204"/>
        <v>0</v>
      </c>
      <c r="H174" s="298">
        <f t="shared" si="204"/>
        <v>0</v>
      </c>
      <c r="I174" s="218">
        <f t="shared" si="204"/>
        <v>4270174</v>
      </c>
      <c r="J174" s="218">
        <f t="shared" si="204"/>
        <v>2303119</v>
      </c>
      <c r="K174" s="218">
        <f t="shared" si="204"/>
        <v>11524883</v>
      </c>
      <c r="L174" s="218">
        <f t="shared" si="204"/>
        <v>19049765</v>
      </c>
      <c r="M174" s="299">
        <f t="shared" si="204"/>
        <v>19049765</v>
      </c>
      <c r="N174" s="299">
        <f t="shared" si="204"/>
        <v>11524883</v>
      </c>
      <c r="O174" s="218">
        <f t="shared" si="204"/>
        <v>30574648</v>
      </c>
      <c r="P174" s="218">
        <f t="shared" si="204"/>
        <v>0</v>
      </c>
      <c r="Q174" s="218"/>
      <c r="R174" s="233"/>
      <c r="S174" s="178"/>
    </row>
    <row r="175" spans="1:19" ht="48" x14ac:dyDescent="0.25">
      <c r="A175" s="240" t="s">
        <v>123</v>
      </c>
      <c r="B175" s="318" t="s">
        <v>76</v>
      </c>
      <c r="C175" s="439">
        <v>168444</v>
      </c>
      <c r="D175" s="218">
        <v>189363</v>
      </c>
      <c r="E175" s="218">
        <v>130595</v>
      </c>
      <c r="F175" s="220">
        <v>130595</v>
      </c>
      <c r="G175" s="218"/>
      <c r="H175" s="298"/>
      <c r="I175" s="218"/>
      <c r="J175" s="218"/>
      <c r="K175" s="218"/>
      <c r="L175" s="218"/>
      <c r="M175" s="299"/>
      <c r="N175" s="299"/>
      <c r="O175" s="218"/>
      <c r="P175" s="218"/>
      <c r="Q175" s="329"/>
      <c r="R175" s="221" t="s">
        <v>416</v>
      </c>
      <c r="S175" s="178"/>
    </row>
    <row r="176" spans="1:19" ht="96" customHeight="1" x14ac:dyDescent="0.2">
      <c r="A176" s="240" t="s">
        <v>124</v>
      </c>
      <c r="B176" s="318" t="s">
        <v>417</v>
      </c>
      <c r="C176" s="439"/>
      <c r="D176" s="218"/>
      <c r="E176" s="218"/>
      <c r="F176" s="220"/>
      <c r="G176" s="218"/>
      <c r="H176" s="298"/>
      <c r="I176" s="218">
        <v>4270174</v>
      </c>
      <c r="J176" s="218">
        <v>2303119</v>
      </c>
      <c r="K176" s="218">
        <v>7524883</v>
      </c>
      <c r="L176" s="218">
        <v>15049765</v>
      </c>
      <c r="M176" s="299">
        <v>15049765</v>
      </c>
      <c r="N176" s="299">
        <v>7524883</v>
      </c>
      <c r="O176" s="218">
        <f>M176+N176</f>
        <v>22574648</v>
      </c>
      <c r="P176" s="218"/>
      <c r="Q176" s="218" t="s">
        <v>418</v>
      </c>
      <c r="R176" s="221" t="s">
        <v>419</v>
      </c>
      <c r="S176" s="178"/>
    </row>
    <row r="177" spans="1:19" ht="96" x14ac:dyDescent="0.2">
      <c r="A177" s="240" t="s">
        <v>124</v>
      </c>
      <c r="B177" s="318" t="s">
        <v>78</v>
      </c>
      <c r="C177" s="439">
        <v>2092790</v>
      </c>
      <c r="D177" s="218">
        <v>4023873</v>
      </c>
      <c r="E177" s="218">
        <v>4000000</v>
      </c>
      <c r="F177" s="220"/>
      <c r="G177" s="218"/>
      <c r="H177" s="298"/>
      <c r="I177" s="218"/>
      <c r="J177" s="218"/>
      <c r="K177" s="218">
        <v>4000000</v>
      </c>
      <c r="L177" s="218">
        <v>4000000</v>
      </c>
      <c r="M177" s="299">
        <v>4000000</v>
      </c>
      <c r="N177" s="299">
        <v>4000000</v>
      </c>
      <c r="O177" s="218">
        <f>M177+N177</f>
        <v>8000000</v>
      </c>
      <c r="P177" s="218"/>
      <c r="Q177" s="218" t="s">
        <v>420</v>
      </c>
      <c r="R177" s="221" t="s">
        <v>421</v>
      </c>
      <c r="S177" s="178"/>
    </row>
    <row r="178" spans="1:19" x14ac:dyDescent="0.2">
      <c r="A178" s="248"/>
      <c r="B178" s="330"/>
      <c r="C178" s="381"/>
      <c r="D178" s="218"/>
      <c r="E178" s="218"/>
      <c r="F178" s="220"/>
      <c r="G178" s="218"/>
      <c r="H178" s="298"/>
      <c r="I178" s="218"/>
      <c r="J178" s="218"/>
      <c r="K178" s="218"/>
      <c r="L178" s="218"/>
      <c r="M178" s="299"/>
      <c r="N178" s="299"/>
      <c r="O178" s="218"/>
      <c r="P178" s="218"/>
      <c r="Q178" s="218"/>
      <c r="R178" s="221"/>
      <c r="S178" s="178"/>
    </row>
    <row r="179" spans="1:19" x14ac:dyDescent="0.2">
      <c r="A179" s="246" t="s">
        <v>153</v>
      </c>
      <c r="B179" s="332"/>
      <c r="C179" s="333"/>
      <c r="D179" s="301"/>
      <c r="E179" s="301"/>
      <c r="F179" s="303"/>
      <c r="G179" s="301"/>
      <c r="H179" s="304"/>
      <c r="I179" s="301"/>
      <c r="J179" s="301"/>
      <c r="K179" s="301"/>
      <c r="L179" s="301"/>
      <c r="M179" s="305"/>
      <c r="N179" s="305"/>
      <c r="O179" s="301"/>
      <c r="P179" s="301"/>
      <c r="Q179" s="301"/>
      <c r="R179" s="334"/>
    </row>
    <row r="180" spans="1:19" x14ac:dyDescent="0.2">
      <c r="A180" s="239" t="s">
        <v>118</v>
      </c>
      <c r="B180" s="276"/>
      <c r="C180" s="439">
        <f>SUM(C181:C184)</f>
        <v>2079341</v>
      </c>
      <c r="D180" s="218">
        <f t="shared" ref="D180:E180" si="205">SUM(D181:D184)</f>
        <v>1387459</v>
      </c>
      <c r="E180" s="218">
        <f t="shared" si="205"/>
        <v>1600000</v>
      </c>
      <c r="F180" s="220">
        <f t="shared" ref="F180:P180" si="206">SUM(F181:F184)</f>
        <v>1600000</v>
      </c>
      <c r="G180" s="218" t="e">
        <f t="shared" si="206"/>
        <v>#VALUE!</v>
      </c>
      <c r="H180" s="298">
        <f t="shared" si="206"/>
        <v>0</v>
      </c>
      <c r="I180" s="218">
        <f t="shared" si="206"/>
        <v>0</v>
      </c>
      <c r="J180" s="218">
        <f t="shared" si="206"/>
        <v>0</v>
      </c>
      <c r="K180" s="218">
        <f t="shared" si="206"/>
        <v>0</v>
      </c>
      <c r="L180" s="218">
        <f t="shared" si="206"/>
        <v>1600000</v>
      </c>
      <c r="M180" s="299">
        <f t="shared" si="206"/>
        <v>1600000</v>
      </c>
      <c r="N180" s="299">
        <f t="shared" si="206"/>
        <v>1600000</v>
      </c>
      <c r="O180" s="218">
        <f t="shared" si="206"/>
        <v>3200000</v>
      </c>
      <c r="P180" s="218">
        <f t="shared" si="206"/>
        <v>0</v>
      </c>
      <c r="Q180" s="218"/>
      <c r="R180" s="219"/>
      <c r="S180" s="178"/>
    </row>
    <row r="181" spans="1:19" x14ac:dyDescent="0.2">
      <c r="A181" s="238" t="s">
        <v>119</v>
      </c>
      <c r="B181" s="276"/>
      <c r="C181" s="439"/>
      <c r="D181" s="218"/>
      <c r="E181" s="218"/>
      <c r="F181" s="220"/>
      <c r="G181" s="218"/>
      <c r="H181" s="298"/>
      <c r="I181" s="218"/>
      <c r="J181" s="218"/>
      <c r="K181" s="218"/>
      <c r="L181" s="218"/>
      <c r="M181" s="299"/>
      <c r="N181" s="299"/>
      <c r="O181" s="218"/>
      <c r="P181" s="218"/>
      <c r="Q181" s="218"/>
      <c r="R181" s="219"/>
      <c r="S181" s="178"/>
    </row>
    <row r="182" spans="1:19" x14ac:dyDescent="0.2">
      <c r="A182" s="238" t="s">
        <v>120</v>
      </c>
      <c r="B182" s="276"/>
      <c r="C182" s="439"/>
      <c r="D182" s="218"/>
      <c r="E182" s="218"/>
      <c r="F182" s="220"/>
      <c r="G182" s="218"/>
      <c r="H182" s="298"/>
      <c r="I182" s="218"/>
      <c r="J182" s="218"/>
      <c r="K182" s="218"/>
      <c r="L182" s="218"/>
      <c r="M182" s="299"/>
      <c r="N182" s="299"/>
      <c r="O182" s="218"/>
      <c r="P182" s="218"/>
      <c r="Q182" s="218"/>
      <c r="R182" s="219"/>
      <c r="S182" s="178"/>
    </row>
    <row r="183" spans="1:19" ht="24" x14ac:dyDescent="0.2">
      <c r="A183" s="238" t="s">
        <v>616</v>
      </c>
      <c r="B183" s="276"/>
      <c r="C183" s="439"/>
      <c r="D183" s="218"/>
      <c r="E183" s="218"/>
      <c r="F183" s="220"/>
      <c r="G183" s="218"/>
      <c r="H183" s="298"/>
      <c r="I183" s="218"/>
      <c r="J183" s="218"/>
      <c r="K183" s="218"/>
      <c r="L183" s="218"/>
      <c r="M183" s="299"/>
      <c r="N183" s="299"/>
      <c r="O183" s="218"/>
      <c r="P183" s="218"/>
      <c r="Q183" s="218"/>
      <c r="R183" s="219"/>
      <c r="S183" s="178"/>
    </row>
    <row r="184" spans="1:19" x14ac:dyDescent="0.2">
      <c r="A184" s="239" t="s">
        <v>122</v>
      </c>
      <c r="B184" s="276"/>
      <c r="C184" s="439">
        <f>C185+C186</f>
        <v>2079341</v>
      </c>
      <c r="D184" s="218">
        <f t="shared" ref="D184:E184" si="207">D185+D186</f>
        <v>1387459</v>
      </c>
      <c r="E184" s="218">
        <f t="shared" si="207"/>
        <v>1600000</v>
      </c>
      <c r="F184" s="220">
        <f t="shared" ref="F184:P184" si="208">F185+F186</f>
        <v>1600000</v>
      </c>
      <c r="G184" s="218" t="e">
        <f t="shared" si="208"/>
        <v>#VALUE!</v>
      </c>
      <c r="H184" s="298">
        <f t="shared" si="208"/>
        <v>0</v>
      </c>
      <c r="I184" s="218">
        <f t="shared" si="208"/>
        <v>0</v>
      </c>
      <c r="J184" s="218">
        <f t="shared" si="208"/>
        <v>0</v>
      </c>
      <c r="K184" s="218">
        <f t="shared" si="208"/>
        <v>0</v>
      </c>
      <c r="L184" s="218">
        <f t="shared" si="208"/>
        <v>1600000</v>
      </c>
      <c r="M184" s="299">
        <f t="shared" si="208"/>
        <v>1600000</v>
      </c>
      <c r="N184" s="299">
        <f t="shared" si="208"/>
        <v>1600000</v>
      </c>
      <c r="O184" s="218">
        <f t="shared" si="208"/>
        <v>3200000</v>
      </c>
      <c r="P184" s="218">
        <f t="shared" si="208"/>
        <v>0</v>
      </c>
      <c r="Q184" s="218"/>
      <c r="R184" s="219"/>
      <c r="S184" s="178"/>
    </row>
    <row r="185" spans="1:19" x14ac:dyDescent="0.2">
      <c r="A185" s="240" t="s">
        <v>123</v>
      </c>
      <c r="B185" s="276"/>
      <c r="C185" s="439">
        <f>C190</f>
        <v>0</v>
      </c>
      <c r="D185" s="218">
        <f t="shared" ref="D185:E185" si="209">D190</f>
        <v>0</v>
      </c>
      <c r="E185" s="218">
        <f t="shared" si="209"/>
        <v>0</v>
      </c>
      <c r="F185" s="220">
        <f t="shared" ref="F185:P185" si="210">F190</f>
        <v>0</v>
      </c>
      <c r="G185" s="218">
        <f t="shared" si="210"/>
        <v>0</v>
      </c>
      <c r="H185" s="298">
        <f t="shared" si="210"/>
        <v>0</v>
      </c>
      <c r="I185" s="218">
        <f t="shared" si="210"/>
        <v>0</v>
      </c>
      <c r="J185" s="218">
        <f t="shared" si="210"/>
        <v>0</v>
      </c>
      <c r="K185" s="218">
        <f t="shared" si="210"/>
        <v>0</v>
      </c>
      <c r="L185" s="218">
        <f t="shared" si="210"/>
        <v>0</v>
      </c>
      <c r="M185" s="299">
        <f t="shared" si="210"/>
        <v>0</v>
      </c>
      <c r="N185" s="299">
        <f t="shared" si="210"/>
        <v>0</v>
      </c>
      <c r="O185" s="218">
        <f t="shared" si="210"/>
        <v>0</v>
      </c>
      <c r="P185" s="218">
        <f t="shared" si="210"/>
        <v>0</v>
      </c>
      <c r="Q185" s="218"/>
      <c r="R185" s="219"/>
      <c r="S185" s="178"/>
    </row>
    <row r="186" spans="1:19" ht="36" x14ac:dyDescent="0.2">
      <c r="A186" s="240" t="s">
        <v>124</v>
      </c>
      <c r="B186" s="317" t="s">
        <v>129</v>
      </c>
      <c r="C186" s="439">
        <f>C191</f>
        <v>2079341</v>
      </c>
      <c r="D186" s="218">
        <f t="shared" ref="D186:E186" si="211">D191</f>
        <v>1387459</v>
      </c>
      <c r="E186" s="218">
        <f t="shared" si="211"/>
        <v>1600000</v>
      </c>
      <c r="F186" s="220">
        <f t="shared" ref="F186:P186" si="212">F191</f>
        <v>1600000</v>
      </c>
      <c r="G186" s="218" t="str">
        <f t="shared" si="212"/>
        <v/>
      </c>
      <c r="H186" s="298">
        <f t="shared" si="212"/>
        <v>0</v>
      </c>
      <c r="I186" s="218">
        <f t="shared" si="212"/>
        <v>0</v>
      </c>
      <c r="J186" s="218">
        <f t="shared" si="212"/>
        <v>0</v>
      </c>
      <c r="K186" s="218">
        <f t="shared" si="212"/>
        <v>0</v>
      </c>
      <c r="L186" s="218">
        <f t="shared" si="212"/>
        <v>1600000</v>
      </c>
      <c r="M186" s="299">
        <f t="shared" si="212"/>
        <v>1600000</v>
      </c>
      <c r="N186" s="299">
        <f t="shared" si="212"/>
        <v>1600000</v>
      </c>
      <c r="O186" s="218">
        <f t="shared" si="212"/>
        <v>3200000</v>
      </c>
      <c r="P186" s="218">
        <f t="shared" si="212"/>
        <v>0</v>
      </c>
      <c r="Q186" s="218"/>
      <c r="R186" s="219"/>
      <c r="S186" s="178"/>
    </row>
    <row r="187" spans="1:19" x14ac:dyDescent="0.2">
      <c r="A187" s="239" t="s">
        <v>125</v>
      </c>
      <c r="B187" s="276"/>
      <c r="C187" s="439"/>
      <c r="D187" s="218"/>
      <c r="E187" s="218"/>
      <c r="F187" s="220"/>
      <c r="G187" s="218"/>
      <c r="H187" s="298"/>
      <c r="I187" s="218"/>
      <c r="J187" s="218"/>
      <c r="K187" s="218"/>
      <c r="L187" s="218"/>
      <c r="M187" s="299"/>
      <c r="N187" s="299"/>
      <c r="O187" s="218"/>
      <c r="P187" s="218"/>
      <c r="Q187" s="218"/>
      <c r="R187" s="233"/>
      <c r="S187" s="178"/>
    </row>
    <row r="188" spans="1:19" x14ac:dyDescent="0.2">
      <c r="A188" s="238" t="s">
        <v>126</v>
      </c>
      <c r="B188" s="276"/>
      <c r="C188" s="439"/>
      <c r="D188" s="218"/>
      <c r="E188" s="218"/>
      <c r="F188" s="220"/>
      <c r="G188" s="218"/>
      <c r="H188" s="298"/>
      <c r="I188" s="218"/>
      <c r="J188" s="218"/>
      <c r="K188" s="218"/>
      <c r="L188" s="218"/>
      <c r="M188" s="299"/>
      <c r="N188" s="299"/>
      <c r="O188" s="218"/>
      <c r="P188" s="218"/>
      <c r="Q188" s="218"/>
      <c r="R188" s="233"/>
      <c r="S188" s="178"/>
    </row>
    <row r="189" spans="1:19" x14ac:dyDescent="0.2">
      <c r="A189" s="238" t="s">
        <v>127</v>
      </c>
      <c r="B189" s="276"/>
      <c r="C189" s="439">
        <f>C190+C191</f>
        <v>2079341</v>
      </c>
      <c r="D189" s="218">
        <f t="shared" ref="D189:E189" si="213">D190+D191</f>
        <v>1387459</v>
      </c>
      <c r="E189" s="218">
        <f t="shared" si="213"/>
        <v>1600000</v>
      </c>
      <c r="F189" s="220">
        <f t="shared" ref="F189:P189" si="214">F190+F191</f>
        <v>1600000</v>
      </c>
      <c r="G189" s="218" t="e">
        <f t="shared" si="214"/>
        <v>#VALUE!</v>
      </c>
      <c r="H189" s="298">
        <f t="shared" si="214"/>
        <v>0</v>
      </c>
      <c r="I189" s="218">
        <f t="shared" si="214"/>
        <v>0</v>
      </c>
      <c r="J189" s="218">
        <f t="shared" si="214"/>
        <v>0</v>
      </c>
      <c r="K189" s="218">
        <f t="shared" si="214"/>
        <v>0</v>
      </c>
      <c r="L189" s="218">
        <f t="shared" si="214"/>
        <v>1600000</v>
      </c>
      <c r="M189" s="299">
        <f t="shared" si="214"/>
        <v>1600000</v>
      </c>
      <c r="N189" s="299">
        <f t="shared" si="214"/>
        <v>1600000</v>
      </c>
      <c r="O189" s="218">
        <f t="shared" si="214"/>
        <v>3200000</v>
      </c>
      <c r="P189" s="218">
        <f t="shared" si="214"/>
        <v>0</v>
      </c>
      <c r="Q189" s="218"/>
      <c r="R189" s="233"/>
      <c r="S189" s="178"/>
    </row>
    <row r="190" spans="1:19" x14ac:dyDescent="0.2">
      <c r="A190" s="240" t="s">
        <v>123</v>
      </c>
      <c r="B190" s="276"/>
      <c r="C190" s="439">
        <f>C203</f>
        <v>0</v>
      </c>
      <c r="D190" s="218">
        <f t="shared" ref="D190:E190" si="215">D203</f>
        <v>0</v>
      </c>
      <c r="E190" s="218">
        <f t="shared" si="215"/>
        <v>0</v>
      </c>
      <c r="F190" s="220">
        <f t="shared" ref="F190:P190" si="216">F203</f>
        <v>0</v>
      </c>
      <c r="G190" s="218">
        <f t="shared" si="216"/>
        <v>0</v>
      </c>
      <c r="H190" s="298">
        <f t="shared" si="216"/>
        <v>0</v>
      </c>
      <c r="I190" s="218">
        <f t="shared" si="216"/>
        <v>0</v>
      </c>
      <c r="J190" s="218">
        <f t="shared" si="216"/>
        <v>0</v>
      </c>
      <c r="K190" s="218">
        <f t="shared" si="216"/>
        <v>0</v>
      </c>
      <c r="L190" s="218">
        <f t="shared" si="216"/>
        <v>0</v>
      </c>
      <c r="M190" s="299">
        <f t="shared" si="216"/>
        <v>0</v>
      </c>
      <c r="N190" s="299">
        <f t="shared" si="216"/>
        <v>0</v>
      </c>
      <c r="O190" s="218">
        <f t="shared" si="216"/>
        <v>0</v>
      </c>
      <c r="P190" s="218">
        <f t="shared" si="216"/>
        <v>0</v>
      </c>
      <c r="Q190" s="218"/>
      <c r="R190" s="233"/>
      <c r="S190" s="178"/>
    </row>
    <row r="191" spans="1:19" ht="36" x14ac:dyDescent="0.2">
      <c r="A191" s="240" t="s">
        <v>124</v>
      </c>
      <c r="B191" s="317" t="s">
        <v>129</v>
      </c>
      <c r="C191" s="439">
        <f>C204</f>
        <v>2079341</v>
      </c>
      <c r="D191" s="218">
        <f t="shared" ref="D191:E191" si="217">D204</f>
        <v>1387459</v>
      </c>
      <c r="E191" s="218">
        <f t="shared" si="217"/>
        <v>1600000</v>
      </c>
      <c r="F191" s="220">
        <f t="shared" ref="F191:P191" si="218">F204</f>
        <v>1600000</v>
      </c>
      <c r="G191" s="218" t="str">
        <f t="shared" si="218"/>
        <v/>
      </c>
      <c r="H191" s="298">
        <f t="shared" si="218"/>
        <v>0</v>
      </c>
      <c r="I191" s="218">
        <f t="shared" si="218"/>
        <v>0</v>
      </c>
      <c r="J191" s="218">
        <f t="shared" si="218"/>
        <v>0</v>
      </c>
      <c r="K191" s="218">
        <f t="shared" si="218"/>
        <v>0</v>
      </c>
      <c r="L191" s="218">
        <f t="shared" si="218"/>
        <v>1600000</v>
      </c>
      <c r="M191" s="299">
        <f t="shared" si="218"/>
        <v>1600000</v>
      </c>
      <c r="N191" s="299">
        <f t="shared" si="218"/>
        <v>1600000</v>
      </c>
      <c r="O191" s="218">
        <f t="shared" si="218"/>
        <v>3200000</v>
      </c>
      <c r="P191" s="218">
        <f t="shared" si="218"/>
        <v>0</v>
      </c>
      <c r="Q191" s="218"/>
      <c r="R191" s="335"/>
      <c r="S191" s="178"/>
    </row>
    <row r="192" spans="1:19" x14ac:dyDescent="0.2">
      <c r="A192" s="245" t="s">
        <v>154</v>
      </c>
      <c r="B192" s="336"/>
      <c r="C192" s="337"/>
      <c r="D192" s="211"/>
      <c r="E192" s="211"/>
      <c r="F192" s="309"/>
      <c r="G192" s="211"/>
      <c r="H192" s="310"/>
      <c r="I192" s="211"/>
      <c r="J192" s="211"/>
      <c r="K192" s="211"/>
      <c r="L192" s="211"/>
      <c r="M192" s="311"/>
      <c r="N192" s="311"/>
      <c r="O192" s="211"/>
      <c r="P192" s="211"/>
      <c r="Q192" s="211"/>
      <c r="R192" s="209"/>
    </row>
    <row r="193" spans="1:19" x14ac:dyDescent="0.2">
      <c r="A193" s="239" t="s">
        <v>118</v>
      </c>
      <c r="B193" s="276"/>
      <c r="C193" s="439">
        <f>SUM(C194:C197)</f>
        <v>2079341</v>
      </c>
      <c r="D193" s="218">
        <f t="shared" ref="D193:E193" si="219">SUM(D194:D197)</f>
        <v>1387459</v>
      </c>
      <c r="E193" s="218">
        <f t="shared" si="219"/>
        <v>1600000</v>
      </c>
      <c r="F193" s="220">
        <f t="shared" ref="F193:P193" si="220">SUM(F194:F197)</f>
        <v>1600000</v>
      </c>
      <c r="G193" s="218" t="e">
        <f t="shared" si="220"/>
        <v>#VALUE!</v>
      </c>
      <c r="H193" s="298">
        <f t="shared" si="220"/>
        <v>0</v>
      </c>
      <c r="I193" s="218">
        <f t="shared" si="220"/>
        <v>0</v>
      </c>
      <c r="J193" s="218">
        <f t="shared" si="220"/>
        <v>0</v>
      </c>
      <c r="K193" s="218">
        <f t="shared" si="220"/>
        <v>0</v>
      </c>
      <c r="L193" s="218">
        <f t="shared" si="220"/>
        <v>1600000</v>
      </c>
      <c r="M193" s="299">
        <f t="shared" si="220"/>
        <v>1600000</v>
      </c>
      <c r="N193" s="299">
        <f t="shared" si="220"/>
        <v>1600000</v>
      </c>
      <c r="O193" s="218">
        <f t="shared" si="220"/>
        <v>3200000</v>
      </c>
      <c r="P193" s="218">
        <f t="shared" si="220"/>
        <v>0</v>
      </c>
      <c r="Q193" s="218"/>
      <c r="R193" s="219"/>
      <c r="S193" s="178"/>
    </row>
    <row r="194" spans="1:19" x14ac:dyDescent="0.2">
      <c r="A194" s="238" t="s">
        <v>119</v>
      </c>
      <c r="B194" s="276"/>
      <c r="C194" s="439"/>
      <c r="D194" s="218"/>
      <c r="E194" s="218"/>
      <c r="F194" s="220"/>
      <c r="G194" s="218"/>
      <c r="H194" s="298"/>
      <c r="I194" s="218"/>
      <c r="J194" s="218"/>
      <c r="K194" s="218"/>
      <c r="L194" s="218"/>
      <c r="M194" s="299"/>
      <c r="N194" s="299"/>
      <c r="O194" s="218"/>
      <c r="P194" s="218"/>
      <c r="Q194" s="218"/>
      <c r="R194" s="219"/>
      <c r="S194" s="178"/>
    </row>
    <row r="195" spans="1:19" x14ac:dyDescent="0.2">
      <c r="A195" s="238" t="s">
        <v>120</v>
      </c>
      <c r="B195" s="276"/>
      <c r="C195" s="439"/>
      <c r="D195" s="218"/>
      <c r="E195" s="218"/>
      <c r="F195" s="220"/>
      <c r="G195" s="218"/>
      <c r="H195" s="298"/>
      <c r="I195" s="218"/>
      <c r="J195" s="218"/>
      <c r="K195" s="218"/>
      <c r="L195" s="218"/>
      <c r="M195" s="299"/>
      <c r="N195" s="299"/>
      <c r="O195" s="218"/>
      <c r="P195" s="218"/>
      <c r="Q195" s="218"/>
      <c r="R195" s="219"/>
      <c r="S195" s="178"/>
    </row>
    <row r="196" spans="1:19" ht="24" x14ac:dyDescent="0.2">
      <c r="A196" s="238" t="s">
        <v>616</v>
      </c>
      <c r="B196" s="276"/>
      <c r="C196" s="439"/>
      <c r="D196" s="218"/>
      <c r="E196" s="218"/>
      <c r="F196" s="220"/>
      <c r="G196" s="218"/>
      <c r="H196" s="298"/>
      <c r="I196" s="218"/>
      <c r="J196" s="218"/>
      <c r="K196" s="218"/>
      <c r="L196" s="218"/>
      <c r="M196" s="299"/>
      <c r="N196" s="299"/>
      <c r="O196" s="218"/>
      <c r="P196" s="218"/>
      <c r="Q196" s="218"/>
      <c r="R196" s="219"/>
      <c r="S196" s="178"/>
    </row>
    <row r="197" spans="1:19" x14ac:dyDescent="0.2">
      <c r="A197" s="239" t="s">
        <v>122</v>
      </c>
      <c r="B197" s="276"/>
      <c r="C197" s="439">
        <f>C198+C199</f>
        <v>2079341</v>
      </c>
      <c r="D197" s="218">
        <f t="shared" ref="D197:E197" si="221">D198+D199</f>
        <v>1387459</v>
      </c>
      <c r="E197" s="218">
        <f t="shared" si="221"/>
        <v>1600000</v>
      </c>
      <c r="F197" s="220">
        <f t="shared" ref="F197:P197" si="222">F198+F199</f>
        <v>1600000</v>
      </c>
      <c r="G197" s="218" t="e">
        <f t="shared" si="222"/>
        <v>#VALUE!</v>
      </c>
      <c r="H197" s="298">
        <f t="shared" si="222"/>
        <v>0</v>
      </c>
      <c r="I197" s="218">
        <f t="shared" si="222"/>
        <v>0</v>
      </c>
      <c r="J197" s="218">
        <f t="shared" si="222"/>
        <v>0</v>
      </c>
      <c r="K197" s="218">
        <f t="shared" si="222"/>
        <v>0</v>
      </c>
      <c r="L197" s="218">
        <f t="shared" si="222"/>
        <v>1600000</v>
      </c>
      <c r="M197" s="299">
        <f t="shared" si="222"/>
        <v>1600000</v>
      </c>
      <c r="N197" s="299">
        <f t="shared" si="222"/>
        <v>1600000</v>
      </c>
      <c r="O197" s="218">
        <f t="shared" si="222"/>
        <v>3200000</v>
      </c>
      <c r="P197" s="218">
        <f t="shared" si="222"/>
        <v>0</v>
      </c>
      <c r="Q197" s="218"/>
      <c r="R197" s="307"/>
      <c r="S197" s="178"/>
    </row>
    <row r="198" spans="1:19" x14ac:dyDescent="0.2">
      <c r="A198" s="240" t="s">
        <v>123</v>
      </c>
      <c r="B198" s="276"/>
      <c r="C198" s="439">
        <f>C203</f>
        <v>0</v>
      </c>
      <c r="D198" s="218">
        <f t="shared" ref="D198:E198" si="223">D203</f>
        <v>0</v>
      </c>
      <c r="E198" s="218">
        <f t="shared" si="223"/>
        <v>0</v>
      </c>
      <c r="F198" s="220">
        <f t="shared" ref="F198:P198" si="224">F203</f>
        <v>0</v>
      </c>
      <c r="G198" s="218">
        <f t="shared" si="224"/>
        <v>0</v>
      </c>
      <c r="H198" s="298">
        <f t="shared" si="224"/>
        <v>0</v>
      </c>
      <c r="I198" s="218">
        <f t="shared" si="224"/>
        <v>0</v>
      </c>
      <c r="J198" s="218">
        <f t="shared" si="224"/>
        <v>0</v>
      </c>
      <c r="K198" s="218">
        <f t="shared" si="224"/>
        <v>0</v>
      </c>
      <c r="L198" s="218">
        <f t="shared" si="224"/>
        <v>0</v>
      </c>
      <c r="M198" s="299">
        <f t="shared" si="224"/>
        <v>0</v>
      </c>
      <c r="N198" s="299">
        <f t="shared" si="224"/>
        <v>0</v>
      </c>
      <c r="O198" s="218">
        <f t="shared" si="224"/>
        <v>0</v>
      </c>
      <c r="P198" s="218">
        <f t="shared" si="224"/>
        <v>0</v>
      </c>
      <c r="Q198" s="218"/>
      <c r="R198" s="219"/>
      <c r="S198" s="178"/>
    </row>
    <row r="199" spans="1:19" ht="36" x14ac:dyDescent="0.2">
      <c r="A199" s="240" t="s">
        <v>124</v>
      </c>
      <c r="B199" s="317" t="s">
        <v>129</v>
      </c>
      <c r="C199" s="439">
        <f>C204</f>
        <v>2079341</v>
      </c>
      <c r="D199" s="218">
        <f t="shared" ref="D199:E199" si="225">D204</f>
        <v>1387459</v>
      </c>
      <c r="E199" s="218">
        <f t="shared" si="225"/>
        <v>1600000</v>
      </c>
      <c r="F199" s="220">
        <f t="shared" ref="F199:P199" si="226">F204</f>
        <v>1600000</v>
      </c>
      <c r="G199" s="218" t="str">
        <f t="shared" si="226"/>
        <v/>
      </c>
      <c r="H199" s="298">
        <f t="shared" si="226"/>
        <v>0</v>
      </c>
      <c r="I199" s="218">
        <f t="shared" si="226"/>
        <v>0</v>
      </c>
      <c r="J199" s="218">
        <f t="shared" si="226"/>
        <v>0</v>
      </c>
      <c r="K199" s="218">
        <f t="shared" si="226"/>
        <v>0</v>
      </c>
      <c r="L199" s="218">
        <f t="shared" si="226"/>
        <v>1600000</v>
      </c>
      <c r="M199" s="299">
        <f t="shared" si="226"/>
        <v>1600000</v>
      </c>
      <c r="N199" s="299">
        <f t="shared" si="226"/>
        <v>1600000</v>
      </c>
      <c r="O199" s="218">
        <f t="shared" si="226"/>
        <v>3200000</v>
      </c>
      <c r="P199" s="218">
        <f t="shared" si="226"/>
        <v>0</v>
      </c>
      <c r="Q199" s="218"/>
      <c r="R199" s="219"/>
      <c r="S199" s="178"/>
    </row>
    <row r="200" spans="1:19" x14ac:dyDescent="0.2">
      <c r="A200" s="239" t="s">
        <v>125</v>
      </c>
      <c r="B200" s="276"/>
      <c r="C200" s="439"/>
      <c r="D200" s="218"/>
      <c r="E200" s="218"/>
      <c r="F200" s="220"/>
      <c r="G200" s="218"/>
      <c r="H200" s="298"/>
      <c r="I200" s="218"/>
      <c r="J200" s="218"/>
      <c r="K200" s="218"/>
      <c r="L200" s="218"/>
      <c r="M200" s="299"/>
      <c r="N200" s="299"/>
      <c r="O200" s="218"/>
      <c r="P200" s="218"/>
      <c r="Q200" s="218"/>
      <c r="R200" s="233"/>
      <c r="S200" s="178"/>
    </row>
    <row r="201" spans="1:19" x14ac:dyDescent="0.2">
      <c r="A201" s="238" t="s">
        <v>126</v>
      </c>
      <c r="B201" s="276"/>
      <c r="C201" s="439"/>
      <c r="D201" s="218"/>
      <c r="E201" s="218"/>
      <c r="F201" s="220"/>
      <c r="G201" s="218"/>
      <c r="H201" s="298"/>
      <c r="I201" s="218"/>
      <c r="J201" s="218"/>
      <c r="K201" s="218"/>
      <c r="L201" s="218"/>
      <c r="M201" s="299"/>
      <c r="N201" s="299"/>
      <c r="O201" s="218"/>
      <c r="P201" s="218"/>
      <c r="Q201" s="218"/>
      <c r="R201" s="233"/>
      <c r="S201" s="178"/>
    </row>
    <row r="202" spans="1:19" x14ac:dyDescent="0.2">
      <c r="A202" s="238" t="s">
        <v>127</v>
      </c>
      <c r="B202" s="276"/>
      <c r="C202" s="439">
        <f>C203+C204</f>
        <v>2079341</v>
      </c>
      <c r="D202" s="218">
        <f t="shared" ref="D202:E202" si="227">D203+D204</f>
        <v>1387459</v>
      </c>
      <c r="E202" s="218">
        <f t="shared" si="227"/>
        <v>1600000</v>
      </c>
      <c r="F202" s="220">
        <f t="shared" ref="F202:P202" si="228">F203+F204</f>
        <v>1600000</v>
      </c>
      <c r="G202" s="218" t="e">
        <f t="shared" si="228"/>
        <v>#VALUE!</v>
      </c>
      <c r="H202" s="298">
        <f t="shared" si="228"/>
        <v>0</v>
      </c>
      <c r="I202" s="218">
        <f t="shared" si="228"/>
        <v>0</v>
      </c>
      <c r="J202" s="218">
        <f t="shared" si="228"/>
        <v>0</v>
      </c>
      <c r="K202" s="218">
        <f t="shared" si="228"/>
        <v>0</v>
      </c>
      <c r="L202" s="218">
        <f t="shared" si="228"/>
        <v>1600000</v>
      </c>
      <c r="M202" s="299">
        <f t="shared" si="228"/>
        <v>1600000</v>
      </c>
      <c r="N202" s="299">
        <f t="shared" si="228"/>
        <v>1600000</v>
      </c>
      <c r="O202" s="218">
        <f t="shared" si="228"/>
        <v>3200000</v>
      </c>
      <c r="P202" s="218">
        <f t="shared" si="228"/>
        <v>0</v>
      </c>
      <c r="Q202" s="218"/>
      <c r="R202" s="233"/>
      <c r="S202" s="178"/>
    </row>
    <row r="203" spans="1:19" x14ac:dyDescent="0.2">
      <c r="A203" s="240" t="s">
        <v>123</v>
      </c>
      <c r="B203" s="276"/>
      <c r="C203" s="439"/>
      <c r="D203" s="218"/>
      <c r="E203" s="218"/>
      <c r="F203" s="220"/>
      <c r="G203" s="218"/>
      <c r="H203" s="298"/>
      <c r="I203" s="218"/>
      <c r="J203" s="218"/>
      <c r="K203" s="218"/>
      <c r="L203" s="218"/>
      <c r="M203" s="299"/>
      <c r="N203" s="299"/>
      <c r="O203" s="218"/>
      <c r="P203" s="218"/>
      <c r="Q203" s="218"/>
      <c r="R203" s="233"/>
      <c r="S203" s="178"/>
    </row>
    <row r="204" spans="1:19" ht="78.75" x14ac:dyDescent="0.2">
      <c r="A204" s="240" t="s">
        <v>124</v>
      </c>
      <c r="B204" s="315" t="s">
        <v>422</v>
      </c>
      <c r="C204" s="439">
        <v>2079341</v>
      </c>
      <c r="D204" s="220">
        <v>1387459</v>
      </c>
      <c r="E204" s="220">
        <v>1600000</v>
      </c>
      <c r="F204" s="220">
        <v>1600000</v>
      </c>
      <c r="G204" s="321" t="s">
        <v>129</v>
      </c>
      <c r="H204" s="298"/>
      <c r="I204" s="218"/>
      <c r="J204" s="218"/>
      <c r="K204" s="220"/>
      <c r="L204" s="220">
        <v>1600000</v>
      </c>
      <c r="M204" s="299">
        <v>1600000</v>
      </c>
      <c r="N204" s="299">
        <v>1600000</v>
      </c>
      <c r="O204" s="218">
        <f>SUM(M204:N204)</f>
        <v>3200000</v>
      </c>
      <c r="P204" s="218"/>
      <c r="Q204" s="218" t="s">
        <v>423</v>
      </c>
      <c r="R204" s="338" t="s">
        <v>424</v>
      </c>
      <c r="S204" s="197"/>
    </row>
    <row r="205" spans="1:19" x14ac:dyDescent="0.2">
      <c r="A205" s="245" t="s">
        <v>425</v>
      </c>
      <c r="B205" s="336"/>
      <c r="C205" s="337"/>
      <c r="D205" s="211"/>
      <c r="E205" s="211"/>
      <c r="F205" s="309"/>
      <c r="G205" s="211"/>
      <c r="H205" s="310"/>
      <c r="I205" s="211"/>
      <c r="J205" s="211"/>
      <c r="K205" s="211"/>
      <c r="L205" s="211"/>
      <c r="M205" s="311"/>
      <c r="N205" s="311"/>
      <c r="O205" s="211"/>
      <c r="P205" s="211"/>
      <c r="Q205" s="211"/>
      <c r="R205" s="209" t="s">
        <v>426</v>
      </c>
      <c r="S205" s="461"/>
    </row>
    <row r="206" spans="1:19" x14ac:dyDescent="0.2">
      <c r="A206" s="244" t="s">
        <v>158</v>
      </c>
      <c r="B206" s="332"/>
      <c r="C206" s="333"/>
      <c r="D206" s="301"/>
      <c r="E206" s="301"/>
      <c r="F206" s="303"/>
      <c r="G206" s="301"/>
      <c r="H206" s="304"/>
      <c r="I206" s="301"/>
      <c r="J206" s="301"/>
      <c r="K206" s="301"/>
      <c r="L206" s="301"/>
      <c r="M206" s="305"/>
      <c r="N206" s="305"/>
      <c r="O206" s="301"/>
      <c r="P206" s="301"/>
      <c r="Q206" s="301"/>
      <c r="R206" s="460"/>
      <c r="S206" s="461"/>
    </row>
    <row r="207" spans="1:19" hidden="1" x14ac:dyDescent="0.2">
      <c r="A207" s="239" t="s">
        <v>118</v>
      </c>
      <c r="B207" s="276"/>
      <c r="C207" s="439">
        <f>SUM(C208:C211)</f>
        <v>0</v>
      </c>
      <c r="D207" s="218">
        <f t="shared" ref="D207:E207" si="229">SUM(D208:D211)</f>
        <v>0</v>
      </c>
      <c r="E207" s="218">
        <f t="shared" si="229"/>
        <v>0</v>
      </c>
      <c r="F207" s="220">
        <f t="shared" ref="F207:P207" si="230">SUM(F208:F211)</f>
        <v>0</v>
      </c>
      <c r="G207" s="218" t="e">
        <f t="shared" si="230"/>
        <v>#VALUE!</v>
      </c>
      <c r="H207" s="298">
        <f t="shared" si="230"/>
        <v>0</v>
      </c>
      <c r="I207" s="218">
        <f t="shared" si="230"/>
        <v>0</v>
      </c>
      <c r="J207" s="218">
        <f t="shared" si="230"/>
        <v>0</v>
      </c>
      <c r="K207" s="218">
        <f t="shared" si="230"/>
        <v>0</v>
      </c>
      <c r="L207" s="218">
        <f t="shared" si="230"/>
        <v>0</v>
      </c>
      <c r="M207" s="299">
        <f t="shared" si="230"/>
        <v>0</v>
      </c>
      <c r="N207" s="299">
        <f t="shared" si="230"/>
        <v>0</v>
      </c>
      <c r="O207" s="218">
        <f t="shared" si="230"/>
        <v>0</v>
      </c>
      <c r="P207" s="218">
        <f t="shared" si="230"/>
        <v>0</v>
      </c>
      <c r="Q207" s="218"/>
      <c r="R207" s="339" t="s">
        <v>427</v>
      </c>
      <c r="S207" s="449"/>
    </row>
    <row r="208" spans="1:19" hidden="1" x14ac:dyDescent="0.2">
      <c r="A208" s="238" t="s">
        <v>119</v>
      </c>
      <c r="B208" s="276"/>
      <c r="C208" s="439">
        <f>C239</f>
        <v>0</v>
      </c>
      <c r="D208" s="340">
        <f t="shared" ref="D208:E208" si="231">D239</f>
        <v>0</v>
      </c>
      <c r="E208" s="340">
        <f t="shared" si="231"/>
        <v>0</v>
      </c>
      <c r="F208" s="341">
        <f t="shared" ref="F208:P208" si="232">F239</f>
        <v>0</v>
      </c>
      <c r="G208" s="340">
        <f t="shared" si="232"/>
        <v>0</v>
      </c>
      <c r="H208" s="342">
        <f t="shared" si="232"/>
        <v>0</v>
      </c>
      <c r="I208" s="340">
        <f t="shared" si="232"/>
        <v>0</v>
      </c>
      <c r="J208" s="340">
        <f t="shared" si="232"/>
        <v>0</v>
      </c>
      <c r="K208" s="340">
        <f t="shared" si="232"/>
        <v>0</v>
      </c>
      <c r="L208" s="340">
        <f t="shared" si="232"/>
        <v>0</v>
      </c>
      <c r="M208" s="343">
        <f t="shared" si="232"/>
        <v>0</v>
      </c>
      <c r="N208" s="343">
        <f t="shared" si="232"/>
        <v>0</v>
      </c>
      <c r="O208" s="340">
        <f t="shared" si="232"/>
        <v>0</v>
      </c>
      <c r="P208" s="340">
        <f t="shared" si="232"/>
        <v>0</v>
      </c>
      <c r="Q208" s="218"/>
      <c r="R208" s="233"/>
      <c r="S208" s="449"/>
    </row>
    <row r="209" spans="1:19" hidden="1" x14ac:dyDescent="0.2">
      <c r="A209" s="238" t="s">
        <v>120</v>
      </c>
      <c r="B209" s="276"/>
      <c r="C209" s="439"/>
      <c r="D209" s="218"/>
      <c r="E209" s="218"/>
      <c r="F209" s="220"/>
      <c r="G209" s="218"/>
      <c r="H209" s="298"/>
      <c r="I209" s="218"/>
      <c r="J209" s="218"/>
      <c r="K209" s="218"/>
      <c r="L209" s="218"/>
      <c r="M209" s="299"/>
      <c r="N209" s="299"/>
      <c r="O209" s="218"/>
      <c r="P209" s="218"/>
      <c r="Q209" s="218"/>
      <c r="R209" s="233"/>
      <c r="S209" s="449"/>
    </row>
    <row r="210" spans="1:19" ht="24" hidden="1" x14ac:dyDescent="0.2">
      <c r="A210" s="238" t="s">
        <v>616</v>
      </c>
      <c r="B210" s="276"/>
      <c r="C210" s="439"/>
      <c r="D210" s="218"/>
      <c r="E210" s="218"/>
      <c r="F210" s="220"/>
      <c r="G210" s="218"/>
      <c r="H210" s="298"/>
      <c r="I210" s="218"/>
      <c r="J210" s="218"/>
      <c r="K210" s="218"/>
      <c r="L210" s="218"/>
      <c r="M210" s="299"/>
      <c r="N210" s="299"/>
      <c r="O210" s="218"/>
      <c r="P210" s="218"/>
      <c r="Q210" s="218"/>
      <c r="R210" s="233"/>
      <c r="S210" s="449"/>
    </row>
    <row r="211" spans="1:19" hidden="1" x14ac:dyDescent="0.2">
      <c r="A211" s="239" t="s">
        <v>122</v>
      </c>
      <c r="B211" s="276"/>
      <c r="C211" s="439">
        <f>C212+C213</f>
        <v>0</v>
      </c>
      <c r="D211" s="218">
        <f t="shared" ref="D211:E211" si="233">D212+D213</f>
        <v>0</v>
      </c>
      <c r="E211" s="218">
        <f t="shared" si="233"/>
        <v>0</v>
      </c>
      <c r="F211" s="220">
        <f t="shared" ref="F211:P211" si="234">F212+F213</f>
        <v>0</v>
      </c>
      <c r="G211" s="218" t="e">
        <f t="shared" si="234"/>
        <v>#VALUE!</v>
      </c>
      <c r="H211" s="298">
        <f t="shared" si="234"/>
        <v>0</v>
      </c>
      <c r="I211" s="218">
        <f t="shared" si="234"/>
        <v>0</v>
      </c>
      <c r="J211" s="218">
        <f t="shared" si="234"/>
        <v>0</v>
      </c>
      <c r="K211" s="218">
        <f t="shared" si="234"/>
        <v>0</v>
      </c>
      <c r="L211" s="218">
        <f t="shared" si="234"/>
        <v>0</v>
      </c>
      <c r="M211" s="299">
        <f t="shared" si="234"/>
        <v>0</v>
      </c>
      <c r="N211" s="299">
        <f t="shared" si="234"/>
        <v>0</v>
      </c>
      <c r="O211" s="218">
        <f t="shared" si="234"/>
        <v>0</v>
      </c>
      <c r="P211" s="218">
        <f t="shared" si="234"/>
        <v>0</v>
      </c>
      <c r="Q211" s="218"/>
      <c r="R211" s="234"/>
      <c r="S211" s="449"/>
    </row>
    <row r="212" spans="1:19" hidden="1" x14ac:dyDescent="0.2">
      <c r="A212" s="240" t="s">
        <v>123</v>
      </c>
      <c r="B212" s="276"/>
      <c r="C212" s="439">
        <f>C217+C220+C223+C226+C229+C232+C235</f>
        <v>0</v>
      </c>
      <c r="D212" s="218">
        <f t="shared" ref="D212:E212" si="235">D217+D220+D223+D226+D229+D232+D235</f>
        <v>0</v>
      </c>
      <c r="E212" s="218">
        <f t="shared" si="235"/>
        <v>0</v>
      </c>
      <c r="F212" s="220">
        <f t="shared" ref="F212:P212" si="236">F217+F220+F223+F226+F229+F232+F235</f>
        <v>0</v>
      </c>
      <c r="G212" s="218" t="e">
        <f t="shared" si="236"/>
        <v>#VALUE!</v>
      </c>
      <c r="H212" s="298">
        <f t="shared" si="236"/>
        <v>0</v>
      </c>
      <c r="I212" s="218">
        <f t="shared" si="236"/>
        <v>0</v>
      </c>
      <c r="J212" s="218">
        <f t="shared" si="236"/>
        <v>0</v>
      </c>
      <c r="K212" s="218">
        <f t="shared" si="236"/>
        <v>0</v>
      </c>
      <c r="L212" s="218">
        <f t="shared" si="236"/>
        <v>0</v>
      </c>
      <c r="M212" s="299">
        <f t="shared" si="236"/>
        <v>0</v>
      </c>
      <c r="N212" s="299">
        <f t="shared" si="236"/>
        <v>0</v>
      </c>
      <c r="O212" s="218">
        <f t="shared" si="236"/>
        <v>0</v>
      </c>
      <c r="P212" s="218">
        <f t="shared" si="236"/>
        <v>0</v>
      </c>
      <c r="Q212" s="218"/>
      <c r="R212" s="233"/>
      <c r="S212" s="449"/>
    </row>
    <row r="213" spans="1:19" ht="36" hidden="1" x14ac:dyDescent="0.2">
      <c r="A213" s="240" t="s">
        <v>124</v>
      </c>
      <c r="B213" s="317" t="s">
        <v>129</v>
      </c>
      <c r="C213" s="439">
        <f>C218+C221+C224+C227+C230+C233+C236</f>
        <v>0</v>
      </c>
      <c r="D213" s="218">
        <f t="shared" ref="D213:E213" si="237">D218+D221+D224+D227+D230+D233+D236</f>
        <v>0</v>
      </c>
      <c r="E213" s="218">
        <f t="shared" si="237"/>
        <v>0</v>
      </c>
      <c r="F213" s="220">
        <f t="shared" ref="F213:P213" si="238">F218+F221+F224+F227+F230+F233+F236</f>
        <v>0</v>
      </c>
      <c r="G213" s="218" t="e">
        <f t="shared" si="238"/>
        <v>#VALUE!</v>
      </c>
      <c r="H213" s="298">
        <f t="shared" si="238"/>
        <v>0</v>
      </c>
      <c r="I213" s="218">
        <f t="shared" si="238"/>
        <v>0</v>
      </c>
      <c r="J213" s="218">
        <f t="shared" si="238"/>
        <v>0</v>
      </c>
      <c r="K213" s="218">
        <f t="shared" si="238"/>
        <v>0</v>
      </c>
      <c r="L213" s="218">
        <f t="shared" si="238"/>
        <v>0</v>
      </c>
      <c r="M213" s="299">
        <f t="shared" si="238"/>
        <v>0</v>
      </c>
      <c r="N213" s="299">
        <f t="shared" si="238"/>
        <v>0</v>
      </c>
      <c r="O213" s="218">
        <f t="shared" si="238"/>
        <v>0</v>
      </c>
      <c r="P213" s="218">
        <f t="shared" si="238"/>
        <v>0</v>
      </c>
      <c r="Q213" s="218"/>
      <c r="R213" s="233"/>
      <c r="S213" s="449"/>
    </row>
    <row r="214" spans="1:19" hidden="1" x14ac:dyDescent="0.2">
      <c r="A214" s="239" t="s">
        <v>125</v>
      </c>
      <c r="B214" s="276"/>
      <c r="C214" s="439"/>
      <c r="D214" s="218"/>
      <c r="E214" s="218"/>
      <c r="F214" s="220"/>
      <c r="G214" s="218"/>
      <c r="H214" s="298"/>
      <c r="I214" s="218"/>
      <c r="J214" s="218"/>
      <c r="K214" s="218"/>
      <c r="L214" s="218"/>
      <c r="M214" s="299"/>
      <c r="N214" s="299"/>
      <c r="O214" s="218"/>
      <c r="P214" s="218"/>
      <c r="Q214" s="218"/>
      <c r="R214" s="233"/>
      <c r="S214" s="449"/>
    </row>
    <row r="215" spans="1:19" hidden="1" x14ac:dyDescent="0.2">
      <c r="A215" s="238" t="s">
        <v>126</v>
      </c>
      <c r="B215" s="276"/>
      <c r="C215" s="439"/>
      <c r="D215" s="218"/>
      <c r="E215" s="218"/>
      <c r="F215" s="220"/>
      <c r="G215" s="218"/>
      <c r="H215" s="298"/>
      <c r="I215" s="218"/>
      <c r="J215" s="218"/>
      <c r="K215" s="218"/>
      <c r="L215" s="218"/>
      <c r="M215" s="299"/>
      <c r="N215" s="299"/>
      <c r="O215" s="218"/>
      <c r="P215" s="218"/>
      <c r="Q215" s="218"/>
      <c r="R215" s="233"/>
      <c r="S215" s="449"/>
    </row>
    <row r="216" spans="1:19" hidden="1" x14ac:dyDescent="0.2">
      <c r="A216" s="238" t="s">
        <v>127</v>
      </c>
      <c r="B216" s="276"/>
      <c r="C216" s="439">
        <f>C217+C218</f>
        <v>0</v>
      </c>
      <c r="D216" s="218">
        <f t="shared" ref="D216:E216" si="239">D217+D218</f>
        <v>0</v>
      </c>
      <c r="E216" s="218">
        <f t="shared" si="239"/>
        <v>0</v>
      </c>
      <c r="F216" s="220">
        <f t="shared" ref="F216:P216" si="240">F217+F218</f>
        <v>0</v>
      </c>
      <c r="G216" s="218" t="e">
        <f t="shared" si="240"/>
        <v>#VALUE!</v>
      </c>
      <c r="H216" s="298">
        <f t="shared" si="240"/>
        <v>0</v>
      </c>
      <c r="I216" s="218">
        <f t="shared" si="240"/>
        <v>0</v>
      </c>
      <c r="J216" s="218">
        <f t="shared" si="240"/>
        <v>0</v>
      </c>
      <c r="K216" s="218">
        <f t="shared" si="240"/>
        <v>0</v>
      </c>
      <c r="L216" s="218">
        <f t="shared" si="240"/>
        <v>0</v>
      </c>
      <c r="M216" s="299">
        <f t="shared" si="240"/>
        <v>0</v>
      </c>
      <c r="N216" s="299">
        <f t="shared" si="240"/>
        <v>0</v>
      </c>
      <c r="O216" s="218">
        <f t="shared" si="240"/>
        <v>0</v>
      </c>
      <c r="P216" s="218">
        <f t="shared" si="240"/>
        <v>0</v>
      </c>
      <c r="Q216" s="218"/>
      <c r="R216" s="233"/>
      <c r="S216" s="449"/>
    </row>
    <row r="217" spans="1:19" hidden="1" x14ac:dyDescent="0.2">
      <c r="A217" s="240" t="s">
        <v>123</v>
      </c>
      <c r="B217" s="276"/>
      <c r="C217" s="439">
        <f>C248</f>
        <v>0</v>
      </c>
      <c r="D217" s="218">
        <f t="shared" ref="D217:E217" si="241">D248</f>
        <v>0</v>
      </c>
      <c r="E217" s="218">
        <f t="shared" si="241"/>
        <v>0</v>
      </c>
      <c r="F217" s="220">
        <f t="shared" ref="F217:P217" si="242">F248</f>
        <v>0</v>
      </c>
      <c r="G217" s="218">
        <f t="shared" si="242"/>
        <v>0</v>
      </c>
      <c r="H217" s="298">
        <f t="shared" si="242"/>
        <v>0</v>
      </c>
      <c r="I217" s="218">
        <f t="shared" si="242"/>
        <v>0</v>
      </c>
      <c r="J217" s="218">
        <f t="shared" si="242"/>
        <v>0</v>
      </c>
      <c r="K217" s="218">
        <f t="shared" si="242"/>
        <v>0</v>
      </c>
      <c r="L217" s="218">
        <f t="shared" si="242"/>
        <v>0</v>
      </c>
      <c r="M217" s="299">
        <f t="shared" si="242"/>
        <v>0</v>
      </c>
      <c r="N217" s="299">
        <f t="shared" si="242"/>
        <v>0</v>
      </c>
      <c r="O217" s="218">
        <f t="shared" si="242"/>
        <v>0</v>
      </c>
      <c r="P217" s="218">
        <f t="shared" si="242"/>
        <v>0</v>
      </c>
      <c r="Q217" s="218"/>
      <c r="R217" s="233"/>
      <c r="S217" s="449"/>
    </row>
    <row r="218" spans="1:19" ht="36" hidden="1" x14ac:dyDescent="0.2">
      <c r="A218" s="240" t="s">
        <v>124</v>
      </c>
      <c r="B218" s="317" t="s">
        <v>129</v>
      </c>
      <c r="C218" s="439">
        <f>C255</f>
        <v>0</v>
      </c>
      <c r="D218" s="218">
        <f t="shared" ref="D218:E218" si="243">D255</f>
        <v>0</v>
      </c>
      <c r="E218" s="218">
        <f t="shared" si="243"/>
        <v>0</v>
      </c>
      <c r="F218" s="220">
        <f t="shared" ref="F218:P218" si="244">F255</f>
        <v>0</v>
      </c>
      <c r="G218" s="218" t="str">
        <f t="shared" si="244"/>
        <v/>
      </c>
      <c r="H218" s="298">
        <f t="shared" si="244"/>
        <v>0</v>
      </c>
      <c r="I218" s="218">
        <f t="shared" si="244"/>
        <v>0</v>
      </c>
      <c r="J218" s="218">
        <f t="shared" si="244"/>
        <v>0</v>
      </c>
      <c r="K218" s="218">
        <f t="shared" si="244"/>
        <v>0</v>
      </c>
      <c r="L218" s="218">
        <f t="shared" si="244"/>
        <v>0</v>
      </c>
      <c r="M218" s="299">
        <f t="shared" si="244"/>
        <v>0</v>
      </c>
      <c r="N218" s="299">
        <f t="shared" si="244"/>
        <v>0</v>
      </c>
      <c r="O218" s="218">
        <f t="shared" si="244"/>
        <v>0</v>
      </c>
      <c r="P218" s="218">
        <f t="shared" si="244"/>
        <v>0</v>
      </c>
      <c r="Q218" s="218"/>
      <c r="R218" s="233"/>
      <c r="S218" s="449"/>
    </row>
    <row r="219" spans="1:19" hidden="1" x14ac:dyDescent="0.2">
      <c r="A219" s="240" t="s">
        <v>128</v>
      </c>
      <c r="B219" s="276"/>
      <c r="C219" s="439">
        <f>C220+C221</f>
        <v>0</v>
      </c>
      <c r="D219" s="218">
        <f t="shared" ref="D219:E219" si="245">D220+D221</f>
        <v>0</v>
      </c>
      <c r="E219" s="218">
        <f t="shared" si="245"/>
        <v>0</v>
      </c>
      <c r="F219" s="220">
        <f t="shared" ref="F219:P219" si="246">F220+F221</f>
        <v>0</v>
      </c>
      <c r="G219" s="218" t="e">
        <f t="shared" si="246"/>
        <v>#VALUE!</v>
      </c>
      <c r="H219" s="298">
        <f t="shared" si="246"/>
        <v>0</v>
      </c>
      <c r="I219" s="218">
        <f t="shared" si="246"/>
        <v>0</v>
      </c>
      <c r="J219" s="218">
        <f t="shared" si="246"/>
        <v>0</v>
      </c>
      <c r="K219" s="218">
        <f t="shared" si="246"/>
        <v>0</v>
      </c>
      <c r="L219" s="218">
        <f t="shared" si="246"/>
        <v>0</v>
      </c>
      <c r="M219" s="299">
        <f t="shared" si="246"/>
        <v>0</v>
      </c>
      <c r="N219" s="299">
        <f t="shared" si="246"/>
        <v>0</v>
      </c>
      <c r="O219" s="218">
        <f t="shared" si="246"/>
        <v>0</v>
      </c>
      <c r="P219" s="218">
        <f t="shared" si="246"/>
        <v>0</v>
      </c>
      <c r="Q219" s="218"/>
      <c r="R219" s="233"/>
      <c r="S219" s="449"/>
    </row>
    <row r="220" spans="1:19" hidden="1" x14ac:dyDescent="0.2">
      <c r="A220" s="240" t="s">
        <v>123</v>
      </c>
      <c r="B220" s="276"/>
      <c r="C220" s="439">
        <f>C257</f>
        <v>0</v>
      </c>
      <c r="D220" s="218">
        <f t="shared" ref="D220:E220" si="247">D257</f>
        <v>0</v>
      </c>
      <c r="E220" s="218">
        <f t="shared" si="247"/>
        <v>0</v>
      </c>
      <c r="F220" s="220">
        <f t="shared" ref="F220:P220" si="248">F257</f>
        <v>0</v>
      </c>
      <c r="G220" s="218">
        <f t="shared" si="248"/>
        <v>0</v>
      </c>
      <c r="H220" s="298">
        <f t="shared" si="248"/>
        <v>0</v>
      </c>
      <c r="I220" s="218">
        <f t="shared" si="248"/>
        <v>0</v>
      </c>
      <c r="J220" s="218">
        <f t="shared" si="248"/>
        <v>0</v>
      </c>
      <c r="K220" s="218">
        <f t="shared" si="248"/>
        <v>0</v>
      </c>
      <c r="L220" s="218">
        <f t="shared" si="248"/>
        <v>0</v>
      </c>
      <c r="M220" s="299">
        <f t="shared" si="248"/>
        <v>0</v>
      </c>
      <c r="N220" s="299">
        <f t="shared" si="248"/>
        <v>0</v>
      </c>
      <c r="O220" s="218">
        <f t="shared" si="248"/>
        <v>0</v>
      </c>
      <c r="P220" s="218">
        <f t="shared" si="248"/>
        <v>0</v>
      </c>
      <c r="Q220" s="218"/>
      <c r="R220" s="233"/>
      <c r="S220" s="449"/>
    </row>
    <row r="221" spans="1:19" ht="36" hidden="1" x14ac:dyDescent="0.2">
      <c r="A221" s="240" t="s">
        <v>124</v>
      </c>
      <c r="B221" s="317" t="s">
        <v>129</v>
      </c>
      <c r="C221" s="439">
        <f>C262</f>
        <v>0</v>
      </c>
      <c r="D221" s="218">
        <f t="shared" ref="D221:E221" si="249">D262</f>
        <v>0</v>
      </c>
      <c r="E221" s="218">
        <f t="shared" si="249"/>
        <v>0</v>
      </c>
      <c r="F221" s="220">
        <f t="shared" ref="F221:P221" si="250">F262</f>
        <v>0</v>
      </c>
      <c r="G221" s="218" t="str">
        <f t="shared" si="250"/>
        <v/>
      </c>
      <c r="H221" s="298">
        <f t="shared" si="250"/>
        <v>0</v>
      </c>
      <c r="I221" s="218">
        <f t="shared" si="250"/>
        <v>0</v>
      </c>
      <c r="J221" s="218">
        <f t="shared" si="250"/>
        <v>0</v>
      </c>
      <c r="K221" s="218">
        <f t="shared" si="250"/>
        <v>0</v>
      </c>
      <c r="L221" s="218">
        <f t="shared" si="250"/>
        <v>0</v>
      </c>
      <c r="M221" s="299">
        <f t="shared" si="250"/>
        <v>0</v>
      </c>
      <c r="N221" s="299">
        <f t="shared" si="250"/>
        <v>0</v>
      </c>
      <c r="O221" s="218">
        <f t="shared" si="250"/>
        <v>0</v>
      </c>
      <c r="P221" s="218">
        <f t="shared" si="250"/>
        <v>0</v>
      </c>
      <c r="Q221" s="218"/>
      <c r="R221" s="233"/>
      <c r="S221" s="449"/>
    </row>
    <row r="222" spans="1:19" hidden="1" x14ac:dyDescent="0.2">
      <c r="A222" s="240" t="s">
        <v>132</v>
      </c>
      <c r="B222" s="276"/>
      <c r="C222" s="439">
        <f>C223+C224</f>
        <v>0</v>
      </c>
      <c r="D222" s="218">
        <f t="shared" ref="D222:E222" si="251">D223+D224</f>
        <v>0</v>
      </c>
      <c r="E222" s="218">
        <f t="shared" si="251"/>
        <v>0</v>
      </c>
      <c r="F222" s="220">
        <f t="shared" ref="F222:P222" si="252">F223+F224</f>
        <v>0</v>
      </c>
      <c r="G222" s="218" t="e">
        <f t="shared" si="252"/>
        <v>#VALUE!</v>
      </c>
      <c r="H222" s="298">
        <f t="shared" si="252"/>
        <v>0</v>
      </c>
      <c r="I222" s="218">
        <f t="shared" si="252"/>
        <v>0</v>
      </c>
      <c r="J222" s="218">
        <f t="shared" si="252"/>
        <v>0</v>
      </c>
      <c r="K222" s="218">
        <f t="shared" si="252"/>
        <v>0</v>
      </c>
      <c r="L222" s="218">
        <f t="shared" si="252"/>
        <v>0</v>
      </c>
      <c r="M222" s="299">
        <f t="shared" si="252"/>
        <v>0</v>
      </c>
      <c r="N222" s="299">
        <f t="shared" si="252"/>
        <v>0</v>
      </c>
      <c r="O222" s="218">
        <f t="shared" si="252"/>
        <v>0</v>
      </c>
      <c r="P222" s="218">
        <f t="shared" si="252"/>
        <v>0</v>
      </c>
      <c r="Q222" s="218"/>
      <c r="R222" s="234"/>
      <c r="S222" s="449"/>
    </row>
    <row r="223" spans="1:19" hidden="1" x14ac:dyDescent="0.2">
      <c r="A223" s="240" t="s">
        <v>123</v>
      </c>
      <c r="B223" s="317"/>
      <c r="C223" s="439">
        <f>C264</f>
        <v>0</v>
      </c>
      <c r="D223" s="218">
        <f t="shared" ref="D223:E223" si="253">D264</f>
        <v>0</v>
      </c>
      <c r="E223" s="218">
        <f t="shared" si="253"/>
        <v>0</v>
      </c>
      <c r="F223" s="220">
        <f t="shared" ref="F223:P223" si="254">F264</f>
        <v>0</v>
      </c>
      <c r="G223" s="218" t="str">
        <f t="shared" si="254"/>
        <v>ZM 22.01.00. Profesionālā izglītība</v>
      </c>
      <c r="H223" s="298">
        <f t="shared" si="254"/>
        <v>0</v>
      </c>
      <c r="I223" s="218">
        <f t="shared" si="254"/>
        <v>0</v>
      </c>
      <c r="J223" s="218">
        <f t="shared" si="254"/>
        <v>0</v>
      </c>
      <c r="K223" s="218">
        <f t="shared" si="254"/>
        <v>0</v>
      </c>
      <c r="L223" s="218">
        <f t="shared" si="254"/>
        <v>0</v>
      </c>
      <c r="M223" s="299">
        <f t="shared" si="254"/>
        <v>0</v>
      </c>
      <c r="N223" s="299">
        <f t="shared" si="254"/>
        <v>0</v>
      </c>
      <c r="O223" s="218">
        <f t="shared" si="254"/>
        <v>0</v>
      </c>
      <c r="P223" s="218">
        <f t="shared" si="254"/>
        <v>0</v>
      </c>
      <c r="Q223" s="218"/>
      <c r="R223" s="233"/>
      <c r="S223" s="449"/>
    </row>
    <row r="224" spans="1:19" ht="36" hidden="1" x14ac:dyDescent="0.2">
      <c r="A224" s="240" t="s">
        <v>124</v>
      </c>
      <c r="B224" s="317" t="s">
        <v>129</v>
      </c>
      <c r="C224" s="439">
        <f>C265</f>
        <v>0</v>
      </c>
      <c r="D224" s="218">
        <f t="shared" ref="D224:E224" si="255">D265</f>
        <v>0</v>
      </c>
      <c r="E224" s="218">
        <f t="shared" si="255"/>
        <v>0</v>
      </c>
      <c r="F224" s="220">
        <f t="shared" ref="F224:P224" si="256">F265</f>
        <v>0</v>
      </c>
      <c r="G224" s="218" t="str">
        <f t="shared" si="256"/>
        <v/>
      </c>
      <c r="H224" s="298">
        <f t="shared" si="256"/>
        <v>0</v>
      </c>
      <c r="I224" s="218">
        <f t="shared" si="256"/>
        <v>0</v>
      </c>
      <c r="J224" s="218">
        <f t="shared" si="256"/>
        <v>0</v>
      </c>
      <c r="K224" s="218">
        <f t="shared" si="256"/>
        <v>0</v>
      </c>
      <c r="L224" s="218">
        <f t="shared" si="256"/>
        <v>0</v>
      </c>
      <c r="M224" s="299">
        <f t="shared" si="256"/>
        <v>0</v>
      </c>
      <c r="N224" s="299">
        <f t="shared" si="256"/>
        <v>0</v>
      </c>
      <c r="O224" s="218">
        <f t="shared" si="256"/>
        <v>0</v>
      </c>
      <c r="P224" s="218">
        <f t="shared" si="256"/>
        <v>0</v>
      </c>
      <c r="Q224" s="218"/>
      <c r="R224" s="233"/>
      <c r="S224" s="449"/>
    </row>
    <row r="225" spans="1:19" hidden="1" x14ac:dyDescent="0.2">
      <c r="A225" s="238" t="s">
        <v>133</v>
      </c>
      <c r="B225" s="276"/>
      <c r="C225" s="439">
        <f>C226+C227</f>
        <v>0</v>
      </c>
      <c r="D225" s="218">
        <f t="shared" ref="D225:E225" si="257">D226+D227</f>
        <v>0</v>
      </c>
      <c r="E225" s="218">
        <f t="shared" si="257"/>
        <v>0</v>
      </c>
      <c r="F225" s="220">
        <f t="shared" ref="F225:P225" si="258">F226+F227</f>
        <v>0</v>
      </c>
      <c r="G225" s="218" t="e">
        <f t="shared" si="258"/>
        <v>#VALUE!</v>
      </c>
      <c r="H225" s="298">
        <f t="shared" si="258"/>
        <v>0</v>
      </c>
      <c r="I225" s="218">
        <f t="shared" si="258"/>
        <v>0</v>
      </c>
      <c r="J225" s="218">
        <f t="shared" si="258"/>
        <v>0</v>
      </c>
      <c r="K225" s="218">
        <f t="shared" si="258"/>
        <v>0</v>
      </c>
      <c r="L225" s="218">
        <f t="shared" si="258"/>
        <v>0</v>
      </c>
      <c r="M225" s="299">
        <f t="shared" si="258"/>
        <v>0</v>
      </c>
      <c r="N225" s="299">
        <f t="shared" si="258"/>
        <v>0</v>
      </c>
      <c r="O225" s="218">
        <f t="shared" si="258"/>
        <v>0</v>
      </c>
      <c r="P225" s="218">
        <f t="shared" si="258"/>
        <v>0</v>
      </c>
      <c r="Q225" s="218"/>
      <c r="R225" s="233"/>
      <c r="S225" s="449"/>
    </row>
    <row r="226" spans="1:19" hidden="1" x14ac:dyDescent="0.2">
      <c r="A226" s="240" t="s">
        <v>123</v>
      </c>
      <c r="B226" s="317"/>
      <c r="C226" s="439">
        <f>C267</f>
        <v>0</v>
      </c>
      <c r="D226" s="218">
        <f t="shared" ref="D226:E226" si="259">D267</f>
        <v>0</v>
      </c>
      <c r="E226" s="218">
        <f t="shared" si="259"/>
        <v>0</v>
      </c>
      <c r="F226" s="220">
        <f t="shared" ref="F226:P226" si="260">F267</f>
        <v>0</v>
      </c>
      <c r="G226" s="218" t="str">
        <f t="shared" si="260"/>
        <v>LM 05.37.00. Sociālās integrācijas valsts aģentūras administrēšana un profesionālās un sociālās rehabilitācijas pakalpojumu nodrošināšana</v>
      </c>
      <c r="H226" s="298">
        <f t="shared" si="260"/>
        <v>0</v>
      </c>
      <c r="I226" s="218">
        <f t="shared" si="260"/>
        <v>0</v>
      </c>
      <c r="J226" s="218">
        <f t="shared" si="260"/>
        <v>0</v>
      </c>
      <c r="K226" s="218">
        <f t="shared" si="260"/>
        <v>0</v>
      </c>
      <c r="L226" s="218">
        <f t="shared" si="260"/>
        <v>0</v>
      </c>
      <c r="M226" s="299">
        <f t="shared" si="260"/>
        <v>0</v>
      </c>
      <c r="N226" s="299">
        <f t="shared" si="260"/>
        <v>0</v>
      </c>
      <c r="O226" s="218">
        <f t="shared" si="260"/>
        <v>0</v>
      </c>
      <c r="P226" s="218">
        <f t="shared" si="260"/>
        <v>0</v>
      </c>
      <c r="Q226" s="218"/>
      <c r="R226" s="233"/>
      <c r="S226" s="449"/>
    </row>
    <row r="227" spans="1:19" ht="36" hidden="1" x14ac:dyDescent="0.2">
      <c r="A227" s="240" t="s">
        <v>124</v>
      </c>
      <c r="B227" s="317" t="s">
        <v>129</v>
      </c>
      <c r="C227" s="439">
        <f>C268</f>
        <v>0</v>
      </c>
      <c r="D227" s="218">
        <f t="shared" ref="D227:E227" si="261">D268</f>
        <v>0</v>
      </c>
      <c r="E227" s="218">
        <f t="shared" si="261"/>
        <v>0</v>
      </c>
      <c r="F227" s="220">
        <f t="shared" ref="F227:P227" si="262">F268</f>
        <v>0</v>
      </c>
      <c r="G227" s="218" t="str">
        <f t="shared" si="262"/>
        <v/>
      </c>
      <c r="H227" s="298">
        <f t="shared" si="262"/>
        <v>0</v>
      </c>
      <c r="I227" s="218">
        <f t="shared" si="262"/>
        <v>0</v>
      </c>
      <c r="J227" s="218">
        <f t="shared" si="262"/>
        <v>0</v>
      </c>
      <c r="K227" s="218">
        <f t="shared" si="262"/>
        <v>0</v>
      </c>
      <c r="L227" s="218">
        <f t="shared" si="262"/>
        <v>0</v>
      </c>
      <c r="M227" s="299">
        <f t="shared" si="262"/>
        <v>0</v>
      </c>
      <c r="N227" s="299">
        <f t="shared" si="262"/>
        <v>0</v>
      </c>
      <c r="O227" s="218">
        <f t="shared" si="262"/>
        <v>0</v>
      </c>
      <c r="P227" s="218">
        <f t="shared" si="262"/>
        <v>0</v>
      </c>
      <c r="Q227" s="218"/>
      <c r="R227" s="233"/>
      <c r="S227" s="449"/>
    </row>
    <row r="228" spans="1:19" hidden="1" x14ac:dyDescent="0.2">
      <c r="A228" s="238" t="s">
        <v>134</v>
      </c>
      <c r="B228" s="276"/>
      <c r="C228" s="439">
        <f>C229+C230</f>
        <v>0</v>
      </c>
      <c r="D228" s="218">
        <f t="shared" ref="D228:E228" si="263">D229+D230</f>
        <v>0</v>
      </c>
      <c r="E228" s="218">
        <f t="shared" si="263"/>
        <v>0</v>
      </c>
      <c r="F228" s="220">
        <f t="shared" ref="F228:P228" si="264">F229+F230</f>
        <v>0</v>
      </c>
      <c r="G228" s="218" t="e">
        <f t="shared" si="264"/>
        <v>#VALUE!</v>
      </c>
      <c r="H228" s="298">
        <f t="shared" si="264"/>
        <v>0</v>
      </c>
      <c r="I228" s="218">
        <f t="shared" si="264"/>
        <v>0</v>
      </c>
      <c r="J228" s="218">
        <f t="shared" si="264"/>
        <v>0</v>
      </c>
      <c r="K228" s="218">
        <f t="shared" si="264"/>
        <v>0</v>
      </c>
      <c r="L228" s="218">
        <f t="shared" si="264"/>
        <v>0</v>
      </c>
      <c r="M228" s="299">
        <f t="shared" si="264"/>
        <v>0</v>
      </c>
      <c r="N228" s="299">
        <f t="shared" si="264"/>
        <v>0</v>
      </c>
      <c r="O228" s="218">
        <f t="shared" si="264"/>
        <v>0</v>
      </c>
      <c r="P228" s="218">
        <f t="shared" si="264"/>
        <v>0</v>
      </c>
      <c r="Q228" s="218"/>
      <c r="R228" s="233"/>
      <c r="S228" s="449"/>
    </row>
    <row r="229" spans="1:19" hidden="1" x14ac:dyDescent="0.2">
      <c r="A229" s="240" t="s">
        <v>123</v>
      </c>
      <c r="B229" s="317"/>
      <c r="C229" s="439">
        <f>C270</f>
        <v>0</v>
      </c>
      <c r="D229" s="218">
        <f t="shared" ref="D229:E229" si="265">D270</f>
        <v>0</v>
      </c>
      <c r="E229" s="218">
        <f t="shared" si="265"/>
        <v>0</v>
      </c>
      <c r="F229" s="220">
        <f t="shared" ref="F229:P229" si="266">F270</f>
        <v>0</v>
      </c>
      <c r="G229" s="218" t="str">
        <f t="shared" si="266"/>
        <v>TM 04.01.00 Ieslodzījuma vietas</v>
      </c>
      <c r="H229" s="298">
        <f t="shared" si="266"/>
        <v>0</v>
      </c>
      <c r="I229" s="218">
        <f t="shared" si="266"/>
        <v>0</v>
      </c>
      <c r="J229" s="218">
        <f t="shared" si="266"/>
        <v>0</v>
      </c>
      <c r="K229" s="218">
        <f t="shared" si="266"/>
        <v>0</v>
      </c>
      <c r="L229" s="218">
        <f t="shared" si="266"/>
        <v>0</v>
      </c>
      <c r="M229" s="299">
        <f t="shared" si="266"/>
        <v>0</v>
      </c>
      <c r="N229" s="299">
        <f t="shared" si="266"/>
        <v>0</v>
      </c>
      <c r="O229" s="218">
        <f t="shared" si="266"/>
        <v>0</v>
      </c>
      <c r="P229" s="218">
        <f t="shared" si="266"/>
        <v>0</v>
      </c>
      <c r="Q229" s="218"/>
      <c r="R229" s="233"/>
      <c r="S229" s="449"/>
    </row>
    <row r="230" spans="1:19" ht="36" hidden="1" x14ac:dyDescent="0.2">
      <c r="A230" s="240" t="s">
        <v>124</v>
      </c>
      <c r="B230" s="317" t="s">
        <v>129</v>
      </c>
      <c r="C230" s="439">
        <f>C271</f>
        <v>0</v>
      </c>
      <c r="D230" s="218">
        <f t="shared" ref="D230:E230" si="267">D271</f>
        <v>0</v>
      </c>
      <c r="E230" s="218">
        <f t="shared" si="267"/>
        <v>0</v>
      </c>
      <c r="F230" s="220">
        <f t="shared" ref="F230:P230" si="268">F271</f>
        <v>0</v>
      </c>
      <c r="G230" s="218" t="str">
        <f t="shared" si="268"/>
        <v/>
      </c>
      <c r="H230" s="298">
        <f t="shared" si="268"/>
        <v>0</v>
      </c>
      <c r="I230" s="218">
        <f t="shared" si="268"/>
        <v>0</v>
      </c>
      <c r="J230" s="218">
        <f t="shared" si="268"/>
        <v>0</v>
      </c>
      <c r="K230" s="218">
        <f t="shared" si="268"/>
        <v>0</v>
      </c>
      <c r="L230" s="218">
        <f t="shared" si="268"/>
        <v>0</v>
      </c>
      <c r="M230" s="299">
        <f t="shared" si="268"/>
        <v>0</v>
      </c>
      <c r="N230" s="299">
        <f t="shared" si="268"/>
        <v>0</v>
      </c>
      <c r="O230" s="218">
        <f t="shared" si="268"/>
        <v>0</v>
      </c>
      <c r="P230" s="218">
        <f t="shared" si="268"/>
        <v>0</v>
      </c>
      <c r="Q230" s="218"/>
      <c r="R230" s="233"/>
      <c r="S230" s="449"/>
    </row>
    <row r="231" spans="1:19" hidden="1" x14ac:dyDescent="0.2">
      <c r="A231" s="238" t="s">
        <v>136</v>
      </c>
      <c r="B231" s="276"/>
      <c r="C231" s="439">
        <f>C232+C233</f>
        <v>0</v>
      </c>
      <c r="D231" s="218">
        <f t="shared" ref="D231:E231" si="269">D232+D233</f>
        <v>0</v>
      </c>
      <c r="E231" s="218">
        <f t="shared" si="269"/>
        <v>0</v>
      </c>
      <c r="F231" s="220">
        <f t="shared" ref="F231:P231" si="270">F232+F233</f>
        <v>0</v>
      </c>
      <c r="G231" s="218" t="e">
        <f t="shared" si="270"/>
        <v>#VALUE!</v>
      </c>
      <c r="H231" s="298">
        <f t="shared" si="270"/>
        <v>0</v>
      </c>
      <c r="I231" s="218">
        <f t="shared" si="270"/>
        <v>0</v>
      </c>
      <c r="J231" s="218">
        <f t="shared" si="270"/>
        <v>0</v>
      </c>
      <c r="K231" s="218">
        <f t="shared" si="270"/>
        <v>0</v>
      </c>
      <c r="L231" s="218">
        <f t="shared" si="270"/>
        <v>0</v>
      </c>
      <c r="M231" s="299">
        <f t="shared" si="270"/>
        <v>0</v>
      </c>
      <c r="N231" s="299">
        <f t="shared" si="270"/>
        <v>0</v>
      </c>
      <c r="O231" s="218">
        <f t="shared" si="270"/>
        <v>0</v>
      </c>
      <c r="P231" s="218">
        <f t="shared" si="270"/>
        <v>0</v>
      </c>
      <c r="Q231" s="218"/>
      <c r="R231" s="233"/>
      <c r="S231" s="449"/>
    </row>
    <row r="232" spans="1:19" hidden="1" x14ac:dyDescent="0.2">
      <c r="A232" s="240" t="s">
        <v>123</v>
      </c>
      <c r="B232" s="317"/>
      <c r="C232" s="439">
        <f>C273</f>
        <v>0</v>
      </c>
      <c r="D232" s="218">
        <f t="shared" ref="D232:E232" si="271">D273</f>
        <v>0</v>
      </c>
      <c r="E232" s="218">
        <f t="shared" si="271"/>
        <v>0</v>
      </c>
      <c r="F232" s="220">
        <f t="shared" ref="F232:P232" si="272">F273</f>
        <v>0</v>
      </c>
      <c r="G232" s="218" t="str">
        <f t="shared" si="272"/>
        <v>KM 20.00.00 Kultūrizglītība</v>
      </c>
      <c r="H232" s="298">
        <f t="shared" si="272"/>
        <v>0</v>
      </c>
      <c r="I232" s="218">
        <f t="shared" si="272"/>
        <v>0</v>
      </c>
      <c r="J232" s="218">
        <f t="shared" si="272"/>
        <v>0</v>
      </c>
      <c r="K232" s="218">
        <f t="shared" si="272"/>
        <v>0</v>
      </c>
      <c r="L232" s="218">
        <f t="shared" si="272"/>
        <v>0</v>
      </c>
      <c r="M232" s="299">
        <f t="shared" si="272"/>
        <v>0</v>
      </c>
      <c r="N232" s="299">
        <f t="shared" si="272"/>
        <v>0</v>
      </c>
      <c r="O232" s="218">
        <f t="shared" si="272"/>
        <v>0</v>
      </c>
      <c r="P232" s="218">
        <f t="shared" si="272"/>
        <v>0</v>
      </c>
      <c r="Q232" s="218"/>
      <c r="R232" s="233"/>
      <c r="S232" s="449"/>
    </row>
    <row r="233" spans="1:19" ht="36" hidden="1" x14ac:dyDescent="0.2">
      <c r="A233" s="240" t="s">
        <v>124</v>
      </c>
      <c r="B233" s="317" t="s">
        <v>129</v>
      </c>
      <c r="C233" s="439">
        <f>C274</f>
        <v>0</v>
      </c>
      <c r="D233" s="218">
        <f t="shared" ref="D233:E233" si="273">D274</f>
        <v>0</v>
      </c>
      <c r="E233" s="218">
        <f t="shared" si="273"/>
        <v>0</v>
      </c>
      <c r="F233" s="220">
        <f t="shared" ref="F233:P233" si="274">F274</f>
        <v>0</v>
      </c>
      <c r="G233" s="218" t="str">
        <f t="shared" si="274"/>
        <v/>
      </c>
      <c r="H233" s="298">
        <f t="shared" si="274"/>
        <v>0</v>
      </c>
      <c r="I233" s="218">
        <f t="shared" si="274"/>
        <v>0</v>
      </c>
      <c r="J233" s="218">
        <f t="shared" si="274"/>
        <v>0</v>
      </c>
      <c r="K233" s="218">
        <f t="shared" si="274"/>
        <v>0</v>
      </c>
      <c r="L233" s="218">
        <f t="shared" si="274"/>
        <v>0</v>
      </c>
      <c r="M233" s="299">
        <f t="shared" si="274"/>
        <v>0</v>
      </c>
      <c r="N233" s="299">
        <f t="shared" si="274"/>
        <v>0</v>
      </c>
      <c r="O233" s="218">
        <f t="shared" si="274"/>
        <v>0</v>
      </c>
      <c r="P233" s="218">
        <f t="shared" si="274"/>
        <v>0</v>
      </c>
      <c r="Q233" s="218"/>
      <c r="R233" s="233"/>
      <c r="S233" s="449"/>
    </row>
    <row r="234" spans="1:19" hidden="1" x14ac:dyDescent="0.2">
      <c r="A234" s="238" t="s">
        <v>138</v>
      </c>
      <c r="B234" s="276"/>
      <c r="C234" s="439">
        <f>C235+C236</f>
        <v>0</v>
      </c>
      <c r="D234" s="218">
        <f t="shared" ref="D234:E234" si="275">D235+D236</f>
        <v>0</v>
      </c>
      <c r="E234" s="218">
        <f t="shared" si="275"/>
        <v>0</v>
      </c>
      <c r="F234" s="220">
        <f t="shared" ref="F234:P234" si="276">F235+F236</f>
        <v>0</v>
      </c>
      <c r="G234" s="218" t="e">
        <f t="shared" si="276"/>
        <v>#VALUE!</v>
      </c>
      <c r="H234" s="298">
        <f t="shared" si="276"/>
        <v>0</v>
      </c>
      <c r="I234" s="218">
        <f t="shared" si="276"/>
        <v>0</v>
      </c>
      <c r="J234" s="218">
        <f t="shared" si="276"/>
        <v>0</v>
      </c>
      <c r="K234" s="218">
        <f t="shared" si="276"/>
        <v>0</v>
      </c>
      <c r="L234" s="218">
        <f t="shared" si="276"/>
        <v>0</v>
      </c>
      <c r="M234" s="299">
        <f t="shared" si="276"/>
        <v>0</v>
      </c>
      <c r="N234" s="299">
        <f t="shared" si="276"/>
        <v>0</v>
      </c>
      <c r="O234" s="218">
        <f t="shared" si="276"/>
        <v>0</v>
      </c>
      <c r="P234" s="218">
        <f t="shared" si="276"/>
        <v>0</v>
      </c>
      <c r="Q234" s="218"/>
      <c r="R234" s="233"/>
      <c r="S234" s="449"/>
    </row>
    <row r="235" spans="1:19" hidden="1" x14ac:dyDescent="0.2">
      <c r="A235" s="241" t="s">
        <v>123</v>
      </c>
      <c r="B235" s="276"/>
      <c r="C235" s="439">
        <f>C276</f>
        <v>0</v>
      </c>
      <c r="D235" s="220">
        <f t="shared" ref="D235:E235" si="277">D276</f>
        <v>0</v>
      </c>
      <c r="E235" s="220">
        <f t="shared" si="277"/>
        <v>0</v>
      </c>
      <c r="F235" s="220">
        <f t="shared" ref="F235:P235" si="278">F276</f>
        <v>0</v>
      </c>
      <c r="G235" s="220" t="e">
        <f t="shared" si="278"/>
        <v>#VALUE!</v>
      </c>
      <c r="H235" s="298">
        <f t="shared" si="278"/>
        <v>0</v>
      </c>
      <c r="I235" s="220">
        <f t="shared" si="278"/>
        <v>0</v>
      </c>
      <c r="J235" s="220">
        <f t="shared" si="278"/>
        <v>0</v>
      </c>
      <c r="K235" s="220">
        <f t="shared" si="278"/>
        <v>0</v>
      </c>
      <c r="L235" s="220">
        <f t="shared" si="278"/>
        <v>0</v>
      </c>
      <c r="M235" s="299">
        <f t="shared" si="278"/>
        <v>0</v>
      </c>
      <c r="N235" s="299">
        <f t="shared" si="278"/>
        <v>0</v>
      </c>
      <c r="O235" s="220">
        <f t="shared" si="278"/>
        <v>0</v>
      </c>
      <c r="P235" s="220">
        <f t="shared" si="278"/>
        <v>0</v>
      </c>
      <c r="Q235" s="220"/>
      <c r="R235" s="344"/>
      <c r="S235" s="462"/>
    </row>
    <row r="236" spans="1:19" ht="36" hidden="1" x14ac:dyDescent="0.2">
      <c r="A236" s="240" t="s">
        <v>124</v>
      </c>
      <c r="B236" s="317" t="s">
        <v>129</v>
      </c>
      <c r="C236" s="439">
        <f>C279</f>
        <v>0</v>
      </c>
      <c r="D236" s="218">
        <f t="shared" ref="D236:E236" si="279">D279</f>
        <v>0</v>
      </c>
      <c r="E236" s="218">
        <f t="shared" si="279"/>
        <v>0</v>
      </c>
      <c r="F236" s="220">
        <f t="shared" ref="F236:P236" si="280">F279</f>
        <v>0</v>
      </c>
      <c r="G236" s="218" t="str">
        <f t="shared" si="280"/>
        <v/>
      </c>
      <c r="H236" s="298">
        <f t="shared" si="280"/>
        <v>0</v>
      </c>
      <c r="I236" s="218">
        <f t="shared" si="280"/>
        <v>0</v>
      </c>
      <c r="J236" s="218">
        <f t="shared" si="280"/>
        <v>0</v>
      </c>
      <c r="K236" s="218">
        <f t="shared" si="280"/>
        <v>0</v>
      </c>
      <c r="L236" s="218">
        <f t="shared" si="280"/>
        <v>0</v>
      </c>
      <c r="M236" s="299">
        <f t="shared" si="280"/>
        <v>0</v>
      </c>
      <c r="N236" s="299">
        <f t="shared" si="280"/>
        <v>0</v>
      </c>
      <c r="O236" s="218">
        <f t="shared" si="280"/>
        <v>0</v>
      </c>
      <c r="P236" s="218">
        <f t="shared" si="280"/>
        <v>0</v>
      </c>
      <c r="Q236" s="218"/>
      <c r="R236" s="233"/>
      <c r="S236" s="449"/>
    </row>
    <row r="237" spans="1:19" ht="81.599999999999994" customHeight="1" x14ac:dyDescent="0.2">
      <c r="A237" s="247" t="s">
        <v>174</v>
      </c>
      <c r="B237" s="336"/>
      <c r="C237" s="337"/>
      <c r="D237" s="211"/>
      <c r="E237" s="211"/>
      <c r="F237" s="309"/>
      <c r="G237" s="211"/>
      <c r="H237" s="310"/>
      <c r="I237" s="211"/>
      <c r="J237" s="211"/>
      <c r="K237" s="211"/>
      <c r="L237" s="211"/>
      <c r="M237" s="311"/>
      <c r="N237" s="311"/>
      <c r="O237" s="211"/>
      <c r="P237" s="211"/>
      <c r="Q237" s="211"/>
      <c r="R237" s="506" t="s">
        <v>654</v>
      </c>
      <c r="S237" s="461"/>
    </row>
    <row r="238" spans="1:19" ht="13.9" hidden="1" customHeight="1" x14ac:dyDescent="0.2">
      <c r="A238" s="239" t="s">
        <v>118</v>
      </c>
      <c r="B238" s="276"/>
      <c r="C238" s="439">
        <f>SUM(C239:C242)</f>
        <v>0</v>
      </c>
      <c r="D238" s="218">
        <f t="shared" ref="D238:E238" si="281">SUM(D239:D242)</f>
        <v>0</v>
      </c>
      <c r="E238" s="218">
        <f t="shared" si="281"/>
        <v>0</v>
      </c>
      <c r="F238" s="220">
        <f t="shared" ref="F238:P238" si="282">SUM(F239:F242)</f>
        <v>0</v>
      </c>
      <c r="G238" s="218" t="e">
        <f t="shared" si="282"/>
        <v>#VALUE!</v>
      </c>
      <c r="H238" s="298">
        <f t="shared" si="282"/>
        <v>0</v>
      </c>
      <c r="I238" s="218">
        <f t="shared" si="282"/>
        <v>0</v>
      </c>
      <c r="J238" s="218">
        <f t="shared" si="282"/>
        <v>0</v>
      </c>
      <c r="K238" s="218">
        <f t="shared" si="282"/>
        <v>0</v>
      </c>
      <c r="L238" s="218">
        <f t="shared" si="282"/>
        <v>0</v>
      </c>
      <c r="M238" s="299">
        <f t="shared" si="282"/>
        <v>0</v>
      </c>
      <c r="N238" s="299">
        <f t="shared" si="282"/>
        <v>0</v>
      </c>
      <c r="O238" s="218">
        <f t="shared" si="282"/>
        <v>0</v>
      </c>
      <c r="P238" s="218">
        <f t="shared" si="282"/>
        <v>0</v>
      </c>
      <c r="Q238" s="218"/>
      <c r="R238" s="507"/>
      <c r="S238" s="449"/>
    </row>
    <row r="239" spans="1:19" ht="13.9" hidden="1" customHeight="1" x14ac:dyDescent="0.2">
      <c r="A239" s="238" t="s">
        <v>119</v>
      </c>
      <c r="B239" s="276"/>
      <c r="C239" s="439"/>
      <c r="D239" s="218"/>
      <c r="E239" s="218"/>
      <c r="F239" s="220"/>
      <c r="G239" s="218"/>
      <c r="H239" s="298"/>
      <c r="I239" s="218"/>
      <c r="J239" s="345"/>
      <c r="K239" s="340"/>
      <c r="L239" s="340"/>
      <c r="M239" s="343"/>
      <c r="N239" s="343"/>
      <c r="O239" s="340"/>
      <c r="P239" s="340"/>
      <c r="Q239" s="218"/>
      <c r="R239" s="507"/>
      <c r="S239" s="449"/>
    </row>
    <row r="240" spans="1:19" ht="13.9" hidden="1" customHeight="1" x14ac:dyDescent="0.2">
      <c r="A240" s="238" t="s">
        <v>120</v>
      </c>
      <c r="B240" s="276"/>
      <c r="C240" s="439"/>
      <c r="D240" s="218"/>
      <c r="E240" s="218"/>
      <c r="F240" s="220"/>
      <c r="G240" s="218"/>
      <c r="H240" s="298"/>
      <c r="I240" s="218"/>
      <c r="J240" s="218"/>
      <c r="K240" s="218"/>
      <c r="L240" s="218"/>
      <c r="M240" s="299"/>
      <c r="N240" s="299"/>
      <c r="O240" s="218"/>
      <c r="P240" s="218"/>
      <c r="Q240" s="218"/>
      <c r="R240" s="507"/>
      <c r="S240" s="449"/>
    </row>
    <row r="241" spans="1:19" ht="23.45" hidden="1" customHeight="1" x14ac:dyDescent="0.2">
      <c r="A241" s="238" t="s">
        <v>616</v>
      </c>
      <c r="B241" s="276"/>
      <c r="C241" s="439"/>
      <c r="D241" s="218"/>
      <c r="E241" s="218"/>
      <c r="F241" s="220"/>
      <c r="G241" s="218"/>
      <c r="H241" s="298"/>
      <c r="I241" s="218"/>
      <c r="J241" s="218"/>
      <c r="K241" s="218"/>
      <c r="L241" s="218"/>
      <c r="M241" s="299"/>
      <c r="N241" s="299"/>
      <c r="O241" s="218"/>
      <c r="P241" s="218"/>
      <c r="Q241" s="218"/>
      <c r="R241" s="507"/>
      <c r="S241" s="449"/>
    </row>
    <row r="242" spans="1:19" ht="13.9" hidden="1" customHeight="1" x14ac:dyDescent="0.2">
      <c r="A242" s="239" t="s">
        <v>122</v>
      </c>
      <c r="B242" s="276"/>
      <c r="C242" s="439">
        <f>C243+C244</f>
        <v>0</v>
      </c>
      <c r="D242" s="218">
        <f t="shared" ref="D242:E242" si="283">D243+D244</f>
        <v>0</v>
      </c>
      <c r="E242" s="218">
        <f t="shared" si="283"/>
        <v>0</v>
      </c>
      <c r="F242" s="220">
        <f t="shared" ref="F242:P242" si="284">F243+F244</f>
        <v>0</v>
      </c>
      <c r="G242" s="218" t="e">
        <f t="shared" si="284"/>
        <v>#VALUE!</v>
      </c>
      <c r="H242" s="298">
        <f t="shared" si="284"/>
        <v>0</v>
      </c>
      <c r="I242" s="218">
        <f t="shared" si="284"/>
        <v>0</v>
      </c>
      <c r="J242" s="218">
        <f t="shared" si="284"/>
        <v>0</v>
      </c>
      <c r="K242" s="218">
        <f t="shared" si="284"/>
        <v>0</v>
      </c>
      <c r="L242" s="218">
        <f t="shared" si="284"/>
        <v>0</v>
      </c>
      <c r="M242" s="299">
        <f t="shared" si="284"/>
        <v>0</v>
      </c>
      <c r="N242" s="299">
        <f t="shared" si="284"/>
        <v>0</v>
      </c>
      <c r="O242" s="218">
        <f t="shared" si="284"/>
        <v>0</v>
      </c>
      <c r="P242" s="218">
        <f t="shared" si="284"/>
        <v>0</v>
      </c>
      <c r="Q242" s="218"/>
      <c r="R242" s="507"/>
      <c r="S242" s="463"/>
    </row>
    <row r="243" spans="1:19" ht="13.9" hidden="1" customHeight="1" x14ac:dyDescent="0.2">
      <c r="A243" s="240" t="s">
        <v>123</v>
      </c>
      <c r="B243" s="276"/>
      <c r="C243" s="439">
        <f>C248+C257+C264+C267+C270+C273+C276</f>
        <v>0</v>
      </c>
      <c r="D243" s="218">
        <f t="shared" ref="D243:E243" si="285">D248+D257+D264+D267+D270+D273+D276</f>
        <v>0</v>
      </c>
      <c r="E243" s="218">
        <f t="shared" si="285"/>
        <v>0</v>
      </c>
      <c r="F243" s="220">
        <f t="shared" ref="F243:P243" si="286">F248+F257+F264+F267+F270+F273+F276</f>
        <v>0</v>
      </c>
      <c r="G243" s="218" t="e">
        <f t="shared" si="286"/>
        <v>#VALUE!</v>
      </c>
      <c r="H243" s="298">
        <f t="shared" si="286"/>
        <v>0</v>
      </c>
      <c r="I243" s="218">
        <f t="shared" si="286"/>
        <v>0</v>
      </c>
      <c r="J243" s="218">
        <f t="shared" si="286"/>
        <v>0</v>
      </c>
      <c r="K243" s="218">
        <f t="shared" si="286"/>
        <v>0</v>
      </c>
      <c r="L243" s="218">
        <f t="shared" si="286"/>
        <v>0</v>
      </c>
      <c r="M243" s="299">
        <f t="shared" si="286"/>
        <v>0</v>
      </c>
      <c r="N243" s="299">
        <f t="shared" si="286"/>
        <v>0</v>
      </c>
      <c r="O243" s="218">
        <f t="shared" si="286"/>
        <v>0</v>
      </c>
      <c r="P243" s="218">
        <f t="shared" si="286"/>
        <v>0</v>
      </c>
      <c r="Q243" s="218"/>
      <c r="R243" s="507"/>
      <c r="S243" s="449"/>
    </row>
    <row r="244" spans="1:19" ht="34.9" hidden="1" customHeight="1" x14ac:dyDescent="0.2">
      <c r="A244" s="240" t="s">
        <v>124</v>
      </c>
      <c r="B244" s="317" t="s">
        <v>129</v>
      </c>
      <c r="C244" s="439">
        <f>C255+C262+C265+C268+C271+C274+C279</f>
        <v>0</v>
      </c>
      <c r="D244" s="218">
        <f t="shared" ref="D244:E244" si="287">D255+D262+D265+D268+D271+D274+D279</f>
        <v>0</v>
      </c>
      <c r="E244" s="218">
        <f t="shared" si="287"/>
        <v>0</v>
      </c>
      <c r="F244" s="220">
        <f t="shared" ref="F244:P244" si="288">F255+F262+F265+F268+F271+F274+F279</f>
        <v>0</v>
      </c>
      <c r="G244" s="218" t="e">
        <f t="shared" si="288"/>
        <v>#VALUE!</v>
      </c>
      <c r="H244" s="298">
        <f t="shared" si="288"/>
        <v>0</v>
      </c>
      <c r="I244" s="218">
        <f t="shared" si="288"/>
        <v>0</v>
      </c>
      <c r="J244" s="218">
        <f t="shared" si="288"/>
        <v>0</v>
      </c>
      <c r="K244" s="218">
        <f t="shared" si="288"/>
        <v>0</v>
      </c>
      <c r="L244" s="218">
        <f t="shared" si="288"/>
        <v>0</v>
      </c>
      <c r="M244" s="299">
        <f t="shared" si="288"/>
        <v>0</v>
      </c>
      <c r="N244" s="299">
        <f t="shared" si="288"/>
        <v>0</v>
      </c>
      <c r="O244" s="218">
        <f t="shared" si="288"/>
        <v>0</v>
      </c>
      <c r="P244" s="218">
        <f t="shared" si="288"/>
        <v>0</v>
      </c>
      <c r="Q244" s="218"/>
      <c r="R244" s="507"/>
      <c r="S244" s="449"/>
    </row>
    <row r="245" spans="1:19" ht="13.9" hidden="1" customHeight="1" x14ac:dyDescent="0.2">
      <c r="A245" s="239" t="s">
        <v>125</v>
      </c>
      <c r="B245" s="276"/>
      <c r="C245" s="439"/>
      <c r="D245" s="218"/>
      <c r="E245" s="218"/>
      <c r="F245" s="220"/>
      <c r="G245" s="218"/>
      <c r="H245" s="298"/>
      <c r="I245" s="218"/>
      <c r="J245" s="218"/>
      <c r="K245" s="218"/>
      <c r="L245" s="218"/>
      <c r="M245" s="299"/>
      <c r="N245" s="299"/>
      <c r="O245" s="218"/>
      <c r="P245" s="218"/>
      <c r="Q245" s="218"/>
      <c r="R245" s="507"/>
      <c r="S245" s="449"/>
    </row>
    <row r="246" spans="1:19" ht="13.9" hidden="1" customHeight="1" x14ac:dyDescent="0.2">
      <c r="A246" s="238" t="s">
        <v>126</v>
      </c>
      <c r="B246" s="276"/>
      <c r="C246" s="439"/>
      <c r="D246" s="218"/>
      <c r="E246" s="218"/>
      <c r="F246" s="220"/>
      <c r="G246" s="218"/>
      <c r="H246" s="298"/>
      <c r="I246" s="218"/>
      <c r="J246" s="218"/>
      <c r="K246" s="218"/>
      <c r="L246" s="218"/>
      <c r="M246" s="299"/>
      <c r="N246" s="299"/>
      <c r="O246" s="218"/>
      <c r="P246" s="218"/>
      <c r="Q246" s="218"/>
      <c r="R246" s="507"/>
      <c r="S246" s="449"/>
    </row>
    <row r="247" spans="1:19" ht="13.9" hidden="1" customHeight="1" x14ac:dyDescent="0.2">
      <c r="A247" s="238" t="s">
        <v>127</v>
      </c>
      <c r="B247" s="276"/>
      <c r="C247" s="439">
        <f>C248+C255</f>
        <v>0</v>
      </c>
      <c r="D247" s="218">
        <f t="shared" ref="D247:E247" si="289">D248+D255</f>
        <v>0</v>
      </c>
      <c r="E247" s="218">
        <f t="shared" si="289"/>
        <v>0</v>
      </c>
      <c r="F247" s="220">
        <f t="shared" ref="F247:P247" si="290">F248+F255</f>
        <v>0</v>
      </c>
      <c r="G247" s="218" t="e">
        <f t="shared" si="290"/>
        <v>#VALUE!</v>
      </c>
      <c r="H247" s="298">
        <f t="shared" si="290"/>
        <v>0</v>
      </c>
      <c r="I247" s="218">
        <f t="shared" si="290"/>
        <v>0</v>
      </c>
      <c r="J247" s="218">
        <f t="shared" si="290"/>
        <v>0</v>
      </c>
      <c r="K247" s="218">
        <f t="shared" si="290"/>
        <v>0</v>
      </c>
      <c r="L247" s="218">
        <f t="shared" si="290"/>
        <v>0</v>
      </c>
      <c r="M247" s="299">
        <f t="shared" si="290"/>
        <v>0</v>
      </c>
      <c r="N247" s="299">
        <f t="shared" si="290"/>
        <v>0</v>
      </c>
      <c r="O247" s="218">
        <f t="shared" si="290"/>
        <v>0</v>
      </c>
      <c r="P247" s="218">
        <f t="shared" si="290"/>
        <v>0</v>
      </c>
      <c r="Q247" s="218"/>
      <c r="R247" s="507"/>
      <c r="S247" s="449"/>
    </row>
    <row r="248" spans="1:19" ht="13.9" hidden="1" customHeight="1" x14ac:dyDescent="0.2">
      <c r="A248" s="240" t="s">
        <v>123</v>
      </c>
      <c r="B248" s="276"/>
      <c r="C248" s="439">
        <f>SUM(C249:C254)</f>
        <v>0</v>
      </c>
      <c r="D248" s="218">
        <f t="shared" ref="D248:E248" si="291">SUM(D249:D254)</f>
        <v>0</v>
      </c>
      <c r="E248" s="218">
        <f t="shared" si="291"/>
        <v>0</v>
      </c>
      <c r="F248" s="220">
        <f t="shared" ref="F248:P248" si="292">SUM(F249:F254)</f>
        <v>0</v>
      </c>
      <c r="G248" s="218">
        <f t="shared" si="292"/>
        <v>0</v>
      </c>
      <c r="H248" s="298">
        <f t="shared" si="292"/>
        <v>0</v>
      </c>
      <c r="I248" s="218">
        <f t="shared" si="292"/>
        <v>0</v>
      </c>
      <c r="J248" s="218">
        <f t="shared" si="292"/>
        <v>0</v>
      </c>
      <c r="K248" s="218">
        <f t="shared" si="292"/>
        <v>0</v>
      </c>
      <c r="L248" s="218">
        <f t="shared" si="292"/>
        <v>0</v>
      </c>
      <c r="M248" s="299">
        <f t="shared" si="292"/>
        <v>0</v>
      </c>
      <c r="N248" s="299">
        <f t="shared" si="292"/>
        <v>0</v>
      </c>
      <c r="O248" s="218">
        <f t="shared" si="292"/>
        <v>0</v>
      </c>
      <c r="P248" s="218">
        <f t="shared" si="292"/>
        <v>0</v>
      </c>
      <c r="Q248" s="218"/>
      <c r="R248" s="507"/>
      <c r="S248" s="449"/>
    </row>
    <row r="249" spans="1:19" ht="34.9" hidden="1" customHeight="1" x14ac:dyDescent="0.2">
      <c r="A249" s="238"/>
      <c r="B249" s="315" t="s">
        <v>159</v>
      </c>
      <c r="C249" s="439"/>
      <c r="D249" s="218"/>
      <c r="E249" s="218"/>
      <c r="F249" s="220"/>
      <c r="G249" s="218" t="s">
        <v>159</v>
      </c>
      <c r="H249" s="298"/>
      <c r="I249" s="218"/>
      <c r="J249" s="189"/>
      <c r="K249" s="218"/>
      <c r="L249" s="218"/>
      <c r="M249" s="299"/>
      <c r="N249" s="299"/>
      <c r="O249" s="218"/>
      <c r="P249" s="218"/>
      <c r="Q249" s="218"/>
      <c r="R249" s="507"/>
      <c r="S249" s="449"/>
    </row>
    <row r="250" spans="1:19" ht="34.9" hidden="1" customHeight="1" x14ac:dyDescent="0.2">
      <c r="A250" s="238"/>
      <c r="B250" s="315" t="s">
        <v>160</v>
      </c>
      <c r="C250" s="439"/>
      <c r="D250" s="218"/>
      <c r="E250" s="218"/>
      <c r="F250" s="220"/>
      <c r="G250" s="218" t="s">
        <v>160</v>
      </c>
      <c r="H250" s="298"/>
      <c r="I250" s="218"/>
      <c r="J250" s="189"/>
      <c r="K250" s="218"/>
      <c r="L250" s="218"/>
      <c r="M250" s="299"/>
      <c r="N250" s="299"/>
      <c r="O250" s="218"/>
      <c r="P250" s="218"/>
      <c r="Q250" s="218"/>
      <c r="R250" s="507"/>
      <c r="S250" s="449"/>
    </row>
    <row r="251" spans="1:19" ht="34.9" hidden="1" customHeight="1" x14ac:dyDescent="0.2">
      <c r="A251" s="238"/>
      <c r="B251" s="315" t="s">
        <v>161</v>
      </c>
      <c r="C251" s="439"/>
      <c r="D251" s="218"/>
      <c r="E251" s="218"/>
      <c r="F251" s="220"/>
      <c r="G251" s="218" t="s">
        <v>161</v>
      </c>
      <c r="H251" s="298"/>
      <c r="I251" s="218"/>
      <c r="J251" s="189"/>
      <c r="K251" s="218"/>
      <c r="L251" s="218"/>
      <c r="M251" s="299"/>
      <c r="N251" s="299"/>
      <c r="O251" s="218"/>
      <c r="P251" s="218"/>
      <c r="Q251" s="218"/>
      <c r="R251" s="507"/>
      <c r="S251" s="449"/>
    </row>
    <row r="252" spans="1:19" ht="51" hidden="1" customHeight="1" x14ac:dyDescent="0.2">
      <c r="A252" s="238"/>
      <c r="B252" s="315" t="s">
        <v>83</v>
      </c>
      <c r="C252" s="439"/>
      <c r="D252" s="218"/>
      <c r="E252" s="218"/>
      <c r="F252" s="220"/>
      <c r="G252" s="218" t="s">
        <v>83</v>
      </c>
      <c r="H252" s="298"/>
      <c r="I252" s="218"/>
      <c r="J252" s="189"/>
      <c r="K252" s="218"/>
      <c r="L252" s="218"/>
      <c r="M252" s="299"/>
      <c r="N252" s="299"/>
      <c r="O252" s="218"/>
      <c r="P252" s="218"/>
      <c r="Q252" s="218"/>
      <c r="R252" s="507"/>
      <c r="S252" s="449"/>
    </row>
    <row r="253" spans="1:19" ht="23.45" hidden="1" customHeight="1" x14ac:dyDescent="0.2">
      <c r="A253" s="238"/>
      <c r="B253" s="315" t="s">
        <v>162</v>
      </c>
      <c r="C253" s="439"/>
      <c r="D253" s="218"/>
      <c r="E253" s="218"/>
      <c r="F253" s="220"/>
      <c r="G253" s="218" t="s">
        <v>162</v>
      </c>
      <c r="H253" s="298"/>
      <c r="I253" s="218"/>
      <c r="J253" s="189"/>
      <c r="K253" s="218"/>
      <c r="L253" s="218"/>
      <c r="M253" s="299"/>
      <c r="N253" s="299"/>
      <c r="O253" s="218"/>
      <c r="P253" s="218"/>
      <c r="Q253" s="218"/>
      <c r="R253" s="507"/>
      <c r="S253" s="449"/>
    </row>
    <row r="254" spans="1:19" ht="126.75" hidden="1" customHeight="1" x14ac:dyDescent="0.2">
      <c r="A254" s="238"/>
      <c r="B254" s="315" t="s">
        <v>163</v>
      </c>
      <c r="C254" s="439"/>
      <c r="D254" s="218"/>
      <c r="E254" s="218"/>
      <c r="F254" s="220"/>
      <c r="G254" s="218" t="s">
        <v>163</v>
      </c>
      <c r="H254" s="298"/>
      <c r="I254" s="218"/>
      <c r="J254" s="189"/>
      <c r="K254" s="218"/>
      <c r="L254" s="218"/>
      <c r="M254" s="299"/>
      <c r="N254" s="299"/>
      <c r="O254" s="218"/>
      <c r="P254" s="218"/>
      <c r="Q254" s="218"/>
      <c r="R254" s="507"/>
      <c r="S254" s="464"/>
    </row>
    <row r="255" spans="1:19" ht="34.9" hidden="1" customHeight="1" x14ac:dyDescent="0.2">
      <c r="A255" s="240" t="s">
        <v>124</v>
      </c>
      <c r="B255" s="315" t="s">
        <v>129</v>
      </c>
      <c r="C255" s="439"/>
      <c r="D255" s="218"/>
      <c r="E255" s="218"/>
      <c r="F255" s="220"/>
      <c r="G255" s="321" t="s">
        <v>129</v>
      </c>
      <c r="H255" s="298"/>
      <c r="I255" s="218"/>
      <c r="J255" s="218"/>
      <c r="K255" s="218"/>
      <c r="L255" s="218"/>
      <c r="M255" s="299"/>
      <c r="N255" s="299"/>
      <c r="O255" s="218"/>
      <c r="P255" s="218"/>
      <c r="Q255" s="218"/>
      <c r="R255" s="507"/>
      <c r="S255" s="449"/>
    </row>
    <row r="256" spans="1:19" ht="13.9" hidden="1" customHeight="1" x14ac:dyDescent="0.2">
      <c r="A256" s="240" t="s">
        <v>128</v>
      </c>
      <c r="B256" s="263"/>
      <c r="C256" s="439">
        <f>C257+C262</f>
        <v>0</v>
      </c>
      <c r="D256" s="218">
        <f t="shared" ref="D256:E256" si="293">D257+D262</f>
        <v>0</v>
      </c>
      <c r="E256" s="218">
        <f t="shared" si="293"/>
        <v>0</v>
      </c>
      <c r="F256" s="220">
        <f t="shared" ref="F256:P256" si="294">F257+F262</f>
        <v>0</v>
      </c>
      <c r="G256" s="218" t="e">
        <f t="shared" si="294"/>
        <v>#VALUE!</v>
      </c>
      <c r="H256" s="298">
        <f t="shared" si="294"/>
        <v>0</v>
      </c>
      <c r="I256" s="218">
        <f t="shared" si="294"/>
        <v>0</v>
      </c>
      <c r="J256" s="218">
        <f t="shared" si="294"/>
        <v>0</v>
      </c>
      <c r="K256" s="218">
        <f t="shared" si="294"/>
        <v>0</v>
      </c>
      <c r="L256" s="218">
        <f t="shared" si="294"/>
        <v>0</v>
      </c>
      <c r="M256" s="299">
        <f t="shared" si="294"/>
        <v>0</v>
      </c>
      <c r="N256" s="299">
        <f t="shared" si="294"/>
        <v>0</v>
      </c>
      <c r="O256" s="218">
        <f t="shared" si="294"/>
        <v>0</v>
      </c>
      <c r="P256" s="218">
        <f t="shared" si="294"/>
        <v>0</v>
      </c>
      <c r="Q256" s="218"/>
      <c r="R256" s="507"/>
      <c r="S256" s="449"/>
    </row>
    <row r="257" spans="1:19" ht="13.9" hidden="1" customHeight="1" x14ac:dyDescent="0.2">
      <c r="A257" s="240" t="s">
        <v>123</v>
      </c>
      <c r="B257" s="263"/>
      <c r="C257" s="439">
        <f>SUM(C258:C261)</f>
        <v>0</v>
      </c>
      <c r="D257" s="218">
        <f t="shared" ref="D257:E257" si="295">SUM(D258:D261)</f>
        <v>0</v>
      </c>
      <c r="E257" s="218">
        <f t="shared" si="295"/>
        <v>0</v>
      </c>
      <c r="F257" s="220">
        <f t="shared" ref="F257:P257" si="296">SUM(F258:F261)</f>
        <v>0</v>
      </c>
      <c r="G257" s="218">
        <f t="shared" si="296"/>
        <v>0</v>
      </c>
      <c r="H257" s="298">
        <f t="shared" si="296"/>
        <v>0</v>
      </c>
      <c r="I257" s="218">
        <f t="shared" si="296"/>
        <v>0</v>
      </c>
      <c r="J257" s="218">
        <f t="shared" si="296"/>
        <v>0</v>
      </c>
      <c r="K257" s="218">
        <f t="shared" si="296"/>
        <v>0</v>
      </c>
      <c r="L257" s="218">
        <f t="shared" si="296"/>
        <v>0</v>
      </c>
      <c r="M257" s="299">
        <f t="shared" si="296"/>
        <v>0</v>
      </c>
      <c r="N257" s="299">
        <f t="shared" si="296"/>
        <v>0</v>
      </c>
      <c r="O257" s="218">
        <f t="shared" si="296"/>
        <v>0</v>
      </c>
      <c r="P257" s="218">
        <f t="shared" si="296"/>
        <v>0</v>
      </c>
      <c r="Q257" s="218"/>
      <c r="R257" s="507"/>
      <c r="S257" s="449"/>
    </row>
    <row r="258" spans="1:19" ht="45.75" hidden="1" customHeight="1" x14ac:dyDescent="0.2">
      <c r="A258" s="238"/>
      <c r="B258" s="315" t="s">
        <v>164</v>
      </c>
      <c r="C258" s="439"/>
      <c r="D258" s="218"/>
      <c r="E258" s="218"/>
      <c r="F258" s="220"/>
      <c r="G258" s="218" t="s">
        <v>164</v>
      </c>
      <c r="H258" s="298"/>
      <c r="I258" s="218"/>
      <c r="J258" s="189"/>
      <c r="K258" s="218"/>
      <c r="L258" s="218"/>
      <c r="M258" s="299"/>
      <c r="N258" s="299"/>
      <c r="O258" s="218"/>
      <c r="P258" s="218"/>
      <c r="Q258" s="218"/>
      <c r="R258" s="507"/>
      <c r="S258" s="449"/>
    </row>
    <row r="259" spans="1:19" ht="114.75" hidden="1" customHeight="1" x14ac:dyDescent="0.2">
      <c r="A259" s="238"/>
      <c r="B259" s="315" t="s">
        <v>165</v>
      </c>
      <c r="C259" s="439"/>
      <c r="D259" s="218"/>
      <c r="E259" s="218"/>
      <c r="F259" s="220"/>
      <c r="G259" s="218" t="s">
        <v>165</v>
      </c>
      <c r="H259" s="298"/>
      <c r="I259" s="218"/>
      <c r="J259" s="189"/>
      <c r="K259" s="218"/>
      <c r="L259" s="218"/>
      <c r="M259" s="299"/>
      <c r="N259" s="299"/>
      <c r="O259" s="218"/>
      <c r="P259" s="218"/>
      <c r="Q259" s="218"/>
      <c r="R259" s="507"/>
      <c r="S259" s="464"/>
    </row>
    <row r="260" spans="1:19" ht="158.25" hidden="1" customHeight="1" x14ac:dyDescent="0.2">
      <c r="A260" s="238"/>
      <c r="B260" s="315" t="s">
        <v>166</v>
      </c>
      <c r="C260" s="439"/>
      <c r="D260" s="218"/>
      <c r="E260" s="218"/>
      <c r="F260" s="220"/>
      <c r="G260" s="218" t="s">
        <v>166</v>
      </c>
      <c r="H260" s="298"/>
      <c r="I260" s="218"/>
      <c r="J260" s="189"/>
      <c r="K260" s="218"/>
      <c r="L260" s="218"/>
      <c r="M260" s="299"/>
      <c r="N260" s="299"/>
      <c r="O260" s="218"/>
      <c r="P260" s="218"/>
      <c r="Q260" s="218"/>
      <c r="R260" s="507"/>
      <c r="S260" s="464"/>
    </row>
    <row r="261" spans="1:19" ht="13.9" hidden="1" customHeight="1" x14ac:dyDescent="0.2">
      <c r="A261" s="238"/>
      <c r="B261" s="347"/>
      <c r="C261" s="381"/>
      <c r="D261" s="218"/>
      <c r="E261" s="320"/>
      <c r="F261" s="220"/>
      <c r="G261" s="320"/>
      <c r="H261" s="298"/>
      <c r="I261" s="320"/>
      <c r="J261" s="320"/>
      <c r="K261" s="320"/>
      <c r="L261" s="320"/>
      <c r="M261" s="299"/>
      <c r="N261" s="299"/>
      <c r="O261" s="218"/>
      <c r="P261" s="320"/>
      <c r="Q261" s="218"/>
      <c r="R261" s="507"/>
      <c r="S261" s="449"/>
    </row>
    <row r="262" spans="1:19" ht="34.9" hidden="1" customHeight="1" x14ac:dyDescent="0.2">
      <c r="A262" s="240" t="s">
        <v>124</v>
      </c>
      <c r="B262" s="317" t="s">
        <v>129</v>
      </c>
      <c r="C262" s="439"/>
      <c r="D262" s="218"/>
      <c r="E262" s="218"/>
      <c r="F262" s="220"/>
      <c r="G262" s="321" t="s">
        <v>129</v>
      </c>
      <c r="H262" s="298"/>
      <c r="I262" s="218"/>
      <c r="J262" s="218"/>
      <c r="K262" s="218"/>
      <c r="L262" s="218"/>
      <c r="M262" s="299"/>
      <c r="N262" s="299"/>
      <c r="O262" s="218"/>
      <c r="P262" s="218"/>
      <c r="Q262" s="218"/>
      <c r="R262" s="507"/>
      <c r="S262" s="449"/>
    </row>
    <row r="263" spans="1:19" ht="13.9" hidden="1" customHeight="1" x14ac:dyDescent="0.2">
      <c r="A263" s="240" t="s">
        <v>132</v>
      </c>
      <c r="B263" s="276"/>
      <c r="C263" s="439">
        <f>C264+C265</f>
        <v>0</v>
      </c>
      <c r="D263" s="218">
        <f t="shared" ref="D263:E263" si="297">D264+D265</f>
        <v>0</v>
      </c>
      <c r="E263" s="218">
        <f t="shared" si="297"/>
        <v>0</v>
      </c>
      <c r="F263" s="220">
        <f t="shared" ref="F263:P263" si="298">F264+F265</f>
        <v>0</v>
      </c>
      <c r="G263" s="218" t="e">
        <f t="shared" si="298"/>
        <v>#VALUE!</v>
      </c>
      <c r="H263" s="298">
        <f t="shared" si="298"/>
        <v>0</v>
      </c>
      <c r="I263" s="218">
        <f t="shared" si="298"/>
        <v>0</v>
      </c>
      <c r="J263" s="218">
        <f t="shared" si="298"/>
        <v>0</v>
      </c>
      <c r="K263" s="218">
        <f t="shared" si="298"/>
        <v>0</v>
      </c>
      <c r="L263" s="218">
        <f t="shared" si="298"/>
        <v>0</v>
      </c>
      <c r="M263" s="299">
        <f t="shared" si="298"/>
        <v>0</v>
      </c>
      <c r="N263" s="299">
        <f t="shared" si="298"/>
        <v>0</v>
      </c>
      <c r="O263" s="218">
        <f t="shared" si="298"/>
        <v>0</v>
      </c>
      <c r="P263" s="218">
        <f t="shared" si="298"/>
        <v>0</v>
      </c>
      <c r="Q263" s="218"/>
      <c r="R263" s="507"/>
      <c r="S263" s="449"/>
    </row>
    <row r="264" spans="1:19" ht="23.45" hidden="1" customHeight="1" x14ac:dyDescent="0.2">
      <c r="A264" s="240" t="s">
        <v>123</v>
      </c>
      <c r="B264" s="317" t="s">
        <v>167</v>
      </c>
      <c r="C264" s="439"/>
      <c r="D264" s="218"/>
      <c r="E264" s="218"/>
      <c r="F264" s="220"/>
      <c r="G264" s="218" t="s">
        <v>167</v>
      </c>
      <c r="H264" s="298"/>
      <c r="I264" s="218"/>
      <c r="J264" s="189"/>
      <c r="K264" s="218"/>
      <c r="L264" s="218"/>
      <c r="M264" s="299"/>
      <c r="N264" s="299"/>
      <c r="O264" s="218"/>
      <c r="P264" s="218"/>
      <c r="Q264" s="218"/>
      <c r="R264" s="507"/>
      <c r="S264" s="449"/>
    </row>
    <row r="265" spans="1:19" ht="34.9" hidden="1" customHeight="1" x14ac:dyDescent="0.2">
      <c r="A265" s="240" t="s">
        <v>124</v>
      </c>
      <c r="B265" s="317" t="s">
        <v>129</v>
      </c>
      <c r="C265" s="439"/>
      <c r="D265" s="218"/>
      <c r="E265" s="218"/>
      <c r="F265" s="220"/>
      <c r="G265" s="321" t="s">
        <v>129</v>
      </c>
      <c r="H265" s="298"/>
      <c r="I265" s="218"/>
      <c r="J265" s="218"/>
      <c r="K265" s="218"/>
      <c r="L265" s="218"/>
      <c r="M265" s="299"/>
      <c r="N265" s="299"/>
      <c r="O265" s="218"/>
      <c r="P265" s="218"/>
      <c r="Q265" s="218"/>
      <c r="R265" s="507"/>
      <c r="S265" s="449"/>
    </row>
    <row r="266" spans="1:19" ht="13.9" hidden="1" customHeight="1" x14ac:dyDescent="0.2">
      <c r="A266" s="238" t="s">
        <v>133</v>
      </c>
      <c r="B266" s="276"/>
      <c r="C266" s="439">
        <f>C267+C268</f>
        <v>0</v>
      </c>
      <c r="D266" s="218">
        <f t="shared" ref="D266:E266" si="299">D267+D268</f>
        <v>0</v>
      </c>
      <c r="E266" s="218">
        <f t="shared" si="299"/>
        <v>0</v>
      </c>
      <c r="F266" s="220">
        <f t="shared" ref="F266:P266" si="300">F267+F268</f>
        <v>0</v>
      </c>
      <c r="G266" s="218" t="e">
        <f t="shared" si="300"/>
        <v>#VALUE!</v>
      </c>
      <c r="H266" s="298">
        <f t="shared" si="300"/>
        <v>0</v>
      </c>
      <c r="I266" s="218">
        <f t="shared" si="300"/>
        <v>0</v>
      </c>
      <c r="J266" s="218">
        <f t="shared" si="300"/>
        <v>0</v>
      </c>
      <c r="K266" s="218">
        <f t="shared" si="300"/>
        <v>0</v>
      </c>
      <c r="L266" s="218">
        <f t="shared" si="300"/>
        <v>0</v>
      </c>
      <c r="M266" s="299">
        <f t="shared" si="300"/>
        <v>0</v>
      </c>
      <c r="N266" s="299">
        <f t="shared" si="300"/>
        <v>0</v>
      </c>
      <c r="O266" s="218">
        <f t="shared" si="300"/>
        <v>0</v>
      </c>
      <c r="P266" s="218">
        <f t="shared" si="300"/>
        <v>0</v>
      </c>
      <c r="Q266" s="218"/>
      <c r="R266" s="507"/>
      <c r="S266" s="449"/>
    </row>
    <row r="267" spans="1:19" ht="106.5" hidden="1" customHeight="1" x14ac:dyDescent="0.2">
      <c r="A267" s="240" t="s">
        <v>123</v>
      </c>
      <c r="B267" s="315" t="s">
        <v>168</v>
      </c>
      <c r="C267" s="439"/>
      <c r="D267" s="218"/>
      <c r="E267" s="218"/>
      <c r="F267" s="220"/>
      <c r="G267" s="218" t="s">
        <v>168</v>
      </c>
      <c r="H267" s="298"/>
      <c r="I267" s="218"/>
      <c r="J267" s="189"/>
      <c r="K267" s="218"/>
      <c r="L267" s="218"/>
      <c r="M267" s="299"/>
      <c r="N267" s="299"/>
      <c r="O267" s="218"/>
      <c r="P267" s="218"/>
      <c r="Q267" s="218"/>
      <c r="R267" s="507"/>
      <c r="S267" s="464"/>
    </row>
    <row r="268" spans="1:19" ht="34.9" hidden="1" customHeight="1" x14ac:dyDescent="0.2">
      <c r="A268" s="240" t="s">
        <v>124</v>
      </c>
      <c r="B268" s="317" t="s">
        <v>129</v>
      </c>
      <c r="C268" s="439"/>
      <c r="D268" s="218"/>
      <c r="E268" s="218"/>
      <c r="F268" s="220"/>
      <c r="G268" s="321" t="s">
        <v>129</v>
      </c>
      <c r="H268" s="298"/>
      <c r="I268" s="218"/>
      <c r="J268" s="218"/>
      <c r="K268" s="218"/>
      <c r="L268" s="218"/>
      <c r="M268" s="299"/>
      <c r="N268" s="299"/>
      <c r="O268" s="218"/>
      <c r="P268" s="218"/>
      <c r="Q268" s="218"/>
      <c r="R268" s="507"/>
      <c r="S268" s="449"/>
    </row>
    <row r="269" spans="1:19" ht="13.9" hidden="1" customHeight="1" x14ac:dyDescent="0.2">
      <c r="A269" s="238" t="s">
        <v>134</v>
      </c>
      <c r="B269" s="276"/>
      <c r="C269" s="439">
        <f>C270+C271</f>
        <v>0</v>
      </c>
      <c r="D269" s="218">
        <f t="shared" ref="D269:E269" si="301">D270+D271</f>
        <v>0</v>
      </c>
      <c r="E269" s="218">
        <f t="shared" si="301"/>
        <v>0</v>
      </c>
      <c r="F269" s="220">
        <f t="shared" ref="F269:P269" si="302">F270+F271</f>
        <v>0</v>
      </c>
      <c r="G269" s="218" t="e">
        <f t="shared" si="302"/>
        <v>#VALUE!</v>
      </c>
      <c r="H269" s="298">
        <f t="shared" si="302"/>
        <v>0</v>
      </c>
      <c r="I269" s="218">
        <f t="shared" si="302"/>
        <v>0</v>
      </c>
      <c r="J269" s="218">
        <f t="shared" si="302"/>
        <v>0</v>
      </c>
      <c r="K269" s="218">
        <f t="shared" si="302"/>
        <v>0</v>
      </c>
      <c r="L269" s="218">
        <f t="shared" si="302"/>
        <v>0</v>
      </c>
      <c r="M269" s="299">
        <f t="shared" si="302"/>
        <v>0</v>
      </c>
      <c r="N269" s="299">
        <f t="shared" si="302"/>
        <v>0</v>
      </c>
      <c r="O269" s="218">
        <f t="shared" si="302"/>
        <v>0</v>
      </c>
      <c r="P269" s="218">
        <f t="shared" si="302"/>
        <v>0</v>
      </c>
      <c r="Q269" s="218"/>
      <c r="R269" s="507"/>
      <c r="S269" s="449"/>
    </row>
    <row r="270" spans="1:19" ht="23.45" hidden="1" customHeight="1" x14ac:dyDescent="0.2">
      <c r="A270" s="240" t="s">
        <v>123</v>
      </c>
      <c r="B270" s="315" t="s">
        <v>169</v>
      </c>
      <c r="C270" s="439"/>
      <c r="D270" s="218"/>
      <c r="E270" s="218"/>
      <c r="F270" s="220"/>
      <c r="G270" s="218" t="s">
        <v>169</v>
      </c>
      <c r="H270" s="298"/>
      <c r="I270" s="218"/>
      <c r="J270" s="189"/>
      <c r="K270" s="218"/>
      <c r="L270" s="218"/>
      <c r="M270" s="299"/>
      <c r="N270" s="299"/>
      <c r="O270" s="218"/>
      <c r="P270" s="218"/>
      <c r="Q270" s="218"/>
      <c r="R270" s="507"/>
      <c r="S270" s="449"/>
    </row>
    <row r="271" spans="1:19" ht="34.9" hidden="1" customHeight="1" x14ac:dyDescent="0.2">
      <c r="A271" s="240" t="s">
        <v>124</v>
      </c>
      <c r="B271" s="317" t="s">
        <v>129</v>
      </c>
      <c r="C271" s="439"/>
      <c r="D271" s="218"/>
      <c r="E271" s="218"/>
      <c r="F271" s="220"/>
      <c r="G271" s="321" t="s">
        <v>129</v>
      </c>
      <c r="H271" s="298"/>
      <c r="I271" s="218"/>
      <c r="J271" s="218"/>
      <c r="K271" s="218"/>
      <c r="L271" s="218"/>
      <c r="M271" s="299"/>
      <c r="N271" s="299"/>
      <c r="O271" s="218"/>
      <c r="P271" s="218"/>
      <c r="Q271" s="218"/>
      <c r="R271" s="507"/>
      <c r="S271" s="449"/>
    </row>
    <row r="272" spans="1:19" ht="13.9" hidden="1" customHeight="1" x14ac:dyDescent="0.2">
      <c r="A272" s="238" t="s">
        <v>136</v>
      </c>
      <c r="B272" s="276"/>
      <c r="C272" s="439">
        <f>C273+C274</f>
        <v>0</v>
      </c>
      <c r="D272" s="218">
        <f t="shared" ref="D272:E272" si="303">D273+D274</f>
        <v>0</v>
      </c>
      <c r="E272" s="218">
        <f t="shared" si="303"/>
        <v>0</v>
      </c>
      <c r="F272" s="220">
        <f t="shared" ref="F272:P272" si="304">F273+F274</f>
        <v>0</v>
      </c>
      <c r="G272" s="218" t="e">
        <f t="shared" si="304"/>
        <v>#VALUE!</v>
      </c>
      <c r="H272" s="298">
        <f t="shared" si="304"/>
        <v>0</v>
      </c>
      <c r="I272" s="218">
        <f t="shared" si="304"/>
        <v>0</v>
      </c>
      <c r="J272" s="218">
        <f t="shared" si="304"/>
        <v>0</v>
      </c>
      <c r="K272" s="218">
        <f t="shared" si="304"/>
        <v>0</v>
      </c>
      <c r="L272" s="218">
        <f t="shared" si="304"/>
        <v>0</v>
      </c>
      <c r="M272" s="299">
        <f t="shared" si="304"/>
        <v>0</v>
      </c>
      <c r="N272" s="299">
        <f t="shared" si="304"/>
        <v>0</v>
      </c>
      <c r="O272" s="218">
        <f t="shared" si="304"/>
        <v>0</v>
      </c>
      <c r="P272" s="218">
        <f t="shared" si="304"/>
        <v>0</v>
      </c>
      <c r="Q272" s="218"/>
      <c r="R272" s="507"/>
      <c r="S272" s="449"/>
    </row>
    <row r="273" spans="1:19" ht="23.45" hidden="1" customHeight="1" x14ac:dyDescent="0.2">
      <c r="A273" s="240" t="s">
        <v>123</v>
      </c>
      <c r="B273" s="315" t="s">
        <v>170</v>
      </c>
      <c r="C273" s="439"/>
      <c r="D273" s="218"/>
      <c r="E273" s="218"/>
      <c r="F273" s="220"/>
      <c r="G273" s="267" t="s">
        <v>170</v>
      </c>
      <c r="H273" s="298"/>
      <c r="I273" s="218"/>
      <c r="J273" s="189"/>
      <c r="K273" s="218"/>
      <c r="L273" s="218"/>
      <c r="M273" s="299"/>
      <c r="N273" s="299"/>
      <c r="O273" s="218"/>
      <c r="P273" s="218"/>
      <c r="Q273" s="218"/>
      <c r="R273" s="507"/>
      <c r="S273" s="449"/>
    </row>
    <row r="274" spans="1:19" ht="34.9" hidden="1" customHeight="1" x14ac:dyDescent="0.2">
      <c r="A274" s="240" t="s">
        <v>124</v>
      </c>
      <c r="B274" s="315" t="s">
        <v>129</v>
      </c>
      <c r="C274" s="439"/>
      <c r="D274" s="218"/>
      <c r="E274" s="218"/>
      <c r="F274" s="220"/>
      <c r="G274" s="321" t="s">
        <v>129</v>
      </c>
      <c r="H274" s="298"/>
      <c r="I274" s="218"/>
      <c r="J274" s="218"/>
      <c r="K274" s="218"/>
      <c r="L274" s="218"/>
      <c r="M274" s="299"/>
      <c r="N274" s="299"/>
      <c r="O274" s="218"/>
      <c r="P274" s="218"/>
      <c r="Q274" s="218"/>
      <c r="R274" s="507"/>
      <c r="S274" s="449"/>
    </row>
    <row r="275" spans="1:19" ht="13.9" hidden="1" customHeight="1" x14ac:dyDescent="0.2">
      <c r="A275" s="238" t="s">
        <v>138</v>
      </c>
      <c r="B275" s="263"/>
      <c r="C275" s="439">
        <f>C276+C279</f>
        <v>0</v>
      </c>
      <c r="D275" s="218">
        <f t="shared" ref="D275:E275" si="305">D276+D279</f>
        <v>0</v>
      </c>
      <c r="E275" s="218">
        <f t="shared" si="305"/>
        <v>0</v>
      </c>
      <c r="F275" s="220">
        <f t="shared" ref="F275:P275" si="306">F276+F279</f>
        <v>0</v>
      </c>
      <c r="G275" s="218" t="e">
        <f t="shared" si="306"/>
        <v>#VALUE!</v>
      </c>
      <c r="H275" s="298">
        <f t="shared" si="306"/>
        <v>0</v>
      </c>
      <c r="I275" s="218">
        <f t="shared" si="306"/>
        <v>0</v>
      </c>
      <c r="J275" s="218">
        <f t="shared" si="306"/>
        <v>0</v>
      </c>
      <c r="K275" s="218">
        <f t="shared" si="306"/>
        <v>0</v>
      </c>
      <c r="L275" s="218">
        <f t="shared" si="306"/>
        <v>0</v>
      </c>
      <c r="M275" s="299">
        <f t="shared" si="306"/>
        <v>0</v>
      </c>
      <c r="N275" s="299">
        <f t="shared" si="306"/>
        <v>0</v>
      </c>
      <c r="O275" s="218">
        <f t="shared" si="306"/>
        <v>0</v>
      </c>
      <c r="P275" s="218">
        <f t="shared" si="306"/>
        <v>0</v>
      </c>
      <c r="Q275" s="218"/>
      <c r="R275" s="507"/>
      <c r="S275" s="449"/>
    </row>
    <row r="276" spans="1:19" ht="13.9" hidden="1" customHeight="1" x14ac:dyDescent="0.2">
      <c r="A276" s="241" t="s">
        <v>123</v>
      </c>
      <c r="B276" s="263"/>
      <c r="C276" s="439">
        <f>C277+C278</f>
        <v>0</v>
      </c>
      <c r="D276" s="220">
        <f t="shared" ref="D276:E276" si="307">D277+D278</f>
        <v>0</v>
      </c>
      <c r="E276" s="220">
        <f t="shared" si="307"/>
        <v>0</v>
      </c>
      <c r="F276" s="220">
        <f t="shared" ref="F276:P276" si="308">F277+F278</f>
        <v>0</v>
      </c>
      <c r="G276" s="348" t="e">
        <f t="shared" si="308"/>
        <v>#VALUE!</v>
      </c>
      <c r="H276" s="298">
        <f t="shared" si="308"/>
        <v>0</v>
      </c>
      <c r="I276" s="220">
        <f t="shared" si="308"/>
        <v>0</v>
      </c>
      <c r="J276" s="220">
        <f t="shared" si="308"/>
        <v>0</v>
      </c>
      <c r="K276" s="220">
        <f t="shared" si="308"/>
        <v>0</v>
      </c>
      <c r="L276" s="220">
        <f t="shared" si="308"/>
        <v>0</v>
      </c>
      <c r="M276" s="299">
        <f t="shared" si="308"/>
        <v>0</v>
      </c>
      <c r="N276" s="299">
        <f t="shared" si="308"/>
        <v>0</v>
      </c>
      <c r="O276" s="220">
        <f t="shared" si="308"/>
        <v>0</v>
      </c>
      <c r="P276" s="220">
        <f t="shared" si="308"/>
        <v>0</v>
      </c>
      <c r="Q276" s="220"/>
      <c r="R276" s="507"/>
      <c r="S276" s="462"/>
    </row>
    <row r="277" spans="1:19" ht="46.15" hidden="1" customHeight="1" x14ac:dyDescent="0.2">
      <c r="A277" s="249"/>
      <c r="B277" s="315" t="s">
        <v>171</v>
      </c>
      <c r="C277" s="439"/>
      <c r="D277" s="218"/>
      <c r="E277" s="218"/>
      <c r="F277" s="220"/>
      <c r="G277" s="348" t="s">
        <v>171</v>
      </c>
      <c r="H277" s="298"/>
      <c r="I277" s="220"/>
      <c r="J277" s="220"/>
      <c r="K277" s="220"/>
      <c r="L277" s="220"/>
      <c r="M277" s="299"/>
      <c r="N277" s="299"/>
      <c r="O277" s="320"/>
      <c r="P277" s="220"/>
      <c r="Q277" s="320"/>
      <c r="R277" s="507"/>
      <c r="S277" s="462"/>
    </row>
    <row r="278" spans="1:19" ht="46.15" hidden="1" customHeight="1" x14ac:dyDescent="0.2">
      <c r="A278" s="250"/>
      <c r="B278" s="315" t="s">
        <v>173</v>
      </c>
      <c r="C278" s="439"/>
      <c r="D278" s="218"/>
      <c r="E278" s="218"/>
      <c r="F278" s="220"/>
      <c r="G278" s="348" t="s">
        <v>173</v>
      </c>
      <c r="H278" s="298"/>
      <c r="I278" s="220"/>
      <c r="J278" s="220"/>
      <c r="K278" s="220"/>
      <c r="L278" s="220"/>
      <c r="M278" s="299"/>
      <c r="N278" s="299"/>
      <c r="O278" s="320"/>
      <c r="P278" s="220"/>
      <c r="Q278" s="320"/>
      <c r="R278" s="507"/>
      <c r="S278" s="462"/>
    </row>
    <row r="279" spans="1:19" ht="34.9" hidden="1" customHeight="1" x14ac:dyDescent="0.2">
      <c r="A279" s="240" t="s">
        <v>124</v>
      </c>
      <c r="B279" s="317" t="s">
        <v>129</v>
      </c>
      <c r="C279" s="439"/>
      <c r="D279" s="218"/>
      <c r="E279" s="218"/>
      <c r="F279" s="220"/>
      <c r="G279" s="321" t="s">
        <v>129</v>
      </c>
      <c r="H279" s="298"/>
      <c r="I279" s="218"/>
      <c r="J279" s="218"/>
      <c r="K279" s="218"/>
      <c r="L279" s="218"/>
      <c r="M279" s="299"/>
      <c r="N279" s="299"/>
      <c r="O279" s="218"/>
      <c r="P279" s="218"/>
      <c r="Q279" s="218"/>
      <c r="R279" s="507"/>
      <c r="S279" s="449"/>
    </row>
    <row r="280" spans="1:19" ht="77.45" customHeight="1" x14ac:dyDescent="0.2">
      <c r="A280" s="247" t="s">
        <v>640</v>
      </c>
      <c r="B280" s="336"/>
      <c r="C280" s="337"/>
      <c r="D280" s="211"/>
      <c r="E280" s="211"/>
      <c r="F280" s="309"/>
      <c r="G280" s="211"/>
      <c r="H280" s="310"/>
      <c r="I280" s="211"/>
      <c r="J280" s="211"/>
      <c r="K280" s="211"/>
      <c r="L280" s="211"/>
      <c r="M280" s="311"/>
      <c r="N280" s="311"/>
      <c r="O280" s="211"/>
      <c r="P280" s="211"/>
      <c r="Q280" s="211"/>
      <c r="R280" s="508"/>
      <c r="S280" s="461"/>
    </row>
    <row r="281" spans="1:19" hidden="1" x14ac:dyDescent="0.2">
      <c r="A281" s="247"/>
      <c r="B281" s="336"/>
      <c r="C281" s="337"/>
      <c r="D281" s="211"/>
      <c r="E281" s="211"/>
      <c r="F281" s="309"/>
      <c r="G281" s="211"/>
      <c r="H281" s="310"/>
      <c r="I281" s="211"/>
      <c r="J281" s="211"/>
      <c r="K281" s="211"/>
      <c r="L281" s="211"/>
      <c r="M281" s="311"/>
      <c r="N281" s="311"/>
      <c r="O281" s="211"/>
      <c r="P281" s="211"/>
      <c r="Q281" s="211"/>
      <c r="R281" s="209"/>
    </row>
    <row r="282" spans="1:19" ht="24" x14ac:dyDescent="0.2">
      <c r="A282" s="243" t="s">
        <v>191</v>
      </c>
      <c r="B282" s="350"/>
      <c r="C282" s="351"/>
      <c r="D282" s="292"/>
      <c r="E282" s="292"/>
      <c r="F282" s="294"/>
      <c r="G282" s="292"/>
      <c r="H282" s="295"/>
      <c r="I282" s="292"/>
      <c r="J282" s="292"/>
      <c r="K282" s="292"/>
      <c r="L282" s="292"/>
      <c r="M282" s="296"/>
      <c r="N282" s="296"/>
      <c r="O282" s="292"/>
      <c r="P282" s="292"/>
      <c r="Q282" s="292"/>
      <c r="R282" s="297"/>
    </row>
    <row r="283" spans="1:19" x14ac:dyDescent="0.2">
      <c r="A283" s="239" t="s">
        <v>118</v>
      </c>
      <c r="B283" s="263"/>
      <c r="C283" s="439">
        <f>SUM(C284:C287)</f>
        <v>94102375.819999993</v>
      </c>
      <c r="D283" s="218">
        <f t="shared" ref="D283:E283" si="309">SUM(D284:D287)</f>
        <v>96286619</v>
      </c>
      <c r="E283" s="218">
        <f t="shared" si="309"/>
        <v>92730689</v>
      </c>
      <c r="F283" s="220">
        <f t="shared" ref="F283:P283" si="310">SUM(F284:F287)</f>
        <v>88982193</v>
      </c>
      <c r="G283" s="218" t="e">
        <f t="shared" si="310"/>
        <v>#VALUE!</v>
      </c>
      <c r="H283" s="298">
        <f t="shared" si="310"/>
        <v>0</v>
      </c>
      <c r="I283" s="218">
        <f t="shared" si="310"/>
        <v>0</v>
      </c>
      <c r="J283" s="218">
        <f t="shared" si="310"/>
        <v>33684516.592999987</v>
      </c>
      <c r="K283" s="218">
        <f t="shared" si="310"/>
        <v>44527645.192999989</v>
      </c>
      <c r="L283" s="218">
        <f t="shared" si="310"/>
        <v>53345445.79299999</v>
      </c>
      <c r="M283" s="299">
        <f t="shared" si="310"/>
        <v>52327562.837480024</v>
      </c>
      <c r="N283" s="299">
        <f t="shared" si="310"/>
        <v>48288277.837480024</v>
      </c>
      <c r="O283" s="218">
        <f t="shared" si="310"/>
        <v>4039285</v>
      </c>
      <c r="P283" s="218">
        <f t="shared" si="310"/>
        <v>81164546.392999992</v>
      </c>
      <c r="Q283" s="218"/>
      <c r="R283" s="233"/>
      <c r="S283" s="178"/>
    </row>
    <row r="284" spans="1:19" x14ac:dyDescent="0.2">
      <c r="A284" s="238" t="s">
        <v>119</v>
      </c>
      <c r="B284" s="263"/>
      <c r="C284" s="439"/>
      <c r="D284" s="218"/>
      <c r="E284" s="218"/>
      <c r="F284" s="220"/>
      <c r="G284" s="218"/>
      <c r="H284" s="298"/>
      <c r="I284" s="218"/>
      <c r="J284" s="218"/>
      <c r="K284" s="218"/>
      <c r="L284" s="218"/>
      <c r="M284" s="299"/>
      <c r="N284" s="299"/>
      <c r="O284" s="218"/>
      <c r="P284" s="218"/>
      <c r="Q284" s="218"/>
      <c r="R284" s="233"/>
      <c r="S284" s="178"/>
    </row>
    <row r="285" spans="1:19" x14ac:dyDescent="0.2">
      <c r="A285" s="238" t="s">
        <v>120</v>
      </c>
      <c r="B285" s="263"/>
      <c r="C285" s="439"/>
      <c r="D285" s="218"/>
      <c r="E285" s="218"/>
      <c r="F285" s="220"/>
      <c r="G285" s="218"/>
      <c r="H285" s="298"/>
      <c r="I285" s="218"/>
      <c r="J285" s="218"/>
      <c r="K285" s="218"/>
      <c r="L285" s="218"/>
      <c r="M285" s="299"/>
      <c r="N285" s="299"/>
      <c r="O285" s="218"/>
      <c r="P285" s="218"/>
      <c r="Q285" s="218"/>
      <c r="R285" s="233"/>
      <c r="S285" s="178"/>
    </row>
    <row r="286" spans="1:19" ht="24" x14ac:dyDescent="0.2">
      <c r="A286" s="238" t="s">
        <v>616</v>
      </c>
      <c r="B286" s="263"/>
      <c r="C286" s="439"/>
      <c r="D286" s="218"/>
      <c r="E286" s="218"/>
      <c r="F286" s="220"/>
      <c r="G286" s="218"/>
      <c r="H286" s="298"/>
      <c r="I286" s="218"/>
      <c r="J286" s="218"/>
      <c r="K286" s="218"/>
      <c r="L286" s="218"/>
      <c r="M286" s="299"/>
      <c r="N286" s="299"/>
      <c r="O286" s="218"/>
      <c r="P286" s="218"/>
      <c r="Q286" s="218"/>
      <c r="R286" s="233"/>
      <c r="S286" s="178"/>
    </row>
    <row r="287" spans="1:19" x14ac:dyDescent="0.2">
      <c r="A287" s="239" t="s">
        <v>122</v>
      </c>
      <c r="B287" s="263"/>
      <c r="C287" s="439">
        <f>C288+C289</f>
        <v>94102375.819999993</v>
      </c>
      <c r="D287" s="218">
        <f t="shared" ref="D287:E287" si="311">D288+D289</f>
        <v>96286619</v>
      </c>
      <c r="E287" s="218">
        <f t="shared" si="311"/>
        <v>92730689</v>
      </c>
      <c r="F287" s="220">
        <f t="shared" ref="F287:P287" si="312">F288+F289</f>
        <v>88982193</v>
      </c>
      <c r="G287" s="218" t="e">
        <f t="shared" si="312"/>
        <v>#VALUE!</v>
      </c>
      <c r="H287" s="298">
        <f t="shared" si="312"/>
        <v>0</v>
      </c>
      <c r="I287" s="218">
        <f t="shared" si="312"/>
        <v>0</v>
      </c>
      <c r="J287" s="218">
        <f t="shared" si="312"/>
        <v>33684516.592999987</v>
      </c>
      <c r="K287" s="218">
        <f t="shared" si="312"/>
        <v>44527645.192999989</v>
      </c>
      <c r="L287" s="218">
        <f t="shared" si="312"/>
        <v>53345445.79299999</v>
      </c>
      <c r="M287" s="299">
        <f t="shared" si="312"/>
        <v>52327562.837480024</v>
      </c>
      <c r="N287" s="299">
        <f t="shared" si="312"/>
        <v>48288277.837480024</v>
      </c>
      <c r="O287" s="218">
        <f t="shared" si="312"/>
        <v>4039285</v>
      </c>
      <c r="P287" s="218">
        <f t="shared" si="312"/>
        <v>81164546.392999992</v>
      </c>
      <c r="Q287" s="218"/>
      <c r="R287" s="233"/>
      <c r="S287" s="178"/>
    </row>
    <row r="288" spans="1:19" x14ac:dyDescent="0.2">
      <c r="A288" s="240" t="s">
        <v>123</v>
      </c>
      <c r="B288" s="263"/>
      <c r="C288" s="439">
        <f>C293+C296+C299+C302+C305+C308</f>
        <v>88181104</v>
      </c>
      <c r="D288" s="218">
        <f t="shared" ref="D288:E288" si="313">D293+D296+D299+D302+D305+D308</f>
        <v>88982193</v>
      </c>
      <c r="E288" s="218">
        <f t="shared" si="313"/>
        <v>88982193</v>
      </c>
      <c r="F288" s="220">
        <f t="shared" ref="F288:P288" si="314">F293+F296+F299+F302+F305+F308</f>
        <v>88982193</v>
      </c>
      <c r="G288" s="218" t="e">
        <f t="shared" si="314"/>
        <v>#VALUE!</v>
      </c>
      <c r="H288" s="298">
        <f t="shared" si="314"/>
        <v>0</v>
      </c>
      <c r="I288" s="218">
        <f t="shared" si="314"/>
        <v>0</v>
      </c>
      <c r="J288" s="218">
        <f t="shared" si="314"/>
        <v>31664871.592999987</v>
      </c>
      <c r="K288" s="218">
        <f t="shared" si="314"/>
        <v>40488360.192999989</v>
      </c>
      <c r="L288" s="218">
        <f t="shared" si="314"/>
        <v>49306160.79299999</v>
      </c>
      <c r="M288" s="299">
        <f t="shared" si="314"/>
        <v>48288277.837480024</v>
      </c>
      <c r="N288" s="299">
        <f t="shared" si="314"/>
        <v>48288277.837480024</v>
      </c>
      <c r="O288" s="218">
        <f t="shared" si="314"/>
        <v>0</v>
      </c>
      <c r="P288" s="218">
        <f t="shared" si="314"/>
        <v>81164546.392999992</v>
      </c>
      <c r="Q288" s="218"/>
      <c r="R288" s="233"/>
      <c r="S288" s="178"/>
    </row>
    <row r="289" spans="1:19" ht="36" x14ac:dyDescent="0.2">
      <c r="A289" s="240" t="s">
        <v>124</v>
      </c>
      <c r="B289" s="263" t="s">
        <v>129</v>
      </c>
      <c r="C289" s="439">
        <f>C294+C297+C300+C303+C306+C309</f>
        <v>5921271.8200000003</v>
      </c>
      <c r="D289" s="218">
        <f t="shared" ref="D289:E289" si="315">D294+D297+D300+D303+D306+D309</f>
        <v>7304426</v>
      </c>
      <c r="E289" s="218">
        <f t="shared" si="315"/>
        <v>3748496</v>
      </c>
      <c r="F289" s="220">
        <f t="shared" ref="F289:P289" si="316">F294+F297+F300+F303+F306+F309</f>
        <v>0</v>
      </c>
      <c r="G289" s="218" t="e">
        <f t="shared" si="316"/>
        <v>#VALUE!</v>
      </c>
      <c r="H289" s="298">
        <f t="shared" si="316"/>
        <v>0</v>
      </c>
      <c r="I289" s="218">
        <f t="shared" si="316"/>
        <v>0</v>
      </c>
      <c r="J289" s="218">
        <f t="shared" si="316"/>
        <v>2019645</v>
      </c>
      <c r="K289" s="218">
        <f t="shared" si="316"/>
        <v>4039285</v>
      </c>
      <c r="L289" s="218">
        <f t="shared" si="316"/>
        <v>4039285</v>
      </c>
      <c r="M289" s="299">
        <f t="shared" si="316"/>
        <v>4039285</v>
      </c>
      <c r="N289" s="299">
        <f t="shared" si="316"/>
        <v>0</v>
      </c>
      <c r="O289" s="218">
        <f t="shared" si="316"/>
        <v>4039285</v>
      </c>
      <c r="P289" s="218">
        <f t="shared" si="316"/>
        <v>0</v>
      </c>
      <c r="Q289" s="218"/>
      <c r="R289" s="314"/>
      <c r="S289" s="178"/>
    </row>
    <row r="290" spans="1:19" x14ac:dyDescent="0.2">
      <c r="A290" s="239" t="s">
        <v>125</v>
      </c>
      <c r="B290" s="263"/>
      <c r="C290" s="439"/>
      <c r="D290" s="218"/>
      <c r="E290" s="218"/>
      <c r="F290" s="220"/>
      <c r="G290" s="218"/>
      <c r="H290" s="298"/>
      <c r="I290" s="218"/>
      <c r="J290" s="218"/>
      <c r="K290" s="218"/>
      <c r="L290" s="218"/>
      <c r="M290" s="299"/>
      <c r="N290" s="299"/>
      <c r="O290" s="218"/>
      <c r="P290" s="218"/>
      <c r="Q290" s="218"/>
      <c r="R290" s="233"/>
      <c r="S290" s="178"/>
    </row>
    <row r="291" spans="1:19" x14ac:dyDescent="0.2">
      <c r="A291" s="238" t="s">
        <v>126</v>
      </c>
      <c r="B291" s="263"/>
      <c r="C291" s="439"/>
      <c r="D291" s="218"/>
      <c r="E291" s="218"/>
      <c r="F291" s="220"/>
      <c r="G291" s="218"/>
      <c r="H291" s="298"/>
      <c r="I291" s="218"/>
      <c r="J291" s="218"/>
      <c r="K291" s="218"/>
      <c r="L291" s="218"/>
      <c r="M291" s="299"/>
      <c r="N291" s="299"/>
      <c r="O291" s="218"/>
      <c r="P291" s="218"/>
      <c r="Q291" s="218"/>
      <c r="R291" s="233"/>
      <c r="S291" s="178"/>
    </row>
    <row r="292" spans="1:19" x14ac:dyDescent="0.2">
      <c r="A292" s="238" t="s">
        <v>406</v>
      </c>
      <c r="B292" s="263"/>
      <c r="C292" s="439">
        <f>C293+C294</f>
        <v>5921271.8200000003</v>
      </c>
      <c r="D292" s="218">
        <f t="shared" ref="D292:E292" si="317">D293+D294</f>
        <v>7304426</v>
      </c>
      <c r="E292" s="218">
        <f t="shared" si="317"/>
        <v>3748496</v>
      </c>
      <c r="F292" s="220">
        <f t="shared" ref="F292:P292" si="318">F293+F294</f>
        <v>0</v>
      </c>
      <c r="G292" s="218">
        <f t="shared" si="318"/>
        <v>0</v>
      </c>
      <c r="H292" s="298">
        <f t="shared" si="318"/>
        <v>0</v>
      </c>
      <c r="I292" s="218">
        <f t="shared" si="318"/>
        <v>0</v>
      </c>
      <c r="J292" s="218">
        <f t="shared" si="318"/>
        <v>2019645</v>
      </c>
      <c r="K292" s="218">
        <f t="shared" si="318"/>
        <v>4039285</v>
      </c>
      <c r="L292" s="218">
        <f t="shared" si="318"/>
        <v>4039285</v>
      </c>
      <c r="M292" s="299">
        <f t="shared" si="318"/>
        <v>4039285</v>
      </c>
      <c r="N292" s="299">
        <f t="shared" si="318"/>
        <v>0</v>
      </c>
      <c r="O292" s="218">
        <f t="shared" si="318"/>
        <v>4039285</v>
      </c>
      <c r="P292" s="218">
        <f t="shared" si="318"/>
        <v>0</v>
      </c>
      <c r="Q292" s="218"/>
      <c r="R292" s="233"/>
      <c r="S292" s="178"/>
    </row>
    <row r="293" spans="1:19" x14ac:dyDescent="0.2">
      <c r="A293" s="238" t="s">
        <v>123</v>
      </c>
      <c r="B293" s="263"/>
      <c r="C293" s="439">
        <f>C333</f>
        <v>0</v>
      </c>
      <c r="D293" s="218">
        <f t="shared" ref="D293:E293" si="319">D333</f>
        <v>0</v>
      </c>
      <c r="E293" s="218">
        <f t="shared" si="319"/>
        <v>0</v>
      </c>
      <c r="F293" s="220">
        <f t="shared" ref="F293:P293" si="320">F333</f>
        <v>0</v>
      </c>
      <c r="G293" s="218">
        <f t="shared" si="320"/>
        <v>0</v>
      </c>
      <c r="H293" s="298">
        <f t="shared" si="320"/>
        <v>0</v>
      </c>
      <c r="I293" s="218">
        <f t="shared" si="320"/>
        <v>0</v>
      </c>
      <c r="J293" s="218">
        <f t="shared" si="320"/>
        <v>0</v>
      </c>
      <c r="K293" s="218">
        <f t="shared" si="320"/>
        <v>0</v>
      </c>
      <c r="L293" s="218">
        <f t="shared" si="320"/>
        <v>0</v>
      </c>
      <c r="M293" s="299">
        <f t="shared" si="320"/>
        <v>0</v>
      </c>
      <c r="N293" s="299">
        <f t="shared" si="320"/>
        <v>0</v>
      </c>
      <c r="O293" s="218">
        <f t="shared" si="320"/>
        <v>0</v>
      </c>
      <c r="P293" s="218">
        <f t="shared" si="320"/>
        <v>0</v>
      </c>
      <c r="Q293" s="218"/>
      <c r="R293" s="233"/>
      <c r="S293" s="178"/>
    </row>
    <row r="294" spans="1:19" ht="36" x14ac:dyDescent="0.2">
      <c r="A294" s="238" t="s">
        <v>124</v>
      </c>
      <c r="B294" s="263"/>
      <c r="C294" s="439">
        <f>C334</f>
        <v>5921271.8200000003</v>
      </c>
      <c r="D294" s="218">
        <f t="shared" ref="D294:E294" si="321">D334</f>
        <v>7304426</v>
      </c>
      <c r="E294" s="218">
        <f t="shared" si="321"/>
        <v>3748496</v>
      </c>
      <c r="F294" s="220">
        <f t="shared" ref="F294:P294" si="322">F334</f>
        <v>0</v>
      </c>
      <c r="G294" s="218">
        <f t="shared" si="322"/>
        <v>0</v>
      </c>
      <c r="H294" s="298">
        <f t="shared" si="322"/>
        <v>0</v>
      </c>
      <c r="I294" s="218">
        <f t="shared" si="322"/>
        <v>0</v>
      </c>
      <c r="J294" s="218">
        <f t="shared" si="322"/>
        <v>2019645</v>
      </c>
      <c r="K294" s="218">
        <f t="shared" si="322"/>
        <v>4039285</v>
      </c>
      <c r="L294" s="218">
        <f t="shared" si="322"/>
        <v>4039285</v>
      </c>
      <c r="M294" s="299">
        <f t="shared" si="322"/>
        <v>4039285</v>
      </c>
      <c r="N294" s="299">
        <f t="shared" si="322"/>
        <v>0</v>
      </c>
      <c r="O294" s="218">
        <f t="shared" si="322"/>
        <v>4039285</v>
      </c>
      <c r="P294" s="218">
        <f t="shared" si="322"/>
        <v>0</v>
      </c>
      <c r="Q294" s="218"/>
      <c r="R294" s="233"/>
      <c r="S294" s="178"/>
    </row>
    <row r="295" spans="1:19" x14ac:dyDescent="0.2">
      <c r="A295" s="238" t="s">
        <v>127</v>
      </c>
      <c r="B295" s="263"/>
      <c r="C295" s="439">
        <f>C296+C297</f>
        <v>54514904</v>
      </c>
      <c r="D295" s="218">
        <f t="shared" ref="D295:E295" si="323">D296+D297</f>
        <v>54229974</v>
      </c>
      <c r="E295" s="218">
        <f t="shared" si="323"/>
        <v>54229974</v>
      </c>
      <c r="F295" s="220">
        <f t="shared" ref="F295:P295" si="324">F296+F297</f>
        <v>54229974</v>
      </c>
      <c r="G295" s="218" t="e">
        <f t="shared" si="324"/>
        <v>#VALUE!</v>
      </c>
      <c r="H295" s="298">
        <f t="shared" si="324"/>
        <v>0</v>
      </c>
      <c r="I295" s="218">
        <f t="shared" si="324"/>
        <v>0</v>
      </c>
      <c r="J295" s="218">
        <f t="shared" si="324"/>
        <v>18918369.592999987</v>
      </c>
      <c r="K295" s="218">
        <f t="shared" si="324"/>
        <v>24274669.192999989</v>
      </c>
      <c r="L295" s="218">
        <f t="shared" si="324"/>
        <v>29627578.79299999</v>
      </c>
      <c r="M295" s="299">
        <f t="shared" si="324"/>
        <v>28609696.33948002</v>
      </c>
      <c r="N295" s="299">
        <f t="shared" si="324"/>
        <v>28609696.33948002</v>
      </c>
      <c r="O295" s="218">
        <f t="shared" si="324"/>
        <v>0</v>
      </c>
      <c r="P295" s="218">
        <f t="shared" si="324"/>
        <v>48730867.392999992</v>
      </c>
      <c r="Q295" s="218"/>
      <c r="R295" s="233"/>
      <c r="S295" s="178"/>
    </row>
    <row r="296" spans="1:19" x14ac:dyDescent="0.2">
      <c r="A296" s="240" t="s">
        <v>123</v>
      </c>
      <c r="B296" s="263"/>
      <c r="C296" s="439">
        <f>C321+C388</f>
        <v>54514904</v>
      </c>
      <c r="D296" s="218">
        <f t="shared" ref="D296:E296" si="325">D321+D388</f>
        <v>54229974</v>
      </c>
      <c r="E296" s="218">
        <f t="shared" si="325"/>
        <v>54229974</v>
      </c>
      <c r="F296" s="220">
        <f t="shared" ref="F296:P296" si="326">F321+F388</f>
        <v>54229974</v>
      </c>
      <c r="G296" s="218" t="e">
        <f t="shared" si="326"/>
        <v>#VALUE!</v>
      </c>
      <c r="H296" s="298">
        <f t="shared" si="326"/>
        <v>0</v>
      </c>
      <c r="I296" s="218">
        <f t="shared" si="326"/>
        <v>0</v>
      </c>
      <c r="J296" s="218">
        <f t="shared" si="326"/>
        <v>18918369.592999987</v>
      </c>
      <c r="K296" s="218">
        <f t="shared" si="326"/>
        <v>24274669.192999989</v>
      </c>
      <c r="L296" s="218">
        <f t="shared" si="326"/>
        <v>29627578.79299999</v>
      </c>
      <c r="M296" s="299">
        <f t="shared" si="326"/>
        <v>28609696.33948002</v>
      </c>
      <c r="N296" s="299">
        <f t="shared" si="326"/>
        <v>28609696.33948002</v>
      </c>
      <c r="O296" s="218">
        <f t="shared" si="326"/>
        <v>0</v>
      </c>
      <c r="P296" s="218">
        <f t="shared" si="326"/>
        <v>48730867.392999992</v>
      </c>
      <c r="Q296" s="218"/>
      <c r="R296" s="233"/>
      <c r="S296" s="178"/>
    </row>
    <row r="297" spans="1:19" ht="36" x14ac:dyDescent="0.2">
      <c r="A297" s="240" t="s">
        <v>124</v>
      </c>
      <c r="B297" s="263"/>
      <c r="C297" s="439">
        <f>C322+C389</f>
        <v>0</v>
      </c>
      <c r="D297" s="218">
        <f t="shared" ref="D297:E297" si="327">D322+D389</f>
        <v>0</v>
      </c>
      <c r="E297" s="218">
        <f t="shared" si="327"/>
        <v>0</v>
      </c>
      <c r="F297" s="220">
        <f t="shared" ref="F297:P297" si="328">F322+F389</f>
        <v>0</v>
      </c>
      <c r="G297" s="218" t="e">
        <f t="shared" si="328"/>
        <v>#VALUE!</v>
      </c>
      <c r="H297" s="298">
        <f t="shared" si="328"/>
        <v>0</v>
      </c>
      <c r="I297" s="218">
        <f t="shared" si="328"/>
        <v>0</v>
      </c>
      <c r="J297" s="218">
        <f t="shared" si="328"/>
        <v>0</v>
      </c>
      <c r="K297" s="218">
        <f t="shared" si="328"/>
        <v>0</v>
      </c>
      <c r="L297" s="218">
        <f t="shared" si="328"/>
        <v>0</v>
      </c>
      <c r="M297" s="299">
        <f t="shared" si="328"/>
        <v>0</v>
      </c>
      <c r="N297" s="299">
        <f t="shared" si="328"/>
        <v>0</v>
      </c>
      <c r="O297" s="218">
        <f t="shared" si="328"/>
        <v>0</v>
      </c>
      <c r="P297" s="218">
        <f t="shared" si="328"/>
        <v>0</v>
      </c>
      <c r="Q297" s="218"/>
      <c r="R297" s="314"/>
      <c r="S297" s="178"/>
    </row>
    <row r="298" spans="1:19" x14ac:dyDescent="0.2">
      <c r="A298" s="240" t="s">
        <v>132</v>
      </c>
      <c r="B298" s="263"/>
      <c r="C298" s="439">
        <f>C299+C300</f>
        <v>8921578</v>
      </c>
      <c r="D298" s="218">
        <f t="shared" ref="D298:E298" si="329">D299+D300</f>
        <v>8921578</v>
      </c>
      <c r="E298" s="218">
        <f t="shared" si="329"/>
        <v>8921578</v>
      </c>
      <c r="F298" s="220">
        <f t="shared" ref="F298:P298" si="330">F299+F300</f>
        <v>8921578</v>
      </c>
      <c r="G298" s="218" t="e">
        <f t="shared" si="330"/>
        <v>#VALUE!</v>
      </c>
      <c r="H298" s="298">
        <f t="shared" si="330"/>
        <v>0</v>
      </c>
      <c r="I298" s="218">
        <f t="shared" si="330"/>
        <v>0</v>
      </c>
      <c r="J298" s="218">
        <f t="shared" si="330"/>
        <v>3204767</v>
      </c>
      <c r="K298" s="218">
        <f t="shared" si="330"/>
        <v>4100987</v>
      </c>
      <c r="L298" s="218">
        <f t="shared" si="330"/>
        <v>4996640</v>
      </c>
      <c r="M298" s="299">
        <f t="shared" si="330"/>
        <v>4996640</v>
      </c>
      <c r="N298" s="299">
        <f t="shared" si="330"/>
        <v>4996640</v>
      </c>
      <c r="O298" s="218">
        <f t="shared" si="330"/>
        <v>0</v>
      </c>
      <c r="P298" s="218">
        <f t="shared" si="330"/>
        <v>8147895</v>
      </c>
      <c r="Q298" s="218"/>
      <c r="R298" s="233"/>
      <c r="S298" s="178"/>
    </row>
    <row r="299" spans="1:19" x14ac:dyDescent="0.2">
      <c r="A299" s="240" t="s">
        <v>123</v>
      </c>
      <c r="B299" s="263"/>
      <c r="C299" s="439">
        <f>C324+C391</f>
        <v>8921578</v>
      </c>
      <c r="D299" s="218">
        <f t="shared" ref="D299:E299" si="331">D324+D391</f>
        <v>8921578</v>
      </c>
      <c r="E299" s="218">
        <f t="shared" si="331"/>
        <v>8921578</v>
      </c>
      <c r="F299" s="220">
        <f t="shared" ref="F299:P299" si="332">F324+F391</f>
        <v>8921578</v>
      </c>
      <c r="G299" s="218" t="e">
        <f t="shared" si="332"/>
        <v>#VALUE!</v>
      </c>
      <c r="H299" s="298">
        <f t="shared" si="332"/>
        <v>0</v>
      </c>
      <c r="I299" s="218">
        <f t="shared" si="332"/>
        <v>0</v>
      </c>
      <c r="J299" s="218">
        <f t="shared" si="332"/>
        <v>3204767</v>
      </c>
      <c r="K299" s="218">
        <f t="shared" si="332"/>
        <v>4100987</v>
      </c>
      <c r="L299" s="218">
        <f t="shared" si="332"/>
        <v>4996640</v>
      </c>
      <c r="M299" s="299">
        <f t="shared" si="332"/>
        <v>4996640</v>
      </c>
      <c r="N299" s="299">
        <f t="shared" si="332"/>
        <v>4996640</v>
      </c>
      <c r="O299" s="218">
        <f t="shared" si="332"/>
        <v>0</v>
      </c>
      <c r="P299" s="218">
        <f t="shared" si="332"/>
        <v>8147895</v>
      </c>
      <c r="Q299" s="218"/>
      <c r="R299" s="233"/>
      <c r="S299" s="178"/>
    </row>
    <row r="300" spans="1:19" ht="36" x14ac:dyDescent="0.2">
      <c r="A300" s="240" t="s">
        <v>124</v>
      </c>
      <c r="B300" s="263"/>
      <c r="C300" s="439">
        <f>C325+C392</f>
        <v>0</v>
      </c>
      <c r="D300" s="218">
        <f t="shared" ref="D300:E300" si="333">D325+D392</f>
        <v>0</v>
      </c>
      <c r="E300" s="218">
        <f t="shared" si="333"/>
        <v>0</v>
      </c>
      <c r="F300" s="220">
        <f t="shared" ref="F300:P300" si="334">F325+F392</f>
        <v>0</v>
      </c>
      <c r="G300" s="218" t="e">
        <f t="shared" si="334"/>
        <v>#VALUE!</v>
      </c>
      <c r="H300" s="298">
        <f t="shared" si="334"/>
        <v>0</v>
      </c>
      <c r="I300" s="218">
        <f t="shared" si="334"/>
        <v>0</v>
      </c>
      <c r="J300" s="218">
        <f t="shared" si="334"/>
        <v>0</v>
      </c>
      <c r="K300" s="218">
        <f t="shared" si="334"/>
        <v>0</v>
      </c>
      <c r="L300" s="218">
        <f t="shared" si="334"/>
        <v>0</v>
      </c>
      <c r="M300" s="299">
        <f t="shared" si="334"/>
        <v>0</v>
      </c>
      <c r="N300" s="299">
        <f t="shared" si="334"/>
        <v>0</v>
      </c>
      <c r="O300" s="218">
        <f t="shared" si="334"/>
        <v>0</v>
      </c>
      <c r="P300" s="218">
        <f t="shared" si="334"/>
        <v>0</v>
      </c>
      <c r="Q300" s="218"/>
      <c r="R300" s="233"/>
      <c r="S300" s="178"/>
    </row>
    <row r="301" spans="1:19" x14ac:dyDescent="0.2">
      <c r="A301" s="238" t="s">
        <v>133</v>
      </c>
      <c r="B301" s="263"/>
      <c r="C301" s="439">
        <f>C302+C303</f>
        <v>345494</v>
      </c>
      <c r="D301" s="218">
        <f t="shared" ref="D301:E301" si="335">D302+D303</f>
        <v>345494</v>
      </c>
      <c r="E301" s="218">
        <f t="shared" si="335"/>
        <v>345494</v>
      </c>
      <c r="F301" s="220">
        <f t="shared" ref="F301:P301" si="336">F302+F303</f>
        <v>345494</v>
      </c>
      <c r="G301" s="218" t="e">
        <f t="shared" si="336"/>
        <v>#VALUE!</v>
      </c>
      <c r="H301" s="298">
        <f t="shared" si="336"/>
        <v>0</v>
      </c>
      <c r="I301" s="218">
        <f t="shared" si="336"/>
        <v>0</v>
      </c>
      <c r="J301" s="218">
        <f t="shared" si="336"/>
        <v>114644</v>
      </c>
      <c r="K301" s="218">
        <f t="shared" si="336"/>
        <v>136398</v>
      </c>
      <c r="L301" s="218">
        <f t="shared" si="336"/>
        <v>158134</v>
      </c>
      <c r="M301" s="299">
        <f t="shared" si="336"/>
        <v>158133.85400000005</v>
      </c>
      <c r="N301" s="299">
        <f t="shared" si="336"/>
        <v>158133.85400000005</v>
      </c>
      <c r="O301" s="218">
        <f t="shared" si="336"/>
        <v>0</v>
      </c>
      <c r="P301" s="218">
        <f t="shared" si="336"/>
        <v>256147</v>
      </c>
      <c r="Q301" s="218"/>
      <c r="R301" s="233"/>
      <c r="S301" s="178"/>
    </row>
    <row r="302" spans="1:19" x14ac:dyDescent="0.2">
      <c r="A302" s="240" t="s">
        <v>123</v>
      </c>
      <c r="B302" s="263"/>
      <c r="C302" s="439">
        <f>C394</f>
        <v>345494</v>
      </c>
      <c r="D302" s="218">
        <f t="shared" ref="D302:E302" si="337">D394</f>
        <v>345494</v>
      </c>
      <c r="E302" s="218">
        <f t="shared" si="337"/>
        <v>345494</v>
      </c>
      <c r="F302" s="220">
        <f t="shared" ref="F302:P302" si="338">F394</f>
        <v>345494</v>
      </c>
      <c r="G302" s="218" t="str">
        <f t="shared" si="338"/>
        <v>LM 05.37.00 Sociālās integrācijas valsts aģentūras administrēšana un profesionālās un sociālās rehabilitācijas pakalpojumu nodrošināšana</v>
      </c>
      <c r="H302" s="298">
        <f t="shared" si="338"/>
        <v>0</v>
      </c>
      <c r="I302" s="218">
        <f t="shared" si="338"/>
        <v>0</v>
      </c>
      <c r="J302" s="218">
        <f t="shared" si="338"/>
        <v>114644</v>
      </c>
      <c r="K302" s="218">
        <f t="shared" si="338"/>
        <v>136398</v>
      </c>
      <c r="L302" s="218">
        <f t="shared" si="338"/>
        <v>158134</v>
      </c>
      <c r="M302" s="299">
        <f t="shared" si="338"/>
        <v>158133.85400000005</v>
      </c>
      <c r="N302" s="299">
        <f t="shared" si="338"/>
        <v>158133.85400000005</v>
      </c>
      <c r="O302" s="218">
        <f t="shared" si="338"/>
        <v>0</v>
      </c>
      <c r="P302" s="218">
        <f t="shared" si="338"/>
        <v>256147</v>
      </c>
      <c r="Q302" s="218"/>
      <c r="R302" s="233"/>
      <c r="S302" s="178"/>
    </row>
    <row r="303" spans="1:19" ht="36" x14ac:dyDescent="0.2">
      <c r="A303" s="240" t="s">
        <v>124</v>
      </c>
      <c r="B303" s="263" t="s">
        <v>129</v>
      </c>
      <c r="C303" s="439">
        <f>C395</f>
        <v>0</v>
      </c>
      <c r="D303" s="218">
        <f t="shared" ref="D303:E303" si="339">D395</f>
        <v>0</v>
      </c>
      <c r="E303" s="218">
        <f t="shared" si="339"/>
        <v>0</v>
      </c>
      <c r="F303" s="220">
        <f t="shared" ref="F303:P303" si="340">F395</f>
        <v>0</v>
      </c>
      <c r="G303" s="218" t="str">
        <f t="shared" si="340"/>
        <v/>
      </c>
      <c r="H303" s="298">
        <f t="shared" si="340"/>
        <v>0</v>
      </c>
      <c r="I303" s="218">
        <f t="shared" si="340"/>
        <v>0</v>
      </c>
      <c r="J303" s="218">
        <f t="shared" si="340"/>
        <v>0</v>
      </c>
      <c r="K303" s="218">
        <f t="shared" si="340"/>
        <v>0</v>
      </c>
      <c r="L303" s="218">
        <f t="shared" si="340"/>
        <v>0</v>
      </c>
      <c r="M303" s="299">
        <f t="shared" si="340"/>
        <v>0</v>
      </c>
      <c r="N303" s="299">
        <f t="shared" si="340"/>
        <v>0</v>
      </c>
      <c r="O303" s="218">
        <f t="shared" si="340"/>
        <v>0</v>
      </c>
      <c r="P303" s="218">
        <f t="shared" si="340"/>
        <v>0</v>
      </c>
      <c r="Q303" s="218"/>
      <c r="R303" s="233"/>
      <c r="S303" s="178"/>
    </row>
    <row r="304" spans="1:19" x14ac:dyDescent="0.2">
      <c r="A304" s="240" t="s">
        <v>136</v>
      </c>
      <c r="B304" s="263"/>
      <c r="C304" s="439">
        <f>C305+C306</f>
        <v>8206808</v>
      </c>
      <c r="D304" s="218">
        <f t="shared" ref="D304:E304" si="341">D305+D306</f>
        <v>9292827</v>
      </c>
      <c r="E304" s="218">
        <f t="shared" si="341"/>
        <v>9292827</v>
      </c>
      <c r="F304" s="220">
        <f t="shared" ref="F304:P304" si="342">F305+F306</f>
        <v>9292827</v>
      </c>
      <c r="G304" s="218" t="e">
        <f t="shared" si="342"/>
        <v>#VALUE!</v>
      </c>
      <c r="H304" s="298">
        <f t="shared" si="342"/>
        <v>0</v>
      </c>
      <c r="I304" s="218">
        <f t="shared" si="342"/>
        <v>0</v>
      </c>
      <c r="J304" s="218">
        <f t="shared" si="342"/>
        <v>3548965</v>
      </c>
      <c r="K304" s="218">
        <f t="shared" si="342"/>
        <v>4470427</v>
      </c>
      <c r="L304" s="218">
        <f t="shared" si="342"/>
        <v>5391240</v>
      </c>
      <c r="M304" s="299">
        <f t="shared" si="342"/>
        <v>5391239.6440000003</v>
      </c>
      <c r="N304" s="299">
        <f t="shared" si="342"/>
        <v>5391239.6440000003</v>
      </c>
      <c r="O304" s="218">
        <f t="shared" si="342"/>
        <v>0</v>
      </c>
      <c r="P304" s="218">
        <f t="shared" si="342"/>
        <v>8977886</v>
      </c>
      <c r="Q304" s="218"/>
      <c r="R304" s="233"/>
      <c r="S304" s="178"/>
    </row>
    <row r="305" spans="1:19" x14ac:dyDescent="0.2">
      <c r="A305" s="240" t="s">
        <v>123</v>
      </c>
      <c r="B305" s="263"/>
      <c r="C305" s="439">
        <f>C327+C397</f>
        <v>8206808</v>
      </c>
      <c r="D305" s="218">
        <f t="shared" ref="D305:E305" si="343">D327+D397</f>
        <v>9292827</v>
      </c>
      <c r="E305" s="218">
        <f t="shared" si="343"/>
        <v>9292827</v>
      </c>
      <c r="F305" s="220">
        <f t="shared" ref="F305:P305" si="344">F327+F397</f>
        <v>9292827</v>
      </c>
      <c r="G305" s="218" t="e">
        <f t="shared" si="344"/>
        <v>#VALUE!</v>
      </c>
      <c r="H305" s="298">
        <f t="shared" si="344"/>
        <v>0</v>
      </c>
      <c r="I305" s="218">
        <f t="shared" si="344"/>
        <v>0</v>
      </c>
      <c r="J305" s="218">
        <f t="shared" si="344"/>
        <v>3548965</v>
      </c>
      <c r="K305" s="218">
        <f t="shared" si="344"/>
        <v>4470427</v>
      </c>
      <c r="L305" s="218">
        <f t="shared" si="344"/>
        <v>5391240</v>
      </c>
      <c r="M305" s="299">
        <f t="shared" si="344"/>
        <v>5391239.6440000003</v>
      </c>
      <c r="N305" s="299">
        <f t="shared" si="344"/>
        <v>5391239.6440000003</v>
      </c>
      <c r="O305" s="218">
        <f t="shared" si="344"/>
        <v>0</v>
      </c>
      <c r="P305" s="218">
        <f t="shared" si="344"/>
        <v>8977886</v>
      </c>
      <c r="Q305" s="218"/>
      <c r="R305" s="233"/>
      <c r="S305" s="178"/>
    </row>
    <row r="306" spans="1:19" ht="36" x14ac:dyDescent="0.2">
      <c r="A306" s="240" t="s">
        <v>124</v>
      </c>
      <c r="B306" s="263"/>
      <c r="C306" s="439">
        <f>C328+C398</f>
        <v>0</v>
      </c>
      <c r="D306" s="218">
        <f t="shared" ref="D306:E306" si="345">D328+D398</f>
        <v>0</v>
      </c>
      <c r="E306" s="218">
        <f t="shared" si="345"/>
        <v>0</v>
      </c>
      <c r="F306" s="220">
        <f t="shared" ref="F306:P306" si="346">F328+F398</f>
        <v>0</v>
      </c>
      <c r="G306" s="218" t="e">
        <f t="shared" si="346"/>
        <v>#VALUE!</v>
      </c>
      <c r="H306" s="298">
        <f t="shared" si="346"/>
        <v>0</v>
      </c>
      <c r="I306" s="218">
        <f t="shared" si="346"/>
        <v>0</v>
      </c>
      <c r="J306" s="218">
        <f t="shared" si="346"/>
        <v>0</v>
      </c>
      <c r="K306" s="218">
        <f t="shared" si="346"/>
        <v>0</v>
      </c>
      <c r="L306" s="218">
        <f t="shared" si="346"/>
        <v>0</v>
      </c>
      <c r="M306" s="299">
        <f t="shared" si="346"/>
        <v>0</v>
      </c>
      <c r="N306" s="299">
        <f t="shared" si="346"/>
        <v>0</v>
      </c>
      <c r="O306" s="218">
        <f t="shared" si="346"/>
        <v>0</v>
      </c>
      <c r="P306" s="218">
        <f t="shared" si="346"/>
        <v>0</v>
      </c>
      <c r="Q306" s="218"/>
      <c r="R306" s="233"/>
      <c r="S306" s="178"/>
    </row>
    <row r="307" spans="1:19" x14ac:dyDescent="0.2">
      <c r="A307" s="240" t="s">
        <v>138</v>
      </c>
      <c r="B307" s="263"/>
      <c r="C307" s="439">
        <f>C308+C309</f>
        <v>16192320</v>
      </c>
      <c r="D307" s="218">
        <f t="shared" ref="D307:E307" si="347">D308+D309</f>
        <v>16192320</v>
      </c>
      <c r="E307" s="218">
        <f t="shared" si="347"/>
        <v>16192320</v>
      </c>
      <c r="F307" s="220">
        <f t="shared" ref="F307:P307" si="348">F308+F309</f>
        <v>16192320</v>
      </c>
      <c r="G307" s="218" t="e">
        <f t="shared" si="348"/>
        <v>#VALUE!</v>
      </c>
      <c r="H307" s="298">
        <f t="shared" si="348"/>
        <v>0</v>
      </c>
      <c r="I307" s="218">
        <f t="shared" si="348"/>
        <v>0</v>
      </c>
      <c r="J307" s="218">
        <f t="shared" si="348"/>
        <v>5878126</v>
      </c>
      <c r="K307" s="218">
        <f t="shared" si="348"/>
        <v>7505879</v>
      </c>
      <c r="L307" s="218">
        <f t="shared" si="348"/>
        <v>9132568</v>
      </c>
      <c r="M307" s="299">
        <f t="shared" si="348"/>
        <v>9132568</v>
      </c>
      <c r="N307" s="299">
        <f t="shared" si="348"/>
        <v>9132568</v>
      </c>
      <c r="O307" s="218">
        <f t="shared" si="348"/>
        <v>0</v>
      </c>
      <c r="P307" s="218">
        <f t="shared" si="348"/>
        <v>15051751</v>
      </c>
      <c r="Q307" s="218"/>
      <c r="R307" s="233"/>
      <c r="S307" s="178"/>
    </row>
    <row r="308" spans="1:19" x14ac:dyDescent="0.2">
      <c r="A308" s="240" t="s">
        <v>123</v>
      </c>
      <c r="B308" s="263"/>
      <c r="C308" s="439">
        <f>C330+C400</f>
        <v>16192320</v>
      </c>
      <c r="D308" s="218">
        <f t="shared" ref="D308:E308" si="349">D330+D400</f>
        <v>16192320</v>
      </c>
      <c r="E308" s="218">
        <f t="shared" si="349"/>
        <v>16192320</v>
      </c>
      <c r="F308" s="220">
        <f t="shared" ref="F308:P308" si="350">F330+F400</f>
        <v>16192320</v>
      </c>
      <c r="G308" s="218" t="e">
        <f t="shared" si="350"/>
        <v>#VALUE!</v>
      </c>
      <c r="H308" s="298">
        <f t="shared" si="350"/>
        <v>0</v>
      </c>
      <c r="I308" s="218">
        <f t="shared" si="350"/>
        <v>0</v>
      </c>
      <c r="J308" s="218">
        <f t="shared" si="350"/>
        <v>5878126</v>
      </c>
      <c r="K308" s="218">
        <f t="shared" si="350"/>
        <v>7505879</v>
      </c>
      <c r="L308" s="218">
        <f t="shared" si="350"/>
        <v>9132568</v>
      </c>
      <c r="M308" s="299">
        <f t="shared" si="350"/>
        <v>9132568</v>
      </c>
      <c r="N308" s="299">
        <f t="shared" si="350"/>
        <v>9132568</v>
      </c>
      <c r="O308" s="218">
        <f t="shared" si="350"/>
        <v>0</v>
      </c>
      <c r="P308" s="218">
        <f t="shared" si="350"/>
        <v>15051751</v>
      </c>
      <c r="Q308" s="218"/>
      <c r="R308" s="233"/>
      <c r="S308" s="178"/>
    </row>
    <row r="309" spans="1:19" ht="36" x14ac:dyDescent="0.2">
      <c r="A309" s="240" t="s">
        <v>124</v>
      </c>
      <c r="B309" s="263" t="s">
        <v>129</v>
      </c>
      <c r="C309" s="439">
        <f>C331+C401</f>
        <v>0</v>
      </c>
      <c r="D309" s="218">
        <f t="shared" ref="D309:E309" si="351">D331+D401</f>
        <v>0</v>
      </c>
      <c r="E309" s="218">
        <f t="shared" si="351"/>
        <v>0</v>
      </c>
      <c r="F309" s="220">
        <f t="shared" ref="F309:P309" si="352">F331+F401</f>
        <v>0</v>
      </c>
      <c r="G309" s="218" t="e">
        <f t="shared" si="352"/>
        <v>#VALUE!</v>
      </c>
      <c r="H309" s="298">
        <f t="shared" si="352"/>
        <v>0</v>
      </c>
      <c r="I309" s="218">
        <f t="shared" si="352"/>
        <v>0</v>
      </c>
      <c r="J309" s="218">
        <f t="shared" si="352"/>
        <v>0</v>
      </c>
      <c r="K309" s="218">
        <f t="shared" si="352"/>
        <v>0</v>
      </c>
      <c r="L309" s="218">
        <f t="shared" si="352"/>
        <v>0</v>
      </c>
      <c r="M309" s="299">
        <f t="shared" si="352"/>
        <v>0</v>
      </c>
      <c r="N309" s="299">
        <f t="shared" si="352"/>
        <v>0</v>
      </c>
      <c r="O309" s="218">
        <f t="shared" si="352"/>
        <v>0</v>
      </c>
      <c r="P309" s="218">
        <f t="shared" si="352"/>
        <v>0</v>
      </c>
      <c r="Q309" s="218"/>
      <c r="R309" s="233"/>
      <c r="S309" s="178"/>
    </row>
    <row r="310" spans="1:19" x14ac:dyDescent="0.2">
      <c r="A310" s="246" t="s">
        <v>196</v>
      </c>
      <c r="B310" s="332"/>
      <c r="C310" s="333"/>
      <c r="D310" s="301"/>
      <c r="E310" s="301"/>
      <c r="F310" s="303"/>
      <c r="G310" s="301"/>
      <c r="H310" s="304"/>
      <c r="I310" s="301"/>
      <c r="J310" s="301"/>
      <c r="K310" s="301"/>
      <c r="L310" s="301"/>
      <c r="M310" s="305"/>
      <c r="N310" s="305"/>
      <c r="O310" s="301"/>
      <c r="P310" s="301"/>
      <c r="Q310" s="301"/>
      <c r="R310" s="306"/>
    </row>
    <row r="311" spans="1:19" x14ac:dyDescent="0.2">
      <c r="A311" s="239" t="s">
        <v>118</v>
      </c>
      <c r="B311" s="263"/>
      <c r="C311" s="439">
        <f>SUM(C312:C315)</f>
        <v>17862045.82</v>
      </c>
      <c r="D311" s="218">
        <f t="shared" ref="D311:E311" si="353">SUM(D312:D315)</f>
        <v>19245200</v>
      </c>
      <c r="E311" s="218">
        <f t="shared" si="353"/>
        <v>15689270</v>
      </c>
      <c r="F311" s="220">
        <f t="shared" ref="F311:P311" si="354">SUM(F312:F315)</f>
        <v>11940774</v>
      </c>
      <c r="G311" s="218" t="e">
        <f t="shared" si="354"/>
        <v>#VALUE!</v>
      </c>
      <c r="H311" s="298">
        <f t="shared" si="354"/>
        <v>0</v>
      </c>
      <c r="I311" s="218">
        <f t="shared" si="354"/>
        <v>0</v>
      </c>
      <c r="J311" s="218">
        <f t="shared" si="354"/>
        <v>3519645</v>
      </c>
      <c r="K311" s="218">
        <f t="shared" si="354"/>
        <v>7039285</v>
      </c>
      <c r="L311" s="218">
        <f t="shared" si="354"/>
        <v>8539285</v>
      </c>
      <c r="M311" s="299">
        <f t="shared" si="354"/>
        <v>8539285</v>
      </c>
      <c r="N311" s="299">
        <f t="shared" si="354"/>
        <v>4500000</v>
      </c>
      <c r="O311" s="218">
        <f t="shared" si="354"/>
        <v>4039285</v>
      </c>
      <c r="P311" s="218">
        <f t="shared" si="354"/>
        <v>4500000</v>
      </c>
      <c r="Q311" s="218"/>
      <c r="R311" s="233"/>
      <c r="S311" s="178"/>
    </row>
    <row r="312" spans="1:19" x14ac:dyDescent="0.2">
      <c r="A312" s="238" t="s">
        <v>119</v>
      </c>
      <c r="B312" s="263"/>
      <c r="C312" s="439"/>
      <c r="D312" s="218"/>
      <c r="E312" s="218"/>
      <c r="F312" s="220"/>
      <c r="G312" s="218"/>
      <c r="H312" s="298"/>
      <c r="I312" s="218"/>
      <c r="J312" s="218"/>
      <c r="K312" s="218"/>
      <c r="L312" s="218"/>
      <c r="M312" s="299"/>
      <c r="N312" s="299"/>
      <c r="O312" s="218"/>
      <c r="P312" s="218"/>
      <c r="Q312" s="218"/>
      <c r="R312" s="233"/>
      <c r="S312" s="178"/>
    </row>
    <row r="313" spans="1:19" x14ac:dyDescent="0.2">
      <c r="A313" s="238" t="s">
        <v>120</v>
      </c>
      <c r="B313" s="263"/>
      <c r="C313" s="439"/>
      <c r="D313" s="218"/>
      <c r="E313" s="218"/>
      <c r="F313" s="220"/>
      <c r="G313" s="218"/>
      <c r="H313" s="298"/>
      <c r="I313" s="218"/>
      <c r="J313" s="218"/>
      <c r="K313" s="218"/>
      <c r="L313" s="218"/>
      <c r="M313" s="299"/>
      <c r="N313" s="299"/>
      <c r="O313" s="218"/>
      <c r="P313" s="218"/>
      <c r="Q313" s="218"/>
      <c r="R313" s="233"/>
      <c r="S313" s="178"/>
    </row>
    <row r="314" spans="1:19" ht="24" x14ac:dyDescent="0.2">
      <c r="A314" s="238" t="s">
        <v>616</v>
      </c>
      <c r="B314" s="263"/>
      <c r="C314" s="439"/>
      <c r="D314" s="218"/>
      <c r="E314" s="218"/>
      <c r="F314" s="220"/>
      <c r="G314" s="218"/>
      <c r="H314" s="298"/>
      <c r="I314" s="218"/>
      <c r="J314" s="218"/>
      <c r="K314" s="218"/>
      <c r="L314" s="218"/>
      <c r="M314" s="299"/>
      <c r="N314" s="299"/>
      <c r="O314" s="218"/>
      <c r="P314" s="218"/>
      <c r="Q314" s="218"/>
      <c r="R314" s="233"/>
      <c r="S314" s="178"/>
    </row>
    <row r="315" spans="1:19" x14ac:dyDescent="0.2">
      <c r="A315" s="239" t="s">
        <v>122</v>
      </c>
      <c r="B315" s="263"/>
      <c r="C315" s="439">
        <f>C316+C317</f>
        <v>17862045.82</v>
      </c>
      <c r="D315" s="218">
        <f t="shared" ref="D315:E315" si="355">D316+D317</f>
        <v>19245200</v>
      </c>
      <c r="E315" s="218">
        <f t="shared" si="355"/>
        <v>15689270</v>
      </c>
      <c r="F315" s="220">
        <f t="shared" ref="F315:P315" si="356">F316+F317</f>
        <v>11940774</v>
      </c>
      <c r="G315" s="218" t="e">
        <f t="shared" si="356"/>
        <v>#VALUE!</v>
      </c>
      <c r="H315" s="298">
        <f t="shared" si="356"/>
        <v>0</v>
      </c>
      <c r="I315" s="218">
        <f t="shared" si="356"/>
        <v>0</v>
      </c>
      <c r="J315" s="218">
        <f t="shared" si="356"/>
        <v>3519645</v>
      </c>
      <c r="K315" s="218">
        <f t="shared" si="356"/>
        <v>7039285</v>
      </c>
      <c r="L315" s="218">
        <f t="shared" si="356"/>
        <v>8539285</v>
      </c>
      <c r="M315" s="299">
        <f t="shared" si="356"/>
        <v>8539285</v>
      </c>
      <c r="N315" s="299">
        <f t="shared" si="356"/>
        <v>4500000</v>
      </c>
      <c r="O315" s="218">
        <f t="shared" si="356"/>
        <v>4039285</v>
      </c>
      <c r="P315" s="218">
        <f t="shared" si="356"/>
        <v>4500000</v>
      </c>
      <c r="Q315" s="218"/>
      <c r="R315" s="233"/>
      <c r="S315" s="178"/>
    </row>
    <row r="316" spans="1:19" x14ac:dyDescent="0.2">
      <c r="A316" s="240" t="s">
        <v>123</v>
      </c>
      <c r="B316" s="263"/>
      <c r="C316" s="439">
        <f>C321+C324+C327+C330+C333</f>
        <v>11940774</v>
      </c>
      <c r="D316" s="218">
        <f t="shared" ref="D316:E316" si="357">D321+D324+D327+D330+D333</f>
        <v>11940774</v>
      </c>
      <c r="E316" s="218">
        <f t="shared" si="357"/>
        <v>11940774</v>
      </c>
      <c r="F316" s="220">
        <f t="shared" ref="F316:P316" si="358">F321+F324+F327+F330+F333</f>
        <v>11940774</v>
      </c>
      <c r="G316" s="218" t="e">
        <f t="shared" si="358"/>
        <v>#VALUE!</v>
      </c>
      <c r="H316" s="298">
        <f t="shared" si="358"/>
        <v>0</v>
      </c>
      <c r="I316" s="218">
        <f t="shared" si="358"/>
        <v>0</v>
      </c>
      <c r="J316" s="218">
        <f t="shared" si="358"/>
        <v>1500000</v>
      </c>
      <c r="K316" s="218">
        <f t="shared" si="358"/>
        <v>3000000</v>
      </c>
      <c r="L316" s="218">
        <f t="shared" si="358"/>
        <v>4500000</v>
      </c>
      <c r="M316" s="299">
        <f t="shared" si="358"/>
        <v>4500000</v>
      </c>
      <c r="N316" s="299">
        <f t="shared" si="358"/>
        <v>4500000</v>
      </c>
      <c r="O316" s="218">
        <f t="shared" si="358"/>
        <v>0</v>
      </c>
      <c r="P316" s="218">
        <f t="shared" si="358"/>
        <v>4500000</v>
      </c>
      <c r="Q316" s="218"/>
      <c r="R316" s="233"/>
      <c r="S316" s="178"/>
    </row>
    <row r="317" spans="1:19" ht="36" x14ac:dyDescent="0.2">
      <c r="A317" s="240" t="s">
        <v>124</v>
      </c>
      <c r="B317" s="263" t="s">
        <v>129</v>
      </c>
      <c r="C317" s="439">
        <f>C322+C325+C328+C331+C334</f>
        <v>5921271.8200000003</v>
      </c>
      <c r="D317" s="218">
        <f t="shared" ref="D317:E317" si="359">D322+D325+D328+D331+D334</f>
        <v>7304426</v>
      </c>
      <c r="E317" s="218">
        <f t="shared" si="359"/>
        <v>3748496</v>
      </c>
      <c r="F317" s="220">
        <f t="shared" ref="F317:P317" si="360">F322+F325+F328+F331+F334</f>
        <v>0</v>
      </c>
      <c r="G317" s="218" t="e">
        <f t="shared" si="360"/>
        <v>#VALUE!</v>
      </c>
      <c r="H317" s="298">
        <f t="shared" si="360"/>
        <v>0</v>
      </c>
      <c r="I317" s="218">
        <f t="shared" si="360"/>
        <v>0</v>
      </c>
      <c r="J317" s="218">
        <f t="shared" si="360"/>
        <v>2019645</v>
      </c>
      <c r="K317" s="218">
        <f t="shared" si="360"/>
        <v>4039285</v>
      </c>
      <c r="L317" s="218">
        <f t="shared" si="360"/>
        <v>4039285</v>
      </c>
      <c r="M317" s="299">
        <f t="shared" si="360"/>
        <v>4039285</v>
      </c>
      <c r="N317" s="299">
        <f t="shared" si="360"/>
        <v>0</v>
      </c>
      <c r="O317" s="218">
        <f t="shared" si="360"/>
        <v>4039285</v>
      </c>
      <c r="P317" s="218">
        <f t="shared" si="360"/>
        <v>0</v>
      </c>
      <c r="Q317" s="218"/>
      <c r="R317" s="233"/>
      <c r="S317" s="178"/>
    </row>
    <row r="318" spans="1:19" x14ac:dyDescent="0.2">
      <c r="A318" s="239" t="s">
        <v>125</v>
      </c>
      <c r="B318" s="263"/>
      <c r="C318" s="439"/>
      <c r="D318" s="218"/>
      <c r="E318" s="218"/>
      <c r="F318" s="220"/>
      <c r="G318" s="218"/>
      <c r="H318" s="298"/>
      <c r="I318" s="218"/>
      <c r="J318" s="218"/>
      <c r="K318" s="218"/>
      <c r="L318" s="218"/>
      <c r="M318" s="299"/>
      <c r="N318" s="299"/>
      <c r="O318" s="218"/>
      <c r="P318" s="218"/>
      <c r="Q318" s="218"/>
      <c r="R318" s="233"/>
      <c r="S318" s="178"/>
    </row>
    <row r="319" spans="1:19" x14ac:dyDescent="0.2">
      <c r="A319" s="238" t="s">
        <v>126</v>
      </c>
      <c r="B319" s="263"/>
      <c r="C319" s="439"/>
      <c r="D319" s="218"/>
      <c r="E319" s="218"/>
      <c r="F319" s="220"/>
      <c r="G319" s="218"/>
      <c r="H319" s="298"/>
      <c r="I319" s="218"/>
      <c r="J319" s="218"/>
      <c r="K319" s="218"/>
      <c r="L319" s="218"/>
      <c r="M319" s="299"/>
      <c r="N319" s="299"/>
      <c r="O319" s="218"/>
      <c r="P319" s="218"/>
      <c r="Q319" s="218"/>
      <c r="R319" s="233"/>
      <c r="S319" s="178"/>
    </row>
    <row r="320" spans="1:19" x14ac:dyDescent="0.2">
      <c r="A320" s="238" t="s">
        <v>127</v>
      </c>
      <c r="B320" s="263"/>
      <c r="C320" s="439">
        <f>C321+C322</f>
        <v>6876128</v>
      </c>
      <c r="D320" s="218">
        <f t="shared" ref="D320:E320" si="361">D321+D322</f>
        <v>6876128</v>
      </c>
      <c r="E320" s="218">
        <f t="shared" si="361"/>
        <v>6876128</v>
      </c>
      <c r="F320" s="220">
        <f t="shared" ref="F320:P320" si="362">F321+F322</f>
        <v>6876128</v>
      </c>
      <c r="G320" s="218" t="e">
        <f t="shared" si="362"/>
        <v>#VALUE!</v>
      </c>
      <c r="H320" s="298">
        <f t="shared" si="362"/>
        <v>0</v>
      </c>
      <c r="I320" s="218">
        <f t="shared" si="362"/>
        <v>0</v>
      </c>
      <c r="J320" s="218">
        <f t="shared" si="362"/>
        <v>863779</v>
      </c>
      <c r="K320" s="218">
        <f t="shared" si="362"/>
        <v>1727558</v>
      </c>
      <c r="L320" s="218">
        <f t="shared" si="362"/>
        <v>2591338</v>
      </c>
      <c r="M320" s="299">
        <f t="shared" si="362"/>
        <v>2591338</v>
      </c>
      <c r="N320" s="299">
        <f t="shared" si="362"/>
        <v>2591338</v>
      </c>
      <c r="O320" s="218">
        <f t="shared" si="362"/>
        <v>0</v>
      </c>
      <c r="P320" s="218">
        <f t="shared" si="362"/>
        <v>2591338</v>
      </c>
      <c r="Q320" s="218"/>
      <c r="R320" s="233"/>
      <c r="S320" s="178"/>
    </row>
    <row r="321" spans="1:19" x14ac:dyDescent="0.2">
      <c r="A321" s="240" t="s">
        <v>123</v>
      </c>
      <c r="B321" s="263"/>
      <c r="C321" s="439">
        <f>C346+C372</f>
        <v>6876128</v>
      </c>
      <c r="D321" s="218">
        <f t="shared" ref="D321:E321" si="363">D346+D372</f>
        <v>6876128</v>
      </c>
      <c r="E321" s="218">
        <f t="shared" si="363"/>
        <v>6876128</v>
      </c>
      <c r="F321" s="220">
        <f t="shared" ref="F321:P321" si="364">F346+F372</f>
        <v>6876128</v>
      </c>
      <c r="G321" s="218" t="e">
        <f t="shared" si="364"/>
        <v>#VALUE!</v>
      </c>
      <c r="H321" s="298">
        <f t="shared" si="364"/>
        <v>0</v>
      </c>
      <c r="I321" s="218">
        <f t="shared" si="364"/>
        <v>0</v>
      </c>
      <c r="J321" s="218">
        <f t="shared" si="364"/>
        <v>863779</v>
      </c>
      <c r="K321" s="218">
        <f t="shared" si="364"/>
        <v>1727558</v>
      </c>
      <c r="L321" s="218">
        <f t="shared" si="364"/>
        <v>2591338</v>
      </c>
      <c r="M321" s="299">
        <f t="shared" si="364"/>
        <v>2591338</v>
      </c>
      <c r="N321" s="299">
        <f t="shared" si="364"/>
        <v>2591338</v>
      </c>
      <c r="O321" s="218">
        <f t="shared" si="364"/>
        <v>0</v>
      </c>
      <c r="P321" s="218">
        <f t="shared" si="364"/>
        <v>2591338</v>
      </c>
      <c r="Q321" s="218"/>
      <c r="R321" s="233"/>
      <c r="S321" s="178"/>
    </row>
    <row r="322" spans="1:19" ht="34.5" customHeight="1" x14ac:dyDescent="0.2">
      <c r="A322" s="240" t="s">
        <v>124</v>
      </c>
      <c r="B322" s="263" t="s">
        <v>129</v>
      </c>
      <c r="C322" s="439">
        <f>C347+C373</f>
        <v>0</v>
      </c>
      <c r="D322" s="218">
        <f t="shared" ref="D322:E322" si="365">D347+D373</f>
        <v>0</v>
      </c>
      <c r="E322" s="218">
        <f t="shared" si="365"/>
        <v>0</v>
      </c>
      <c r="F322" s="220">
        <f t="shared" ref="F322:P322" si="366">F347+F373</f>
        <v>0</v>
      </c>
      <c r="G322" s="218" t="e">
        <f t="shared" si="366"/>
        <v>#VALUE!</v>
      </c>
      <c r="H322" s="298">
        <f t="shared" si="366"/>
        <v>0</v>
      </c>
      <c r="I322" s="218">
        <f t="shared" si="366"/>
        <v>0</v>
      </c>
      <c r="J322" s="218">
        <f t="shared" si="366"/>
        <v>0</v>
      </c>
      <c r="K322" s="218">
        <f t="shared" si="366"/>
        <v>0</v>
      </c>
      <c r="L322" s="218">
        <f t="shared" si="366"/>
        <v>0</v>
      </c>
      <c r="M322" s="299">
        <f t="shared" si="366"/>
        <v>0</v>
      </c>
      <c r="N322" s="299">
        <f t="shared" si="366"/>
        <v>0</v>
      </c>
      <c r="O322" s="218">
        <f t="shared" si="366"/>
        <v>0</v>
      </c>
      <c r="P322" s="218">
        <f t="shared" si="366"/>
        <v>0</v>
      </c>
      <c r="Q322" s="218"/>
      <c r="R322" s="314"/>
      <c r="S322" s="178"/>
    </row>
    <row r="323" spans="1:19" x14ac:dyDescent="0.2">
      <c r="A323" s="240" t="s">
        <v>132</v>
      </c>
      <c r="B323" s="263"/>
      <c r="C323" s="439">
        <f>C324+C325</f>
        <v>1566662</v>
      </c>
      <c r="D323" s="218">
        <f t="shared" ref="D323:E323" si="367">D324+D325</f>
        <v>1566662</v>
      </c>
      <c r="E323" s="218">
        <f t="shared" si="367"/>
        <v>1566662</v>
      </c>
      <c r="F323" s="220">
        <f t="shared" ref="F323:P323" si="368">F324+F325</f>
        <v>1566662</v>
      </c>
      <c r="G323" s="218" t="e">
        <f t="shared" si="368"/>
        <v>#VALUE!</v>
      </c>
      <c r="H323" s="298">
        <f t="shared" si="368"/>
        <v>0</v>
      </c>
      <c r="I323" s="218">
        <f t="shared" si="368"/>
        <v>0</v>
      </c>
      <c r="J323" s="218">
        <f t="shared" si="368"/>
        <v>196804</v>
      </c>
      <c r="K323" s="218">
        <f t="shared" si="368"/>
        <v>393608</v>
      </c>
      <c r="L323" s="218">
        <f t="shared" si="368"/>
        <v>590412</v>
      </c>
      <c r="M323" s="299">
        <f t="shared" si="368"/>
        <v>590412</v>
      </c>
      <c r="N323" s="299">
        <f t="shared" si="368"/>
        <v>590412</v>
      </c>
      <c r="O323" s="218">
        <f t="shared" si="368"/>
        <v>0</v>
      </c>
      <c r="P323" s="218">
        <f t="shared" si="368"/>
        <v>590412</v>
      </c>
      <c r="Q323" s="218"/>
      <c r="R323" s="233"/>
      <c r="S323" s="178"/>
    </row>
    <row r="324" spans="1:19" x14ac:dyDescent="0.2">
      <c r="A324" s="240" t="s">
        <v>123</v>
      </c>
      <c r="B324" s="263"/>
      <c r="C324" s="439">
        <f>C349</f>
        <v>1566662</v>
      </c>
      <c r="D324" s="218">
        <f t="shared" ref="D324:E324" si="369">D349</f>
        <v>1566662</v>
      </c>
      <c r="E324" s="218">
        <f t="shared" si="369"/>
        <v>1566662</v>
      </c>
      <c r="F324" s="220">
        <f t="shared" ref="F324:P324" si="370">F349</f>
        <v>1566662</v>
      </c>
      <c r="G324" s="218" t="str">
        <f t="shared" si="370"/>
        <v>ZM 22.02.00 Augstākā izglītība</v>
      </c>
      <c r="H324" s="298">
        <f t="shared" si="370"/>
        <v>0</v>
      </c>
      <c r="I324" s="218">
        <f t="shared" si="370"/>
        <v>0</v>
      </c>
      <c r="J324" s="218">
        <f t="shared" si="370"/>
        <v>196804</v>
      </c>
      <c r="K324" s="218">
        <f t="shared" si="370"/>
        <v>393608</v>
      </c>
      <c r="L324" s="218">
        <f t="shared" si="370"/>
        <v>590412</v>
      </c>
      <c r="M324" s="299">
        <f t="shared" si="370"/>
        <v>590412</v>
      </c>
      <c r="N324" s="299">
        <f t="shared" si="370"/>
        <v>590412</v>
      </c>
      <c r="O324" s="218">
        <f t="shared" si="370"/>
        <v>0</v>
      </c>
      <c r="P324" s="218">
        <f t="shared" si="370"/>
        <v>590412</v>
      </c>
      <c r="Q324" s="218"/>
      <c r="R324" s="233"/>
      <c r="S324" s="178"/>
    </row>
    <row r="325" spans="1:19" ht="36" x14ac:dyDescent="0.2">
      <c r="A325" s="240" t="s">
        <v>124</v>
      </c>
      <c r="B325" s="263" t="s">
        <v>129</v>
      </c>
      <c r="C325" s="439">
        <f>C350</f>
        <v>0</v>
      </c>
      <c r="D325" s="218">
        <f t="shared" ref="D325:E325" si="371">D350</f>
        <v>0</v>
      </c>
      <c r="E325" s="218">
        <f t="shared" si="371"/>
        <v>0</v>
      </c>
      <c r="F325" s="220">
        <f t="shared" ref="F325:P325" si="372">F350</f>
        <v>0</v>
      </c>
      <c r="G325" s="218" t="str">
        <f t="shared" si="372"/>
        <v/>
      </c>
      <c r="H325" s="298">
        <f t="shared" si="372"/>
        <v>0</v>
      </c>
      <c r="I325" s="218">
        <f t="shared" si="372"/>
        <v>0</v>
      </c>
      <c r="J325" s="218">
        <f t="shared" si="372"/>
        <v>0</v>
      </c>
      <c r="K325" s="218">
        <f t="shared" si="372"/>
        <v>0</v>
      </c>
      <c r="L325" s="218">
        <f t="shared" si="372"/>
        <v>0</v>
      </c>
      <c r="M325" s="299">
        <f t="shared" si="372"/>
        <v>0</v>
      </c>
      <c r="N325" s="299">
        <f t="shared" si="372"/>
        <v>0</v>
      </c>
      <c r="O325" s="218">
        <f t="shared" si="372"/>
        <v>0</v>
      </c>
      <c r="P325" s="218">
        <f t="shared" si="372"/>
        <v>0</v>
      </c>
      <c r="Q325" s="218"/>
      <c r="R325" s="233"/>
      <c r="S325" s="178"/>
    </row>
    <row r="326" spans="1:19" x14ac:dyDescent="0.2">
      <c r="A326" s="240" t="s">
        <v>136</v>
      </c>
      <c r="B326" s="263"/>
      <c r="C326" s="439">
        <f>C327+C328</f>
        <v>998348</v>
      </c>
      <c r="D326" s="218">
        <f t="shared" ref="D326:E326" si="373">D327+D328</f>
        <v>998348</v>
      </c>
      <c r="E326" s="218">
        <f t="shared" si="373"/>
        <v>998348</v>
      </c>
      <c r="F326" s="220">
        <f t="shared" ref="F326:P326" si="374">F327+F328</f>
        <v>998348</v>
      </c>
      <c r="G326" s="218" t="e">
        <f t="shared" si="374"/>
        <v>#VALUE!</v>
      </c>
      <c r="H326" s="298">
        <f t="shared" si="374"/>
        <v>0</v>
      </c>
      <c r="I326" s="218">
        <f t="shared" si="374"/>
        <v>0</v>
      </c>
      <c r="J326" s="218">
        <f t="shared" si="374"/>
        <v>125413</v>
      </c>
      <c r="K326" s="218">
        <f t="shared" si="374"/>
        <v>250825</v>
      </c>
      <c r="L326" s="218">
        <f t="shared" si="374"/>
        <v>376237</v>
      </c>
      <c r="M326" s="299">
        <f t="shared" si="374"/>
        <v>376237</v>
      </c>
      <c r="N326" s="299">
        <f t="shared" si="374"/>
        <v>376237</v>
      </c>
      <c r="O326" s="218">
        <f t="shared" si="374"/>
        <v>0</v>
      </c>
      <c r="P326" s="218">
        <f t="shared" si="374"/>
        <v>376237</v>
      </c>
      <c r="Q326" s="218"/>
      <c r="R326" s="233"/>
      <c r="S326" s="178"/>
    </row>
    <row r="327" spans="1:19" x14ac:dyDescent="0.2">
      <c r="A327" s="240" t="s">
        <v>123</v>
      </c>
      <c r="B327" s="263"/>
      <c r="C327" s="439">
        <f>C352</f>
        <v>998348</v>
      </c>
      <c r="D327" s="218">
        <f t="shared" ref="D327:E327" si="375">D352</f>
        <v>998348</v>
      </c>
      <c r="E327" s="218">
        <f t="shared" si="375"/>
        <v>998348</v>
      </c>
      <c r="F327" s="220">
        <f t="shared" ref="F327:P327" si="376">F352</f>
        <v>998348</v>
      </c>
      <c r="G327" s="218" t="str">
        <f t="shared" si="376"/>
        <v>KM 20.00.00 Kultūrizglītība</v>
      </c>
      <c r="H327" s="298">
        <f t="shared" si="376"/>
        <v>0</v>
      </c>
      <c r="I327" s="218">
        <f t="shared" si="376"/>
        <v>0</v>
      </c>
      <c r="J327" s="218">
        <f t="shared" si="376"/>
        <v>125413</v>
      </c>
      <c r="K327" s="218">
        <f t="shared" si="376"/>
        <v>250825</v>
      </c>
      <c r="L327" s="218">
        <f t="shared" si="376"/>
        <v>376237</v>
      </c>
      <c r="M327" s="299">
        <f t="shared" si="376"/>
        <v>376237</v>
      </c>
      <c r="N327" s="299">
        <f t="shared" si="376"/>
        <v>376237</v>
      </c>
      <c r="O327" s="218">
        <f t="shared" si="376"/>
        <v>0</v>
      </c>
      <c r="P327" s="218">
        <f t="shared" si="376"/>
        <v>376237</v>
      </c>
      <c r="Q327" s="218"/>
      <c r="R327" s="233"/>
      <c r="S327" s="178"/>
    </row>
    <row r="328" spans="1:19" ht="36" x14ac:dyDescent="0.2">
      <c r="A328" s="240" t="s">
        <v>124</v>
      </c>
      <c r="B328" s="263" t="s">
        <v>129</v>
      </c>
      <c r="C328" s="439">
        <f>C353</f>
        <v>0</v>
      </c>
      <c r="D328" s="218">
        <f t="shared" ref="D328:E328" si="377">D353</f>
        <v>0</v>
      </c>
      <c r="E328" s="218">
        <f t="shared" si="377"/>
        <v>0</v>
      </c>
      <c r="F328" s="220">
        <f t="shared" ref="F328:P328" si="378">F353</f>
        <v>0</v>
      </c>
      <c r="G328" s="218" t="str">
        <f t="shared" si="378"/>
        <v/>
      </c>
      <c r="H328" s="298">
        <f t="shared" si="378"/>
        <v>0</v>
      </c>
      <c r="I328" s="218">
        <f t="shared" si="378"/>
        <v>0</v>
      </c>
      <c r="J328" s="218">
        <f t="shared" si="378"/>
        <v>0</v>
      </c>
      <c r="K328" s="218">
        <f t="shared" si="378"/>
        <v>0</v>
      </c>
      <c r="L328" s="218">
        <f t="shared" si="378"/>
        <v>0</v>
      </c>
      <c r="M328" s="299">
        <f t="shared" si="378"/>
        <v>0</v>
      </c>
      <c r="N328" s="299">
        <f t="shared" si="378"/>
        <v>0</v>
      </c>
      <c r="O328" s="218">
        <f t="shared" si="378"/>
        <v>0</v>
      </c>
      <c r="P328" s="218">
        <f t="shared" si="378"/>
        <v>0</v>
      </c>
      <c r="Q328" s="218"/>
      <c r="R328" s="233"/>
      <c r="S328" s="178"/>
    </row>
    <row r="329" spans="1:19" x14ac:dyDescent="0.2">
      <c r="A329" s="240" t="s">
        <v>138</v>
      </c>
      <c r="B329" s="263"/>
      <c r="C329" s="439">
        <f>C330+C331</f>
        <v>2499636</v>
      </c>
      <c r="D329" s="218">
        <f t="shared" ref="D329:E329" si="379">D330+D331</f>
        <v>2499636</v>
      </c>
      <c r="E329" s="218">
        <f t="shared" si="379"/>
        <v>2499636</v>
      </c>
      <c r="F329" s="220">
        <f t="shared" ref="F329:P329" si="380">F330+F331</f>
        <v>2499636</v>
      </c>
      <c r="G329" s="218" t="e">
        <f t="shared" si="380"/>
        <v>#VALUE!</v>
      </c>
      <c r="H329" s="298">
        <f t="shared" si="380"/>
        <v>0</v>
      </c>
      <c r="I329" s="218">
        <f t="shared" si="380"/>
        <v>0</v>
      </c>
      <c r="J329" s="218">
        <f t="shared" si="380"/>
        <v>314004</v>
      </c>
      <c r="K329" s="218">
        <f t="shared" si="380"/>
        <v>628009</v>
      </c>
      <c r="L329" s="218">
        <f t="shared" si="380"/>
        <v>942013</v>
      </c>
      <c r="M329" s="299">
        <f t="shared" si="380"/>
        <v>942013</v>
      </c>
      <c r="N329" s="299">
        <f t="shared" si="380"/>
        <v>942013</v>
      </c>
      <c r="O329" s="218">
        <f t="shared" si="380"/>
        <v>0</v>
      </c>
      <c r="P329" s="218">
        <f t="shared" si="380"/>
        <v>942013</v>
      </c>
      <c r="Q329" s="218"/>
      <c r="R329" s="233"/>
      <c r="S329" s="178"/>
    </row>
    <row r="330" spans="1:19" x14ac:dyDescent="0.2">
      <c r="A330" s="240" t="s">
        <v>123</v>
      </c>
      <c r="B330" s="263"/>
      <c r="C330" s="439">
        <f>C355</f>
        <v>2499636</v>
      </c>
      <c r="D330" s="218">
        <f t="shared" ref="D330:E330" si="381">D355</f>
        <v>2499636</v>
      </c>
      <c r="E330" s="218">
        <f t="shared" si="381"/>
        <v>2499636</v>
      </c>
      <c r="F330" s="220">
        <f t="shared" ref="F330:P330" si="382">F355</f>
        <v>2499636</v>
      </c>
      <c r="G330" s="218" t="str">
        <f t="shared" si="382"/>
        <v>VM 02.03.00 Augstākā medicīnas izglītība</v>
      </c>
      <c r="H330" s="298">
        <f t="shared" si="382"/>
        <v>0</v>
      </c>
      <c r="I330" s="218">
        <f t="shared" si="382"/>
        <v>0</v>
      </c>
      <c r="J330" s="218">
        <f t="shared" si="382"/>
        <v>314004</v>
      </c>
      <c r="K330" s="218">
        <f t="shared" si="382"/>
        <v>628009</v>
      </c>
      <c r="L330" s="218">
        <f t="shared" si="382"/>
        <v>942013</v>
      </c>
      <c r="M330" s="299">
        <f t="shared" si="382"/>
        <v>942013</v>
      </c>
      <c r="N330" s="299">
        <f t="shared" si="382"/>
        <v>942013</v>
      </c>
      <c r="O330" s="218">
        <f t="shared" si="382"/>
        <v>0</v>
      </c>
      <c r="P330" s="218">
        <f t="shared" si="382"/>
        <v>942013</v>
      </c>
      <c r="Q330" s="218"/>
      <c r="R330" s="233"/>
      <c r="S330" s="178"/>
    </row>
    <row r="331" spans="1:19" ht="36" x14ac:dyDescent="0.2">
      <c r="A331" s="240" t="s">
        <v>124</v>
      </c>
      <c r="B331" s="263" t="s">
        <v>129</v>
      </c>
      <c r="C331" s="439">
        <f>C356</f>
        <v>0</v>
      </c>
      <c r="D331" s="218">
        <f t="shared" ref="D331:E331" si="383">D356</f>
        <v>0</v>
      </c>
      <c r="E331" s="218">
        <f t="shared" si="383"/>
        <v>0</v>
      </c>
      <c r="F331" s="220">
        <f t="shared" ref="F331:P331" si="384">F356</f>
        <v>0</v>
      </c>
      <c r="G331" s="218" t="str">
        <f t="shared" si="384"/>
        <v/>
      </c>
      <c r="H331" s="298">
        <f t="shared" si="384"/>
        <v>0</v>
      </c>
      <c r="I331" s="218">
        <f t="shared" si="384"/>
        <v>0</v>
      </c>
      <c r="J331" s="218">
        <f t="shared" si="384"/>
        <v>0</v>
      </c>
      <c r="K331" s="218">
        <f t="shared" si="384"/>
        <v>0</v>
      </c>
      <c r="L331" s="218">
        <f t="shared" si="384"/>
        <v>0</v>
      </c>
      <c r="M331" s="299">
        <f t="shared" si="384"/>
        <v>0</v>
      </c>
      <c r="N331" s="299">
        <f t="shared" si="384"/>
        <v>0</v>
      </c>
      <c r="O331" s="218">
        <f t="shared" si="384"/>
        <v>0</v>
      </c>
      <c r="P331" s="218">
        <f t="shared" si="384"/>
        <v>0</v>
      </c>
      <c r="Q331" s="218"/>
      <c r="R331" s="233"/>
      <c r="S331" s="178"/>
    </row>
    <row r="332" spans="1:19" x14ac:dyDescent="0.2">
      <c r="A332" s="241" t="s">
        <v>406</v>
      </c>
      <c r="B332" s="263"/>
      <c r="C332" s="439">
        <f>C333+C334</f>
        <v>5921271.8200000003</v>
      </c>
      <c r="D332" s="218">
        <f t="shared" ref="D332:E332" si="385">D333+D334</f>
        <v>7304426</v>
      </c>
      <c r="E332" s="218">
        <f t="shared" si="385"/>
        <v>3748496</v>
      </c>
      <c r="F332" s="220">
        <f t="shared" ref="F332:P332" si="386">F333+F334</f>
        <v>0</v>
      </c>
      <c r="G332" s="218">
        <f t="shared" si="386"/>
        <v>0</v>
      </c>
      <c r="H332" s="298">
        <f t="shared" si="386"/>
        <v>0</v>
      </c>
      <c r="I332" s="218">
        <f t="shared" si="386"/>
        <v>0</v>
      </c>
      <c r="J332" s="218">
        <f t="shared" si="386"/>
        <v>2019645</v>
      </c>
      <c r="K332" s="218">
        <f t="shared" si="386"/>
        <v>4039285</v>
      </c>
      <c r="L332" s="218">
        <f t="shared" si="386"/>
        <v>4039285</v>
      </c>
      <c r="M332" s="299">
        <f t="shared" si="386"/>
        <v>4039285</v>
      </c>
      <c r="N332" s="299">
        <f t="shared" si="386"/>
        <v>0</v>
      </c>
      <c r="O332" s="218">
        <f t="shared" si="386"/>
        <v>4039285</v>
      </c>
      <c r="P332" s="218">
        <f t="shared" si="386"/>
        <v>0</v>
      </c>
      <c r="Q332" s="218"/>
      <c r="R332" s="233"/>
      <c r="S332" s="178"/>
    </row>
    <row r="333" spans="1:19" x14ac:dyDescent="0.2">
      <c r="A333" s="241" t="s">
        <v>123</v>
      </c>
      <c r="B333" s="263"/>
      <c r="C333" s="439">
        <f>C358+C375</f>
        <v>0</v>
      </c>
      <c r="D333" s="218">
        <f t="shared" ref="D333:E333" si="387">D358+D375</f>
        <v>0</v>
      </c>
      <c r="E333" s="218">
        <f t="shared" si="387"/>
        <v>0</v>
      </c>
      <c r="F333" s="220">
        <f t="shared" ref="F333:P333" si="388">F358+F375</f>
        <v>0</v>
      </c>
      <c r="G333" s="218">
        <f t="shared" si="388"/>
        <v>0</v>
      </c>
      <c r="H333" s="298">
        <f t="shared" si="388"/>
        <v>0</v>
      </c>
      <c r="I333" s="218">
        <f t="shared" si="388"/>
        <v>0</v>
      </c>
      <c r="J333" s="218">
        <f t="shared" si="388"/>
        <v>0</v>
      </c>
      <c r="K333" s="218">
        <f t="shared" si="388"/>
        <v>0</v>
      </c>
      <c r="L333" s="218">
        <f t="shared" si="388"/>
        <v>0</v>
      </c>
      <c r="M333" s="299">
        <f t="shared" si="388"/>
        <v>0</v>
      </c>
      <c r="N333" s="299">
        <f t="shared" si="388"/>
        <v>0</v>
      </c>
      <c r="O333" s="218">
        <f t="shared" si="388"/>
        <v>0</v>
      </c>
      <c r="P333" s="218">
        <f t="shared" si="388"/>
        <v>0</v>
      </c>
      <c r="Q333" s="218"/>
      <c r="R333" s="233"/>
      <c r="S333" s="178"/>
    </row>
    <row r="334" spans="1:19" ht="36" x14ac:dyDescent="0.2">
      <c r="A334" s="241" t="s">
        <v>124</v>
      </c>
      <c r="B334" s="263"/>
      <c r="C334" s="439">
        <f>C359+C376</f>
        <v>5921271.8200000003</v>
      </c>
      <c r="D334" s="218">
        <f t="shared" ref="D334:E334" si="389">D359+D376</f>
        <v>7304426</v>
      </c>
      <c r="E334" s="218">
        <f t="shared" si="389"/>
        <v>3748496</v>
      </c>
      <c r="F334" s="220">
        <f t="shared" ref="F334:P334" si="390">F359+F376</f>
        <v>0</v>
      </c>
      <c r="G334" s="218">
        <f t="shared" si="390"/>
        <v>0</v>
      </c>
      <c r="H334" s="298">
        <f t="shared" si="390"/>
        <v>0</v>
      </c>
      <c r="I334" s="218">
        <f t="shared" si="390"/>
        <v>0</v>
      </c>
      <c r="J334" s="218">
        <f t="shared" si="390"/>
        <v>2019645</v>
      </c>
      <c r="K334" s="218">
        <f t="shared" si="390"/>
        <v>4039285</v>
      </c>
      <c r="L334" s="218">
        <f t="shared" si="390"/>
        <v>4039285</v>
      </c>
      <c r="M334" s="299">
        <f t="shared" si="390"/>
        <v>4039285</v>
      </c>
      <c r="N334" s="299">
        <f t="shared" si="390"/>
        <v>0</v>
      </c>
      <c r="O334" s="218">
        <f t="shared" si="390"/>
        <v>4039285</v>
      </c>
      <c r="P334" s="218">
        <f t="shared" si="390"/>
        <v>0</v>
      </c>
      <c r="Q334" s="218"/>
      <c r="R334" s="233"/>
      <c r="S334" s="178"/>
    </row>
    <row r="335" spans="1:19" ht="137.25" customHeight="1" x14ac:dyDescent="0.2">
      <c r="A335" s="245" t="s">
        <v>428</v>
      </c>
      <c r="B335" s="336"/>
      <c r="C335" s="337"/>
      <c r="D335" s="211"/>
      <c r="E335" s="211"/>
      <c r="F335" s="309"/>
      <c r="G335" s="211"/>
      <c r="H335" s="310"/>
      <c r="I335" s="211"/>
      <c r="J335" s="211"/>
      <c r="K335" s="211"/>
      <c r="L335" s="211"/>
      <c r="M335" s="311"/>
      <c r="N335" s="311"/>
      <c r="O335" s="211"/>
      <c r="P335" s="211"/>
      <c r="Q335" s="211"/>
      <c r="R335" s="352" t="s">
        <v>598</v>
      </c>
      <c r="S335" s="198"/>
    </row>
    <row r="336" spans="1:19" ht="33.75" x14ac:dyDescent="0.2">
      <c r="A336" s="239" t="s">
        <v>118</v>
      </c>
      <c r="B336" s="263"/>
      <c r="C336" s="439">
        <f>SUM(C337:C340)</f>
        <v>13358802</v>
      </c>
      <c r="D336" s="218">
        <f t="shared" ref="D336:E336" si="391">SUM(D337:D340)</f>
        <v>14518811</v>
      </c>
      <c r="E336" s="218">
        <f t="shared" si="391"/>
        <v>15162392</v>
      </c>
      <c r="F336" s="220">
        <f t="shared" ref="F336:P336" si="392">SUM(F337:F340)</f>
        <v>11940774</v>
      </c>
      <c r="G336" s="218" t="e">
        <f t="shared" si="392"/>
        <v>#VALUE!</v>
      </c>
      <c r="H336" s="298">
        <f t="shared" si="392"/>
        <v>0</v>
      </c>
      <c r="I336" s="218">
        <f t="shared" si="392"/>
        <v>0</v>
      </c>
      <c r="J336" s="218">
        <f t="shared" si="392"/>
        <v>1500000</v>
      </c>
      <c r="K336" s="218">
        <f t="shared" si="392"/>
        <v>3000000</v>
      </c>
      <c r="L336" s="218">
        <f t="shared" si="392"/>
        <v>4500000</v>
      </c>
      <c r="M336" s="299">
        <f t="shared" si="392"/>
        <v>4500000</v>
      </c>
      <c r="N336" s="299">
        <f t="shared" si="392"/>
        <v>4500000</v>
      </c>
      <c r="O336" s="218">
        <f t="shared" si="392"/>
        <v>0</v>
      </c>
      <c r="P336" s="218">
        <f t="shared" si="392"/>
        <v>4500000</v>
      </c>
      <c r="Q336" s="218"/>
      <c r="R336" s="215" t="s">
        <v>641</v>
      </c>
      <c r="S336" s="178"/>
    </row>
    <row r="337" spans="1:19" x14ac:dyDescent="0.2">
      <c r="A337" s="238" t="s">
        <v>119</v>
      </c>
      <c r="B337" s="263"/>
      <c r="C337" s="439"/>
      <c r="D337" s="218"/>
      <c r="E337" s="218"/>
      <c r="F337" s="220"/>
      <c r="G337" s="218"/>
      <c r="H337" s="298"/>
      <c r="I337" s="218"/>
      <c r="J337" s="218"/>
      <c r="K337" s="218"/>
      <c r="L337" s="218"/>
      <c r="M337" s="299"/>
      <c r="N337" s="299"/>
      <c r="O337" s="218"/>
      <c r="P337" s="218"/>
      <c r="Q337" s="218"/>
      <c r="R337" s="233"/>
      <c r="S337" s="178"/>
    </row>
    <row r="338" spans="1:19" x14ac:dyDescent="0.2">
      <c r="A338" s="238" t="s">
        <v>120</v>
      </c>
      <c r="B338" s="263"/>
      <c r="C338" s="439"/>
      <c r="D338" s="218"/>
      <c r="E338" s="218"/>
      <c r="F338" s="220"/>
      <c r="G338" s="218"/>
      <c r="H338" s="298"/>
      <c r="I338" s="218"/>
      <c r="J338" s="218"/>
      <c r="K338" s="218"/>
      <c r="L338" s="218"/>
      <c r="M338" s="299"/>
      <c r="N338" s="299"/>
      <c r="O338" s="218"/>
      <c r="P338" s="218"/>
      <c r="Q338" s="218"/>
      <c r="R338" s="233"/>
      <c r="S338" s="178"/>
    </row>
    <row r="339" spans="1:19" ht="24" x14ac:dyDescent="0.2">
      <c r="A339" s="238" t="s">
        <v>616</v>
      </c>
      <c r="B339" s="263"/>
      <c r="C339" s="439"/>
      <c r="D339" s="218"/>
      <c r="E339" s="218"/>
      <c r="F339" s="220"/>
      <c r="G339" s="218"/>
      <c r="H339" s="298"/>
      <c r="I339" s="218"/>
      <c r="J339" s="218"/>
      <c r="K339" s="218"/>
      <c r="L339" s="218"/>
      <c r="M339" s="299"/>
      <c r="N339" s="299"/>
      <c r="O339" s="218"/>
      <c r="P339" s="218"/>
      <c r="Q339" s="218"/>
      <c r="R339" s="233"/>
      <c r="S339" s="178"/>
    </row>
    <row r="340" spans="1:19" x14ac:dyDescent="0.2">
      <c r="A340" s="239" t="s">
        <v>122</v>
      </c>
      <c r="B340" s="263"/>
      <c r="C340" s="439">
        <f>C341+C342</f>
        <v>13358802</v>
      </c>
      <c r="D340" s="218">
        <f t="shared" ref="D340:E340" si="393">D341+D342</f>
        <v>14518811</v>
      </c>
      <c r="E340" s="218">
        <f t="shared" si="393"/>
        <v>15162392</v>
      </c>
      <c r="F340" s="220">
        <f t="shared" ref="F340:P340" si="394">F341+F342</f>
        <v>11940774</v>
      </c>
      <c r="G340" s="218" t="e">
        <f t="shared" si="394"/>
        <v>#VALUE!</v>
      </c>
      <c r="H340" s="298">
        <f t="shared" si="394"/>
        <v>0</v>
      </c>
      <c r="I340" s="218">
        <f t="shared" si="394"/>
        <v>0</v>
      </c>
      <c r="J340" s="218">
        <f t="shared" si="394"/>
        <v>1500000</v>
      </c>
      <c r="K340" s="218">
        <f t="shared" si="394"/>
        <v>3000000</v>
      </c>
      <c r="L340" s="218">
        <f t="shared" si="394"/>
        <v>4500000</v>
      </c>
      <c r="M340" s="299">
        <f t="shared" si="394"/>
        <v>4500000</v>
      </c>
      <c r="N340" s="299">
        <f t="shared" si="394"/>
        <v>4500000</v>
      </c>
      <c r="O340" s="218">
        <f t="shared" si="394"/>
        <v>0</v>
      </c>
      <c r="P340" s="218">
        <f t="shared" si="394"/>
        <v>4500000</v>
      </c>
      <c r="Q340" s="218"/>
      <c r="R340" s="233"/>
      <c r="S340" s="178"/>
    </row>
    <row r="341" spans="1:19" x14ac:dyDescent="0.2">
      <c r="A341" s="240" t="s">
        <v>123</v>
      </c>
      <c r="B341" s="263"/>
      <c r="C341" s="439">
        <f>C346+C349+C352+C355+C358</f>
        <v>11940774</v>
      </c>
      <c r="D341" s="218">
        <f t="shared" ref="D341:E341" si="395">D346+D349+D352+D355+D358</f>
        <v>11940774</v>
      </c>
      <c r="E341" s="218">
        <f t="shared" si="395"/>
        <v>11940774</v>
      </c>
      <c r="F341" s="220">
        <f t="shared" ref="F341:P341" si="396">F346+F349+F352+F355+F358</f>
        <v>11940774</v>
      </c>
      <c r="G341" s="218" t="e">
        <f t="shared" si="396"/>
        <v>#VALUE!</v>
      </c>
      <c r="H341" s="298">
        <f t="shared" si="396"/>
        <v>0</v>
      </c>
      <c r="I341" s="218">
        <f t="shared" si="396"/>
        <v>0</v>
      </c>
      <c r="J341" s="218">
        <f t="shared" si="396"/>
        <v>1500000</v>
      </c>
      <c r="K341" s="218">
        <f t="shared" si="396"/>
        <v>3000000</v>
      </c>
      <c r="L341" s="218">
        <f t="shared" si="396"/>
        <v>4500000</v>
      </c>
      <c r="M341" s="299">
        <f t="shared" si="396"/>
        <v>4500000</v>
      </c>
      <c r="N341" s="299">
        <f t="shared" si="396"/>
        <v>4500000</v>
      </c>
      <c r="O341" s="218">
        <f t="shared" si="396"/>
        <v>0</v>
      </c>
      <c r="P341" s="218">
        <f t="shared" si="396"/>
        <v>4500000</v>
      </c>
      <c r="Q341" s="218"/>
      <c r="R341" s="233"/>
      <c r="S341" s="178"/>
    </row>
    <row r="342" spans="1:19" ht="36" x14ac:dyDescent="0.2">
      <c r="A342" s="240" t="s">
        <v>124</v>
      </c>
      <c r="B342" s="263"/>
      <c r="C342" s="439">
        <f>C347+C350+C353+C356+C359</f>
        <v>1418028</v>
      </c>
      <c r="D342" s="218">
        <f t="shared" ref="D342:E342" si="397">D347+D350+D353+D356+D359</f>
        <v>2578037</v>
      </c>
      <c r="E342" s="218">
        <f t="shared" si="397"/>
        <v>3221618</v>
      </c>
      <c r="F342" s="220">
        <f t="shared" ref="F342:P342" si="398">F347+F350+F353+F356+F359</f>
        <v>0</v>
      </c>
      <c r="G342" s="218" t="e">
        <f t="shared" si="398"/>
        <v>#VALUE!</v>
      </c>
      <c r="H342" s="298">
        <f t="shared" si="398"/>
        <v>0</v>
      </c>
      <c r="I342" s="218">
        <f t="shared" si="398"/>
        <v>0</v>
      </c>
      <c r="J342" s="218">
        <f t="shared" si="398"/>
        <v>0</v>
      </c>
      <c r="K342" s="218">
        <f t="shared" si="398"/>
        <v>0</v>
      </c>
      <c r="L342" s="218">
        <f t="shared" si="398"/>
        <v>0</v>
      </c>
      <c r="M342" s="299">
        <f t="shared" si="398"/>
        <v>0</v>
      </c>
      <c r="N342" s="299">
        <f t="shared" si="398"/>
        <v>0</v>
      </c>
      <c r="O342" s="218">
        <f t="shared" si="398"/>
        <v>0</v>
      </c>
      <c r="P342" s="218">
        <f t="shared" si="398"/>
        <v>0</v>
      </c>
      <c r="Q342" s="218"/>
      <c r="R342" s="313"/>
      <c r="S342" s="178"/>
    </row>
    <row r="343" spans="1:19" x14ac:dyDescent="0.2">
      <c r="A343" s="239" t="s">
        <v>125</v>
      </c>
      <c r="B343" s="263"/>
      <c r="C343" s="439"/>
      <c r="D343" s="218"/>
      <c r="E343" s="218"/>
      <c r="F343" s="220"/>
      <c r="G343" s="218"/>
      <c r="H343" s="298"/>
      <c r="I343" s="218"/>
      <c r="J343" s="218"/>
      <c r="K343" s="218"/>
      <c r="L343" s="218"/>
      <c r="M343" s="299"/>
      <c r="N343" s="299"/>
      <c r="O343" s="218"/>
      <c r="P343" s="218"/>
      <c r="Q343" s="218"/>
      <c r="R343" s="233"/>
      <c r="S343" s="178"/>
    </row>
    <row r="344" spans="1:19" x14ac:dyDescent="0.2">
      <c r="A344" s="238" t="s">
        <v>126</v>
      </c>
      <c r="B344" s="263"/>
      <c r="C344" s="439"/>
      <c r="D344" s="218"/>
      <c r="E344" s="218"/>
      <c r="F344" s="220"/>
      <c r="G344" s="218"/>
      <c r="H344" s="298"/>
      <c r="I344" s="218"/>
      <c r="J344" s="218"/>
      <c r="K344" s="218"/>
      <c r="L344" s="218"/>
      <c r="M344" s="299"/>
      <c r="N344" s="299"/>
      <c r="O344" s="218"/>
      <c r="P344" s="218"/>
      <c r="Q344" s="218"/>
      <c r="R344" s="233"/>
      <c r="S344" s="178"/>
    </row>
    <row r="345" spans="1:19" x14ac:dyDescent="0.2">
      <c r="A345" s="238" t="s">
        <v>127</v>
      </c>
      <c r="B345" s="263"/>
      <c r="C345" s="439">
        <f>C346+C347</f>
        <v>6876128</v>
      </c>
      <c r="D345" s="218">
        <f t="shared" ref="D345:E345" si="399">D346+D347</f>
        <v>6876128</v>
      </c>
      <c r="E345" s="218">
        <f t="shared" si="399"/>
        <v>6876128</v>
      </c>
      <c r="F345" s="220">
        <f t="shared" ref="F345:P345" si="400">F346+F347</f>
        <v>6876128</v>
      </c>
      <c r="G345" s="218" t="e">
        <f t="shared" si="400"/>
        <v>#VALUE!</v>
      </c>
      <c r="H345" s="298">
        <f t="shared" si="400"/>
        <v>0</v>
      </c>
      <c r="I345" s="218">
        <f t="shared" si="400"/>
        <v>0</v>
      </c>
      <c r="J345" s="218">
        <f t="shared" si="400"/>
        <v>863779</v>
      </c>
      <c r="K345" s="218">
        <f t="shared" si="400"/>
        <v>1727558</v>
      </c>
      <c r="L345" s="218">
        <f t="shared" si="400"/>
        <v>2591338</v>
      </c>
      <c r="M345" s="299">
        <f t="shared" si="400"/>
        <v>2591338</v>
      </c>
      <c r="N345" s="299">
        <f t="shared" si="400"/>
        <v>2591338</v>
      </c>
      <c r="O345" s="218">
        <f t="shared" si="400"/>
        <v>0</v>
      </c>
      <c r="P345" s="218">
        <f t="shared" si="400"/>
        <v>2591338</v>
      </c>
      <c r="Q345" s="218"/>
      <c r="R345" s="233"/>
      <c r="S345" s="178"/>
    </row>
    <row r="346" spans="1:19" x14ac:dyDescent="0.2">
      <c r="A346" s="240" t="s">
        <v>123</v>
      </c>
      <c r="B346" s="263" t="s">
        <v>71</v>
      </c>
      <c r="C346" s="439">
        <v>6876128</v>
      </c>
      <c r="D346" s="218">
        <v>6876128</v>
      </c>
      <c r="E346" s="218">
        <v>6876128</v>
      </c>
      <c r="F346" s="220">
        <v>6876128</v>
      </c>
      <c r="G346" s="218" t="s">
        <v>71</v>
      </c>
      <c r="H346" s="298"/>
      <c r="I346" s="218"/>
      <c r="J346" s="218">
        <v>863779</v>
      </c>
      <c r="K346" s="218">
        <v>1727558</v>
      </c>
      <c r="L346" s="218">
        <v>2591338</v>
      </c>
      <c r="M346" s="299">
        <v>2591338</v>
      </c>
      <c r="N346" s="299">
        <v>2591338</v>
      </c>
      <c r="O346" s="218"/>
      <c r="P346" s="218">
        <v>2591338</v>
      </c>
      <c r="Q346" s="218"/>
      <c r="R346" s="319"/>
      <c r="S346" s="178"/>
    </row>
    <row r="347" spans="1:19" ht="36" x14ac:dyDescent="0.2">
      <c r="A347" s="240" t="s">
        <v>124</v>
      </c>
      <c r="B347" s="263" t="s">
        <v>129</v>
      </c>
      <c r="C347" s="439"/>
      <c r="D347" s="218"/>
      <c r="E347" s="218"/>
      <c r="F347" s="220"/>
      <c r="G347" s="321" t="s">
        <v>129</v>
      </c>
      <c r="H347" s="298"/>
      <c r="I347" s="218"/>
      <c r="J347" s="218"/>
      <c r="K347" s="218"/>
      <c r="L347" s="218"/>
      <c r="M347" s="299"/>
      <c r="N347" s="299"/>
      <c r="O347" s="320"/>
      <c r="P347" s="320"/>
      <c r="Q347" s="218"/>
      <c r="R347" s="353"/>
      <c r="S347" s="178"/>
    </row>
    <row r="348" spans="1:19" x14ac:dyDescent="0.2">
      <c r="A348" s="238" t="s">
        <v>132</v>
      </c>
      <c r="B348" s="263"/>
      <c r="C348" s="439">
        <f>C349+C350</f>
        <v>1566662</v>
      </c>
      <c r="D348" s="218">
        <f t="shared" ref="D348:E348" si="401">D349+D350</f>
        <v>1566662</v>
      </c>
      <c r="E348" s="218">
        <f t="shared" si="401"/>
        <v>1566662</v>
      </c>
      <c r="F348" s="220">
        <f t="shared" ref="F348:P348" si="402">F349+F350</f>
        <v>1566662</v>
      </c>
      <c r="G348" s="218" t="e">
        <f t="shared" si="402"/>
        <v>#VALUE!</v>
      </c>
      <c r="H348" s="298">
        <f t="shared" si="402"/>
        <v>0</v>
      </c>
      <c r="I348" s="218">
        <f t="shared" si="402"/>
        <v>0</v>
      </c>
      <c r="J348" s="218">
        <f t="shared" si="402"/>
        <v>196804</v>
      </c>
      <c r="K348" s="218">
        <f t="shared" si="402"/>
        <v>393608</v>
      </c>
      <c r="L348" s="218">
        <f t="shared" si="402"/>
        <v>590412</v>
      </c>
      <c r="M348" s="299">
        <f t="shared" si="402"/>
        <v>590412</v>
      </c>
      <c r="N348" s="299">
        <f t="shared" si="402"/>
        <v>590412</v>
      </c>
      <c r="O348" s="218">
        <f t="shared" si="402"/>
        <v>0</v>
      </c>
      <c r="P348" s="218">
        <f t="shared" si="402"/>
        <v>590412</v>
      </c>
      <c r="Q348" s="218"/>
      <c r="R348" s="233"/>
      <c r="S348" s="178"/>
    </row>
    <row r="349" spans="1:19" ht="24" x14ac:dyDescent="0.2">
      <c r="A349" s="240" t="s">
        <v>123</v>
      </c>
      <c r="B349" s="263" t="s">
        <v>193</v>
      </c>
      <c r="C349" s="439">
        <v>1566662</v>
      </c>
      <c r="D349" s="218">
        <v>1566662</v>
      </c>
      <c r="E349" s="218">
        <v>1566662</v>
      </c>
      <c r="F349" s="220">
        <v>1566662</v>
      </c>
      <c r="G349" s="218" t="s">
        <v>193</v>
      </c>
      <c r="H349" s="298"/>
      <c r="I349" s="218"/>
      <c r="J349" s="218">
        <v>196804</v>
      </c>
      <c r="K349" s="218">
        <v>393608</v>
      </c>
      <c r="L349" s="218">
        <v>590412</v>
      </c>
      <c r="M349" s="299">
        <v>590412</v>
      </c>
      <c r="N349" s="299">
        <v>590412</v>
      </c>
      <c r="O349" s="218"/>
      <c r="P349" s="218">
        <v>590412</v>
      </c>
      <c r="Q349" s="218"/>
      <c r="R349" s="319"/>
      <c r="S349" s="178"/>
    </row>
    <row r="350" spans="1:19" ht="36" x14ac:dyDescent="0.2">
      <c r="A350" s="240" t="s">
        <v>124</v>
      </c>
      <c r="B350" s="263" t="s">
        <v>129</v>
      </c>
      <c r="C350" s="439"/>
      <c r="D350" s="218"/>
      <c r="E350" s="218"/>
      <c r="F350" s="220"/>
      <c r="G350" s="321" t="s">
        <v>129</v>
      </c>
      <c r="H350" s="298"/>
      <c r="I350" s="218"/>
      <c r="J350" s="218"/>
      <c r="K350" s="218"/>
      <c r="L350" s="218"/>
      <c r="M350" s="299"/>
      <c r="N350" s="299"/>
      <c r="O350" s="218"/>
      <c r="P350" s="218"/>
      <c r="Q350" s="218"/>
      <c r="R350" s="233"/>
      <c r="S350" s="178"/>
    </row>
    <row r="351" spans="1:19" x14ac:dyDescent="0.2">
      <c r="A351" s="238" t="s">
        <v>136</v>
      </c>
      <c r="B351" s="263"/>
      <c r="C351" s="439">
        <f>C352+C353</f>
        <v>998348</v>
      </c>
      <c r="D351" s="218">
        <f t="shared" ref="D351:E351" si="403">D352+D353</f>
        <v>998348</v>
      </c>
      <c r="E351" s="218">
        <f t="shared" si="403"/>
        <v>998348</v>
      </c>
      <c r="F351" s="220">
        <f t="shared" ref="F351:P351" si="404">F352+F353</f>
        <v>998348</v>
      </c>
      <c r="G351" s="218" t="e">
        <f t="shared" si="404"/>
        <v>#VALUE!</v>
      </c>
      <c r="H351" s="298">
        <f t="shared" si="404"/>
        <v>0</v>
      </c>
      <c r="I351" s="218">
        <f t="shared" si="404"/>
        <v>0</v>
      </c>
      <c r="J351" s="218">
        <f t="shared" si="404"/>
        <v>125413</v>
      </c>
      <c r="K351" s="218">
        <f t="shared" si="404"/>
        <v>250825</v>
      </c>
      <c r="L351" s="218">
        <f t="shared" si="404"/>
        <v>376237</v>
      </c>
      <c r="M351" s="299">
        <f t="shared" si="404"/>
        <v>376237</v>
      </c>
      <c r="N351" s="299">
        <f t="shared" si="404"/>
        <v>376237</v>
      </c>
      <c r="O351" s="218">
        <f t="shared" si="404"/>
        <v>0</v>
      </c>
      <c r="P351" s="218">
        <f t="shared" si="404"/>
        <v>376237</v>
      </c>
      <c r="Q351" s="218"/>
      <c r="R351" s="233"/>
      <c r="S351" s="178"/>
    </row>
    <row r="352" spans="1:19" ht="24" x14ac:dyDescent="0.2">
      <c r="A352" s="240" t="s">
        <v>123</v>
      </c>
      <c r="B352" s="263" t="s">
        <v>170</v>
      </c>
      <c r="C352" s="439">
        <v>998348</v>
      </c>
      <c r="D352" s="218">
        <v>998348</v>
      </c>
      <c r="E352" s="218">
        <v>998348</v>
      </c>
      <c r="F352" s="220">
        <v>998348</v>
      </c>
      <c r="G352" s="218" t="s">
        <v>170</v>
      </c>
      <c r="H352" s="298"/>
      <c r="I352" s="218"/>
      <c r="J352" s="218">
        <v>125413</v>
      </c>
      <c r="K352" s="218">
        <v>250825</v>
      </c>
      <c r="L352" s="218">
        <v>376237</v>
      </c>
      <c r="M352" s="299">
        <v>376237</v>
      </c>
      <c r="N352" s="299">
        <v>376237</v>
      </c>
      <c r="O352" s="218"/>
      <c r="P352" s="218">
        <v>376237</v>
      </c>
      <c r="Q352" s="218"/>
      <c r="R352" s="319"/>
      <c r="S352" s="178"/>
    </row>
    <row r="353" spans="1:19" ht="36" x14ac:dyDescent="0.2">
      <c r="A353" s="240" t="s">
        <v>124</v>
      </c>
      <c r="B353" s="263" t="s">
        <v>129</v>
      </c>
      <c r="C353" s="439"/>
      <c r="D353" s="218"/>
      <c r="E353" s="218"/>
      <c r="F353" s="220"/>
      <c r="G353" s="321" t="s">
        <v>129</v>
      </c>
      <c r="H353" s="298"/>
      <c r="I353" s="218"/>
      <c r="J353" s="218"/>
      <c r="K353" s="218"/>
      <c r="L353" s="218"/>
      <c r="M353" s="299"/>
      <c r="N353" s="299"/>
      <c r="O353" s="218"/>
      <c r="P353" s="218"/>
      <c r="Q353" s="218"/>
      <c r="R353" s="233"/>
      <c r="S353" s="178"/>
    </row>
    <row r="354" spans="1:19" x14ac:dyDescent="0.2">
      <c r="A354" s="238" t="s">
        <v>138</v>
      </c>
      <c r="B354" s="263"/>
      <c r="C354" s="439">
        <f>C355+C356</f>
        <v>2499636</v>
      </c>
      <c r="D354" s="218">
        <f t="shared" ref="D354:E354" si="405">D355+D356</f>
        <v>2499636</v>
      </c>
      <c r="E354" s="218">
        <f t="shared" si="405"/>
        <v>2499636</v>
      </c>
      <c r="F354" s="220">
        <f t="shared" ref="F354:P354" si="406">F355+F356</f>
        <v>2499636</v>
      </c>
      <c r="G354" s="218" t="e">
        <f t="shared" si="406"/>
        <v>#VALUE!</v>
      </c>
      <c r="H354" s="298">
        <f t="shared" si="406"/>
        <v>0</v>
      </c>
      <c r="I354" s="218">
        <f t="shared" si="406"/>
        <v>0</v>
      </c>
      <c r="J354" s="218">
        <f t="shared" si="406"/>
        <v>314004</v>
      </c>
      <c r="K354" s="218">
        <f t="shared" si="406"/>
        <v>628009</v>
      </c>
      <c r="L354" s="218">
        <f t="shared" si="406"/>
        <v>942013</v>
      </c>
      <c r="M354" s="299">
        <f t="shared" si="406"/>
        <v>942013</v>
      </c>
      <c r="N354" s="299">
        <f t="shared" si="406"/>
        <v>942013</v>
      </c>
      <c r="O354" s="218">
        <f t="shared" si="406"/>
        <v>0</v>
      </c>
      <c r="P354" s="218">
        <f t="shared" si="406"/>
        <v>942013</v>
      </c>
      <c r="Q354" s="218"/>
      <c r="R354" s="233"/>
      <c r="S354" s="178"/>
    </row>
    <row r="355" spans="1:19" ht="24" x14ac:dyDescent="0.2">
      <c r="A355" s="240" t="s">
        <v>123</v>
      </c>
      <c r="B355" s="263" t="s">
        <v>195</v>
      </c>
      <c r="C355" s="439">
        <v>2499636</v>
      </c>
      <c r="D355" s="218">
        <v>2499636</v>
      </c>
      <c r="E355" s="218">
        <v>2499636</v>
      </c>
      <c r="F355" s="220">
        <v>2499636</v>
      </c>
      <c r="G355" s="218" t="s">
        <v>195</v>
      </c>
      <c r="H355" s="298"/>
      <c r="I355" s="218"/>
      <c r="J355" s="218">
        <v>314004</v>
      </c>
      <c r="K355" s="218">
        <v>628009</v>
      </c>
      <c r="L355" s="218">
        <v>942013</v>
      </c>
      <c r="M355" s="299">
        <v>942013</v>
      </c>
      <c r="N355" s="299">
        <v>942013</v>
      </c>
      <c r="O355" s="218"/>
      <c r="P355" s="218">
        <v>942013</v>
      </c>
      <c r="Q355" s="218"/>
      <c r="R355" s="319"/>
      <c r="S355" s="178"/>
    </row>
    <row r="356" spans="1:19" ht="36" x14ac:dyDescent="0.2">
      <c r="A356" s="240" t="s">
        <v>124</v>
      </c>
      <c r="B356" s="263" t="s">
        <v>129</v>
      </c>
      <c r="C356" s="439"/>
      <c r="D356" s="218"/>
      <c r="E356" s="218"/>
      <c r="F356" s="220"/>
      <c r="G356" s="321" t="s">
        <v>129</v>
      </c>
      <c r="H356" s="298"/>
      <c r="I356" s="218"/>
      <c r="J356" s="218"/>
      <c r="K356" s="218"/>
      <c r="L356" s="218"/>
      <c r="M356" s="299"/>
      <c r="N356" s="299"/>
      <c r="O356" s="218"/>
      <c r="P356" s="218"/>
      <c r="Q356" s="218"/>
      <c r="R356" s="233"/>
      <c r="S356" s="178"/>
    </row>
    <row r="357" spans="1:19" x14ac:dyDescent="0.2">
      <c r="A357" s="241" t="s">
        <v>406</v>
      </c>
      <c r="B357" s="263"/>
      <c r="C357" s="439">
        <f>C358+C359</f>
        <v>1418028</v>
      </c>
      <c r="D357" s="218">
        <f t="shared" ref="D357:E357" si="407">D358+D359</f>
        <v>2578037</v>
      </c>
      <c r="E357" s="218">
        <f t="shared" si="407"/>
        <v>3221618</v>
      </c>
      <c r="F357" s="220">
        <f t="shared" ref="F357:P357" si="408">F358+F359</f>
        <v>0</v>
      </c>
      <c r="G357" s="218">
        <f t="shared" si="408"/>
        <v>0</v>
      </c>
      <c r="H357" s="298">
        <f t="shared" si="408"/>
        <v>0</v>
      </c>
      <c r="I357" s="218">
        <f t="shared" si="408"/>
        <v>0</v>
      </c>
      <c r="J357" s="218">
        <f t="shared" si="408"/>
        <v>0</v>
      </c>
      <c r="K357" s="218">
        <f t="shared" si="408"/>
        <v>0</v>
      </c>
      <c r="L357" s="218">
        <f t="shared" si="408"/>
        <v>0</v>
      </c>
      <c r="M357" s="299">
        <f t="shared" si="408"/>
        <v>0</v>
      </c>
      <c r="N357" s="299">
        <f t="shared" si="408"/>
        <v>0</v>
      </c>
      <c r="O357" s="218">
        <f t="shared" si="408"/>
        <v>0</v>
      </c>
      <c r="P357" s="218">
        <f t="shared" si="408"/>
        <v>0</v>
      </c>
      <c r="Q357" s="218"/>
      <c r="R357" s="233"/>
      <c r="S357" s="178"/>
    </row>
    <row r="358" spans="1:19" x14ac:dyDescent="0.2">
      <c r="A358" s="241" t="s">
        <v>123</v>
      </c>
      <c r="B358" s="263"/>
      <c r="C358" s="439"/>
      <c r="D358" s="218"/>
      <c r="E358" s="218"/>
      <c r="F358" s="220"/>
      <c r="G358" s="218"/>
      <c r="H358" s="298"/>
      <c r="I358" s="218"/>
      <c r="J358" s="218"/>
      <c r="K358" s="218"/>
      <c r="L358" s="218"/>
      <c r="M358" s="299"/>
      <c r="N358" s="299"/>
      <c r="O358" s="218"/>
      <c r="P358" s="218"/>
      <c r="Q358" s="218"/>
      <c r="R358" s="233"/>
      <c r="S358" s="178"/>
    </row>
    <row r="359" spans="1:19" ht="83.25" customHeight="1" x14ac:dyDescent="0.2">
      <c r="A359" s="241" t="s">
        <v>124</v>
      </c>
      <c r="B359" s="263" t="s">
        <v>430</v>
      </c>
      <c r="C359" s="439">
        <v>1418028</v>
      </c>
      <c r="D359" s="218">
        <v>2578037</v>
      </c>
      <c r="E359" s="218">
        <v>3221618</v>
      </c>
      <c r="F359" s="220"/>
      <c r="G359" s="218"/>
      <c r="H359" s="298"/>
      <c r="I359" s="218"/>
      <c r="J359" s="218"/>
      <c r="K359" s="218"/>
      <c r="L359" s="218"/>
      <c r="M359" s="299"/>
      <c r="N359" s="299"/>
      <c r="O359" s="220"/>
      <c r="P359" s="218"/>
      <c r="Q359" s="322" t="s">
        <v>603</v>
      </c>
      <c r="R359" s="215" t="s">
        <v>431</v>
      </c>
      <c r="S359" s="178"/>
    </row>
    <row r="360" spans="1:19" x14ac:dyDescent="0.2">
      <c r="A360" s="245" t="s">
        <v>203</v>
      </c>
      <c r="B360" s="336"/>
      <c r="C360" s="337"/>
      <c r="D360" s="211"/>
      <c r="E360" s="211"/>
      <c r="F360" s="309"/>
      <c r="G360" s="211"/>
      <c r="H360" s="310"/>
      <c r="I360" s="211"/>
      <c r="J360" s="211"/>
      <c r="K360" s="211"/>
      <c r="L360" s="211"/>
      <c r="M360" s="311"/>
      <c r="N360" s="311"/>
      <c r="O360" s="211"/>
      <c r="P360" s="211"/>
      <c r="Q360" s="211"/>
      <c r="R360" s="209"/>
    </row>
    <row r="361" spans="1:19" x14ac:dyDescent="0.2">
      <c r="A361" s="245" t="s">
        <v>432</v>
      </c>
      <c r="B361" s="336"/>
      <c r="C361" s="337"/>
      <c r="D361" s="211"/>
      <c r="E361" s="211"/>
      <c r="F361" s="309"/>
      <c r="G361" s="211"/>
      <c r="H361" s="310"/>
      <c r="I361" s="211"/>
      <c r="J361" s="211"/>
      <c r="K361" s="211"/>
      <c r="L361" s="211"/>
      <c r="M361" s="311"/>
      <c r="N361" s="311"/>
      <c r="O361" s="211"/>
      <c r="P361" s="211"/>
      <c r="Q361" s="211"/>
      <c r="R361" s="209"/>
    </row>
    <row r="362" spans="1:19" x14ac:dyDescent="0.2">
      <c r="A362" s="239" t="s">
        <v>118</v>
      </c>
      <c r="B362" s="263"/>
      <c r="C362" s="439">
        <f>SUM(C363:C366)</f>
        <v>4503243.82</v>
      </c>
      <c r="D362" s="298">
        <f t="shared" ref="D362:E362" si="409">SUM(D363:D366)</f>
        <v>4726389</v>
      </c>
      <c r="E362" s="298">
        <f t="shared" si="409"/>
        <v>526878</v>
      </c>
      <c r="F362" s="220">
        <f t="shared" ref="F362:P362" si="410">SUM(F363:F366)</f>
        <v>0</v>
      </c>
      <c r="G362" s="298" t="e">
        <f t="shared" si="410"/>
        <v>#VALUE!</v>
      </c>
      <c r="H362" s="298">
        <f t="shared" si="410"/>
        <v>0</v>
      </c>
      <c r="I362" s="298">
        <f t="shared" si="410"/>
        <v>0</v>
      </c>
      <c r="J362" s="298">
        <f t="shared" si="410"/>
        <v>2019645</v>
      </c>
      <c r="K362" s="298">
        <f t="shared" si="410"/>
        <v>4039285</v>
      </c>
      <c r="L362" s="298">
        <f t="shared" si="410"/>
        <v>4039285</v>
      </c>
      <c r="M362" s="299">
        <f t="shared" si="410"/>
        <v>4039285</v>
      </c>
      <c r="N362" s="299">
        <f t="shared" si="410"/>
        <v>0</v>
      </c>
      <c r="O362" s="298">
        <f>M362</f>
        <v>4039285</v>
      </c>
      <c r="P362" s="298">
        <f t="shared" si="410"/>
        <v>0</v>
      </c>
      <c r="Q362" s="218"/>
      <c r="R362" s="219"/>
      <c r="S362" s="178"/>
    </row>
    <row r="363" spans="1:19" x14ac:dyDescent="0.2">
      <c r="A363" s="238" t="s">
        <v>119</v>
      </c>
      <c r="B363" s="263"/>
      <c r="C363" s="439"/>
      <c r="D363" s="218"/>
      <c r="E363" s="218"/>
      <c r="F363" s="220"/>
      <c r="G363" s="218"/>
      <c r="H363" s="298"/>
      <c r="I363" s="218"/>
      <c r="J363" s="218"/>
      <c r="K363" s="218"/>
      <c r="L363" s="218"/>
      <c r="M363" s="299"/>
      <c r="N363" s="299"/>
      <c r="O363" s="218"/>
      <c r="P363" s="218"/>
      <c r="Q363" s="218"/>
      <c r="R363" s="219"/>
      <c r="S363" s="178"/>
    </row>
    <row r="364" spans="1:19" x14ac:dyDescent="0.2">
      <c r="A364" s="238" t="s">
        <v>120</v>
      </c>
      <c r="B364" s="263"/>
      <c r="C364" s="439"/>
      <c r="D364" s="218"/>
      <c r="E364" s="218"/>
      <c r="F364" s="220"/>
      <c r="G364" s="218"/>
      <c r="H364" s="298"/>
      <c r="I364" s="218"/>
      <c r="J364" s="218"/>
      <c r="K364" s="218"/>
      <c r="L364" s="218"/>
      <c r="M364" s="299"/>
      <c r="N364" s="299"/>
      <c r="O364" s="218"/>
      <c r="P364" s="218"/>
      <c r="Q364" s="218"/>
      <c r="R364" s="233"/>
      <c r="S364" s="178"/>
    </row>
    <row r="365" spans="1:19" ht="24" x14ac:dyDescent="0.2">
      <c r="A365" s="238" t="s">
        <v>616</v>
      </c>
      <c r="B365" s="263"/>
      <c r="C365" s="439"/>
      <c r="D365" s="218"/>
      <c r="E365" s="218"/>
      <c r="F365" s="220"/>
      <c r="G365" s="218"/>
      <c r="H365" s="298"/>
      <c r="I365" s="218"/>
      <c r="J365" s="218"/>
      <c r="K365" s="218"/>
      <c r="L365" s="218"/>
      <c r="M365" s="299"/>
      <c r="N365" s="299"/>
      <c r="O365" s="218"/>
      <c r="P365" s="218"/>
      <c r="Q365" s="218"/>
      <c r="R365" s="233"/>
      <c r="S365" s="178"/>
    </row>
    <row r="366" spans="1:19" x14ac:dyDescent="0.2">
      <c r="A366" s="239" t="s">
        <v>122</v>
      </c>
      <c r="B366" s="263"/>
      <c r="C366" s="439">
        <f>C367+C368</f>
        <v>4503243.82</v>
      </c>
      <c r="D366" s="218">
        <f t="shared" ref="D366:E366" si="411">D367+D368</f>
        <v>4726389</v>
      </c>
      <c r="E366" s="218">
        <f t="shared" si="411"/>
        <v>526878</v>
      </c>
      <c r="F366" s="220">
        <f t="shared" ref="F366:P366" si="412">F367+F368</f>
        <v>0</v>
      </c>
      <c r="G366" s="218" t="e">
        <f t="shared" si="412"/>
        <v>#VALUE!</v>
      </c>
      <c r="H366" s="298">
        <f t="shared" si="412"/>
        <v>0</v>
      </c>
      <c r="I366" s="218">
        <f t="shared" si="412"/>
        <v>0</v>
      </c>
      <c r="J366" s="218">
        <f t="shared" si="412"/>
        <v>2019645</v>
      </c>
      <c r="K366" s="218">
        <f t="shared" si="412"/>
        <v>4039285</v>
      </c>
      <c r="L366" s="218">
        <f t="shared" si="412"/>
        <v>4039285</v>
      </c>
      <c r="M366" s="299">
        <f t="shared" si="412"/>
        <v>4039285</v>
      </c>
      <c r="N366" s="299">
        <f t="shared" si="412"/>
        <v>0</v>
      </c>
      <c r="O366" s="218">
        <f>M366</f>
        <v>4039285</v>
      </c>
      <c r="P366" s="218">
        <f t="shared" si="412"/>
        <v>0</v>
      </c>
      <c r="Q366" s="218"/>
      <c r="R366" s="233"/>
      <c r="S366" s="178"/>
    </row>
    <row r="367" spans="1:19" x14ac:dyDescent="0.2">
      <c r="A367" s="240" t="s">
        <v>123</v>
      </c>
      <c r="B367" s="263"/>
      <c r="C367" s="439">
        <f>C372+C375</f>
        <v>0</v>
      </c>
      <c r="D367" s="218">
        <f t="shared" ref="D367:E367" si="413">D372+D375</f>
        <v>0</v>
      </c>
      <c r="E367" s="218">
        <f t="shared" si="413"/>
        <v>0</v>
      </c>
      <c r="F367" s="220">
        <f t="shared" ref="F367:P367" si="414">F372+F375</f>
        <v>0</v>
      </c>
      <c r="G367" s="218">
        <f t="shared" si="414"/>
        <v>0</v>
      </c>
      <c r="H367" s="298">
        <f t="shared" si="414"/>
        <v>0</v>
      </c>
      <c r="I367" s="218">
        <f t="shared" si="414"/>
        <v>0</v>
      </c>
      <c r="J367" s="218">
        <f t="shared" si="414"/>
        <v>0</v>
      </c>
      <c r="K367" s="218">
        <f t="shared" si="414"/>
        <v>0</v>
      </c>
      <c r="L367" s="218">
        <f t="shared" si="414"/>
        <v>0</v>
      </c>
      <c r="M367" s="299">
        <f t="shared" si="414"/>
        <v>0</v>
      </c>
      <c r="N367" s="299">
        <f t="shared" si="414"/>
        <v>0</v>
      </c>
      <c r="O367" s="218">
        <f t="shared" si="414"/>
        <v>0</v>
      </c>
      <c r="P367" s="218">
        <f t="shared" si="414"/>
        <v>0</v>
      </c>
      <c r="Q367" s="218"/>
      <c r="R367" s="233"/>
      <c r="S367" s="178"/>
    </row>
    <row r="368" spans="1:19" ht="36" x14ac:dyDescent="0.2">
      <c r="A368" s="240" t="s">
        <v>124</v>
      </c>
      <c r="B368" s="263"/>
      <c r="C368" s="439">
        <f>C373+C376</f>
        <v>4503243.82</v>
      </c>
      <c r="D368" s="218">
        <f t="shared" ref="D368:E368" si="415">D373+D376</f>
        <v>4726389</v>
      </c>
      <c r="E368" s="218">
        <f t="shared" si="415"/>
        <v>526878</v>
      </c>
      <c r="F368" s="220">
        <f t="shared" ref="F368:P368" si="416">F373+F376</f>
        <v>0</v>
      </c>
      <c r="G368" s="218" t="e">
        <f t="shared" si="416"/>
        <v>#VALUE!</v>
      </c>
      <c r="H368" s="298">
        <f t="shared" si="416"/>
        <v>0</v>
      </c>
      <c r="I368" s="218">
        <f t="shared" si="416"/>
        <v>0</v>
      </c>
      <c r="J368" s="218">
        <f t="shared" si="416"/>
        <v>2019645</v>
      </c>
      <c r="K368" s="218">
        <f t="shared" si="416"/>
        <v>4039285</v>
      </c>
      <c r="L368" s="218">
        <f t="shared" si="416"/>
        <v>4039285</v>
      </c>
      <c r="M368" s="299">
        <f t="shared" si="416"/>
        <v>4039285</v>
      </c>
      <c r="N368" s="299">
        <f t="shared" si="416"/>
        <v>0</v>
      </c>
      <c r="O368" s="218">
        <f>M368</f>
        <v>4039285</v>
      </c>
      <c r="P368" s="218">
        <f t="shared" si="416"/>
        <v>0</v>
      </c>
      <c r="Q368" s="218"/>
      <c r="R368" s="233"/>
      <c r="S368" s="178"/>
    </row>
    <row r="369" spans="1:19" x14ac:dyDescent="0.2">
      <c r="A369" s="239" t="s">
        <v>125</v>
      </c>
      <c r="B369" s="263"/>
      <c r="C369" s="439"/>
      <c r="D369" s="218"/>
      <c r="E369" s="218"/>
      <c r="F369" s="220"/>
      <c r="G369" s="218"/>
      <c r="H369" s="298"/>
      <c r="I369" s="218"/>
      <c r="J369" s="218"/>
      <c r="K369" s="218"/>
      <c r="L369" s="218"/>
      <c r="M369" s="299"/>
      <c r="N369" s="299"/>
      <c r="O369" s="218"/>
      <c r="P369" s="218"/>
      <c r="Q369" s="218"/>
      <c r="R369" s="233"/>
      <c r="S369" s="178"/>
    </row>
    <row r="370" spans="1:19" x14ac:dyDescent="0.2">
      <c r="A370" s="238" t="s">
        <v>126</v>
      </c>
      <c r="B370" s="263"/>
      <c r="C370" s="439"/>
      <c r="D370" s="218"/>
      <c r="E370" s="218"/>
      <c r="F370" s="220"/>
      <c r="G370" s="218"/>
      <c r="H370" s="298"/>
      <c r="I370" s="218"/>
      <c r="J370" s="218"/>
      <c r="K370" s="218"/>
      <c r="L370" s="218"/>
      <c r="M370" s="299"/>
      <c r="N370" s="299"/>
      <c r="O370" s="218"/>
      <c r="P370" s="218"/>
      <c r="Q370" s="218"/>
      <c r="R370" s="233"/>
      <c r="S370" s="178"/>
    </row>
    <row r="371" spans="1:19" x14ac:dyDescent="0.2">
      <c r="A371" s="238" t="s">
        <v>127</v>
      </c>
      <c r="B371" s="263"/>
      <c r="C371" s="439">
        <f>C372+C373</f>
        <v>0</v>
      </c>
      <c r="D371" s="218">
        <f t="shared" ref="D371:E371" si="417">D372+D373</f>
        <v>0</v>
      </c>
      <c r="E371" s="218">
        <f t="shared" si="417"/>
        <v>0</v>
      </c>
      <c r="F371" s="220">
        <f t="shared" ref="F371:P371" si="418">F372+F373</f>
        <v>0</v>
      </c>
      <c r="G371" s="218" t="e">
        <f t="shared" si="418"/>
        <v>#VALUE!</v>
      </c>
      <c r="H371" s="298">
        <f t="shared" si="418"/>
        <v>0</v>
      </c>
      <c r="I371" s="218">
        <f t="shared" si="418"/>
        <v>0</v>
      </c>
      <c r="J371" s="218">
        <f t="shared" si="418"/>
        <v>0</v>
      </c>
      <c r="K371" s="218">
        <f t="shared" si="418"/>
        <v>0</v>
      </c>
      <c r="L371" s="218">
        <f t="shared" si="418"/>
        <v>0</v>
      </c>
      <c r="M371" s="299">
        <f t="shared" si="418"/>
        <v>0</v>
      </c>
      <c r="N371" s="299">
        <f t="shared" si="418"/>
        <v>0</v>
      </c>
      <c r="O371" s="218">
        <f t="shared" si="418"/>
        <v>0</v>
      </c>
      <c r="P371" s="218">
        <f t="shared" si="418"/>
        <v>0</v>
      </c>
      <c r="Q371" s="218"/>
      <c r="R371" s="233"/>
      <c r="S371" s="178"/>
    </row>
    <row r="372" spans="1:19" x14ac:dyDescent="0.2">
      <c r="A372" s="240" t="s">
        <v>123</v>
      </c>
      <c r="B372" s="263"/>
      <c r="C372" s="439"/>
      <c r="D372" s="218"/>
      <c r="E372" s="218"/>
      <c r="F372" s="220"/>
      <c r="G372" s="218"/>
      <c r="H372" s="298"/>
      <c r="I372" s="218"/>
      <c r="J372" s="218"/>
      <c r="K372" s="218"/>
      <c r="L372" s="218"/>
      <c r="M372" s="299"/>
      <c r="N372" s="299"/>
      <c r="O372" s="218"/>
      <c r="P372" s="218"/>
      <c r="Q372" s="218"/>
      <c r="R372" s="233"/>
      <c r="S372" s="178"/>
    </row>
    <row r="373" spans="1:19" ht="36" x14ac:dyDescent="0.2">
      <c r="A373" s="240" t="s">
        <v>124</v>
      </c>
      <c r="B373" s="263" t="s">
        <v>129</v>
      </c>
      <c r="C373" s="439"/>
      <c r="D373" s="218"/>
      <c r="E373" s="218"/>
      <c r="F373" s="220"/>
      <c r="G373" s="321" t="s">
        <v>129</v>
      </c>
      <c r="H373" s="298"/>
      <c r="I373" s="218"/>
      <c r="J373" s="218"/>
      <c r="K373" s="218"/>
      <c r="L373" s="218"/>
      <c r="M373" s="299"/>
      <c r="N373" s="299"/>
      <c r="O373" s="218"/>
      <c r="P373" s="218"/>
      <c r="Q373" s="218"/>
      <c r="R373" s="233"/>
      <c r="S373" s="178"/>
    </row>
    <row r="374" spans="1:19" x14ac:dyDescent="0.2">
      <c r="A374" s="241" t="s">
        <v>406</v>
      </c>
      <c r="B374" s="263"/>
      <c r="C374" s="439">
        <f>C375+C376</f>
        <v>4503243.82</v>
      </c>
      <c r="D374" s="218">
        <f t="shared" ref="D374:E374" si="419">D375+D376</f>
        <v>4726389</v>
      </c>
      <c r="E374" s="218">
        <f t="shared" si="419"/>
        <v>526878</v>
      </c>
      <c r="F374" s="220">
        <f t="shared" ref="F374:P374" si="420">F375+F376</f>
        <v>0</v>
      </c>
      <c r="G374" s="218">
        <f t="shared" si="420"/>
        <v>0</v>
      </c>
      <c r="H374" s="298">
        <f t="shared" si="420"/>
        <v>0</v>
      </c>
      <c r="I374" s="218">
        <f t="shared" si="420"/>
        <v>0</v>
      </c>
      <c r="J374" s="218">
        <f t="shared" si="420"/>
        <v>2019645</v>
      </c>
      <c r="K374" s="218">
        <f t="shared" si="420"/>
        <v>4039285</v>
      </c>
      <c r="L374" s="218">
        <f t="shared" si="420"/>
        <v>4039285</v>
      </c>
      <c r="M374" s="299">
        <f t="shared" si="420"/>
        <v>4039285</v>
      </c>
      <c r="N374" s="299">
        <f t="shared" si="420"/>
        <v>0</v>
      </c>
      <c r="O374" s="218">
        <f>M374</f>
        <v>4039285</v>
      </c>
      <c r="P374" s="218">
        <f t="shared" si="420"/>
        <v>0</v>
      </c>
      <c r="Q374" s="218"/>
      <c r="R374" s="233"/>
      <c r="S374" s="178"/>
    </row>
    <row r="375" spans="1:19" x14ac:dyDescent="0.2">
      <c r="A375" s="241" t="s">
        <v>123</v>
      </c>
      <c r="B375" s="263"/>
      <c r="C375" s="439"/>
      <c r="D375" s="218"/>
      <c r="E375" s="218"/>
      <c r="F375" s="220"/>
      <c r="G375" s="218"/>
      <c r="H375" s="298"/>
      <c r="I375" s="218"/>
      <c r="J375" s="218"/>
      <c r="K375" s="218"/>
      <c r="L375" s="218"/>
      <c r="M375" s="299"/>
      <c r="N375" s="299"/>
      <c r="O375" s="218"/>
      <c r="P375" s="218"/>
      <c r="Q375" s="218"/>
      <c r="R375" s="233"/>
      <c r="S375" s="178"/>
    </row>
    <row r="376" spans="1:19" ht="104.25" customHeight="1" x14ac:dyDescent="0.2">
      <c r="A376" s="241" t="s">
        <v>124</v>
      </c>
      <c r="B376" s="263" t="s">
        <v>430</v>
      </c>
      <c r="C376" s="439">
        <v>4503243.82</v>
      </c>
      <c r="D376" s="218">
        <v>4726389</v>
      </c>
      <c r="E376" s="218">
        <v>526878</v>
      </c>
      <c r="F376" s="220"/>
      <c r="G376" s="218"/>
      <c r="H376" s="298"/>
      <c r="I376" s="218"/>
      <c r="J376" s="218">
        <v>2019645</v>
      </c>
      <c r="K376" s="218">
        <v>4039285</v>
      </c>
      <c r="L376" s="218">
        <v>4039285</v>
      </c>
      <c r="M376" s="299">
        <v>4039285</v>
      </c>
      <c r="N376" s="299"/>
      <c r="O376" s="218">
        <f>M376</f>
        <v>4039285</v>
      </c>
      <c r="P376" s="218"/>
      <c r="Q376" s="218"/>
      <c r="R376" s="215" t="s">
        <v>433</v>
      </c>
      <c r="S376" s="178"/>
    </row>
    <row r="377" spans="1:19" ht="24" x14ac:dyDescent="0.2">
      <c r="A377" s="244" t="s">
        <v>205</v>
      </c>
      <c r="B377" s="332"/>
      <c r="C377" s="333"/>
      <c r="D377" s="301"/>
      <c r="E377" s="301"/>
      <c r="F377" s="303"/>
      <c r="G377" s="301"/>
      <c r="H377" s="304"/>
      <c r="I377" s="301"/>
      <c r="J377" s="301"/>
      <c r="K377" s="301"/>
      <c r="L377" s="301"/>
      <c r="M377" s="305"/>
      <c r="N377" s="305"/>
      <c r="O377" s="301"/>
      <c r="P377" s="301"/>
      <c r="Q377" s="301"/>
      <c r="R377" s="306"/>
      <c r="S377" s="178"/>
    </row>
    <row r="378" spans="1:19" x14ac:dyDescent="0.2">
      <c r="A378" s="239" t="s">
        <v>118</v>
      </c>
      <c r="B378" s="263"/>
      <c r="C378" s="439">
        <f>SUM(C379:C382)</f>
        <v>76240330</v>
      </c>
      <c r="D378" s="218">
        <f t="shared" ref="D378:E378" si="421">SUM(D379:D382)</f>
        <v>77041419</v>
      </c>
      <c r="E378" s="218">
        <f t="shared" si="421"/>
        <v>77041419</v>
      </c>
      <c r="F378" s="220">
        <f t="shared" ref="F378:P378" si="422">SUM(F379:F382)</f>
        <v>77041419</v>
      </c>
      <c r="G378" s="218" t="e">
        <f t="shared" si="422"/>
        <v>#VALUE!</v>
      </c>
      <c r="H378" s="298">
        <f t="shared" si="422"/>
        <v>0</v>
      </c>
      <c r="I378" s="218">
        <f t="shared" si="422"/>
        <v>0</v>
      </c>
      <c r="J378" s="218">
        <f t="shared" si="422"/>
        <v>30164871.592999987</v>
      </c>
      <c r="K378" s="218">
        <f t="shared" si="422"/>
        <v>37488360.192999989</v>
      </c>
      <c r="L378" s="218">
        <f t="shared" si="422"/>
        <v>44806160.79299999</v>
      </c>
      <c r="M378" s="299">
        <f t="shared" si="422"/>
        <v>43788277.837480016</v>
      </c>
      <c r="N378" s="299">
        <f t="shared" si="422"/>
        <v>43788277.837480016</v>
      </c>
      <c r="O378" s="218">
        <f t="shared" si="422"/>
        <v>0</v>
      </c>
      <c r="P378" s="218">
        <f t="shared" si="422"/>
        <v>76664546.392999992</v>
      </c>
      <c r="Q378" s="218"/>
      <c r="R378" s="233"/>
      <c r="S378" s="178"/>
    </row>
    <row r="379" spans="1:19" x14ac:dyDescent="0.2">
      <c r="A379" s="238" t="s">
        <v>119</v>
      </c>
      <c r="B379" s="263"/>
      <c r="C379" s="439"/>
      <c r="D379" s="218"/>
      <c r="E379" s="218"/>
      <c r="F379" s="220"/>
      <c r="G379" s="218"/>
      <c r="H379" s="298"/>
      <c r="I379" s="218"/>
      <c r="J379" s="218"/>
      <c r="K379" s="218"/>
      <c r="L379" s="218"/>
      <c r="M379" s="299"/>
      <c r="N379" s="299"/>
      <c r="O379" s="218"/>
      <c r="P379" s="218"/>
      <c r="Q379" s="218"/>
      <c r="R379" s="233"/>
      <c r="S379" s="178"/>
    </row>
    <row r="380" spans="1:19" x14ac:dyDescent="0.2">
      <c r="A380" s="238" t="s">
        <v>120</v>
      </c>
      <c r="B380" s="263"/>
      <c r="C380" s="439"/>
      <c r="D380" s="218"/>
      <c r="E380" s="218"/>
      <c r="F380" s="220"/>
      <c r="G380" s="218"/>
      <c r="H380" s="298"/>
      <c r="I380" s="218"/>
      <c r="J380" s="218"/>
      <c r="K380" s="218"/>
      <c r="L380" s="218"/>
      <c r="M380" s="299"/>
      <c r="N380" s="299"/>
      <c r="O380" s="218"/>
      <c r="P380" s="218"/>
      <c r="Q380" s="218"/>
      <c r="R380" s="233"/>
      <c r="S380" s="178"/>
    </row>
    <row r="381" spans="1:19" ht="24" x14ac:dyDescent="0.2">
      <c r="A381" s="238" t="s">
        <v>616</v>
      </c>
      <c r="B381" s="263"/>
      <c r="C381" s="439"/>
      <c r="D381" s="218"/>
      <c r="E381" s="218"/>
      <c r="F381" s="220"/>
      <c r="G381" s="218"/>
      <c r="H381" s="298"/>
      <c r="I381" s="218"/>
      <c r="J381" s="218"/>
      <c r="K381" s="218"/>
      <c r="L381" s="218"/>
      <c r="M381" s="299"/>
      <c r="N381" s="299"/>
      <c r="O381" s="218"/>
      <c r="P381" s="218"/>
      <c r="Q381" s="218"/>
      <c r="R381" s="233"/>
      <c r="S381" s="178"/>
    </row>
    <row r="382" spans="1:19" x14ac:dyDescent="0.2">
      <c r="A382" s="239" t="s">
        <v>122</v>
      </c>
      <c r="B382" s="263"/>
      <c r="C382" s="439">
        <f>C383+C384</f>
        <v>76240330</v>
      </c>
      <c r="D382" s="218">
        <f t="shared" ref="D382:E382" si="423">D383+D384</f>
        <v>77041419</v>
      </c>
      <c r="E382" s="218">
        <f t="shared" si="423"/>
        <v>77041419</v>
      </c>
      <c r="F382" s="220">
        <f t="shared" ref="F382:P382" si="424">F383+F384</f>
        <v>77041419</v>
      </c>
      <c r="G382" s="218" t="e">
        <f t="shared" si="424"/>
        <v>#VALUE!</v>
      </c>
      <c r="H382" s="298">
        <f t="shared" si="424"/>
        <v>0</v>
      </c>
      <c r="I382" s="218">
        <f t="shared" si="424"/>
        <v>0</v>
      </c>
      <c r="J382" s="218">
        <f t="shared" si="424"/>
        <v>30164871.592999987</v>
      </c>
      <c r="K382" s="218">
        <f t="shared" si="424"/>
        <v>37488360.192999989</v>
      </c>
      <c r="L382" s="218">
        <f t="shared" si="424"/>
        <v>44806160.79299999</v>
      </c>
      <c r="M382" s="299">
        <f t="shared" si="424"/>
        <v>43788277.837480016</v>
      </c>
      <c r="N382" s="299">
        <f t="shared" si="424"/>
        <v>43788277.837480016</v>
      </c>
      <c r="O382" s="218">
        <f t="shared" si="424"/>
        <v>0</v>
      </c>
      <c r="P382" s="218">
        <f t="shared" si="424"/>
        <v>76664546.392999992</v>
      </c>
      <c r="Q382" s="218"/>
      <c r="R382" s="233"/>
      <c r="S382" s="178"/>
    </row>
    <row r="383" spans="1:19" x14ac:dyDescent="0.2">
      <c r="A383" s="240" t="s">
        <v>123</v>
      </c>
      <c r="B383" s="263"/>
      <c r="C383" s="439">
        <f>C388+C391+C394+C397+C400</f>
        <v>76240330</v>
      </c>
      <c r="D383" s="218">
        <f t="shared" ref="D383:E383" si="425">D388+D391+D394+D397+D400</f>
        <v>77041419</v>
      </c>
      <c r="E383" s="218">
        <f t="shared" si="425"/>
        <v>77041419</v>
      </c>
      <c r="F383" s="220">
        <f t="shared" ref="F383:P383" si="426">F388+F391+F394+F397+F400</f>
        <v>77041419</v>
      </c>
      <c r="G383" s="218" t="e">
        <f t="shared" si="426"/>
        <v>#VALUE!</v>
      </c>
      <c r="H383" s="298">
        <f t="shared" si="426"/>
        <v>0</v>
      </c>
      <c r="I383" s="218">
        <f t="shared" si="426"/>
        <v>0</v>
      </c>
      <c r="J383" s="218">
        <f t="shared" si="426"/>
        <v>30164871.592999987</v>
      </c>
      <c r="K383" s="218">
        <f t="shared" si="426"/>
        <v>37488360.192999989</v>
      </c>
      <c r="L383" s="218">
        <f t="shared" si="426"/>
        <v>44806160.79299999</v>
      </c>
      <c r="M383" s="299">
        <f t="shared" si="426"/>
        <v>43788277.837480016</v>
      </c>
      <c r="N383" s="299">
        <f t="shared" si="426"/>
        <v>43788277.837480016</v>
      </c>
      <c r="O383" s="218">
        <f t="shared" si="426"/>
        <v>0</v>
      </c>
      <c r="P383" s="218">
        <f t="shared" si="426"/>
        <v>76664546.392999992</v>
      </c>
      <c r="Q383" s="218"/>
      <c r="R383" s="233"/>
      <c r="S383" s="178"/>
    </row>
    <row r="384" spans="1:19" ht="36" x14ac:dyDescent="0.2">
      <c r="A384" s="240" t="s">
        <v>124</v>
      </c>
      <c r="B384" s="263" t="s">
        <v>129</v>
      </c>
      <c r="C384" s="439">
        <f>C389+C392+C395+C398+C401</f>
        <v>0</v>
      </c>
      <c r="D384" s="218">
        <f t="shared" ref="D384:E384" si="427">D389+D392+D395+D398+D401</f>
        <v>0</v>
      </c>
      <c r="E384" s="218">
        <f t="shared" si="427"/>
        <v>0</v>
      </c>
      <c r="F384" s="220">
        <f t="shared" ref="F384:P384" si="428">F389+F392+F395+F398+F401</f>
        <v>0</v>
      </c>
      <c r="G384" s="218" t="e">
        <f t="shared" si="428"/>
        <v>#VALUE!</v>
      </c>
      <c r="H384" s="298">
        <f t="shared" si="428"/>
        <v>0</v>
      </c>
      <c r="I384" s="218">
        <f t="shared" si="428"/>
        <v>0</v>
      </c>
      <c r="J384" s="218">
        <f t="shared" si="428"/>
        <v>0</v>
      </c>
      <c r="K384" s="218">
        <f t="shared" si="428"/>
        <v>0</v>
      </c>
      <c r="L384" s="218">
        <f t="shared" si="428"/>
        <v>0</v>
      </c>
      <c r="M384" s="299">
        <f t="shared" si="428"/>
        <v>0</v>
      </c>
      <c r="N384" s="299">
        <f t="shared" si="428"/>
        <v>0</v>
      </c>
      <c r="O384" s="218">
        <f t="shared" si="428"/>
        <v>0</v>
      </c>
      <c r="P384" s="218">
        <f t="shared" si="428"/>
        <v>0</v>
      </c>
      <c r="Q384" s="218"/>
      <c r="R384" s="233"/>
      <c r="S384" s="178"/>
    </row>
    <row r="385" spans="1:19" x14ac:dyDescent="0.2">
      <c r="A385" s="239" t="s">
        <v>125</v>
      </c>
      <c r="B385" s="263"/>
      <c r="C385" s="439"/>
      <c r="D385" s="218"/>
      <c r="E385" s="218"/>
      <c r="F385" s="220"/>
      <c r="G385" s="218"/>
      <c r="H385" s="298"/>
      <c r="I385" s="218"/>
      <c r="J385" s="218"/>
      <c r="K385" s="218"/>
      <c r="L385" s="218"/>
      <c r="M385" s="299"/>
      <c r="N385" s="299"/>
      <c r="O385" s="218"/>
      <c r="P385" s="218"/>
      <c r="Q385" s="218"/>
      <c r="R385" s="233"/>
    </row>
    <row r="386" spans="1:19" x14ac:dyDescent="0.2">
      <c r="A386" s="238" t="s">
        <v>126</v>
      </c>
      <c r="B386" s="263"/>
      <c r="C386" s="439"/>
      <c r="D386" s="218"/>
      <c r="E386" s="218"/>
      <c r="F386" s="220"/>
      <c r="G386" s="218"/>
      <c r="H386" s="298"/>
      <c r="I386" s="218"/>
      <c r="J386" s="218"/>
      <c r="K386" s="218"/>
      <c r="L386" s="218"/>
      <c r="M386" s="299"/>
      <c r="N386" s="299"/>
      <c r="O386" s="218"/>
      <c r="P386" s="218"/>
      <c r="Q386" s="218"/>
      <c r="R386" s="233"/>
    </row>
    <row r="387" spans="1:19" x14ac:dyDescent="0.2">
      <c r="A387" s="238" t="s">
        <v>127</v>
      </c>
      <c r="B387" s="263"/>
      <c r="C387" s="439">
        <f>C388+C389</f>
        <v>47638776</v>
      </c>
      <c r="D387" s="218">
        <f t="shared" ref="D387:E387" si="429">D388+D389</f>
        <v>47353846</v>
      </c>
      <c r="E387" s="218">
        <f t="shared" si="429"/>
        <v>47353846</v>
      </c>
      <c r="F387" s="220">
        <f t="shared" ref="F387:P387" si="430">F388+F389</f>
        <v>47353846</v>
      </c>
      <c r="G387" s="218" t="e">
        <f t="shared" si="430"/>
        <v>#VALUE!</v>
      </c>
      <c r="H387" s="298">
        <f t="shared" si="430"/>
        <v>0</v>
      </c>
      <c r="I387" s="218">
        <f t="shared" si="430"/>
        <v>0</v>
      </c>
      <c r="J387" s="218">
        <f t="shared" si="430"/>
        <v>18054590.592999987</v>
      </c>
      <c r="K387" s="218">
        <f t="shared" si="430"/>
        <v>22547111.192999989</v>
      </c>
      <c r="L387" s="218">
        <f t="shared" si="430"/>
        <v>27036240.79299999</v>
      </c>
      <c r="M387" s="299">
        <f t="shared" si="430"/>
        <v>26018358.33948002</v>
      </c>
      <c r="N387" s="299">
        <f t="shared" si="430"/>
        <v>26018358.33948002</v>
      </c>
      <c r="O387" s="218">
        <f t="shared" si="430"/>
        <v>0</v>
      </c>
      <c r="P387" s="218">
        <f t="shared" si="430"/>
        <v>46139529.392999992</v>
      </c>
      <c r="Q387" s="218"/>
      <c r="R387" s="233"/>
      <c r="S387" s="178"/>
    </row>
    <row r="388" spans="1:19" x14ac:dyDescent="0.2">
      <c r="A388" s="240" t="s">
        <v>123</v>
      </c>
      <c r="B388" s="263"/>
      <c r="C388" s="439">
        <f>C413+C414</f>
        <v>47638776</v>
      </c>
      <c r="D388" s="218">
        <f t="shared" ref="D388:E388" si="431">D413+D414</f>
        <v>47353846</v>
      </c>
      <c r="E388" s="218">
        <f t="shared" si="431"/>
        <v>47353846</v>
      </c>
      <c r="F388" s="220">
        <f t="shared" ref="F388:P388" si="432">F413+F414</f>
        <v>47353846</v>
      </c>
      <c r="G388" s="218" t="e">
        <f t="shared" si="432"/>
        <v>#VALUE!</v>
      </c>
      <c r="H388" s="298">
        <f t="shared" si="432"/>
        <v>0</v>
      </c>
      <c r="I388" s="218">
        <f t="shared" si="432"/>
        <v>0</v>
      </c>
      <c r="J388" s="218">
        <f t="shared" si="432"/>
        <v>18054590.592999987</v>
      </c>
      <c r="K388" s="218">
        <f t="shared" si="432"/>
        <v>22547111.192999989</v>
      </c>
      <c r="L388" s="218">
        <f t="shared" si="432"/>
        <v>27036240.79299999</v>
      </c>
      <c r="M388" s="299">
        <f t="shared" si="432"/>
        <v>26018358.33948002</v>
      </c>
      <c r="N388" s="299">
        <f t="shared" si="432"/>
        <v>26018358.33948002</v>
      </c>
      <c r="O388" s="218">
        <f t="shared" si="432"/>
        <v>0</v>
      </c>
      <c r="P388" s="218">
        <f t="shared" si="432"/>
        <v>46139529.392999992</v>
      </c>
      <c r="Q388" s="218"/>
      <c r="R388" s="233"/>
      <c r="S388" s="178"/>
    </row>
    <row r="389" spans="1:19" ht="36" x14ac:dyDescent="0.2">
      <c r="A389" s="240" t="s">
        <v>124</v>
      </c>
      <c r="B389" s="263" t="s">
        <v>129</v>
      </c>
      <c r="C389" s="439">
        <f>C415</f>
        <v>0</v>
      </c>
      <c r="D389" s="218">
        <f t="shared" ref="D389:E389" si="433">D415</f>
        <v>0</v>
      </c>
      <c r="E389" s="218">
        <f t="shared" si="433"/>
        <v>0</v>
      </c>
      <c r="F389" s="220">
        <f t="shared" ref="F389:P389" si="434">F415</f>
        <v>0</v>
      </c>
      <c r="G389" s="218" t="str">
        <f t="shared" si="434"/>
        <v/>
      </c>
      <c r="H389" s="298">
        <f t="shared" si="434"/>
        <v>0</v>
      </c>
      <c r="I389" s="218">
        <f t="shared" si="434"/>
        <v>0</v>
      </c>
      <c r="J389" s="218">
        <f t="shared" si="434"/>
        <v>0</v>
      </c>
      <c r="K389" s="218">
        <f t="shared" si="434"/>
        <v>0</v>
      </c>
      <c r="L389" s="218">
        <f t="shared" si="434"/>
        <v>0</v>
      </c>
      <c r="M389" s="299">
        <f t="shared" si="434"/>
        <v>0</v>
      </c>
      <c r="N389" s="299">
        <f t="shared" si="434"/>
        <v>0</v>
      </c>
      <c r="O389" s="218">
        <f t="shared" si="434"/>
        <v>0</v>
      </c>
      <c r="P389" s="218">
        <f t="shared" si="434"/>
        <v>0</v>
      </c>
      <c r="Q389" s="218"/>
      <c r="R389" s="313"/>
      <c r="S389" s="178"/>
    </row>
    <row r="390" spans="1:19" x14ac:dyDescent="0.2">
      <c r="A390" s="238" t="s">
        <v>132</v>
      </c>
      <c r="B390" s="263"/>
      <c r="C390" s="439">
        <f>C391+C392</f>
        <v>7354916</v>
      </c>
      <c r="D390" s="218">
        <f t="shared" ref="D390:E390" si="435">D391+D392</f>
        <v>7354916</v>
      </c>
      <c r="E390" s="218">
        <f t="shared" si="435"/>
        <v>7354916</v>
      </c>
      <c r="F390" s="220">
        <f t="shared" ref="F390:P390" si="436">F391+F392</f>
        <v>7354916</v>
      </c>
      <c r="G390" s="218" t="e">
        <f t="shared" si="436"/>
        <v>#VALUE!</v>
      </c>
      <c r="H390" s="298">
        <f t="shared" si="436"/>
        <v>0</v>
      </c>
      <c r="I390" s="218">
        <f t="shared" si="436"/>
        <v>0</v>
      </c>
      <c r="J390" s="218">
        <f t="shared" si="436"/>
        <v>3007963</v>
      </c>
      <c r="K390" s="218">
        <f t="shared" si="436"/>
        <v>3707379</v>
      </c>
      <c r="L390" s="218">
        <f t="shared" si="436"/>
        <v>4406228</v>
      </c>
      <c r="M390" s="299">
        <f t="shared" si="436"/>
        <v>4406228</v>
      </c>
      <c r="N390" s="299">
        <f t="shared" si="436"/>
        <v>4406228</v>
      </c>
      <c r="O390" s="218">
        <f t="shared" si="436"/>
        <v>0</v>
      </c>
      <c r="P390" s="218">
        <f t="shared" si="436"/>
        <v>7557483</v>
      </c>
      <c r="Q390" s="218"/>
      <c r="R390" s="233"/>
      <c r="S390" s="178"/>
    </row>
    <row r="391" spans="1:19" x14ac:dyDescent="0.2">
      <c r="A391" s="240" t="s">
        <v>123</v>
      </c>
      <c r="B391" s="263"/>
      <c r="C391" s="439">
        <f>C417</f>
        <v>7354916</v>
      </c>
      <c r="D391" s="218">
        <f t="shared" ref="D391:E391" si="437">D417</f>
        <v>7354916</v>
      </c>
      <c r="E391" s="218">
        <f t="shared" si="437"/>
        <v>7354916</v>
      </c>
      <c r="F391" s="220">
        <f t="shared" ref="F391:P391" si="438">F417</f>
        <v>7354916</v>
      </c>
      <c r="G391" s="218" t="str">
        <f t="shared" si="438"/>
        <v>ZM 22.02.00 Augstākā izglītība</v>
      </c>
      <c r="H391" s="298">
        <f t="shared" si="438"/>
        <v>0</v>
      </c>
      <c r="I391" s="218">
        <f t="shared" si="438"/>
        <v>0</v>
      </c>
      <c r="J391" s="218">
        <f t="shared" si="438"/>
        <v>3007963</v>
      </c>
      <c r="K391" s="218">
        <f t="shared" si="438"/>
        <v>3707379</v>
      </c>
      <c r="L391" s="218">
        <f t="shared" si="438"/>
        <v>4406228</v>
      </c>
      <c r="M391" s="299">
        <f t="shared" si="438"/>
        <v>4406228</v>
      </c>
      <c r="N391" s="299">
        <f t="shared" si="438"/>
        <v>4406228</v>
      </c>
      <c r="O391" s="218">
        <f t="shared" si="438"/>
        <v>0</v>
      </c>
      <c r="P391" s="218">
        <f t="shared" si="438"/>
        <v>7557483</v>
      </c>
      <c r="Q391" s="218"/>
      <c r="R391" s="233"/>
      <c r="S391" s="178"/>
    </row>
    <row r="392" spans="1:19" ht="36" x14ac:dyDescent="0.2">
      <c r="A392" s="240" t="s">
        <v>124</v>
      </c>
      <c r="B392" s="263" t="s">
        <v>129</v>
      </c>
      <c r="C392" s="439">
        <f>C418</f>
        <v>0</v>
      </c>
      <c r="D392" s="218">
        <f t="shared" ref="D392:E392" si="439">D418</f>
        <v>0</v>
      </c>
      <c r="E392" s="218">
        <f t="shared" si="439"/>
        <v>0</v>
      </c>
      <c r="F392" s="220">
        <f t="shared" ref="F392:P392" si="440">F418</f>
        <v>0</v>
      </c>
      <c r="G392" s="218" t="str">
        <f t="shared" si="440"/>
        <v/>
      </c>
      <c r="H392" s="298">
        <f t="shared" si="440"/>
        <v>0</v>
      </c>
      <c r="I392" s="218">
        <f t="shared" si="440"/>
        <v>0</v>
      </c>
      <c r="J392" s="218">
        <f t="shared" si="440"/>
        <v>0</v>
      </c>
      <c r="K392" s="218">
        <f t="shared" si="440"/>
        <v>0</v>
      </c>
      <c r="L392" s="218">
        <f t="shared" si="440"/>
        <v>0</v>
      </c>
      <c r="M392" s="299">
        <f t="shared" si="440"/>
        <v>0</v>
      </c>
      <c r="N392" s="299">
        <f t="shared" si="440"/>
        <v>0</v>
      </c>
      <c r="O392" s="218">
        <f t="shared" si="440"/>
        <v>0</v>
      </c>
      <c r="P392" s="218">
        <f t="shared" si="440"/>
        <v>0</v>
      </c>
      <c r="Q392" s="218"/>
      <c r="R392" s="233"/>
      <c r="S392" s="178"/>
    </row>
    <row r="393" spans="1:19" x14ac:dyDescent="0.2">
      <c r="A393" s="238" t="s">
        <v>133</v>
      </c>
      <c r="B393" s="263"/>
      <c r="C393" s="439">
        <f>C394+C395</f>
        <v>345494</v>
      </c>
      <c r="D393" s="218">
        <f t="shared" ref="D393:E393" si="441">D394+D395</f>
        <v>345494</v>
      </c>
      <c r="E393" s="218">
        <f t="shared" si="441"/>
        <v>345494</v>
      </c>
      <c r="F393" s="220">
        <f t="shared" ref="F393:P393" si="442">F394+F395</f>
        <v>345494</v>
      </c>
      <c r="G393" s="218" t="e">
        <f t="shared" si="442"/>
        <v>#VALUE!</v>
      </c>
      <c r="H393" s="298">
        <f t="shared" si="442"/>
        <v>0</v>
      </c>
      <c r="I393" s="218">
        <f t="shared" si="442"/>
        <v>0</v>
      </c>
      <c r="J393" s="218">
        <f t="shared" si="442"/>
        <v>114644</v>
      </c>
      <c r="K393" s="218">
        <f t="shared" si="442"/>
        <v>136398</v>
      </c>
      <c r="L393" s="218">
        <f t="shared" si="442"/>
        <v>158134</v>
      </c>
      <c r="M393" s="299">
        <f t="shared" si="442"/>
        <v>158133.85400000005</v>
      </c>
      <c r="N393" s="299">
        <f t="shared" si="442"/>
        <v>158133.85400000005</v>
      </c>
      <c r="O393" s="218">
        <f t="shared" si="442"/>
        <v>0</v>
      </c>
      <c r="P393" s="218">
        <f t="shared" si="442"/>
        <v>256147</v>
      </c>
      <c r="Q393" s="218"/>
      <c r="R393" s="233"/>
      <c r="S393" s="178"/>
    </row>
    <row r="394" spans="1:19" x14ac:dyDescent="0.2">
      <c r="A394" s="240" t="s">
        <v>123</v>
      </c>
      <c r="B394" s="263"/>
      <c r="C394" s="439">
        <f>C420</f>
        <v>345494</v>
      </c>
      <c r="D394" s="218">
        <f t="shared" ref="D394:E394" si="443">D420</f>
        <v>345494</v>
      </c>
      <c r="E394" s="218">
        <f t="shared" si="443"/>
        <v>345494</v>
      </c>
      <c r="F394" s="220">
        <f t="shared" ref="F394:P394" si="444">F420</f>
        <v>345494</v>
      </c>
      <c r="G394" s="218" t="str">
        <f t="shared" si="444"/>
        <v>LM 05.37.00 Sociālās integrācijas valsts aģentūras administrēšana un profesionālās un sociālās rehabilitācijas pakalpojumu nodrošināšana</v>
      </c>
      <c r="H394" s="298">
        <f t="shared" si="444"/>
        <v>0</v>
      </c>
      <c r="I394" s="218">
        <f t="shared" si="444"/>
        <v>0</v>
      </c>
      <c r="J394" s="218">
        <f t="shared" si="444"/>
        <v>114644</v>
      </c>
      <c r="K394" s="218">
        <f t="shared" si="444"/>
        <v>136398</v>
      </c>
      <c r="L394" s="218">
        <f t="shared" si="444"/>
        <v>158134</v>
      </c>
      <c r="M394" s="299">
        <f t="shared" si="444"/>
        <v>158133.85400000005</v>
      </c>
      <c r="N394" s="299">
        <f t="shared" si="444"/>
        <v>158133.85400000005</v>
      </c>
      <c r="O394" s="218">
        <f t="shared" si="444"/>
        <v>0</v>
      </c>
      <c r="P394" s="218">
        <f t="shared" si="444"/>
        <v>256147</v>
      </c>
      <c r="Q394" s="218"/>
      <c r="R394" s="233"/>
      <c r="S394" s="183" t="s">
        <v>129</v>
      </c>
    </row>
    <row r="395" spans="1:19" ht="36" x14ac:dyDescent="0.2">
      <c r="A395" s="240" t="s">
        <v>124</v>
      </c>
      <c r="B395" s="263" t="s">
        <v>129</v>
      </c>
      <c r="C395" s="439">
        <f>C421</f>
        <v>0</v>
      </c>
      <c r="D395" s="218">
        <f t="shared" ref="D395:E395" si="445">D421</f>
        <v>0</v>
      </c>
      <c r="E395" s="218">
        <f t="shared" si="445"/>
        <v>0</v>
      </c>
      <c r="F395" s="220">
        <f t="shared" ref="F395:P395" si="446">F421</f>
        <v>0</v>
      </c>
      <c r="G395" s="218" t="str">
        <f t="shared" si="446"/>
        <v/>
      </c>
      <c r="H395" s="298">
        <f t="shared" si="446"/>
        <v>0</v>
      </c>
      <c r="I395" s="218">
        <f t="shared" si="446"/>
        <v>0</v>
      </c>
      <c r="J395" s="218">
        <f t="shared" si="446"/>
        <v>0</v>
      </c>
      <c r="K395" s="218">
        <f t="shared" si="446"/>
        <v>0</v>
      </c>
      <c r="L395" s="218">
        <f t="shared" si="446"/>
        <v>0</v>
      </c>
      <c r="M395" s="299">
        <f t="shared" si="446"/>
        <v>0</v>
      </c>
      <c r="N395" s="299">
        <f t="shared" si="446"/>
        <v>0</v>
      </c>
      <c r="O395" s="218">
        <f t="shared" si="446"/>
        <v>0</v>
      </c>
      <c r="P395" s="218">
        <f t="shared" si="446"/>
        <v>0</v>
      </c>
      <c r="Q395" s="218"/>
      <c r="R395" s="233"/>
      <c r="S395" s="178"/>
    </row>
    <row r="396" spans="1:19" x14ac:dyDescent="0.2">
      <c r="A396" s="238" t="s">
        <v>136</v>
      </c>
      <c r="B396" s="263"/>
      <c r="C396" s="439">
        <f>C397+C398</f>
        <v>7208460</v>
      </c>
      <c r="D396" s="218">
        <f t="shared" ref="D396:E396" si="447">D397+D398</f>
        <v>8294479</v>
      </c>
      <c r="E396" s="218">
        <f t="shared" si="447"/>
        <v>8294479</v>
      </c>
      <c r="F396" s="220">
        <f t="shared" ref="F396:P396" si="448">F397+F398</f>
        <v>8294479</v>
      </c>
      <c r="G396" s="218" t="e">
        <f t="shared" si="448"/>
        <v>#VALUE!</v>
      </c>
      <c r="H396" s="298">
        <f t="shared" si="448"/>
        <v>0</v>
      </c>
      <c r="I396" s="218">
        <f t="shared" si="448"/>
        <v>0</v>
      </c>
      <c r="J396" s="218">
        <f t="shared" si="448"/>
        <v>3423552</v>
      </c>
      <c r="K396" s="218">
        <f t="shared" si="448"/>
        <v>4219602</v>
      </c>
      <c r="L396" s="218">
        <f t="shared" si="448"/>
        <v>5015003</v>
      </c>
      <c r="M396" s="299">
        <f t="shared" si="448"/>
        <v>5015002.6440000003</v>
      </c>
      <c r="N396" s="299">
        <f t="shared" si="448"/>
        <v>5015002.6440000003</v>
      </c>
      <c r="O396" s="218">
        <f t="shared" si="448"/>
        <v>0</v>
      </c>
      <c r="P396" s="218">
        <f t="shared" si="448"/>
        <v>8601649</v>
      </c>
      <c r="Q396" s="218"/>
      <c r="R396" s="233"/>
      <c r="S396" s="178"/>
    </row>
    <row r="397" spans="1:19" x14ac:dyDescent="0.2">
      <c r="A397" s="240" t="s">
        <v>123</v>
      </c>
      <c r="B397" s="263"/>
      <c r="C397" s="439">
        <f>C423</f>
        <v>7208460</v>
      </c>
      <c r="D397" s="218">
        <f t="shared" ref="D397:E397" si="449">D423</f>
        <v>8294479</v>
      </c>
      <c r="E397" s="218">
        <f t="shared" si="449"/>
        <v>8294479</v>
      </c>
      <c r="F397" s="220">
        <f t="shared" ref="F397:P397" si="450">F423</f>
        <v>8294479</v>
      </c>
      <c r="G397" s="218" t="str">
        <f t="shared" si="450"/>
        <v>KM 20.00.00 Kultūrizglītība</v>
      </c>
      <c r="H397" s="298">
        <f t="shared" si="450"/>
        <v>0</v>
      </c>
      <c r="I397" s="218">
        <f t="shared" si="450"/>
        <v>0</v>
      </c>
      <c r="J397" s="218">
        <f t="shared" si="450"/>
        <v>3423552</v>
      </c>
      <c r="K397" s="218">
        <f t="shared" si="450"/>
        <v>4219602</v>
      </c>
      <c r="L397" s="218">
        <f t="shared" si="450"/>
        <v>5015003</v>
      </c>
      <c r="M397" s="299">
        <f t="shared" si="450"/>
        <v>5015002.6440000003</v>
      </c>
      <c r="N397" s="299">
        <f t="shared" si="450"/>
        <v>5015002.6440000003</v>
      </c>
      <c r="O397" s="218">
        <f t="shared" si="450"/>
        <v>0</v>
      </c>
      <c r="P397" s="218">
        <f t="shared" si="450"/>
        <v>8601649</v>
      </c>
      <c r="Q397" s="218"/>
      <c r="R397" s="233"/>
      <c r="S397" s="178"/>
    </row>
    <row r="398" spans="1:19" ht="36" x14ac:dyDescent="0.2">
      <c r="A398" s="240" t="s">
        <v>124</v>
      </c>
      <c r="B398" s="263" t="s">
        <v>129</v>
      </c>
      <c r="C398" s="439">
        <f>C424</f>
        <v>0</v>
      </c>
      <c r="D398" s="218">
        <f t="shared" ref="D398:E398" si="451">D424</f>
        <v>0</v>
      </c>
      <c r="E398" s="218">
        <f t="shared" si="451"/>
        <v>0</v>
      </c>
      <c r="F398" s="220">
        <f t="shared" ref="F398:P398" si="452">F424</f>
        <v>0</v>
      </c>
      <c r="G398" s="218" t="str">
        <f t="shared" si="452"/>
        <v/>
      </c>
      <c r="H398" s="298">
        <f t="shared" si="452"/>
        <v>0</v>
      </c>
      <c r="I398" s="218">
        <f t="shared" si="452"/>
        <v>0</v>
      </c>
      <c r="J398" s="218">
        <f t="shared" si="452"/>
        <v>0</v>
      </c>
      <c r="K398" s="218">
        <f t="shared" si="452"/>
        <v>0</v>
      </c>
      <c r="L398" s="218">
        <f t="shared" si="452"/>
        <v>0</v>
      </c>
      <c r="M398" s="299">
        <f t="shared" si="452"/>
        <v>0</v>
      </c>
      <c r="N398" s="299">
        <f t="shared" si="452"/>
        <v>0</v>
      </c>
      <c r="O398" s="218">
        <f t="shared" si="452"/>
        <v>0</v>
      </c>
      <c r="P398" s="218">
        <f t="shared" si="452"/>
        <v>0</v>
      </c>
      <c r="Q398" s="218"/>
      <c r="R398" s="233"/>
      <c r="S398" s="178"/>
    </row>
    <row r="399" spans="1:19" x14ac:dyDescent="0.2">
      <c r="A399" s="238" t="s">
        <v>138</v>
      </c>
      <c r="B399" s="263"/>
      <c r="C399" s="439">
        <f>C400+C401</f>
        <v>13692684</v>
      </c>
      <c r="D399" s="218">
        <f t="shared" ref="D399:E399" si="453">D400+D401</f>
        <v>13692684</v>
      </c>
      <c r="E399" s="218">
        <f t="shared" si="453"/>
        <v>13692684</v>
      </c>
      <c r="F399" s="220">
        <f t="shared" ref="F399:P399" si="454">F400+F401</f>
        <v>13692684</v>
      </c>
      <c r="G399" s="218" t="e">
        <f t="shared" si="454"/>
        <v>#VALUE!</v>
      </c>
      <c r="H399" s="298">
        <f t="shared" si="454"/>
        <v>0</v>
      </c>
      <c r="I399" s="218">
        <f t="shared" si="454"/>
        <v>0</v>
      </c>
      <c r="J399" s="218">
        <f t="shared" si="454"/>
        <v>5564122</v>
      </c>
      <c r="K399" s="218">
        <f t="shared" si="454"/>
        <v>6877870</v>
      </c>
      <c r="L399" s="218">
        <f t="shared" si="454"/>
        <v>8190555</v>
      </c>
      <c r="M399" s="299">
        <f t="shared" si="454"/>
        <v>8190555</v>
      </c>
      <c r="N399" s="299">
        <f t="shared" si="454"/>
        <v>8190555</v>
      </c>
      <c r="O399" s="218">
        <f t="shared" si="454"/>
        <v>0</v>
      </c>
      <c r="P399" s="218">
        <f t="shared" si="454"/>
        <v>14109738</v>
      </c>
      <c r="Q399" s="218"/>
      <c r="R399" s="233"/>
      <c r="S399" s="178"/>
    </row>
    <row r="400" spans="1:19" x14ac:dyDescent="0.2">
      <c r="A400" s="240" t="s">
        <v>123</v>
      </c>
      <c r="B400" s="263"/>
      <c r="C400" s="439">
        <f>C426</f>
        <v>13692684</v>
      </c>
      <c r="D400" s="218">
        <f t="shared" ref="D400:E400" si="455">D426</f>
        <v>13692684</v>
      </c>
      <c r="E400" s="218">
        <f t="shared" si="455"/>
        <v>13692684</v>
      </c>
      <c r="F400" s="220">
        <f t="shared" ref="F400:P400" si="456">F426</f>
        <v>13692684</v>
      </c>
      <c r="G400" s="218" t="str">
        <f t="shared" si="456"/>
        <v>VM 02.03.00 Augstākā medicīnas izglītība</v>
      </c>
      <c r="H400" s="298">
        <f t="shared" si="456"/>
        <v>0</v>
      </c>
      <c r="I400" s="218">
        <f t="shared" si="456"/>
        <v>0</v>
      </c>
      <c r="J400" s="218">
        <f t="shared" si="456"/>
        <v>5564122</v>
      </c>
      <c r="K400" s="218">
        <f t="shared" si="456"/>
        <v>6877870</v>
      </c>
      <c r="L400" s="218">
        <f t="shared" si="456"/>
        <v>8190555</v>
      </c>
      <c r="M400" s="299">
        <f t="shared" si="456"/>
        <v>8190555</v>
      </c>
      <c r="N400" s="299">
        <f t="shared" si="456"/>
        <v>8190555</v>
      </c>
      <c r="O400" s="218">
        <f t="shared" si="456"/>
        <v>0</v>
      </c>
      <c r="P400" s="218">
        <f t="shared" si="456"/>
        <v>14109738</v>
      </c>
      <c r="Q400" s="218"/>
      <c r="R400" s="233"/>
      <c r="S400" s="178"/>
    </row>
    <row r="401" spans="1:19" ht="36" x14ac:dyDescent="0.2">
      <c r="A401" s="240" t="s">
        <v>124</v>
      </c>
      <c r="B401" s="263" t="s">
        <v>129</v>
      </c>
      <c r="C401" s="439">
        <f>C427</f>
        <v>0</v>
      </c>
      <c r="D401" s="218">
        <f t="shared" ref="D401:E401" si="457">D427</f>
        <v>0</v>
      </c>
      <c r="E401" s="218">
        <f t="shared" si="457"/>
        <v>0</v>
      </c>
      <c r="F401" s="220">
        <f t="shared" ref="F401:P401" si="458">F427</f>
        <v>0</v>
      </c>
      <c r="G401" s="218" t="str">
        <f t="shared" si="458"/>
        <v/>
      </c>
      <c r="H401" s="298">
        <f t="shared" si="458"/>
        <v>0</v>
      </c>
      <c r="I401" s="218">
        <f t="shared" si="458"/>
        <v>0</v>
      </c>
      <c r="J401" s="218">
        <f t="shared" si="458"/>
        <v>0</v>
      </c>
      <c r="K401" s="218">
        <f t="shared" si="458"/>
        <v>0</v>
      </c>
      <c r="L401" s="218">
        <f t="shared" si="458"/>
        <v>0</v>
      </c>
      <c r="M401" s="299">
        <f t="shared" si="458"/>
        <v>0</v>
      </c>
      <c r="N401" s="299">
        <f t="shared" si="458"/>
        <v>0</v>
      </c>
      <c r="O401" s="218">
        <f t="shared" si="458"/>
        <v>0</v>
      </c>
      <c r="P401" s="218">
        <f t="shared" si="458"/>
        <v>0</v>
      </c>
      <c r="Q401" s="218"/>
      <c r="R401" s="233"/>
      <c r="S401" s="178"/>
    </row>
    <row r="402" spans="1:19" ht="101.25" x14ac:dyDescent="0.2">
      <c r="A402" s="247" t="s">
        <v>434</v>
      </c>
      <c r="B402" s="336"/>
      <c r="C402" s="337"/>
      <c r="D402" s="211"/>
      <c r="E402" s="211"/>
      <c r="F402" s="309"/>
      <c r="G402" s="211"/>
      <c r="H402" s="310"/>
      <c r="I402" s="211"/>
      <c r="J402" s="211"/>
      <c r="K402" s="211"/>
      <c r="L402" s="211"/>
      <c r="M402" s="311"/>
      <c r="N402" s="311"/>
      <c r="O402" s="211"/>
      <c r="P402" s="211"/>
      <c r="Q402" s="211"/>
      <c r="R402" s="354" t="s">
        <v>429</v>
      </c>
      <c r="S402" s="212"/>
    </row>
    <row r="403" spans="1:19" ht="33.75" x14ac:dyDescent="0.2">
      <c r="A403" s="239" t="s">
        <v>118</v>
      </c>
      <c r="B403" s="263"/>
      <c r="C403" s="439">
        <f>SUM(C404:C407)</f>
        <v>76240330</v>
      </c>
      <c r="D403" s="218">
        <f t="shared" ref="D403:E403" si="459">SUM(D404:D407)</f>
        <v>77041419</v>
      </c>
      <c r="E403" s="218">
        <f t="shared" si="459"/>
        <v>77041419</v>
      </c>
      <c r="F403" s="220">
        <f t="shared" ref="F403:P403" si="460">SUM(F404:F407)</f>
        <v>77041419</v>
      </c>
      <c r="G403" s="218" t="e">
        <f t="shared" si="460"/>
        <v>#VALUE!</v>
      </c>
      <c r="H403" s="298">
        <f t="shared" si="460"/>
        <v>0</v>
      </c>
      <c r="I403" s="218">
        <f t="shared" si="460"/>
        <v>0</v>
      </c>
      <c r="J403" s="218">
        <f t="shared" si="460"/>
        <v>30164871.592999987</v>
      </c>
      <c r="K403" s="218">
        <f t="shared" si="460"/>
        <v>37488360.192999989</v>
      </c>
      <c r="L403" s="218">
        <f t="shared" si="460"/>
        <v>44806160.79299999</v>
      </c>
      <c r="M403" s="299">
        <f t="shared" si="460"/>
        <v>43788277.837480016</v>
      </c>
      <c r="N403" s="299">
        <f t="shared" si="460"/>
        <v>43788277.837480016</v>
      </c>
      <c r="O403" s="218">
        <f t="shared" si="460"/>
        <v>0</v>
      </c>
      <c r="P403" s="218">
        <f t="shared" si="460"/>
        <v>76664546.392999992</v>
      </c>
      <c r="Q403" s="218"/>
      <c r="R403" s="231" t="s">
        <v>602</v>
      </c>
      <c r="S403" s="178"/>
    </row>
    <row r="404" spans="1:19" x14ac:dyDescent="0.2">
      <c r="A404" s="238" t="s">
        <v>119</v>
      </c>
      <c r="B404" s="263"/>
      <c r="C404" s="439"/>
      <c r="D404" s="218"/>
      <c r="E404" s="218"/>
      <c r="F404" s="220"/>
      <c r="G404" s="218"/>
      <c r="H404" s="298"/>
      <c r="I404" s="218"/>
      <c r="J404" s="218"/>
      <c r="K404" s="218"/>
      <c r="L404" s="218"/>
      <c r="M404" s="299"/>
      <c r="N404" s="299"/>
      <c r="O404" s="218"/>
      <c r="P404" s="218"/>
      <c r="Q404" s="218"/>
      <c r="R404" s="219"/>
      <c r="S404" s="178"/>
    </row>
    <row r="405" spans="1:19" x14ac:dyDescent="0.2">
      <c r="A405" s="238" t="s">
        <v>120</v>
      </c>
      <c r="B405" s="263"/>
      <c r="C405" s="439"/>
      <c r="D405" s="218"/>
      <c r="E405" s="218"/>
      <c r="F405" s="220"/>
      <c r="G405" s="218"/>
      <c r="H405" s="298"/>
      <c r="I405" s="218"/>
      <c r="J405" s="218"/>
      <c r="K405" s="218"/>
      <c r="L405" s="218"/>
      <c r="M405" s="299"/>
      <c r="N405" s="299"/>
      <c r="O405" s="218"/>
      <c r="P405" s="218"/>
      <c r="Q405" s="218"/>
      <c r="R405" s="233"/>
      <c r="S405" s="178"/>
    </row>
    <row r="406" spans="1:19" ht="24" x14ac:dyDescent="0.2">
      <c r="A406" s="238" t="s">
        <v>616</v>
      </c>
      <c r="B406" s="263"/>
      <c r="C406" s="439"/>
      <c r="D406" s="218"/>
      <c r="E406" s="218"/>
      <c r="F406" s="220"/>
      <c r="G406" s="218"/>
      <c r="H406" s="298"/>
      <c r="I406" s="218"/>
      <c r="J406" s="218"/>
      <c r="K406" s="218"/>
      <c r="L406" s="218"/>
      <c r="M406" s="299"/>
      <c r="N406" s="299"/>
      <c r="O406" s="218"/>
      <c r="P406" s="218"/>
      <c r="Q406" s="218"/>
      <c r="R406" s="233"/>
      <c r="S406" s="178"/>
    </row>
    <row r="407" spans="1:19" x14ac:dyDescent="0.2">
      <c r="A407" s="239" t="s">
        <v>122</v>
      </c>
      <c r="B407" s="263"/>
      <c r="C407" s="439">
        <f>C408+C409</f>
        <v>76240330</v>
      </c>
      <c r="D407" s="218">
        <f t="shared" ref="D407:E407" si="461">D408+D409</f>
        <v>77041419</v>
      </c>
      <c r="E407" s="218">
        <f t="shared" si="461"/>
        <v>77041419</v>
      </c>
      <c r="F407" s="220">
        <f t="shared" ref="F407:P407" si="462">F408+F409</f>
        <v>77041419</v>
      </c>
      <c r="G407" s="218" t="e">
        <f t="shared" si="462"/>
        <v>#VALUE!</v>
      </c>
      <c r="H407" s="298">
        <f t="shared" si="462"/>
        <v>0</v>
      </c>
      <c r="I407" s="218">
        <f t="shared" si="462"/>
        <v>0</v>
      </c>
      <c r="J407" s="218">
        <f t="shared" si="462"/>
        <v>30164871.592999987</v>
      </c>
      <c r="K407" s="218">
        <f t="shared" si="462"/>
        <v>37488360.192999989</v>
      </c>
      <c r="L407" s="218">
        <f t="shared" si="462"/>
        <v>44806160.79299999</v>
      </c>
      <c r="M407" s="299">
        <f t="shared" si="462"/>
        <v>43788277.837480016</v>
      </c>
      <c r="N407" s="299">
        <f t="shared" si="462"/>
        <v>43788277.837480016</v>
      </c>
      <c r="O407" s="218">
        <f t="shared" si="462"/>
        <v>0</v>
      </c>
      <c r="P407" s="218">
        <f t="shared" si="462"/>
        <v>76664546.392999992</v>
      </c>
      <c r="Q407" s="218"/>
      <c r="R407" s="233"/>
      <c r="S407" s="178"/>
    </row>
    <row r="408" spans="1:19" x14ac:dyDescent="0.2">
      <c r="A408" s="240" t="s">
        <v>123</v>
      </c>
      <c r="B408" s="263"/>
      <c r="C408" s="439">
        <f>C413+C414+C417+C420+C423+C426</f>
        <v>76240330</v>
      </c>
      <c r="D408" s="218">
        <f t="shared" ref="D408:E408" si="463">D413+D414+D417+D420+D423+D426</f>
        <v>77041419</v>
      </c>
      <c r="E408" s="218">
        <f t="shared" si="463"/>
        <v>77041419</v>
      </c>
      <c r="F408" s="220">
        <f t="shared" ref="F408:P408" si="464">F413+F414+F417+F420+F423+F426</f>
        <v>77041419</v>
      </c>
      <c r="G408" s="218" t="e">
        <f t="shared" si="464"/>
        <v>#VALUE!</v>
      </c>
      <c r="H408" s="298">
        <f t="shared" si="464"/>
        <v>0</v>
      </c>
      <c r="I408" s="218">
        <f t="shared" si="464"/>
        <v>0</v>
      </c>
      <c r="J408" s="218">
        <f t="shared" si="464"/>
        <v>30164871.592999987</v>
      </c>
      <c r="K408" s="218">
        <f t="shared" si="464"/>
        <v>37488360.192999989</v>
      </c>
      <c r="L408" s="218">
        <f t="shared" si="464"/>
        <v>44806160.79299999</v>
      </c>
      <c r="M408" s="299">
        <f t="shared" si="464"/>
        <v>43788277.837480016</v>
      </c>
      <c r="N408" s="299">
        <f t="shared" si="464"/>
        <v>43788277.837480016</v>
      </c>
      <c r="O408" s="218">
        <f t="shared" si="464"/>
        <v>0</v>
      </c>
      <c r="P408" s="218">
        <f t="shared" si="464"/>
        <v>76664546.392999992</v>
      </c>
      <c r="Q408" s="218"/>
      <c r="R408" s="233"/>
      <c r="S408" s="178"/>
    </row>
    <row r="409" spans="1:19" ht="36" x14ac:dyDescent="0.2">
      <c r="A409" s="240" t="s">
        <v>124</v>
      </c>
      <c r="B409" s="263" t="s">
        <v>129</v>
      </c>
      <c r="C409" s="439">
        <f>C415+C418+C421+C424+C427</f>
        <v>0</v>
      </c>
      <c r="D409" s="218">
        <f t="shared" ref="D409:E409" si="465">D415+D418+D421+D424+D427</f>
        <v>0</v>
      </c>
      <c r="E409" s="218">
        <f t="shared" si="465"/>
        <v>0</v>
      </c>
      <c r="F409" s="220">
        <f t="shared" ref="F409:P409" si="466">F415+F418+F421+F424+F427</f>
        <v>0</v>
      </c>
      <c r="G409" s="218" t="e">
        <f t="shared" si="466"/>
        <v>#VALUE!</v>
      </c>
      <c r="H409" s="298">
        <f t="shared" si="466"/>
        <v>0</v>
      </c>
      <c r="I409" s="218">
        <f t="shared" si="466"/>
        <v>0</v>
      </c>
      <c r="J409" s="218">
        <f t="shared" si="466"/>
        <v>0</v>
      </c>
      <c r="K409" s="218">
        <f t="shared" si="466"/>
        <v>0</v>
      </c>
      <c r="L409" s="218">
        <f t="shared" si="466"/>
        <v>0</v>
      </c>
      <c r="M409" s="299">
        <f t="shared" si="466"/>
        <v>0</v>
      </c>
      <c r="N409" s="299">
        <f t="shared" si="466"/>
        <v>0</v>
      </c>
      <c r="O409" s="218">
        <f t="shared" si="466"/>
        <v>0</v>
      </c>
      <c r="P409" s="218">
        <f t="shared" si="466"/>
        <v>0</v>
      </c>
      <c r="Q409" s="218"/>
      <c r="R409" s="233"/>
      <c r="S409" s="178"/>
    </row>
    <row r="410" spans="1:19" x14ac:dyDescent="0.2">
      <c r="A410" s="239" t="s">
        <v>125</v>
      </c>
      <c r="B410" s="263"/>
      <c r="C410" s="439"/>
      <c r="D410" s="218"/>
      <c r="E410" s="218"/>
      <c r="F410" s="220"/>
      <c r="G410" s="218"/>
      <c r="H410" s="298"/>
      <c r="I410" s="218"/>
      <c r="J410" s="218"/>
      <c r="K410" s="218"/>
      <c r="L410" s="218"/>
      <c r="M410" s="299"/>
      <c r="N410" s="299"/>
      <c r="O410" s="218"/>
      <c r="P410" s="218"/>
      <c r="Q410" s="218"/>
      <c r="R410" s="233"/>
    </row>
    <row r="411" spans="1:19" x14ac:dyDescent="0.2">
      <c r="A411" s="238" t="s">
        <v>126</v>
      </c>
      <c r="B411" s="263"/>
      <c r="C411" s="439"/>
      <c r="D411" s="218"/>
      <c r="E411" s="218"/>
      <c r="F411" s="220"/>
      <c r="G411" s="218"/>
      <c r="H411" s="298"/>
      <c r="I411" s="218"/>
      <c r="J411" s="218"/>
      <c r="K411" s="218"/>
      <c r="L411" s="218"/>
      <c r="M411" s="299"/>
      <c r="N411" s="299"/>
      <c r="O411" s="218"/>
      <c r="P411" s="218"/>
      <c r="Q411" s="218"/>
      <c r="R411" s="233"/>
    </row>
    <row r="412" spans="1:19" x14ac:dyDescent="0.2">
      <c r="A412" s="238" t="s">
        <v>127</v>
      </c>
      <c r="B412" s="263"/>
      <c r="C412" s="439">
        <f>C413+C414+C415</f>
        <v>47638776</v>
      </c>
      <c r="D412" s="218">
        <f t="shared" ref="D412:E412" si="467">D413+D414+D415</f>
        <v>47353846</v>
      </c>
      <c r="E412" s="218">
        <f t="shared" si="467"/>
        <v>47353846</v>
      </c>
      <c r="F412" s="220">
        <f t="shared" ref="F412:P412" si="468">F413+F414+F415</f>
        <v>47353846</v>
      </c>
      <c r="G412" s="218" t="e">
        <f t="shared" si="468"/>
        <v>#VALUE!</v>
      </c>
      <c r="H412" s="298">
        <f t="shared" si="468"/>
        <v>0</v>
      </c>
      <c r="I412" s="218">
        <f t="shared" si="468"/>
        <v>0</v>
      </c>
      <c r="J412" s="218">
        <f t="shared" si="468"/>
        <v>18054590.592999987</v>
      </c>
      <c r="K412" s="218">
        <f t="shared" si="468"/>
        <v>22547111.192999989</v>
      </c>
      <c r="L412" s="218">
        <f t="shared" si="468"/>
        <v>27036240.79299999</v>
      </c>
      <c r="M412" s="299">
        <f t="shared" si="468"/>
        <v>26018358.33948002</v>
      </c>
      <c r="N412" s="299">
        <f t="shared" si="468"/>
        <v>26018358.33948002</v>
      </c>
      <c r="O412" s="218">
        <f t="shared" si="468"/>
        <v>0</v>
      </c>
      <c r="P412" s="218">
        <f t="shared" si="468"/>
        <v>46139529.392999992</v>
      </c>
      <c r="Q412" s="218"/>
      <c r="R412" s="233"/>
      <c r="S412" s="178"/>
    </row>
    <row r="413" spans="1:19" x14ac:dyDescent="0.2">
      <c r="A413" s="240" t="s">
        <v>123</v>
      </c>
      <c r="B413" s="263" t="s">
        <v>71</v>
      </c>
      <c r="C413" s="439">
        <v>36661380</v>
      </c>
      <c r="D413" s="218">
        <v>36661380</v>
      </c>
      <c r="E413" s="218">
        <v>36661380</v>
      </c>
      <c r="F413" s="220">
        <v>36661380</v>
      </c>
      <c r="G413" s="218" t="s">
        <v>71</v>
      </c>
      <c r="H413" s="298"/>
      <c r="I413" s="218"/>
      <c r="J413" s="453">
        <v>15869587.592999989</v>
      </c>
      <c r="K413" s="453">
        <v>19854047.192999989</v>
      </c>
      <c r="L413" s="453">
        <v>23835529.79299999</v>
      </c>
      <c r="M413" s="384">
        <v>22241522.436000019</v>
      </c>
      <c r="N413" s="384">
        <v>22241522.436000019</v>
      </c>
      <c r="O413" s="453"/>
      <c r="P413" s="453">
        <v>40649723.392999992</v>
      </c>
      <c r="Q413" s="218"/>
      <c r="R413" s="319"/>
      <c r="S413" s="178"/>
    </row>
    <row r="414" spans="1:19" x14ac:dyDescent="0.2">
      <c r="A414" s="240" t="s">
        <v>123</v>
      </c>
      <c r="B414" s="263" t="s">
        <v>192</v>
      </c>
      <c r="C414" s="439">
        <v>10977396</v>
      </c>
      <c r="D414" s="218">
        <v>10692466</v>
      </c>
      <c r="E414" s="218">
        <v>10692466</v>
      </c>
      <c r="F414" s="220">
        <v>10692466</v>
      </c>
      <c r="G414" s="218" t="s">
        <v>192</v>
      </c>
      <c r="H414" s="298"/>
      <c r="I414" s="218"/>
      <c r="J414" s="453">
        <v>2185003</v>
      </c>
      <c r="K414" s="453">
        <v>2693064</v>
      </c>
      <c r="L414" s="453">
        <v>3200711</v>
      </c>
      <c r="M414" s="384">
        <v>3776835.9034800008</v>
      </c>
      <c r="N414" s="384">
        <v>3776835.9034800008</v>
      </c>
      <c r="O414" s="453"/>
      <c r="P414" s="453">
        <v>5489806</v>
      </c>
      <c r="Q414" s="218"/>
      <c r="R414" s="319"/>
    </row>
    <row r="415" spans="1:19" ht="36" x14ac:dyDescent="0.2">
      <c r="A415" s="240" t="s">
        <v>124</v>
      </c>
      <c r="B415" s="263" t="s">
        <v>129</v>
      </c>
      <c r="C415" s="439"/>
      <c r="D415" s="218"/>
      <c r="E415" s="218"/>
      <c r="F415" s="220"/>
      <c r="G415" s="321" t="s">
        <v>129</v>
      </c>
      <c r="H415" s="298"/>
      <c r="I415" s="218"/>
      <c r="J415" s="453"/>
      <c r="K415" s="453"/>
      <c r="L415" s="453"/>
      <c r="M415" s="299"/>
      <c r="N415" s="299"/>
      <c r="O415" s="218"/>
      <c r="P415" s="218"/>
      <c r="Q415" s="218"/>
      <c r="R415" s="313"/>
      <c r="S415" s="178"/>
    </row>
    <row r="416" spans="1:19" x14ac:dyDescent="0.2">
      <c r="A416" s="238" t="s">
        <v>132</v>
      </c>
      <c r="B416" s="263"/>
      <c r="C416" s="439">
        <f>C417+C418</f>
        <v>7354916</v>
      </c>
      <c r="D416" s="218">
        <f t="shared" ref="D416:E416" si="469">D417+D418</f>
        <v>7354916</v>
      </c>
      <c r="E416" s="218">
        <f t="shared" si="469"/>
        <v>7354916</v>
      </c>
      <c r="F416" s="220">
        <f t="shared" ref="F416:P416" si="470">F417+F418</f>
        <v>7354916</v>
      </c>
      <c r="G416" s="218" t="e">
        <f t="shared" si="470"/>
        <v>#VALUE!</v>
      </c>
      <c r="H416" s="298">
        <f t="shared" si="470"/>
        <v>0</v>
      </c>
      <c r="I416" s="218">
        <f t="shared" si="470"/>
        <v>0</v>
      </c>
      <c r="J416" s="453">
        <f t="shared" si="470"/>
        <v>3007963</v>
      </c>
      <c r="K416" s="453">
        <f t="shared" si="470"/>
        <v>3707379</v>
      </c>
      <c r="L416" s="453">
        <f t="shared" si="470"/>
        <v>4406228</v>
      </c>
      <c r="M416" s="299">
        <f t="shared" si="470"/>
        <v>4406228</v>
      </c>
      <c r="N416" s="299">
        <f t="shared" si="470"/>
        <v>4406228</v>
      </c>
      <c r="O416" s="218">
        <f t="shared" si="470"/>
        <v>0</v>
      </c>
      <c r="P416" s="218">
        <f t="shared" si="470"/>
        <v>7557483</v>
      </c>
      <c r="Q416" s="218"/>
      <c r="R416" s="233"/>
      <c r="S416" s="178"/>
    </row>
    <row r="417" spans="1:19" ht="24" x14ac:dyDescent="0.2">
      <c r="A417" s="240" t="s">
        <v>123</v>
      </c>
      <c r="B417" s="263" t="s">
        <v>193</v>
      </c>
      <c r="C417" s="439">
        <v>7354916</v>
      </c>
      <c r="D417" s="218">
        <v>7354916</v>
      </c>
      <c r="E417" s="218">
        <v>7354916</v>
      </c>
      <c r="F417" s="220">
        <v>7354916</v>
      </c>
      <c r="G417" s="218" t="s">
        <v>193</v>
      </c>
      <c r="H417" s="298"/>
      <c r="I417" s="218"/>
      <c r="J417" s="453">
        <v>3007963</v>
      </c>
      <c r="K417" s="453">
        <v>3707379</v>
      </c>
      <c r="L417" s="453">
        <v>4406228</v>
      </c>
      <c r="M417" s="384">
        <v>4406228</v>
      </c>
      <c r="N417" s="384">
        <v>4406228</v>
      </c>
      <c r="O417" s="453"/>
      <c r="P417" s="453">
        <v>7557483</v>
      </c>
      <c r="Q417" s="218"/>
      <c r="R417" s="319"/>
      <c r="S417" s="178"/>
    </row>
    <row r="418" spans="1:19" ht="36" x14ac:dyDescent="0.2">
      <c r="A418" s="240" t="s">
        <v>124</v>
      </c>
      <c r="B418" s="263" t="s">
        <v>129</v>
      </c>
      <c r="C418" s="439"/>
      <c r="D418" s="218"/>
      <c r="E418" s="218"/>
      <c r="F418" s="220"/>
      <c r="G418" s="321" t="s">
        <v>129</v>
      </c>
      <c r="H418" s="298"/>
      <c r="I418" s="218"/>
      <c r="J418" s="453"/>
      <c r="K418" s="453"/>
      <c r="L418" s="453"/>
      <c r="M418" s="384"/>
      <c r="N418" s="384"/>
      <c r="O418" s="453"/>
      <c r="P418" s="453"/>
      <c r="Q418" s="218"/>
      <c r="R418" s="233"/>
      <c r="S418" s="178"/>
    </row>
    <row r="419" spans="1:19" x14ac:dyDescent="0.2">
      <c r="A419" s="238" t="s">
        <v>133</v>
      </c>
      <c r="B419" s="263"/>
      <c r="C419" s="439">
        <f>C420+C421</f>
        <v>345494</v>
      </c>
      <c r="D419" s="218">
        <f t="shared" ref="D419:E419" si="471">D420+D421</f>
        <v>345494</v>
      </c>
      <c r="E419" s="218">
        <f t="shared" si="471"/>
        <v>345494</v>
      </c>
      <c r="F419" s="220">
        <f t="shared" ref="F419:P419" si="472">F420+F421</f>
        <v>345494</v>
      </c>
      <c r="G419" s="218" t="e">
        <f t="shared" si="472"/>
        <v>#VALUE!</v>
      </c>
      <c r="H419" s="298">
        <f t="shared" si="472"/>
        <v>0</v>
      </c>
      <c r="I419" s="218">
        <f t="shared" si="472"/>
        <v>0</v>
      </c>
      <c r="J419" s="453">
        <f t="shared" si="472"/>
        <v>114644</v>
      </c>
      <c r="K419" s="453">
        <f t="shared" si="472"/>
        <v>136398</v>
      </c>
      <c r="L419" s="453">
        <f t="shared" si="472"/>
        <v>158134</v>
      </c>
      <c r="M419" s="384">
        <f t="shared" si="472"/>
        <v>158133.85400000005</v>
      </c>
      <c r="N419" s="384">
        <f t="shared" si="472"/>
        <v>158133.85400000005</v>
      </c>
      <c r="O419" s="453">
        <f t="shared" si="472"/>
        <v>0</v>
      </c>
      <c r="P419" s="453">
        <f t="shared" si="472"/>
        <v>256147</v>
      </c>
      <c r="Q419" s="218"/>
      <c r="R419" s="233"/>
      <c r="S419" s="178"/>
    </row>
    <row r="420" spans="1:19" ht="96" x14ac:dyDescent="0.2">
      <c r="A420" s="240" t="s">
        <v>123</v>
      </c>
      <c r="B420" s="318" t="s">
        <v>194</v>
      </c>
      <c r="C420" s="439">
        <v>345494</v>
      </c>
      <c r="D420" s="218">
        <v>345494</v>
      </c>
      <c r="E420" s="218">
        <v>345494</v>
      </c>
      <c r="F420" s="220">
        <v>345494</v>
      </c>
      <c r="G420" s="218" t="s">
        <v>194</v>
      </c>
      <c r="H420" s="298"/>
      <c r="I420" s="218"/>
      <c r="J420" s="453">
        <v>114644</v>
      </c>
      <c r="K420" s="453">
        <v>136398</v>
      </c>
      <c r="L420" s="453">
        <v>158134</v>
      </c>
      <c r="M420" s="384">
        <v>158133.85400000005</v>
      </c>
      <c r="N420" s="384">
        <v>158133.85400000005</v>
      </c>
      <c r="O420" s="453"/>
      <c r="P420" s="453">
        <v>256147</v>
      </c>
      <c r="Q420" s="218"/>
      <c r="R420" s="319"/>
      <c r="S420" s="183" t="s">
        <v>129</v>
      </c>
    </row>
    <row r="421" spans="1:19" ht="36" x14ac:dyDescent="0.2">
      <c r="A421" s="240" t="s">
        <v>124</v>
      </c>
      <c r="B421" s="263" t="s">
        <v>129</v>
      </c>
      <c r="C421" s="439"/>
      <c r="D421" s="218"/>
      <c r="E421" s="218"/>
      <c r="F421" s="220"/>
      <c r="G421" s="321" t="s">
        <v>129</v>
      </c>
      <c r="H421" s="298"/>
      <c r="I421" s="218"/>
      <c r="J421" s="453"/>
      <c r="K421" s="453"/>
      <c r="L421" s="453"/>
      <c r="M421" s="384"/>
      <c r="N421" s="384"/>
      <c r="O421" s="453"/>
      <c r="P421" s="453"/>
      <c r="Q421" s="218"/>
      <c r="R421" s="233"/>
      <c r="S421" s="178"/>
    </row>
    <row r="422" spans="1:19" x14ac:dyDescent="0.2">
      <c r="A422" s="238" t="s">
        <v>136</v>
      </c>
      <c r="B422" s="263"/>
      <c r="C422" s="439">
        <f>C423+C424</f>
        <v>7208460</v>
      </c>
      <c r="D422" s="218">
        <f t="shared" ref="D422:E422" si="473">D423+D424</f>
        <v>8294479</v>
      </c>
      <c r="E422" s="218">
        <f t="shared" si="473"/>
        <v>8294479</v>
      </c>
      <c r="F422" s="220">
        <f t="shared" ref="F422:P422" si="474">F423+F424</f>
        <v>8294479</v>
      </c>
      <c r="G422" s="218" t="e">
        <f t="shared" si="474"/>
        <v>#VALUE!</v>
      </c>
      <c r="H422" s="298">
        <f t="shared" si="474"/>
        <v>0</v>
      </c>
      <c r="I422" s="218">
        <f t="shared" si="474"/>
        <v>0</v>
      </c>
      <c r="J422" s="453">
        <f t="shared" si="474"/>
        <v>3423552</v>
      </c>
      <c r="K422" s="453">
        <f t="shared" si="474"/>
        <v>4219602</v>
      </c>
      <c r="L422" s="453">
        <f t="shared" si="474"/>
        <v>5015003</v>
      </c>
      <c r="M422" s="384">
        <f t="shared" si="474"/>
        <v>5015002.6440000003</v>
      </c>
      <c r="N422" s="384">
        <f t="shared" si="474"/>
        <v>5015002.6440000003</v>
      </c>
      <c r="O422" s="453">
        <f t="shared" si="474"/>
        <v>0</v>
      </c>
      <c r="P422" s="453">
        <f t="shared" si="474"/>
        <v>8601649</v>
      </c>
      <c r="Q422" s="218"/>
      <c r="R422" s="233"/>
      <c r="S422" s="178"/>
    </row>
    <row r="423" spans="1:19" ht="24" x14ac:dyDescent="0.2">
      <c r="A423" s="240" t="s">
        <v>123</v>
      </c>
      <c r="B423" s="263" t="s">
        <v>170</v>
      </c>
      <c r="C423" s="439">
        <v>7208460</v>
      </c>
      <c r="D423" s="218">
        <v>8294479</v>
      </c>
      <c r="E423" s="218">
        <v>8294479</v>
      </c>
      <c r="F423" s="220">
        <v>8294479</v>
      </c>
      <c r="G423" s="218" t="s">
        <v>170</v>
      </c>
      <c r="H423" s="298"/>
      <c r="I423" s="218"/>
      <c r="J423" s="453">
        <v>3423552</v>
      </c>
      <c r="K423" s="453">
        <v>4219602</v>
      </c>
      <c r="L423" s="453">
        <v>5015003</v>
      </c>
      <c r="M423" s="384">
        <v>5015002.6440000003</v>
      </c>
      <c r="N423" s="384">
        <v>5015002.6440000003</v>
      </c>
      <c r="O423" s="453"/>
      <c r="P423" s="453">
        <v>8601649</v>
      </c>
      <c r="Q423" s="218"/>
      <c r="R423" s="319"/>
      <c r="S423" s="178"/>
    </row>
    <row r="424" spans="1:19" ht="36" x14ac:dyDescent="0.2">
      <c r="A424" s="240" t="s">
        <v>124</v>
      </c>
      <c r="B424" s="263" t="s">
        <v>129</v>
      </c>
      <c r="C424" s="439"/>
      <c r="D424" s="218"/>
      <c r="E424" s="218"/>
      <c r="F424" s="220"/>
      <c r="G424" s="321" t="s">
        <v>129</v>
      </c>
      <c r="H424" s="298"/>
      <c r="I424" s="218"/>
      <c r="J424" s="453"/>
      <c r="K424" s="453"/>
      <c r="L424" s="453"/>
      <c r="M424" s="384"/>
      <c r="N424" s="384"/>
      <c r="O424" s="453"/>
      <c r="P424" s="453"/>
      <c r="Q424" s="218"/>
      <c r="R424" s="233"/>
      <c r="S424" s="178"/>
    </row>
    <row r="425" spans="1:19" x14ac:dyDescent="0.2">
      <c r="A425" s="238" t="s">
        <v>138</v>
      </c>
      <c r="B425" s="263"/>
      <c r="C425" s="439">
        <f>C426+C427</f>
        <v>13692684</v>
      </c>
      <c r="D425" s="218">
        <f t="shared" ref="D425:E425" si="475">D426+D427</f>
        <v>13692684</v>
      </c>
      <c r="E425" s="218">
        <f t="shared" si="475"/>
        <v>13692684</v>
      </c>
      <c r="F425" s="220">
        <f t="shared" ref="F425:P425" si="476">F426+F427</f>
        <v>13692684</v>
      </c>
      <c r="G425" s="218" t="e">
        <f t="shared" si="476"/>
        <v>#VALUE!</v>
      </c>
      <c r="H425" s="298">
        <f t="shared" si="476"/>
        <v>0</v>
      </c>
      <c r="I425" s="218">
        <f t="shared" si="476"/>
        <v>0</v>
      </c>
      <c r="J425" s="453">
        <f t="shared" si="476"/>
        <v>5564122</v>
      </c>
      <c r="K425" s="453">
        <f t="shared" si="476"/>
        <v>6877870</v>
      </c>
      <c r="L425" s="453">
        <f t="shared" si="476"/>
        <v>8190555</v>
      </c>
      <c r="M425" s="384">
        <f t="shared" si="476"/>
        <v>8190555</v>
      </c>
      <c r="N425" s="384">
        <f t="shared" si="476"/>
        <v>8190555</v>
      </c>
      <c r="O425" s="453">
        <f t="shared" si="476"/>
        <v>0</v>
      </c>
      <c r="P425" s="453">
        <f t="shared" si="476"/>
        <v>14109738</v>
      </c>
      <c r="Q425" s="218"/>
      <c r="R425" s="233"/>
      <c r="S425" s="178"/>
    </row>
    <row r="426" spans="1:19" ht="24" x14ac:dyDescent="0.2">
      <c r="A426" s="240" t="s">
        <v>123</v>
      </c>
      <c r="B426" s="263" t="s">
        <v>195</v>
      </c>
      <c r="C426" s="439">
        <v>13692684</v>
      </c>
      <c r="D426" s="218">
        <v>13692684</v>
      </c>
      <c r="E426" s="218">
        <v>13692684</v>
      </c>
      <c r="F426" s="220">
        <v>13692684</v>
      </c>
      <c r="G426" s="218" t="s">
        <v>195</v>
      </c>
      <c r="H426" s="298"/>
      <c r="I426" s="218"/>
      <c r="J426" s="453">
        <v>5564122</v>
      </c>
      <c r="K426" s="453">
        <v>6877870</v>
      </c>
      <c r="L426" s="453">
        <v>8190555</v>
      </c>
      <c r="M426" s="384">
        <v>8190555</v>
      </c>
      <c r="N426" s="384">
        <v>8190555</v>
      </c>
      <c r="O426" s="453"/>
      <c r="P426" s="453">
        <v>14109738</v>
      </c>
      <c r="Q426" s="218"/>
      <c r="R426" s="319"/>
      <c r="S426" s="178"/>
    </row>
    <row r="427" spans="1:19" ht="36" x14ac:dyDescent="0.2">
      <c r="A427" s="240" t="s">
        <v>124</v>
      </c>
      <c r="B427" s="263" t="s">
        <v>129</v>
      </c>
      <c r="C427" s="439"/>
      <c r="D427" s="218"/>
      <c r="E427" s="218"/>
      <c r="F427" s="220"/>
      <c r="G427" s="321" t="s">
        <v>129</v>
      </c>
      <c r="H427" s="298"/>
      <c r="I427" s="218"/>
      <c r="J427" s="218"/>
      <c r="K427" s="218"/>
      <c r="L427" s="218"/>
      <c r="M427" s="299"/>
      <c r="N427" s="299"/>
      <c r="O427" s="218"/>
      <c r="P427" s="218"/>
      <c r="Q427" s="218"/>
      <c r="R427" s="233"/>
      <c r="S427" s="178"/>
    </row>
    <row r="428" spans="1:19" ht="36" x14ac:dyDescent="0.2">
      <c r="A428" s="242" t="s">
        <v>39</v>
      </c>
      <c r="B428" s="355"/>
      <c r="C428" s="273"/>
      <c r="D428" s="286"/>
      <c r="E428" s="286"/>
      <c r="F428" s="288"/>
      <c r="G428" s="286"/>
      <c r="H428" s="289"/>
      <c r="I428" s="286"/>
      <c r="J428" s="286"/>
      <c r="K428" s="286"/>
      <c r="L428" s="286"/>
      <c r="M428" s="290"/>
      <c r="N428" s="290"/>
      <c r="O428" s="286"/>
      <c r="P428" s="286"/>
      <c r="Q428" s="286"/>
      <c r="R428" s="291"/>
      <c r="S428" s="180"/>
    </row>
    <row r="429" spans="1:19" x14ac:dyDescent="0.2">
      <c r="A429" s="243" t="s">
        <v>40</v>
      </c>
      <c r="B429" s="350"/>
      <c r="C429" s="351"/>
      <c r="D429" s="292"/>
      <c r="E429" s="292"/>
      <c r="F429" s="294"/>
      <c r="G429" s="292"/>
      <c r="H429" s="295"/>
      <c r="I429" s="292"/>
      <c r="J429" s="292"/>
      <c r="K429" s="292"/>
      <c r="L429" s="292"/>
      <c r="M429" s="296"/>
      <c r="N429" s="296"/>
      <c r="O429" s="292"/>
      <c r="P429" s="292"/>
      <c r="Q429" s="292"/>
      <c r="R429" s="297"/>
      <c r="S429" s="180"/>
    </row>
    <row r="430" spans="1:19" x14ac:dyDescent="0.2">
      <c r="A430" s="239" t="s">
        <v>118</v>
      </c>
      <c r="B430" s="263"/>
      <c r="C430" s="439">
        <f>SUM(C431:C434)</f>
        <v>10361303</v>
      </c>
      <c r="D430" s="218">
        <f t="shared" ref="D430:E430" si="477">SUM(D431:D434)</f>
        <v>13893171</v>
      </c>
      <c r="E430" s="218">
        <f t="shared" si="477"/>
        <v>9084568</v>
      </c>
      <c r="F430" s="220">
        <f t="shared" ref="F430:P430" si="478">SUM(F431:F434)</f>
        <v>6594619</v>
      </c>
      <c r="G430" s="218" t="e">
        <f t="shared" si="478"/>
        <v>#VALUE!</v>
      </c>
      <c r="H430" s="298">
        <f t="shared" si="478"/>
        <v>0</v>
      </c>
      <c r="I430" s="218">
        <f t="shared" si="478"/>
        <v>6648479</v>
      </c>
      <c r="J430" s="218">
        <f t="shared" si="478"/>
        <v>18269636</v>
      </c>
      <c r="K430" s="218">
        <f t="shared" si="478"/>
        <v>25637667</v>
      </c>
      <c r="L430" s="218">
        <f t="shared" si="478"/>
        <v>41404424</v>
      </c>
      <c r="M430" s="299">
        <f t="shared" si="478"/>
        <v>52102035</v>
      </c>
      <c r="N430" s="299">
        <f t="shared" si="478"/>
        <v>52102035</v>
      </c>
      <c r="O430" s="218">
        <f t="shared" si="478"/>
        <v>28012259</v>
      </c>
      <c r="P430" s="218">
        <f t="shared" si="478"/>
        <v>28737801</v>
      </c>
      <c r="Q430" s="218"/>
      <c r="R430" s="233"/>
      <c r="S430" s="178"/>
    </row>
    <row r="431" spans="1:19" x14ac:dyDescent="0.2">
      <c r="A431" s="238" t="s">
        <v>119</v>
      </c>
      <c r="B431" s="263"/>
      <c r="C431" s="439">
        <f>C463</f>
        <v>0</v>
      </c>
      <c r="D431" s="218">
        <f t="shared" ref="D431:E431" si="479">D463</f>
        <v>0</v>
      </c>
      <c r="E431" s="218">
        <f t="shared" si="479"/>
        <v>0</v>
      </c>
      <c r="F431" s="220">
        <f t="shared" ref="F431:P431" si="480">F463</f>
        <v>0</v>
      </c>
      <c r="G431" s="218">
        <f t="shared" si="480"/>
        <v>0</v>
      </c>
      <c r="H431" s="298">
        <f t="shared" si="480"/>
        <v>0</v>
      </c>
      <c r="I431" s="218">
        <f t="shared" si="480"/>
        <v>0</v>
      </c>
      <c r="J431" s="218">
        <f t="shared" si="480"/>
        <v>25772</v>
      </c>
      <c r="K431" s="218">
        <f t="shared" si="480"/>
        <v>1608342</v>
      </c>
      <c r="L431" s="218">
        <f t="shared" si="480"/>
        <v>4834522</v>
      </c>
      <c r="M431" s="299">
        <f t="shared" si="480"/>
        <v>5536050</v>
      </c>
      <c r="N431" s="299">
        <f t="shared" si="480"/>
        <v>5536050</v>
      </c>
      <c r="O431" s="218">
        <f t="shared" si="480"/>
        <v>0</v>
      </c>
      <c r="P431" s="218">
        <f t="shared" si="480"/>
        <v>5536050</v>
      </c>
      <c r="Q431" s="218"/>
      <c r="R431" s="233"/>
      <c r="S431" s="178"/>
    </row>
    <row r="432" spans="1:19" x14ac:dyDescent="0.2">
      <c r="A432" s="238" t="s">
        <v>120</v>
      </c>
      <c r="B432" s="263"/>
      <c r="C432" s="439"/>
      <c r="D432" s="218"/>
      <c r="E432" s="218"/>
      <c r="F432" s="220"/>
      <c r="G432" s="218"/>
      <c r="H432" s="298"/>
      <c r="I432" s="218"/>
      <c r="J432" s="218"/>
      <c r="K432" s="218"/>
      <c r="L432" s="218"/>
      <c r="M432" s="299"/>
      <c r="N432" s="299"/>
      <c r="O432" s="218"/>
      <c r="P432" s="218"/>
      <c r="Q432" s="218"/>
      <c r="R432" s="233"/>
      <c r="S432" s="178"/>
    </row>
    <row r="433" spans="1:19" ht="24" x14ac:dyDescent="0.2">
      <c r="A433" s="238" t="s">
        <v>616</v>
      </c>
      <c r="B433" s="263"/>
      <c r="C433" s="439"/>
      <c r="D433" s="218"/>
      <c r="E433" s="218"/>
      <c r="F433" s="220"/>
      <c r="G433" s="218"/>
      <c r="H433" s="298"/>
      <c r="I433" s="218"/>
      <c r="J433" s="218"/>
      <c r="K433" s="218"/>
      <c r="L433" s="218"/>
      <c r="M433" s="299"/>
      <c r="N433" s="299"/>
      <c r="O433" s="218"/>
      <c r="P433" s="218"/>
      <c r="Q433" s="218"/>
      <c r="R433" s="233"/>
      <c r="S433" s="178"/>
    </row>
    <row r="434" spans="1:19" x14ac:dyDescent="0.2">
      <c r="A434" s="239" t="s">
        <v>122</v>
      </c>
      <c r="B434" s="263"/>
      <c r="C434" s="439">
        <f>C435+C436</f>
        <v>10361303</v>
      </c>
      <c r="D434" s="218">
        <f t="shared" ref="D434:E434" si="481">D435+D436</f>
        <v>13893171</v>
      </c>
      <c r="E434" s="218">
        <f t="shared" si="481"/>
        <v>9084568</v>
      </c>
      <c r="F434" s="220">
        <f t="shared" ref="F434:P434" si="482">F435+F436</f>
        <v>6594619</v>
      </c>
      <c r="G434" s="218" t="e">
        <f t="shared" si="482"/>
        <v>#VALUE!</v>
      </c>
      <c r="H434" s="298">
        <f t="shared" si="482"/>
        <v>0</v>
      </c>
      <c r="I434" s="218">
        <f t="shared" si="482"/>
        <v>6648479</v>
      </c>
      <c r="J434" s="218">
        <f t="shared" si="482"/>
        <v>18243864</v>
      </c>
      <c r="K434" s="218">
        <f t="shared" si="482"/>
        <v>24029325</v>
      </c>
      <c r="L434" s="218">
        <f t="shared" si="482"/>
        <v>36569902</v>
      </c>
      <c r="M434" s="299">
        <f t="shared" si="482"/>
        <v>46565985</v>
      </c>
      <c r="N434" s="299">
        <f t="shared" si="482"/>
        <v>46565985</v>
      </c>
      <c r="O434" s="218">
        <f t="shared" si="482"/>
        <v>28012259</v>
      </c>
      <c r="P434" s="218">
        <f t="shared" si="482"/>
        <v>23201751</v>
      </c>
      <c r="Q434" s="218"/>
      <c r="R434" s="233"/>
      <c r="S434" s="178"/>
    </row>
    <row r="435" spans="1:19" x14ac:dyDescent="0.2">
      <c r="A435" s="240" t="s">
        <v>123</v>
      </c>
      <c r="B435" s="263"/>
      <c r="C435" s="439">
        <f>C440+C443+C446+C449+C452+C455+C458</f>
        <v>124400</v>
      </c>
      <c r="D435" s="218">
        <f t="shared" ref="D435:P435" si="483">D440+D443+D446+D449+D452+D455+D458</f>
        <v>6664068</v>
      </c>
      <c r="E435" s="218">
        <f t="shared" si="483"/>
        <v>6436308</v>
      </c>
      <c r="F435" s="220">
        <f t="shared" si="483"/>
        <v>6594619</v>
      </c>
      <c r="G435" s="218" t="e">
        <f t="shared" si="483"/>
        <v>#VALUE!</v>
      </c>
      <c r="H435" s="298">
        <f t="shared" si="483"/>
        <v>0</v>
      </c>
      <c r="I435" s="218">
        <f t="shared" si="483"/>
        <v>0</v>
      </c>
      <c r="J435" s="218">
        <f t="shared" si="483"/>
        <v>10778872</v>
      </c>
      <c r="K435" s="218">
        <f t="shared" si="483"/>
        <v>15637118</v>
      </c>
      <c r="L435" s="218">
        <f t="shared" si="483"/>
        <v>24186733</v>
      </c>
      <c r="M435" s="299">
        <f t="shared" si="483"/>
        <v>22416229</v>
      </c>
      <c r="N435" s="299">
        <f t="shared" si="483"/>
        <v>22416229</v>
      </c>
      <c r="O435" s="218">
        <f t="shared" si="483"/>
        <v>75420</v>
      </c>
      <c r="P435" s="218">
        <f t="shared" si="483"/>
        <v>23201751</v>
      </c>
      <c r="Q435" s="218"/>
      <c r="R435" s="233"/>
      <c r="S435" s="178"/>
    </row>
    <row r="436" spans="1:19" ht="36" x14ac:dyDescent="0.2">
      <c r="A436" s="240" t="s">
        <v>124</v>
      </c>
      <c r="B436" s="263"/>
      <c r="C436" s="439">
        <f>C441+C444+C447+C450+C453+C456+C459</f>
        <v>10236903</v>
      </c>
      <c r="D436" s="218">
        <f t="shared" ref="D436:P436" si="484">D441+D444+D447+D450+D453+D456+D459</f>
        <v>7229103</v>
      </c>
      <c r="E436" s="218">
        <f t="shared" si="484"/>
        <v>2648260</v>
      </c>
      <c r="F436" s="220">
        <f t="shared" si="484"/>
        <v>0</v>
      </c>
      <c r="G436" s="218" t="e">
        <f t="shared" si="484"/>
        <v>#VALUE!</v>
      </c>
      <c r="H436" s="298">
        <f t="shared" si="484"/>
        <v>0</v>
      </c>
      <c r="I436" s="218">
        <f t="shared" si="484"/>
        <v>6648479</v>
      </c>
      <c r="J436" s="218">
        <f t="shared" si="484"/>
        <v>7464992</v>
      </c>
      <c r="K436" s="218">
        <f t="shared" si="484"/>
        <v>8392207</v>
      </c>
      <c r="L436" s="218">
        <f t="shared" si="484"/>
        <v>12383169</v>
      </c>
      <c r="M436" s="299">
        <f t="shared" si="484"/>
        <v>24149756</v>
      </c>
      <c r="N436" s="299">
        <f t="shared" si="484"/>
        <v>24149756</v>
      </c>
      <c r="O436" s="218">
        <f t="shared" si="484"/>
        <v>27936839</v>
      </c>
      <c r="P436" s="218">
        <f t="shared" si="484"/>
        <v>0</v>
      </c>
      <c r="Q436" s="218"/>
      <c r="R436" s="233"/>
      <c r="S436" s="178"/>
    </row>
    <row r="437" spans="1:19" x14ac:dyDescent="0.2">
      <c r="A437" s="239" t="s">
        <v>125</v>
      </c>
      <c r="B437" s="263"/>
      <c r="C437" s="439"/>
      <c r="D437" s="218"/>
      <c r="E437" s="218"/>
      <c r="F437" s="220"/>
      <c r="G437" s="218"/>
      <c r="H437" s="298"/>
      <c r="I437" s="218"/>
      <c r="J437" s="218"/>
      <c r="K437" s="218"/>
      <c r="L437" s="218"/>
      <c r="M437" s="299"/>
      <c r="N437" s="299"/>
      <c r="O437" s="218"/>
      <c r="P437" s="218"/>
      <c r="Q437" s="218"/>
      <c r="R437" s="233"/>
      <c r="S437" s="178"/>
    </row>
    <row r="438" spans="1:19" x14ac:dyDescent="0.2">
      <c r="A438" s="238" t="s">
        <v>126</v>
      </c>
      <c r="B438" s="263"/>
      <c r="C438" s="439"/>
      <c r="D438" s="218"/>
      <c r="E438" s="218"/>
      <c r="F438" s="220"/>
      <c r="G438" s="218"/>
      <c r="H438" s="298"/>
      <c r="I438" s="218"/>
      <c r="J438" s="218"/>
      <c r="K438" s="218"/>
      <c r="L438" s="218"/>
      <c r="M438" s="299"/>
      <c r="N438" s="299"/>
      <c r="O438" s="218"/>
      <c r="P438" s="218"/>
      <c r="Q438" s="218"/>
      <c r="R438" s="233"/>
      <c r="S438" s="178"/>
    </row>
    <row r="439" spans="1:19" x14ac:dyDescent="0.2">
      <c r="A439" s="238" t="s">
        <v>435</v>
      </c>
      <c r="B439" s="263"/>
      <c r="C439" s="439">
        <f>C440+C441</f>
        <v>1930873</v>
      </c>
      <c r="D439" s="218">
        <f t="shared" ref="D439:E439" si="485">D440+D441</f>
        <v>0</v>
      </c>
      <c r="E439" s="218">
        <f t="shared" si="485"/>
        <v>0</v>
      </c>
      <c r="F439" s="220">
        <f t="shared" ref="F439:P439" si="486">F440+F441</f>
        <v>0</v>
      </c>
      <c r="G439" s="218">
        <f t="shared" si="486"/>
        <v>0</v>
      </c>
      <c r="H439" s="298">
        <f t="shared" si="486"/>
        <v>0</v>
      </c>
      <c r="I439" s="218">
        <f t="shared" si="486"/>
        <v>2807163</v>
      </c>
      <c r="J439" s="218">
        <f t="shared" si="486"/>
        <v>4898521</v>
      </c>
      <c r="K439" s="218">
        <f t="shared" si="486"/>
        <v>4013251</v>
      </c>
      <c r="L439" s="218">
        <f t="shared" si="486"/>
        <v>4013353</v>
      </c>
      <c r="M439" s="299">
        <f t="shared" si="486"/>
        <v>0</v>
      </c>
      <c r="N439" s="299">
        <f t="shared" si="486"/>
        <v>0</v>
      </c>
      <c r="O439" s="218">
        <f t="shared" si="486"/>
        <v>1836839</v>
      </c>
      <c r="P439" s="218">
        <f t="shared" si="486"/>
        <v>0</v>
      </c>
      <c r="Q439" s="218"/>
      <c r="R439" s="233"/>
      <c r="S439" s="178"/>
    </row>
    <row r="440" spans="1:19" x14ac:dyDescent="0.2">
      <c r="A440" s="240" t="s">
        <v>123</v>
      </c>
      <c r="B440" s="263"/>
      <c r="C440" s="439">
        <f>C646</f>
        <v>0</v>
      </c>
      <c r="D440" s="218">
        <f t="shared" ref="D440:E440" si="487">D646</f>
        <v>0</v>
      </c>
      <c r="E440" s="218">
        <f t="shared" si="487"/>
        <v>0</v>
      </c>
      <c r="F440" s="220">
        <f t="shared" ref="F440:P440" si="488">F646</f>
        <v>0</v>
      </c>
      <c r="G440" s="218">
        <f t="shared" si="488"/>
        <v>0</v>
      </c>
      <c r="H440" s="298">
        <f t="shared" si="488"/>
        <v>0</v>
      </c>
      <c r="I440" s="218">
        <f t="shared" si="488"/>
        <v>0</v>
      </c>
      <c r="J440" s="218">
        <f t="shared" si="488"/>
        <v>0</v>
      </c>
      <c r="K440" s="218">
        <f t="shared" si="488"/>
        <v>0</v>
      </c>
      <c r="L440" s="218">
        <f t="shared" si="488"/>
        <v>0</v>
      </c>
      <c r="M440" s="299">
        <f t="shared" si="488"/>
        <v>0</v>
      </c>
      <c r="N440" s="299">
        <f t="shared" si="488"/>
        <v>0</v>
      </c>
      <c r="O440" s="218">
        <f t="shared" si="488"/>
        <v>0</v>
      </c>
      <c r="P440" s="218">
        <f t="shared" si="488"/>
        <v>0</v>
      </c>
      <c r="Q440" s="218"/>
      <c r="R440" s="233"/>
      <c r="S440" s="178"/>
    </row>
    <row r="441" spans="1:19" ht="36" x14ac:dyDescent="0.2">
      <c r="A441" s="240" t="s">
        <v>124</v>
      </c>
      <c r="B441" s="263"/>
      <c r="C441" s="439">
        <f>C647</f>
        <v>1930873</v>
      </c>
      <c r="D441" s="218">
        <f t="shared" ref="D441:E441" si="489">D647</f>
        <v>0</v>
      </c>
      <c r="E441" s="218">
        <f t="shared" si="489"/>
        <v>0</v>
      </c>
      <c r="F441" s="220">
        <f t="shared" ref="F441:P441" si="490">F647</f>
        <v>0</v>
      </c>
      <c r="G441" s="218">
        <f t="shared" si="490"/>
        <v>0</v>
      </c>
      <c r="H441" s="298">
        <f t="shared" si="490"/>
        <v>0</v>
      </c>
      <c r="I441" s="218">
        <f t="shared" si="490"/>
        <v>2807163</v>
      </c>
      <c r="J441" s="218">
        <f t="shared" si="490"/>
        <v>4898521</v>
      </c>
      <c r="K441" s="218">
        <f t="shared" si="490"/>
        <v>4013251</v>
      </c>
      <c r="L441" s="218">
        <f t="shared" si="490"/>
        <v>4013353</v>
      </c>
      <c r="M441" s="299">
        <f t="shared" si="490"/>
        <v>0</v>
      </c>
      <c r="N441" s="299">
        <f t="shared" si="490"/>
        <v>0</v>
      </c>
      <c r="O441" s="218">
        <f t="shared" si="490"/>
        <v>1836839</v>
      </c>
      <c r="P441" s="218">
        <f t="shared" si="490"/>
        <v>0</v>
      </c>
      <c r="Q441" s="218"/>
      <c r="R441" s="233"/>
      <c r="S441" s="178"/>
    </row>
    <row r="442" spans="1:19" x14ac:dyDescent="0.2">
      <c r="A442" s="238" t="s">
        <v>131</v>
      </c>
      <c r="B442" s="263"/>
      <c r="C442" s="439">
        <f>C443+C444</f>
        <v>0</v>
      </c>
      <c r="D442" s="218">
        <f t="shared" ref="D442:P442" si="491">D443+D444</f>
        <v>3169082</v>
      </c>
      <c r="E442" s="218">
        <f t="shared" si="491"/>
        <v>1941322</v>
      </c>
      <c r="F442" s="220">
        <f t="shared" si="491"/>
        <v>2099633</v>
      </c>
      <c r="G442" s="218" t="e">
        <f t="shared" si="491"/>
        <v>#VALUE!</v>
      </c>
      <c r="H442" s="298">
        <f t="shared" si="491"/>
        <v>0</v>
      </c>
      <c r="I442" s="218">
        <f t="shared" si="491"/>
        <v>0</v>
      </c>
      <c r="J442" s="218">
        <f t="shared" si="491"/>
        <v>190866</v>
      </c>
      <c r="K442" s="218">
        <f t="shared" si="491"/>
        <v>775077</v>
      </c>
      <c r="L442" s="218">
        <f t="shared" si="491"/>
        <v>1408069</v>
      </c>
      <c r="M442" s="299">
        <f t="shared" si="491"/>
        <v>1205548</v>
      </c>
      <c r="N442" s="299">
        <f t="shared" si="491"/>
        <v>1205548</v>
      </c>
      <c r="O442" s="218">
        <f t="shared" si="491"/>
        <v>0</v>
      </c>
      <c r="P442" s="218">
        <f t="shared" si="491"/>
        <v>0</v>
      </c>
      <c r="Q442" s="218"/>
      <c r="R442" s="233"/>
      <c r="S442" s="178"/>
    </row>
    <row r="443" spans="1:19" x14ac:dyDescent="0.2">
      <c r="A443" s="240" t="s">
        <v>123</v>
      </c>
      <c r="B443" s="263"/>
      <c r="C443" s="439">
        <f>C649</f>
        <v>0</v>
      </c>
      <c r="D443" s="345">
        <f t="shared" ref="D443:P443" si="492">D649</f>
        <v>3169082</v>
      </c>
      <c r="E443" s="345">
        <f t="shared" si="492"/>
        <v>1941322</v>
      </c>
      <c r="F443" s="356">
        <f t="shared" si="492"/>
        <v>2099633</v>
      </c>
      <c r="G443" s="345" t="e">
        <f t="shared" si="492"/>
        <v>#VALUE!</v>
      </c>
      <c r="H443" s="357">
        <f t="shared" si="492"/>
        <v>0</v>
      </c>
      <c r="I443" s="345">
        <f t="shared" si="492"/>
        <v>0</v>
      </c>
      <c r="J443" s="345">
        <f t="shared" si="492"/>
        <v>190866</v>
      </c>
      <c r="K443" s="345">
        <f t="shared" si="492"/>
        <v>775077</v>
      </c>
      <c r="L443" s="345">
        <f t="shared" si="492"/>
        <v>1408069</v>
      </c>
      <c r="M443" s="358">
        <f t="shared" si="492"/>
        <v>1205548</v>
      </c>
      <c r="N443" s="358">
        <f t="shared" si="492"/>
        <v>1205548</v>
      </c>
      <c r="O443" s="345">
        <f t="shared" si="492"/>
        <v>0</v>
      </c>
      <c r="P443" s="345">
        <f t="shared" si="492"/>
        <v>0</v>
      </c>
      <c r="Q443" s="218"/>
      <c r="R443" s="233"/>
      <c r="S443" s="178"/>
    </row>
    <row r="444" spans="1:19" ht="36" x14ac:dyDescent="0.2">
      <c r="A444" s="240" t="s">
        <v>124</v>
      </c>
      <c r="B444" s="263" t="s">
        <v>129</v>
      </c>
      <c r="C444" s="439">
        <f>C650</f>
        <v>0</v>
      </c>
      <c r="D444" s="345">
        <f t="shared" ref="D444:P444" si="493">D650</f>
        <v>0</v>
      </c>
      <c r="E444" s="345">
        <f t="shared" si="493"/>
        <v>0</v>
      </c>
      <c r="F444" s="356">
        <f t="shared" si="493"/>
        <v>0</v>
      </c>
      <c r="G444" s="345">
        <f t="shared" si="493"/>
        <v>0</v>
      </c>
      <c r="H444" s="357">
        <f t="shared" si="493"/>
        <v>0</v>
      </c>
      <c r="I444" s="345">
        <f t="shared" si="493"/>
        <v>0</v>
      </c>
      <c r="J444" s="345">
        <f t="shared" si="493"/>
        <v>0</v>
      </c>
      <c r="K444" s="345">
        <f t="shared" si="493"/>
        <v>0</v>
      </c>
      <c r="L444" s="345">
        <f t="shared" si="493"/>
        <v>0</v>
      </c>
      <c r="M444" s="358">
        <f t="shared" si="493"/>
        <v>0</v>
      </c>
      <c r="N444" s="358">
        <f t="shared" si="493"/>
        <v>0</v>
      </c>
      <c r="O444" s="345">
        <f t="shared" si="493"/>
        <v>0</v>
      </c>
      <c r="P444" s="345">
        <f t="shared" si="493"/>
        <v>0</v>
      </c>
      <c r="Q444" s="218"/>
      <c r="R444" s="219"/>
      <c r="S444" s="178"/>
    </row>
    <row r="445" spans="1:19" x14ac:dyDescent="0.2">
      <c r="A445" s="238" t="s">
        <v>127</v>
      </c>
      <c r="B445" s="263"/>
      <c r="C445" s="439">
        <f>C446+C447</f>
        <v>8430430</v>
      </c>
      <c r="D445" s="218">
        <f t="shared" ref="D445:E445" si="494">D446+D447</f>
        <v>8224089</v>
      </c>
      <c r="E445" s="218">
        <f t="shared" si="494"/>
        <v>3643246</v>
      </c>
      <c r="F445" s="220">
        <f t="shared" ref="F445:P445" si="495">F446+F447</f>
        <v>994986</v>
      </c>
      <c r="G445" s="218" t="e">
        <f t="shared" si="495"/>
        <v>#VALUE!</v>
      </c>
      <c r="H445" s="298">
        <f t="shared" si="495"/>
        <v>0</v>
      </c>
      <c r="I445" s="218">
        <f t="shared" si="495"/>
        <v>3841316</v>
      </c>
      <c r="J445" s="218">
        <f t="shared" si="495"/>
        <v>12648364</v>
      </c>
      <c r="K445" s="218">
        <f t="shared" si="495"/>
        <v>16520382</v>
      </c>
      <c r="L445" s="218">
        <f t="shared" si="495"/>
        <v>22613345</v>
      </c>
      <c r="M445" s="299">
        <f t="shared" si="495"/>
        <v>36365276</v>
      </c>
      <c r="N445" s="299">
        <f t="shared" si="495"/>
        <v>36365276</v>
      </c>
      <c r="O445" s="218">
        <f t="shared" si="495"/>
        <v>26175420</v>
      </c>
      <c r="P445" s="218">
        <f t="shared" si="495"/>
        <v>13805632</v>
      </c>
      <c r="Q445" s="218"/>
      <c r="R445" s="233"/>
      <c r="S445" s="178"/>
    </row>
    <row r="446" spans="1:19" x14ac:dyDescent="0.2">
      <c r="A446" s="240" t="s">
        <v>123</v>
      </c>
      <c r="B446" s="263"/>
      <c r="C446" s="439">
        <f t="shared" ref="C446:P446" si="496">C472+C555+C643</f>
        <v>124400</v>
      </c>
      <c r="D446" s="218">
        <f t="shared" si="496"/>
        <v>994986</v>
      </c>
      <c r="E446" s="218">
        <f t="shared" si="496"/>
        <v>994986</v>
      </c>
      <c r="F446" s="220">
        <f t="shared" si="496"/>
        <v>994986</v>
      </c>
      <c r="G446" s="218" t="e">
        <f t="shared" si="496"/>
        <v>#VALUE!</v>
      </c>
      <c r="H446" s="298">
        <f t="shared" si="496"/>
        <v>0</v>
      </c>
      <c r="I446" s="218">
        <f t="shared" si="496"/>
        <v>0</v>
      </c>
      <c r="J446" s="218">
        <f t="shared" si="496"/>
        <v>10081893</v>
      </c>
      <c r="K446" s="218">
        <f t="shared" si="496"/>
        <v>12141426</v>
      </c>
      <c r="L446" s="218">
        <f t="shared" si="496"/>
        <v>14243529</v>
      </c>
      <c r="M446" s="299">
        <f t="shared" si="496"/>
        <v>12215520</v>
      </c>
      <c r="N446" s="299">
        <f t="shared" si="496"/>
        <v>12215520</v>
      </c>
      <c r="O446" s="218">
        <f t="shared" si="496"/>
        <v>75420</v>
      </c>
      <c r="P446" s="218">
        <f t="shared" si="496"/>
        <v>13805632</v>
      </c>
      <c r="Q446" s="218"/>
      <c r="R446" s="233"/>
      <c r="S446" s="178"/>
    </row>
    <row r="447" spans="1:19" ht="36" x14ac:dyDescent="0.2">
      <c r="A447" s="240" t="s">
        <v>124</v>
      </c>
      <c r="B447" s="263"/>
      <c r="C447" s="439">
        <f>C473+C556+C644</f>
        <v>8306030</v>
      </c>
      <c r="D447" s="218">
        <f t="shared" ref="D447:P447" si="497">D473+D556+D644</f>
        <v>7229103</v>
      </c>
      <c r="E447" s="218">
        <f t="shared" si="497"/>
        <v>2648260</v>
      </c>
      <c r="F447" s="220">
        <f t="shared" si="497"/>
        <v>0</v>
      </c>
      <c r="G447" s="218" t="e">
        <f t="shared" si="497"/>
        <v>#VALUE!</v>
      </c>
      <c r="H447" s="298">
        <f t="shared" si="497"/>
        <v>0</v>
      </c>
      <c r="I447" s="218">
        <f t="shared" si="497"/>
        <v>3841316</v>
      </c>
      <c r="J447" s="218">
        <f t="shared" si="497"/>
        <v>2566471</v>
      </c>
      <c r="K447" s="218">
        <f t="shared" si="497"/>
        <v>4378956</v>
      </c>
      <c r="L447" s="218">
        <f t="shared" si="497"/>
        <v>8369816</v>
      </c>
      <c r="M447" s="299">
        <f t="shared" si="497"/>
        <v>24149756</v>
      </c>
      <c r="N447" s="299">
        <f t="shared" si="497"/>
        <v>24149756</v>
      </c>
      <c r="O447" s="218">
        <f t="shared" si="497"/>
        <v>26100000</v>
      </c>
      <c r="P447" s="218">
        <f t="shared" si="497"/>
        <v>0</v>
      </c>
      <c r="Q447" s="218"/>
      <c r="R447" s="233"/>
      <c r="S447" s="178"/>
    </row>
    <row r="448" spans="1:19" x14ac:dyDescent="0.2">
      <c r="A448" s="240" t="s">
        <v>436</v>
      </c>
      <c r="B448" s="263"/>
      <c r="C448" s="439">
        <f>C449+C450</f>
        <v>0</v>
      </c>
      <c r="D448" s="218">
        <f t="shared" ref="D448:E448" si="498">D449+D450</f>
        <v>0</v>
      </c>
      <c r="E448" s="218">
        <f t="shared" si="498"/>
        <v>0</v>
      </c>
      <c r="F448" s="220">
        <f t="shared" ref="F448:P448" si="499">F449+F450</f>
        <v>0</v>
      </c>
      <c r="G448" s="218">
        <f t="shared" si="499"/>
        <v>0</v>
      </c>
      <c r="H448" s="298">
        <f t="shared" si="499"/>
        <v>0</v>
      </c>
      <c r="I448" s="218">
        <f t="shared" si="499"/>
        <v>0</v>
      </c>
      <c r="J448" s="218">
        <f t="shared" si="499"/>
        <v>45048</v>
      </c>
      <c r="K448" s="218">
        <f t="shared" si="499"/>
        <v>90096</v>
      </c>
      <c r="L448" s="218">
        <f t="shared" si="499"/>
        <v>135144</v>
      </c>
      <c r="M448" s="299">
        <f t="shared" si="499"/>
        <v>42757</v>
      </c>
      <c r="N448" s="299">
        <f t="shared" si="499"/>
        <v>42757</v>
      </c>
      <c r="O448" s="218">
        <f t="shared" si="499"/>
        <v>0</v>
      </c>
      <c r="P448" s="218">
        <f t="shared" si="499"/>
        <v>135144</v>
      </c>
      <c r="Q448" s="218"/>
      <c r="R448" s="233"/>
      <c r="S448" s="178"/>
    </row>
    <row r="449" spans="1:19" x14ac:dyDescent="0.2">
      <c r="A449" s="240" t="s">
        <v>123</v>
      </c>
      <c r="B449" s="263"/>
      <c r="C449" s="439">
        <f>C558</f>
        <v>0</v>
      </c>
      <c r="D449" s="218">
        <f t="shared" ref="D449:E449" si="500">D558</f>
        <v>0</v>
      </c>
      <c r="E449" s="218">
        <f t="shared" si="500"/>
        <v>0</v>
      </c>
      <c r="F449" s="220">
        <f t="shared" ref="F449:P449" si="501">F558</f>
        <v>0</v>
      </c>
      <c r="G449" s="218">
        <f t="shared" si="501"/>
        <v>0</v>
      </c>
      <c r="H449" s="298">
        <f t="shared" si="501"/>
        <v>0</v>
      </c>
      <c r="I449" s="218">
        <f t="shared" si="501"/>
        <v>0</v>
      </c>
      <c r="J449" s="218">
        <f t="shared" si="501"/>
        <v>45048</v>
      </c>
      <c r="K449" s="218">
        <f t="shared" si="501"/>
        <v>90096</v>
      </c>
      <c r="L449" s="218">
        <f t="shared" si="501"/>
        <v>135144</v>
      </c>
      <c r="M449" s="299">
        <f t="shared" si="501"/>
        <v>42757</v>
      </c>
      <c r="N449" s="299">
        <f t="shared" si="501"/>
        <v>42757</v>
      </c>
      <c r="O449" s="218">
        <f t="shared" si="501"/>
        <v>0</v>
      </c>
      <c r="P449" s="218">
        <f t="shared" si="501"/>
        <v>135144</v>
      </c>
      <c r="Q449" s="218"/>
      <c r="R449" s="233"/>
      <c r="S449" s="178"/>
    </row>
    <row r="450" spans="1:19" ht="36" x14ac:dyDescent="0.2">
      <c r="A450" s="240" t="s">
        <v>124</v>
      </c>
      <c r="B450" s="263"/>
      <c r="C450" s="439">
        <f>C559</f>
        <v>0</v>
      </c>
      <c r="D450" s="218">
        <f t="shared" ref="D450:E450" si="502">D559</f>
        <v>0</v>
      </c>
      <c r="E450" s="218">
        <f t="shared" si="502"/>
        <v>0</v>
      </c>
      <c r="F450" s="220">
        <f t="shared" ref="F450:P450" si="503">F559</f>
        <v>0</v>
      </c>
      <c r="G450" s="218">
        <f t="shared" si="503"/>
        <v>0</v>
      </c>
      <c r="H450" s="298">
        <f t="shared" si="503"/>
        <v>0</v>
      </c>
      <c r="I450" s="218">
        <f t="shared" si="503"/>
        <v>0</v>
      </c>
      <c r="J450" s="218">
        <f t="shared" si="503"/>
        <v>0</v>
      </c>
      <c r="K450" s="218">
        <f t="shared" si="503"/>
        <v>0</v>
      </c>
      <c r="L450" s="218">
        <f t="shared" si="503"/>
        <v>0</v>
      </c>
      <c r="M450" s="299">
        <f t="shared" si="503"/>
        <v>0</v>
      </c>
      <c r="N450" s="299">
        <f t="shared" si="503"/>
        <v>0</v>
      </c>
      <c r="O450" s="218">
        <f t="shared" si="503"/>
        <v>0</v>
      </c>
      <c r="P450" s="218">
        <f t="shared" si="503"/>
        <v>0</v>
      </c>
      <c r="Q450" s="218"/>
      <c r="R450" s="233"/>
      <c r="S450" s="178"/>
    </row>
    <row r="451" spans="1:19" x14ac:dyDescent="0.2">
      <c r="A451" s="238" t="s">
        <v>136</v>
      </c>
      <c r="B451" s="263"/>
      <c r="C451" s="439">
        <f>C452+C453</f>
        <v>0</v>
      </c>
      <c r="D451" s="218">
        <f t="shared" ref="D451:E451" si="504">D452+D453</f>
        <v>2500000</v>
      </c>
      <c r="E451" s="218">
        <f t="shared" si="504"/>
        <v>3500000</v>
      </c>
      <c r="F451" s="220">
        <f t="shared" ref="F451:P451" si="505">F452+F453</f>
        <v>3500000</v>
      </c>
      <c r="G451" s="218" t="e">
        <f t="shared" si="505"/>
        <v>#VALUE!</v>
      </c>
      <c r="H451" s="298">
        <f t="shared" si="505"/>
        <v>0</v>
      </c>
      <c r="I451" s="218">
        <f t="shared" si="505"/>
        <v>0</v>
      </c>
      <c r="J451" s="218">
        <f t="shared" si="505"/>
        <v>288963</v>
      </c>
      <c r="K451" s="218">
        <f t="shared" si="505"/>
        <v>2077927</v>
      </c>
      <c r="L451" s="218">
        <f t="shared" si="505"/>
        <v>4366890</v>
      </c>
      <c r="M451" s="299">
        <f t="shared" si="505"/>
        <v>4134507</v>
      </c>
      <c r="N451" s="299">
        <f t="shared" si="505"/>
        <v>4134507</v>
      </c>
      <c r="O451" s="218">
        <f t="shared" si="505"/>
        <v>0</v>
      </c>
      <c r="P451" s="218">
        <f t="shared" si="505"/>
        <v>4366890</v>
      </c>
      <c r="Q451" s="218"/>
      <c r="R451" s="233"/>
      <c r="S451" s="178"/>
    </row>
    <row r="452" spans="1:19" x14ac:dyDescent="0.2">
      <c r="A452" s="240" t="s">
        <v>123</v>
      </c>
      <c r="B452" s="263"/>
      <c r="C452" s="439">
        <f t="shared" ref="C452:P452" si="506">C475+C561</f>
        <v>0</v>
      </c>
      <c r="D452" s="218">
        <f t="shared" si="506"/>
        <v>2500000</v>
      </c>
      <c r="E452" s="218">
        <f t="shared" si="506"/>
        <v>3500000</v>
      </c>
      <c r="F452" s="220">
        <f t="shared" si="506"/>
        <v>3500000</v>
      </c>
      <c r="G452" s="218">
        <f t="shared" si="506"/>
        <v>0</v>
      </c>
      <c r="H452" s="298">
        <f t="shared" si="506"/>
        <v>0</v>
      </c>
      <c r="I452" s="218">
        <f t="shared" si="506"/>
        <v>0</v>
      </c>
      <c r="J452" s="218">
        <f t="shared" si="506"/>
        <v>288963</v>
      </c>
      <c r="K452" s="218">
        <f t="shared" si="506"/>
        <v>2077927</v>
      </c>
      <c r="L452" s="218">
        <f t="shared" si="506"/>
        <v>4366890</v>
      </c>
      <c r="M452" s="299">
        <f t="shared" si="506"/>
        <v>4134507</v>
      </c>
      <c r="N452" s="299">
        <f t="shared" si="506"/>
        <v>4134507</v>
      </c>
      <c r="O452" s="218">
        <f t="shared" si="506"/>
        <v>0</v>
      </c>
      <c r="P452" s="218">
        <f t="shared" si="506"/>
        <v>4366890</v>
      </c>
      <c r="Q452" s="218"/>
      <c r="R452" s="233"/>
      <c r="S452" s="178"/>
    </row>
    <row r="453" spans="1:19" ht="36" x14ac:dyDescent="0.2">
      <c r="A453" s="240" t="s">
        <v>124</v>
      </c>
      <c r="B453" s="263" t="s">
        <v>129</v>
      </c>
      <c r="C453" s="439">
        <f>C476+C562</f>
        <v>0</v>
      </c>
      <c r="D453" s="218">
        <f t="shared" ref="D453:P453" si="507">D476+D562</f>
        <v>0</v>
      </c>
      <c r="E453" s="218">
        <f t="shared" si="507"/>
        <v>0</v>
      </c>
      <c r="F453" s="220">
        <f t="shared" si="507"/>
        <v>0</v>
      </c>
      <c r="G453" s="218" t="e">
        <f t="shared" si="507"/>
        <v>#VALUE!</v>
      </c>
      <c r="H453" s="298">
        <f t="shared" si="507"/>
        <v>0</v>
      </c>
      <c r="I453" s="218">
        <f t="shared" si="507"/>
        <v>0</v>
      </c>
      <c r="J453" s="218">
        <f t="shared" si="507"/>
        <v>0</v>
      </c>
      <c r="K453" s="218">
        <f t="shared" si="507"/>
        <v>0</v>
      </c>
      <c r="L453" s="218">
        <f t="shared" si="507"/>
        <v>0</v>
      </c>
      <c r="M453" s="299">
        <f t="shared" si="507"/>
        <v>0</v>
      </c>
      <c r="N453" s="299">
        <f t="shared" si="507"/>
        <v>0</v>
      </c>
      <c r="O453" s="218">
        <f t="shared" si="507"/>
        <v>0</v>
      </c>
      <c r="P453" s="218">
        <f t="shared" si="507"/>
        <v>0</v>
      </c>
      <c r="Q453" s="218"/>
      <c r="R453" s="233"/>
      <c r="S453" s="178"/>
    </row>
    <row r="454" spans="1:19" x14ac:dyDescent="0.2">
      <c r="A454" s="240" t="s">
        <v>437</v>
      </c>
      <c r="B454" s="263"/>
      <c r="C454" s="439">
        <f>C455+C456</f>
        <v>0</v>
      </c>
      <c r="D454" s="218">
        <f t="shared" ref="D454:E454" si="508">D455+D456</f>
        <v>0</v>
      </c>
      <c r="E454" s="218">
        <f t="shared" si="508"/>
        <v>0</v>
      </c>
      <c r="F454" s="220">
        <f t="shared" ref="F454:P454" si="509">F455+F456</f>
        <v>0</v>
      </c>
      <c r="G454" s="218">
        <f t="shared" si="509"/>
        <v>0</v>
      </c>
      <c r="H454" s="298">
        <f t="shared" si="509"/>
        <v>0</v>
      </c>
      <c r="I454" s="218">
        <f t="shared" si="509"/>
        <v>0</v>
      </c>
      <c r="J454" s="218">
        <f t="shared" si="509"/>
        <v>34010</v>
      </c>
      <c r="K454" s="218">
        <f t="shared" si="509"/>
        <v>68020</v>
      </c>
      <c r="L454" s="218">
        <f t="shared" si="509"/>
        <v>102029</v>
      </c>
      <c r="M454" s="299">
        <f t="shared" si="509"/>
        <v>25841</v>
      </c>
      <c r="N454" s="299">
        <f t="shared" si="509"/>
        <v>25841</v>
      </c>
      <c r="O454" s="218">
        <f t="shared" si="509"/>
        <v>0</v>
      </c>
      <c r="P454" s="218">
        <f t="shared" si="509"/>
        <v>102029</v>
      </c>
      <c r="Q454" s="218"/>
      <c r="R454" s="233"/>
      <c r="S454" s="178"/>
    </row>
    <row r="455" spans="1:19" x14ac:dyDescent="0.2">
      <c r="A455" s="240" t="s">
        <v>123</v>
      </c>
      <c r="B455" s="263"/>
      <c r="C455" s="439">
        <f>C564</f>
        <v>0</v>
      </c>
      <c r="D455" s="218">
        <f t="shared" ref="D455:E455" si="510">D564</f>
        <v>0</v>
      </c>
      <c r="E455" s="218">
        <f t="shared" si="510"/>
        <v>0</v>
      </c>
      <c r="F455" s="220">
        <f t="shared" ref="F455:P455" si="511">F564</f>
        <v>0</v>
      </c>
      <c r="G455" s="218">
        <f t="shared" si="511"/>
        <v>0</v>
      </c>
      <c r="H455" s="298">
        <f t="shared" si="511"/>
        <v>0</v>
      </c>
      <c r="I455" s="218">
        <f t="shared" si="511"/>
        <v>0</v>
      </c>
      <c r="J455" s="218">
        <f t="shared" si="511"/>
        <v>34010</v>
      </c>
      <c r="K455" s="218">
        <f t="shared" si="511"/>
        <v>68020</v>
      </c>
      <c r="L455" s="218">
        <f t="shared" si="511"/>
        <v>102029</v>
      </c>
      <c r="M455" s="299">
        <f t="shared" si="511"/>
        <v>25841</v>
      </c>
      <c r="N455" s="299">
        <f t="shared" si="511"/>
        <v>25841</v>
      </c>
      <c r="O455" s="218">
        <f t="shared" si="511"/>
        <v>0</v>
      </c>
      <c r="P455" s="218">
        <f t="shared" si="511"/>
        <v>102029</v>
      </c>
      <c r="Q455" s="218"/>
      <c r="R455" s="233"/>
      <c r="S455" s="178"/>
    </row>
    <row r="456" spans="1:19" ht="36" x14ac:dyDescent="0.2">
      <c r="A456" s="240" t="s">
        <v>124</v>
      </c>
      <c r="B456" s="263"/>
      <c r="C456" s="439">
        <f>C565</f>
        <v>0</v>
      </c>
      <c r="D456" s="218">
        <f t="shared" ref="D456:E456" si="512">D565</f>
        <v>0</v>
      </c>
      <c r="E456" s="218">
        <f t="shared" si="512"/>
        <v>0</v>
      </c>
      <c r="F456" s="220">
        <f t="shared" ref="F456:P456" si="513">F565</f>
        <v>0</v>
      </c>
      <c r="G456" s="218">
        <f t="shared" si="513"/>
        <v>0</v>
      </c>
      <c r="H456" s="298">
        <f t="shared" si="513"/>
        <v>0</v>
      </c>
      <c r="I456" s="218">
        <f t="shared" si="513"/>
        <v>0</v>
      </c>
      <c r="J456" s="218">
        <f t="shared" si="513"/>
        <v>0</v>
      </c>
      <c r="K456" s="218">
        <f t="shared" si="513"/>
        <v>0</v>
      </c>
      <c r="L456" s="218">
        <f t="shared" si="513"/>
        <v>0</v>
      </c>
      <c r="M456" s="299">
        <f t="shared" si="513"/>
        <v>0</v>
      </c>
      <c r="N456" s="299">
        <f t="shared" si="513"/>
        <v>0</v>
      </c>
      <c r="O456" s="218">
        <f t="shared" si="513"/>
        <v>0</v>
      </c>
      <c r="P456" s="218">
        <f t="shared" si="513"/>
        <v>0</v>
      </c>
      <c r="Q456" s="218"/>
      <c r="R456" s="233"/>
      <c r="S456" s="178"/>
    </row>
    <row r="457" spans="1:19" x14ac:dyDescent="0.2">
      <c r="A457" s="241" t="s">
        <v>438</v>
      </c>
      <c r="B457" s="359"/>
      <c r="C457" s="441">
        <f>C458+C459</f>
        <v>0</v>
      </c>
      <c r="D457" s="220">
        <f t="shared" ref="D457" si="514">D458+D459</f>
        <v>0</v>
      </c>
      <c r="E457" s="220">
        <f t="shared" ref="E457" si="515">E458+E459</f>
        <v>0</v>
      </c>
      <c r="F457" s="220">
        <f t="shared" ref="F457" si="516">F458+F459</f>
        <v>0</v>
      </c>
      <c r="G457" s="360">
        <f t="shared" ref="G457" si="517">G458+G459</f>
        <v>0</v>
      </c>
      <c r="H457" s="298">
        <f t="shared" ref="H457" si="518">H458+H459</f>
        <v>0</v>
      </c>
      <c r="I457" s="220">
        <f t="shared" ref="I457" si="519">I458+I459</f>
        <v>0</v>
      </c>
      <c r="J457" s="220">
        <f t="shared" ref="J457" si="520">J458+J459</f>
        <v>138092</v>
      </c>
      <c r="K457" s="220">
        <f t="shared" ref="K457" si="521">K458+K459</f>
        <v>484572</v>
      </c>
      <c r="L457" s="220">
        <f t="shared" ref="L457" si="522">L458+L459</f>
        <v>3931072</v>
      </c>
      <c r="M457" s="299">
        <f t="shared" ref="M457" si="523">M458+M459</f>
        <v>4792056</v>
      </c>
      <c r="N457" s="299">
        <f t="shared" ref="N457" si="524">N458+N459</f>
        <v>4792056</v>
      </c>
      <c r="O457" s="220">
        <f t="shared" ref="O457" si="525">O458+O459</f>
        <v>0</v>
      </c>
      <c r="P457" s="220">
        <f t="shared" ref="P457" si="526">P458+P459</f>
        <v>4792056</v>
      </c>
      <c r="Q457" s="220"/>
      <c r="R457" s="221"/>
      <c r="S457" s="178"/>
    </row>
    <row r="458" spans="1:19" x14ac:dyDescent="0.2">
      <c r="A458" s="241" t="s">
        <v>123</v>
      </c>
      <c r="B458" s="359"/>
      <c r="C458" s="441">
        <f t="shared" ref="C458:P458" si="527">C478</f>
        <v>0</v>
      </c>
      <c r="D458" s="220">
        <f t="shared" si="527"/>
        <v>0</v>
      </c>
      <c r="E458" s="220">
        <f t="shared" si="527"/>
        <v>0</v>
      </c>
      <c r="F458" s="220">
        <f t="shared" si="527"/>
        <v>0</v>
      </c>
      <c r="G458" s="220">
        <f t="shared" si="527"/>
        <v>0</v>
      </c>
      <c r="H458" s="298">
        <f t="shared" si="527"/>
        <v>0</v>
      </c>
      <c r="I458" s="220">
        <f t="shared" si="527"/>
        <v>0</v>
      </c>
      <c r="J458" s="220">
        <f t="shared" si="527"/>
        <v>138092</v>
      </c>
      <c r="K458" s="220">
        <f t="shared" si="527"/>
        <v>484572</v>
      </c>
      <c r="L458" s="220">
        <f t="shared" si="527"/>
        <v>3931072</v>
      </c>
      <c r="M458" s="299">
        <f t="shared" si="527"/>
        <v>4792056</v>
      </c>
      <c r="N458" s="299">
        <f t="shared" si="527"/>
        <v>4792056</v>
      </c>
      <c r="O458" s="220">
        <f t="shared" si="527"/>
        <v>0</v>
      </c>
      <c r="P458" s="220">
        <f t="shared" si="527"/>
        <v>4792056</v>
      </c>
      <c r="Q458" s="220"/>
      <c r="R458" s="221"/>
      <c r="S458" s="178"/>
    </row>
    <row r="459" spans="1:19" ht="36" x14ac:dyDescent="0.2">
      <c r="A459" s="241" t="s">
        <v>124</v>
      </c>
      <c r="B459" s="359"/>
      <c r="C459" s="441">
        <f t="shared" ref="C459:P459" si="528">C479</f>
        <v>0</v>
      </c>
      <c r="D459" s="220">
        <f t="shared" si="528"/>
        <v>0</v>
      </c>
      <c r="E459" s="220">
        <f t="shared" si="528"/>
        <v>0</v>
      </c>
      <c r="F459" s="220">
        <f t="shared" si="528"/>
        <v>0</v>
      </c>
      <c r="G459" s="220">
        <f t="shared" si="528"/>
        <v>0</v>
      </c>
      <c r="H459" s="298">
        <f t="shared" si="528"/>
        <v>0</v>
      </c>
      <c r="I459" s="220">
        <f t="shared" si="528"/>
        <v>0</v>
      </c>
      <c r="J459" s="220">
        <f t="shared" si="528"/>
        <v>0</v>
      </c>
      <c r="K459" s="220">
        <f t="shared" si="528"/>
        <v>0</v>
      </c>
      <c r="L459" s="220">
        <f t="shared" si="528"/>
        <v>0</v>
      </c>
      <c r="M459" s="299">
        <f t="shared" si="528"/>
        <v>0</v>
      </c>
      <c r="N459" s="299">
        <f t="shared" si="528"/>
        <v>0</v>
      </c>
      <c r="O459" s="220">
        <f t="shared" si="528"/>
        <v>0</v>
      </c>
      <c r="P459" s="220">
        <f t="shared" si="528"/>
        <v>0</v>
      </c>
      <c r="Q459" s="220"/>
      <c r="R459" s="221"/>
      <c r="S459" s="178"/>
    </row>
    <row r="460" spans="1:19" ht="24" x14ac:dyDescent="0.2">
      <c r="A460" s="244" t="s">
        <v>439</v>
      </c>
      <c r="B460" s="332"/>
      <c r="C460" s="333"/>
      <c r="D460" s="301"/>
      <c r="E460" s="301"/>
      <c r="F460" s="303"/>
      <c r="G460" s="301"/>
      <c r="H460" s="304"/>
      <c r="I460" s="301"/>
      <c r="J460" s="301"/>
      <c r="K460" s="301"/>
      <c r="L460" s="301"/>
      <c r="M460" s="305"/>
      <c r="N460" s="305"/>
      <c r="O460" s="301"/>
      <c r="P460" s="301"/>
      <c r="Q460" s="301"/>
      <c r="R460" s="306"/>
      <c r="S460" s="178"/>
    </row>
    <row r="461" spans="1:19" x14ac:dyDescent="0.2">
      <c r="A461" s="244"/>
      <c r="B461" s="332"/>
      <c r="C461" s="333"/>
      <c r="D461" s="301"/>
      <c r="E461" s="301"/>
      <c r="F461" s="303"/>
      <c r="G461" s="301"/>
      <c r="H461" s="304"/>
      <c r="I461" s="301"/>
      <c r="J461" s="301"/>
      <c r="K461" s="301"/>
      <c r="L461" s="301"/>
      <c r="M461" s="305"/>
      <c r="N461" s="305"/>
      <c r="O461" s="301"/>
      <c r="P461" s="301"/>
      <c r="Q461" s="301"/>
      <c r="R461" s="306"/>
      <c r="S461" s="178"/>
    </row>
    <row r="462" spans="1:19" x14ac:dyDescent="0.2">
      <c r="A462" s="239" t="s">
        <v>118</v>
      </c>
      <c r="B462" s="263"/>
      <c r="C462" s="439">
        <f>SUM(C463:C466)</f>
        <v>5796358</v>
      </c>
      <c r="D462" s="218">
        <f t="shared" ref="D462:E462" si="529">SUM(D463:D466)</f>
        <v>8811976</v>
      </c>
      <c r="E462" s="218">
        <f t="shared" si="529"/>
        <v>7143246</v>
      </c>
      <c r="F462" s="220">
        <f t="shared" ref="F462:P462" si="530">SUM(F463:F466)</f>
        <v>4494986</v>
      </c>
      <c r="G462" s="218" t="e">
        <f t="shared" si="530"/>
        <v>#VALUE!</v>
      </c>
      <c r="H462" s="298">
        <f t="shared" si="530"/>
        <v>0</v>
      </c>
      <c r="I462" s="218">
        <f t="shared" si="530"/>
        <v>3841316</v>
      </c>
      <c r="J462" s="218">
        <f t="shared" si="530"/>
        <v>9477884</v>
      </c>
      <c r="K462" s="218">
        <f t="shared" si="530"/>
        <v>14729808</v>
      </c>
      <c r="L462" s="218">
        <f t="shared" si="530"/>
        <v>28731507</v>
      </c>
      <c r="M462" s="299">
        <f t="shared" si="530"/>
        <v>32996559</v>
      </c>
      <c r="N462" s="299">
        <f t="shared" si="530"/>
        <v>32996559</v>
      </c>
      <c r="O462" s="218">
        <f t="shared" si="530"/>
        <v>75420</v>
      </c>
      <c r="P462" s="218">
        <f t="shared" si="530"/>
        <v>21486306</v>
      </c>
      <c r="Q462" s="218"/>
      <c r="R462" s="233"/>
      <c r="S462" s="178"/>
    </row>
    <row r="463" spans="1:19" x14ac:dyDescent="0.2">
      <c r="A463" s="238" t="s">
        <v>119</v>
      </c>
      <c r="B463" s="263"/>
      <c r="C463" s="439">
        <f>C483</f>
        <v>0</v>
      </c>
      <c r="D463" s="218">
        <f t="shared" ref="D463:E463" si="531">D483</f>
        <v>0</v>
      </c>
      <c r="E463" s="218">
        <f t="shared" si="531"/>
        <v>0</v>
      </c>
      <c r="F463" s="220">
        <f t="shared" ref="F463:P463" si="532">F483</f>
        <v>0</v>
      </c>
      <c r="G463" s="218">
        <f t="shared" si="532"/>
        <v>0</v>
      </c>
      <c r="H463" s="298">
        <f t="shared" si="532"/>
        <v>0</v>
      </c>
      <c r="I463" s="218">
        <f t="shared" si="532"/>
        <v>0</v>
      </c>
      <c r="J463" s="218">
        <f t="shared" si="532"/>
        <v>25772</v>
      </c>
      <c r="K463" s="218">
        <f t="shared" si="532"/>
        <v>1608342</v>
      </c>
      <c r="L463" s="218">
        <f t="shared" si="532"/>
        <v>4834522</v>
      </c>
      <c r="M463" s="299">
        <f t="shared" si="532"/>
        <v>5536050</v>
      </c>
      <c r="N463" s="299">
        <f t="shared" si="532"/>
        <v>5536050</v>
      </c>
      <c r="O463" s="218">
        <f t="shared" si="532"/>
        <v>0</v>
      </c>
      <c r="P463" s="218">
        <f t="shared" si="532"/>
        <v>5536050</v>
      </c>
      <c r="Q463" s="218"/>
      <c r="R463" s="233"/>
      <c r="S463" s="178"/>
    </row>
    <row r="464" spans="1:19" x14ac:dyDescent="0.2">
      <c r="A464" s="238" t="s">
        <v>120</v>
      </c>
      <c r="B464" s="263"/>
      <c r="C464" s="439"/>
      <c r="D464" s="218"/>
      <c r="E464" s="218"/>
      <c r="F464" s="220"/>
      <c r="G464" s="218"/>
      <c r="H464" s="298"/>
      <c r="I464" s="218"/>
      <c r="J464" s="218"/>
      <c r="K464" s="218"/>
      <c r="L464" s="218"/>
      <c r="M464" s="299"/>
      <c r="N464" s="299"/>
      <c r="O464" s="218"/>
      <c r="P464" s="218"/>
      <c r="Q464" s="218"/>
      <c r="R464" s="233"/>
      <c r="S464" s="178"/>
    </row>
    <row r="465" spans="1:19" ht="24" x14ac:dyDescent="0.2">
      <c r="A465" s="238" t="s">
        <v>616</v>
      </c>
      <c r="B465" s="263"/>
      <c r="C465" s="439"/>
      <c r="D465" s="218"/>
      <c r="E465" s="218"/>
      <c r="F465" s="220"/>
      <c r="G465" s="218"/>
      <c r="H465" s="298"/>
      <c r="I465" s="218"/>
      <c r="J465" s="218"/>
      <c r="K465" s="218"/>
      <c r="L465" s="218"/>
      <c r="M465" s="299"/>
      <c r="N465" s="299"/>
      <c r="O465" s="218"/>
      <c r="P465" s="218"/>
      <c r="Q465" s="218"/>
      <c r="R465" s="233"/>
      <c r="S465" s="178"/>
    </row>
    <row r="466" spans="1:19" x14ac:dyDescent="0.2">
      <c r="A466" s="239" t="s">
        <v>122</v>
      </c>
      <c r="B466" s="263"/>
      <c r="C466" s="439">
        <f>C467+C468</f>
        <v>5796358</v>
      </c>
      <c r="D466" s="218">
        <f t="shared" ref="D466:E466" si="533">D467+D468</f>
        <v>8811976</v>
      </c>
      <c r="E466" s="218">
        <f t="shared" si="533"/>
        <v>7143246</v>
      </c>
      <c r="F466" s="220">
        <f t="shared" ref="F466:P466" si="534">F467+F468</f>
        <v>4494986</v>
      </c>
      <c r="G466" s="218" t="e">
        <f t="shared" si="534"/>
        <v>#VALUE!</v>
      </c>
      <c r="H466" s="298">
        <f t="shared" si="534"/>
        <v>0</v>
      </c>
      <c r="I466" s="218">
        <f t="shared" si="534"/>
        <v>3841316</v>
      </c>
      <c r="J466" s="218">
        <f t="shared" si="534"/>
        <v>9452112</v>
      </c>
      <c r="K466" s="218">
        <f t="shared" si="534"/>
        <v>13121466</v>
      </c>
      <c r="L466" s="218">
        <f t="shared" si="534"/>
        <v>23896985</v>
      </c>
      <c r="M466" s="299">
        <f t="shared" si="534"/>
        <v>27460509</v>
      </c>
      <c r="N466" s="299">
        <f t="shared" si="534"/>
        <v>27460509</v>
      </c>
      <c r="O466" s="218">
        <f t="shared" si="534"/>
        <v>75420</v>
      </c>
      <c r="P466" s="218">
        <f t="shared" si="534"/>
        <v>15950256</v>
      </c>
      <c r="Q466" s="218"/>
      <c r="R466" s="233"/>
      <c r="S466" s="178"/>
    </row>
    <row r="467" spans="1:19" x14ac:dyDescent="0.2">
      <c r="A467" s="240" t="s">
        <v>123</v>
      </c>
      <c r="B467" s="263"/>
      <c r="C467" s="439">
        <f>C472+C475+C478</f>
        <v>124400</v>
      </c>
      <c r="D467" s="218">
        <f t="shared" ref="D467:P467" si="535">D472+D475+D478</f>
        <v>3494986</v>
      </c>
      <c r="E467" s="218">
        <f t="shared" si="535"/>
        <v>4494986</v>
      </c>
      <c r="F467" s="220">
        <f t="shared" si="535"/>
        <v>4494986</v>
      </c>
      <c r="G467" s="218" t="e">
        <f t="shared" si="535"/>
        <v>#VALUE!</v>
      </c>
      <c r="H467" s="298">
        <f t="shared" si="535"/>
        <v>0</v>
      </c>
      <c r="I467" s="218">
        <f t="shared" si="535"/>
        <v>0</v>
      </c>
      <c r="J467" s="218">
        <f t="shared" si="535"/>
        <v>8170841</v>
      </c>
      <c r="K467" s="218">
        <f t="shared" si="535"/>
        <v>10027710</v>
      </c>
      <c r="L467" s="218">
        <f t="shared" si="535"/>
        <v>15527169</v>
      </c>
      <c r="M467" s="299">
        <f t="shared" si="535"/>
        <v>16360753</v>
      </c>
      <c r="N467" s="299">
        <f t="shared" si="535"/>
        <v>16360753</v>
      </c>
      <c r="O467" s="218">
        <f t="shared" si="535"/>
        <v>75420</v>
      </c>
      <c r="P467" s="218">
        <f t="shared" si="535"/>
        <v>15950256</v>
      </c>
      <c r="Q467" s="218"/>
      <c r="R467" s="233"/>
      <c r="S467" s="178"/>
    </row>
    <row r="468" spans="1:19" ht="36" x14ac:dyDescent="0.2">
      <c r="A468" s="240" t="s">
        <v>124</v>
      </c>
      <c r="B468" s="263"/>
      <c r="C468" s="439">
        <f>C473+C476+C479</f>
        <v>5671958</v>
      </c>
      <c r="D468" s="218">
        <f t="shared" ref="D468:P468" si="536">D473+D476+D479</f>
        <v>5316990</v>
      </c>
      <c r="E468" s="218">
        <f t="shared" si="536"/>
        <v>2648260</v>
      </c>
      <c r="F468" s="220">
        <f t="shared" si="536"/>
        <v>0</v>
      </c>
      <c r="G468" s="218" t="e">
        <f t="shared" si="536"/>
        <v>#VALUE!</v>
      </c>
      <c r="H468" s="298">
        <f t="shared" si="536"/>
        <v>0</v>
      </c>
      <c r="I468" s="218">
        <f t="shared" si="536"/>
        <v>3841316</v>
      </c>
      <c r="J468" s="218">
        <f t="shared" si="536"/>
        <v>1281271</v>
      </c>
      <c r="K468" s="218">
        <f t="shared" si="536"/>
        <v>3093756</v>
      </c>
      <c r="L468" s="218">
        <f t="shared" si="536"/>
        <v>8369816</v>
      </c>
      <c r="M468" s="299">
        <f t="shared" si="536"/>
        <v>11099756</v>
      </c>
      <c r="N468" s="299">
        <f t="shared" si="536"/>
        <v>11099756</v>
      </c>
      <c r="O468" s="218">
        <f t="shared" si="536"/>
        <v>0</v>
      </c>
      <c r="P468" s="218">
        <f t="shared" si="536"/>
        <v>0</v>
      </c>
      <c r="Q468" s="218"/>
      <c r="R468" s="233"/>
      <c r="S468" s="178"/>
    </row>
    <row r="469" spans="1:19" x14ac:dyDescent="0.2">
      <c r="A469" s="239" t="s">
        <v>125</v>
      </c>
      <c r="B469" s="263"/>
      <c r="C469" s="439"/>
      <c r="D469" s="218"/>
      <c r="E469" s="218"/>
      <c r="F469" s="220"/>
      <c r="G469" s="218"/>
      <c r="H469" s="298"/>
      <c r="I469" s="218"/>
      <c r="J469" s="218"/>
      <c r="K469" s="218"/>
      <c r="L469" s="218"/>
      <c r="M469" s="299"/>
      <c r="N469" s="299"/>
      <c r="O469" s="218"/>
      <c r="P469" s="218"/>
      <c r="Q469" s="218"/>
      <c r="R469" s="233"/>
      <c r="S469" s="178"/>
    </row>
    <row r="470" spans="1:19" x14ac:dyDescent="0.2">
      <c r="A470" s="238" t="s">
        <v>126</v>
      </c>
      <c r="B470" s="263"/>
      <c r="C470" s="439"/>
      <c r="D470" s="218"/>
      <c r="E470" s="218"/>
      <c r="F470" s="220"/>
      <c r="G470" s="218"/>
      <c r="H470" s="298"/>
      <c r="I470" s="218"/>
      <c r="J470" s="218"/>
      <c r="K470" s="218"/>
      <c r="L470" s="218"/>
      <c r="M470" s="299"/>
      <c r="N470" s="299"/>
      <c r="O470" s="218"/>
      <c r="P470" s="218"/>
      <c r="Q470" s="218"/>
      <c r="R470" s="233"/>
      <c r="S470" s="178"/>
    </row>
    <row r="471" spans="1:19" x14ac:dyDescent="0.2">
      <c r="A471" s="238" t="s">
        <v>127</v>
      </c>
      <c r="B471" s="263"/>
      <c r="C471" s="439">
        <f>C472+C473</f>
        <v>5796358</v>
      </c>
      <c r="D471" s="218">
        <f t="shared" ref="D471:E471" si="537">D472+D473</f>
        <v>6311976</v>
      </c>
      <c r="E471" s="218">
        <f t="shared" si="537"/>
        <v>3643246</v>
      </c>
      <c r="F471" s="220">
        <f t="shared" ref="F471:P471" si="538">F472+F473</f>
        <v>994986</v>
      </c>
      <c r="G471" s="218" t="e">
        <f t="shared" si="538"/>
        <v>#VALUE!</v>
      </c>
      <c r="H471" s="298">
        <f t="shared" si="538"/>
        <v>0</v>
      </c>
      <c r="I471" s="218">
        <f t="shared" si="538"/>
        <v>3841316</v>
      </c>
      <c r="J471" s="218">
        <f t="shared" si="538"/>
        <v>9314020</v>
      </c>
      <c r="K471" s="218">
        <f t="shared" si="538"/>
        <v>11136894</v>
      </c>
      <c r="L471" s="218">
        <f t="shared" si="538"/>
        <v>16465913</v>
      </c>
      <c r="M471" s="299">
        <f t="shared" si="538"/>
        <v>19115953</v>
      </c>
      <c r="N471" s="299">
        <f t="shared" si="538"/>
        <v>19115953</v>
      </c>
      <c r="O471" s="218">
        <f t="shared" si="538"/>
        <v>75420</v>
      </c>
      <c r="P471" s="218">
        <f t="shared" si="538"/>
        <v>7658200</v>
      </c>
      <c r="Q471" s="218"/>
      <c r="R471" s="233"/>
      <c r="S471" s="178"/>
    </row>
    <row r="472" spans="1:19" x14ac:dyDescent="0.2">
      <c r="A472" s="240" t="s">
        <v>123</v>
      </c>
      <c r="B472" s="263"/>
      <c r="C472" s="439">
        <f>C492+C493+C494+C512+C526+C527</f>
        <v>124400</v>
      </c>
      <c r="D472" s="218">
        <f t="shared" ref="D472:P472" si="539">D492+D493+D494+D512+D526+D527</f>
        <v>994986</v>
      </c>
      <c r="E472" s="218">
        <f t="shared" si="539"/>
        <v>994986</v>
      </c>
      <c r="F472" s="220">
        <f t="shared" si="539"/>
        <v>994986</v>
      </c>
      <c r="G472" s="218" t="e">
        <f t="shared" si="539"/>
        <v>#VALUE!</v>
      </c>
      <c r="H472" s="298">
        <f t="shared" si="539"/>
        <v>0</v>
      </c>
      <c r="I472" s="218">
        <f t="shared" si="539"/>
        <v>0</v>
      </c>
      <c r="J472" s="218">
        <f t="shared" si="539"/>
        <v>8032749</v>
      </c>
      <c r="K472" s="218">
        <f t="shared" si="539"/>
        <v>8043138</v>
      </c>
      <c r="L472" s="218">
        <f t="shared" si="539"/>
        <v>8096097</v>
      </c>
      <c r="M472" s="299">
        <f t="shared" si="539"/>
        <v>8016197</v>
      </c>
      <c r="N472" s="299">
        <f t="shared" si="539"/>
        <v>8016197</v>
      </c>
      <c r="O472" s="218">
        <f t="shared" si="539"/>
        <v>75420</v>
      </c>
      <c r="P472" s="218">
        <f t="shared" si="539"/>
        <v>7658200</v>
      </c>
      <c r="Q472" s="218"/>
      <c r="R472" s="233"/>
      <c r="S472" s="178"/>
    </row>
    <row r="473" spans="1:19" ht="36" x14ac:dyDescent="0.2">
      <c r="A473" s="240" t="s">
        <v>124</v>
      </c>
      <c r="B473" s="263"/>
      <c r="C473" s="439">
        <f>C495+C496+C513+C514+C528</f>
        <v>5671958</v>
      </c>
      <c r="D473" s="439">
        <f t="shared" ref="D473:P473" si="540">D495+D496+D513+D514+D528</f>
        <v>5316990</v>
      </c>
      <c r="E473" s="439">
        <f t="shared" si="540"/>
        <v>2648260</v>
      </c>
      <c r="F473" s="439">
        <f t="shared" si="540"/>
        <v>0</v>
      </c>
      <c r="G473" s="439" t="e">
        <f t="shared" si="540"/>
        <v>#VALUE!</v>
      </c>
      <c r="H473" s="439">
        <f t="shared" si="540"/>
        <v>0</v>
      </c>
      <c r="I473" s="439">
        <f t="shared" si="540"/>
        <v>3841316</v>
      </c>
      <c r="J473" s="439">
        <f t="shared" si="540"/>
        <v>1281271</v>
      </c>
      <c r="K473" s="439">
        <f t="shared" si="540"/>
        <v>3093756</v>
      </c>
      <c r="L473" s="439">
        <f t="shared" si="540"/>
        <v>8369816</v>
      </c>
      <c r="M473" s="439">
        <f t="shared" si="540"/>
        <v>11099756</v>
      </c>
      <c r="N473" s="439">
        <f t="shared" si="540"/>
        <v>11099756</v>
      </c>
      <c r="O473" s="439">
        <f t="shared" si="540"/>
        <v>0</v>
      </c>
      <c r="P473" s="439">
        <f t="shared" si="540"/>
        <v>0</v>
      </c>
      <c r="Q473" s="218"/>
      <c r="R473" s="233"/>
      <c r="S473" s="178"/>
    </row>
    <row r="474" spans="1:19" x14ac:dyDescent="0.2">
      <c r="A474" s="238" t="s">
        <v>136</v>
      </c>
      <c r="B474" s="263"/>
      <c r="C474" s="439">
        <f>C475+C476</f>
        <v>0</v>
      </c>
      <c r="D474" s="218">
        <f t="shared" ref="D474:E474" si="541">D475+D476</f>
        <v>2500000</v>
      </c>
      <c r="E474" s="218">
        <f t="shared" si="541"/>
        <v>3500000</v>
      </c>
      <c r="F474" s="220">
        <f t="shared" ref="F474:P474" si="542">F475+F476</f>
        <v>3500000</v>
      </c>
      <c r="G474" s="218" t="e">
        <f t="shared" si="542"/>
        <v>#VALUE!</v>
      </c>
      <c r="H474" s="298">
        <f t="shared" si="542"/>
        <v>0</v>
      </c>
      <c r="I474" s="218">
        <f t="shared" si="542"/>
        <v>0</v>
      </c>
      <c r="J474" s="218">
        <f t="shared" si="542"/>
        <v>0</v>
      </c>
      <c r="K474" s="218">
        <f t="shared" si="542"/>
        <v>1500000</v>
      </c>
      <c r="L474" s="218">
        <f t="shared" si="542"/>
        <v>3500000</v>
      </c>
      <c r="M474" s="299">
        <f t="shared" si="542"/>
        <v>3552500</v>
      </c>
      <c r="N474" s="299">
        <f t="shared" si="542"/>
        <v>3552500</v>
      </c>
      <c r="O474" s="218">
        <f t="shared" si="542"/>
        <v>0</v>
      </c>
      <c r="P474" s="218">
        <f t="shared" si="542"/>
        <v>3500000</v>
      </c>
      <c r="Q474" s="218"/>
      <c r="R474" s="233"/>
    </row>
    <row r="475" spans="1:19" x14ac:dyDescent="0.2">
      <c r="A475" s="240" t="s">
        <v>123</v>
      </c>
      <c r="B475" s="263"/>
      <c r="C475" s="439">
        <f>C541</f>
        <v>0</v>
      </c>
      <c r="D475" s="218">
        <f t="shared" ref="D475:E475" si="543">D541</f>
        <v>2500000</v>
      </c>
      <c r="E475" s="218">
        <f t="shared" si="543"/>
        <v>3500000</v>
      </c>
      <c r="F475" s="220">
        <f t="shared" ref="F475:P475" si="544">F541</f>
        <v>3500000</v>
      </c>
      <c r="G475" s="218">
        <f t="shared" si="544"/>
        <v>0</v>
      </c>
      <c r="H475" s="298">
        <f t="shared" si="544"/>
        <v>0</v>
      </c>
      <c r="I475" s="218">
        <f t="shared" si="544"/>
        <v>0</v>
      </c>
      <c r="J475" s="218">
        <f t="shared" si="544"/>
        <v>0</v>
      </c>
      <c r="K475" s="218">
        <f t="shared" si="544"/>
        <v>1500000</v>
      </c>
      <c r="L475" s="218">
        <f t="shared" si="544"/>
        <v>3500000</v>
      </c>
      <c r="M475" s="299">
        <f t="shared" si="544"/>
        <v>3552500</v>
      </c>
      <c r="N475" s="299">
        <f t="shared" si="544"/>
        <v>3552500</v>
      </c>
      <c r="O475" s="218">
        <f t="shared" si="544"/>
        <v>0</v>
      </c>
      <c r="P475" s="218">
        <f t="shared" si="544"/>
        <v>3500000</v>
      </c>
      <c r="Q475" s="218"/>
      <c r="R475" s="233"/>
    </row>
    <row r="476" spans="1:19" ht="36" x14ac:dyDescent="0.2">
      <c r="A476" s="240" t="s">
        <v>124</v>
      </c>
      <c r="B476" s="263" t="s">
        <v>129</v>
      </c>
      <c r="C476" s="439">
        <f>C542</f>
        <v>0</v>
      </c>
      <c r="D476" s="218">
        <f t="shared" ref="D476:E476" si="545">D542</f>
        <v>0</v>
      </c>
      <c r="E476" s="218">
        <f t="shared" si="545"/>
        <v>0</v>
      </c>
      <c r="F476" s="220">
        <f t="shared" ref="F476:P476" si="546">F542</f>
        <v>0</v>
      </c>
      <c r="G476" s="218" t="str">
        <f t="shared" si="546"/>
        <v/>
      </c>
      <c r="H476" s="298">
        <f t="shared" si="546"/>
        <v>0</v>
      </c>
      <c r="I476" s="218">
        <f t="shared" si="546"/>
        <v>0</v>
      </c>
      <c r="J476" s="218">
        <f t="shared" si="546"/>
        <v>0</v>
      </c>
      <c r="K476" s="218">
        <f t="shared" si="546"/>
        <v>0</v>
      </c>
      <c r="L476" s="218">
        <f t="shared" si="546"/>
        <v>0</v>
      </c>
      <c r="M476" s="299">
        <f t="shared" si="546"/>
        <v>0</v>
      </c>
      <c r="N476" s="299">
        <f t="shared" si="546"/>
        <v>0</v>
      </c>
      <c r="O476" s="218">
        <f t="shared" si="546"/>
        <v>0</v>
      </c>
      <c r="P476" s="218">
        <f t="shared" si="546"/>
        <v>0</v>
      </c>
      <c r="Q476" s="218"/>
      <c r="R476" s="233"/>
    </row>
    <row r="477" spans="1:19" x14ac:dyDescent="0.2">
      <c r="A477" s="241" t="s">
        <v>438</v>
      </c>
      <c r="B477" s="359"/>
      <c r="C477" s="441">
        <f>C478+C479</f>
        <v>0</v>
      </c>
      <c r="D477" s="220">
        <f t="shared" ref="D477:P477" si="547">D478+D479</f>
        <v>0</v>
      </c>
      <c r="E477" s="220">
        <f t="shared" si="547"/>
        <v>0</v>
      </c>
      <c r="F477" s="220">
        <f t="shared" si="547"/>
        <v>0</v>
      </c>
      <c r="G477" s="360">
        <f t="shared" si="547"/>
        <v>0</v>
      </c>
      <c r="H477" s="298">
        <f t="shared" si="547"/>
        <v>0</v>
      </c>
      <c r="I477" s="220">
        <f t="shared" si="547"/>
        <v>0</v>
      </c>
      <c r="J477" s="220">
        <f t="shared" si="547"/>
        <v>138092</v>
      </c>
      <c r="K477" s="220">
        <f t="shared" si="547"/>
        <v>484572</v>
      </c>
      <c r="L477" s="220">
        <f t="shared" si="547"/>
        <v>3931072</v>
      </c>
      <c r="M477" s="299">
        <f t="shared" si="547"/>
        <v>4792056</v>
      </c>
      <c r="N477" s="299">
        <f t="shared" si="547"/>
        <v>4792056</v>
      </c>
      <c r="O477" s="220">
        <f t="shared" si="547"/>
        <v>0</v>
      </c>
      <c r="P477" s="220">
        <f t="shared" si="547"/>
        <v>4792056</v>
      </c>
      <c r="Q477" s="220"/>
      <c r="R477" s="221"/>
      <c r="S477" s="178"/>
    </row>
    <row r="478" spans="1:19" x14ac:dyDescent="0.2">
      <c r="A478" s="241" t="s">
        <v>123</v>
      </c>
      <c r="B478" s="359"/>
      <c r="C478" s="441">
        <f>C498+C499</f>
        <v>0</v>
      </c>
      <c r="D478" s="220">
        <f t="shared" ref="D478:P478" si="548">D498+D499</f>
        <v>0</v>
      </c>
      <c r="E478" s="220">
        <f t="shared" si="548"/>
        <v>0</v>
      </c>
      <c r="F478" s="220">
        <f t="shared" si="548"/>
        <v>0</v>
      </c>
      <c r="G478" s="360">
        <f t="shared" si="548"/>
        <v>0</v>
      </c>
      <c r="H478" s="298">
        <f t="shared" si="548"/>
        <v>0</v>
      </c>
      <c r="I478" s="220">
        <f t="shared" si="548"/>
        <v>0</v>
      </c>
      <c r="J478" s="220">
        <f t="shared" si="548"/>
        <v>138092</v>
      </c>
      <c r="K478" s="220">
        <f t="shared" si="548"/>
        <v>484572</v>
      </c>
      <c r="L478" s="220">
        <f t="shared" si="548"/>
        <v>3931072</v>
      </c>
      <c r="M478" s="299">
        <f t="shared" si="548"/>
        <v>4792056</v>
      </c>
      <c r="N478" s="299">
        <f t="shared" si="548"/>
        <v>4792056</v>
      </c>
      <c r="O478" s="220">
        <f t="shared" si="548"/>
        <v>0</v>
      </c>
      <c r="P478" s="220">
        <f t="shared" si="548"/>
        <v>4792056</v>
      </c>
      <c r="Q478" s="220"/>
      <c r="R478" s="221"/>
      <c r="S478" s="178"/>
    </row>
    <row r="479" spans="1:19" ht="36" x14ac:dyDescent="0.2">
      <c r="A479" s="241" t="s">
        <v>124</v>
      </c>
      <c r="B479" s="359"/>
      <c r="C479" s="441">
        <f>C500</f>
        <v>0</v>
      </c>
      <c r="D479" s="220">
        <f t="shared" ref="D479:P479" si="549">D500</f>
        <v>0</v>
      </c>
      <c r="E479" s="220">
        <f t="shared" si="549"/>
        <v>0</v>
      </c>
      <c r="F479" s="220">
        <f t="shared" si="549"/>
        <v>0</v>
      </c>
      <c r="G479" s="360">
        <f t="shared" si="549"/>
        <v>0</v>
      </c>
      <c r="H479" s="298">
        <f t="shared" si="549"/>
        <v>0</v>
      </c>
      <c r="I479" s="220">
        <f t="shared" si="549"/>
        <v>0</v>
      </c>
      <c r="J479" s="220">
        <f t="shared" si="549"/>
        <v>0</v>
      </c>
      <c r="K479" s="220">
        <f t="shared" si="549"/>
        <v>0</v>
      </c>
      <c r="L479" s="220">
        <f t="shared" si="549"/>
        <v>0</v>
      </c>
      <c r="M479" s="299">
        <f t="shared" si="549"/>
        <v>0</v>
      </c>
      <c r="N479" s="299">
        <f t="shared" si="549"/>
        <v>0</v>
      </c>
      <c r="O479" s="220">
        <f t="shared" si="549"/>
        <v>0</v>
      </c>
      <c r="P479" s="220">
        <f t="shared" si="549"/>
        <v>0</v>
      </c>
      <c r="Q479" s="220"/>
      <c r="R479" s="221"/>
      <c r="S479" s="178"/>
    </row>
    <row r="480" spans="1:19" x14ac:dyDescent="0.2">
      <c r="A480" s="245" t="s">
        <v>440</v>
      </c>
      <c r="B480" s="450"/>
      <c r="C480" s="308"/>
      <c r="D480" s="450"/>
      <c r="E480" s="450"/>
      <c r="F480" s="309"/>
      <c r="G480" s="211"/>
      <c r="H480" s="310"/>
      <c r="I480" s="211"/>
      <c r="J480" s="211"/>
      <c r="K480" s="211"/>
      <c r="L480" s="211"/>
      <c r="M480" s="311"/>
      <c r="N480" s="311"/>
      <c r="O480" s="211"/>
      <c r="P480" s="211"/>
      <c r="Q480" s="211"/>
      <c r="R480" s="312"/>
    </row>
    <row r="481" spans="1:19" hidden="1" x14ac:dyDescent="0.2">
      <c r="A481" s="247"/>
      <c r="B481" s="336"/>
      <c r="C481" s="337"/>
      <c r="D481" s="211"/>
      <c r="E481" s="211"/>
      <c r="F481" s="309"/>
      <c r="G481" s="211"/>
      <c r="H481" s="310"/>
      <c r="I481" s="211"/>
      <c r="J481" s="211"/>
      <c r="K481" s="211"/>
      <c r="L481" s="211"/>
      <c r="M481" s="311"/>
      <c r="N481" s="311"/>
      <c r="O481" s="211"/>
      <c r="P481" s="211"/>
      <c r="Q481" s="211"/>
      <c r="R481" s="312"/>
    </row>
    <row r="482" spans="1:19" x14ac:dyDescent="0.2">
      <c r="A482" s="239" t="s">
        <v>118</v>
      </c>
      <c r="B482" s="263"/>
      <c r="C482" s="439">
        <f>SUM(C483:C486)</f>
        <v>4706241</v>
      </c>
      <c r="D482" s="218">
        <f t="shared" ref="D482:E482" si="550">SUM(D483:D486)</f>
        <v>5215761</v>
      </c>
      <c r="E482" s="218">
        <f t="shared" si="550"/>
        <v>2648260</v>
      </c>
      <c r="F482" s="220">
        <f t="shared" ref="F482:I482" si="551">SUM(F483:F486)</f>
        <v>0</v>
      </c>
      <c r="G482" s="218" t="e">
        <f t="shared" si="551"/>
        <v>#VALUE!</v>
      </c>
      <c r="H482" s="298">
        <f t="shared" si="551"/>
        <v>0</v>
      </c>
      <c r="I482" s="218">
        <f t="shared" si="551"/>
        <v>2523469</v>
      </c>
      <c r="J482" s="218">
        <f t="shared" ref="J482:P482" si="552">SUM(J483:J486)</f>
        <v>1819684</v>
      </c>
      <c r="K482" s="218">
        <f t="shared" si="552"/>
        <v>5252790</v>
      </c>
      <c r="L482" s="218">
        <f t="shared" si="552"/>
        <v>17573307</v>
      </c>
      <c r="M482" s="299">
        <f t="shared" si="552"/>
        <v>21687209</v>
      </c>
      <c r="N482" s="299">
        <f t="shared" si="552"/>
        <v>21687209</v>
      </c>
      <c r="O482" s="218">
        <f t="shared" si="552"/>
        <v>75420</v>
      </c>
      <c r="P482" s="218">
        <f t="shared" si="552"/>
        <v>10328106</v>
      </c>
      <c r="Q482" s="218"/>
      <c r="R482" s="219"/>
      <c r="S482" s="178"/>
    </row>
    <row r="483" spans="1:19" ht="56.25" x14ac:dyDescent="0.2">
      <c r="A483" s="238" t="s">
        <v>119</v>
      </c>
      <c r="B483" s="263"/>
      <c r="C483" s="439"/>
      <c r="D483" s="218"/>
      <c r="E483" s="218"/>
      <c r="F483" s="220"/>
      <c r="G483" s="218"/>
      <c r="H483" s="298"/>
      <c r="I483" s="218"/>
      <c r="J483" s="453">
        <v>25772</v>
      </c>
      <c r="K483" s="453">
        <v>1608342</v>
      </c>
      <c r="L483" s="218">
        <v>4834522</v>
      </c>
      <c r="M483" s="299">
        <v>5536050</v>
      </c>
      <c r="N483" s="299">
        <v>5536050</v>
      </c>
      <c r="O483" s="218"/>
      <c r="P483" s="218">
        <v>5536050</v>
      </c>
      <c r="Q483" s="218"/>
      <c r="R483" s="361" t="s">
        <v>625</v>
      </c>
      <c r="S483" s="178"/>
    </row>
    <row r="484" spans="1:19" x14ac:dyDescent="0.2">
      <c r="A484" s="238" t="s">
        <v>120</v>
      </c>
      <c r="B484" s="263"/>
      <c r="C484" s="439"/>
      <c r="D484" s="218"/>
      <c r="E484" s="218"/>
      <c r="F484" s="220"/>
      <c r="G484" s="218"/>
      <c r="H484" s="298"/>
      <c r="I484" s="218"/>
      <c r="J484" s="218"/>
      <c r="K484" s="218"/>
      <c r="L484" s="218"/>
      <c r="M484" s="299"/>
      <c r="N484" s="299"/>
      <c r="O484" s="218"/>
      <c r="P484" s="218"/>
      <c r="Q484" s="218"/>
      <c r="R484" s="233"/>
      <c r="S484" s="178"/>
    </row>
    <row r="485" spans="1:19" ht="24" x14ac:dyDescent="0.2">
      <c r="A485" s="238" t="s">
        <v>616</v>
      </c>
      <c r="B485" s="263"/>
      <c r="C485" s="439"/>
      <c r="D485" s="218"/>
      <c r="E485" s="218"/>
      <c r="F485" s="220"/>
      <c r="G485" s="218"/>
      <c r="H485" s="298"/>
      <c r="I485" s="218"/>
      <c r="J485" s="218"/>
      <c r="K485" s="218"/>
      <c r="L485" s="218"/>
      <c r="M485" s="299"/>
      <c r="N485" s="299"/>
      <c r="O485" s="218"/>
      <c r="P485" s="218"/>
      <c r="Q485" s="218"/>
      <c r="R485" s="233"/>
      <c r="S485" s="178"/>
    </row>
    <row r="486" spans="1:19" x14ac:dyDescent="0.2">
      <c r="A486" s="239" t="s">
        <v>122</v>
      </c>
      <c r="B486" s="263"/>
      <c r="C486" s="439">
        <f>C487+C488</f>
        <v>4706241</v>
      </c>
      <c r="D486" s="218">
        <f t="shared" ref="D486:E486" si="553">D487+D488</f>
        <v>5215761</v>
      </c>
      <c r="E486" s="218">
        <f t="shared" si="553"/>
        <v>2648260</v>
      </c>
      <c r="F486" s="220">
        <f t="shared" ref="F486:P486" si="554">F487+F488</f>
        <v>0</v>
      </c>
      <c r="G486" s="218" t="e">
        <f t="shared" si="554"/>
        <v>#VALUE!</v>
      </c>
      <c r="H486" s="298">
        <f t="shared" si="554"/>
        <v>0</v>
      </c>
      <c r="I486" s="218">
        <f t="shared" si="554"/>
        <v>2523469</v>
      </c>
      <c r="J486" s="218">
        <f t="shared" si="554"/>
        <v>1793912</v>
      </c>
      <c r="K486" s="218">
        <f t="shared" si="554"/>
        <v>3644448</v>
      </c>
      <c r="L486" s="218">
        <f t="shared" si="554"/>
        <v>12738785</v>
      </c>
      <c r="M486" s="299">
        <f t="shared" si="554"/>
        <v>16151159</v>
      </c>
      <c r="N486" s="299">
        <f t="shared" si="554"/>
        <v>16151159</v>
      </c>
      <c r="O486" s="218">
        <f t="shared" si="554"/>
        <v>75420</v>
      </c>
      <c r="P486" s="218">
        <f t="shared" si="554"/>
        <v>4792056</v>
      </c>
      <c r="Q486" s="218"/>
      <c r="R486" s="233"/>
      <c r="S486" s="178"/>
    </row>
    <row r="487" spans="1:19" x14ac:dyDescent="0.2">
      <c r="A487" s="240" t="s">
        <v>123</v>
      </c>
      <c r="B487" s="263"/>
      <c r="C487" s="439">
        <f>C492+C493+C494+C498+C499</f>
        <v>0</v>
      </c>
      <c r="D487" s="218">
        <f t="shared" ref="D487:P487" si="555">D492+D493+D494+D498+D499</f>
        <v>0</v>
      </c>
      <c r="E487" s="218">
        <f t="shared" si="555"/>
        <v>0</v>
      </c>
      <c r="F487" s="220">
        <f t="shared" si="555"/>
        <v>0</v>
      </c>
      <c r="G487" s="218">
        <f t="shared" si="555"/>
        <v>0</v>
      </c>
      <c r="H487" s="298">
        <f t="shared" si="555"/>
        <v>0</v>
      </c>
      <c r="I487" s="218">
        <f t="shared" si="555"/>
        <v>0</v>
      </c>
      <c r="J487" s="218">
        <f t="shared" si="555"/>
        <v>512641</v>
      </c>
      <c r="K487" s="218">
        <f t="shared" si="555"/>
        <v>869510</v>
      </c>
      <c r="L487" s="218">
        <f t="shared" si="555"/>
        <v>4368969</v>
      </c>
      <c r="M487" s="299">
        <f t="shared" si="555"/>
        <v>5051403</v>
      </c>
      <c r="N487" s="299">
        <f t="shared" si="555"/>
        <v>5051403</v>
      </c>
      <c r="O487" s="218">
        <f t="shared" si="555"/>
        <v>75420</v>
      </c>
      <c r="P487" s="218">
        <f t="shared" si="555"/>
        <v>4792056</v>
      </c>
      <c r="Q487" s="218"/>
      <c r="R487" s="233"/>
      <c r="S487" s="178"/>
    </row>
    <row r="488" spans="1:19" ht="36" x14ac:dyDescent="0.2">
      <c r="A488" s="240" t="s">
        <v>124</v>
      </c>
      <c r="B488" s="263" t="s">
        <v>129</v>
      </c>
      <c r="C488" s="439">
        <f>C495+C496+C500</f>
        <v>4706241</v>
      </c>
      <c r="D488" s="218">
        <f t="shared" ref="D488:P488" si="556">D495+D496+D500</f>
        <v>5215761</v>
      </c>
      <c r="E488" s="218">
        <f t="shared" si="556"/>
        <v>2648260</v>
      </c>
      <c r="F488" s="220">
        <f t="shared" si="556"/>
        <v>0</v>
      </c>
      <c r="G488" s="218" t="e">
        <f t="shared" si="556"/>
        <v>#VALUE!</v>
      </c>
      <c r="H488" s="298">
        <f t="shared" si="556"/>
        <v>0</v>
      </c>
      <c r="I488" s="218">
        <f t="shared" si="556"/>
        <v>2523469</v>
      </c>
      <c r="J488" s="218">
        <f t="shared" si="556"/>
        <v>1281271</v>
      </c>
      <c r="K488" s="218">
        <f t="shared" si="556"/>
        <v>2774938</v>
      </c>
      <c r="L488" s="218">
        <f t="shared" si="556"/>
        <v>8369816</v>
      </c>
      <c r="M488" s="299">
        <f t="shared" si="556"/>
        <v>11099756</v>
      </c>
      <c r="N488" s="299">
        <f t="shared" si="556"/>
        <v>11099756</v>
      </c>
      <c r="O488" s="218">
        <f t="shared" si="556"/>
        <v>0</v>
      </c>
      <c r="P488" s="218">
        <f t="shared" si="556"/>
        <v>0</v>
      </c>
      <c r="Q488" s="218"/>
      <c r="R488" s="234"/>
      <c r="S488" s="178"/>
    </row>
    <row r="489" spans="1:19" x14ac:dyDescent="0.2">
      <c r="A489" s="239" t="s">
        <v>125</v>
      </c>
      <c r="B489" s="263"/>
      <c r="C489" s="439"/>
      <c r="D489" s="218"/>
      <c r="E489" s="218"/>
      <c r="F489" s="220"/>
      <c r="G489" s="218"/>
      <c r="H489" s="298"/>
      <c r="I489" s="218"/>
      <c r="J489" s="218"/>
      <c r="K489" s="218"/>
      <c r="L489" s="218"/>
      <c r="M489" s="299"/>
      <c r="N489" s="299"/>
      <c r="O489" s="218"/>
      <c r="P489" s="218"/>
      <c r="Q489" s="218"/>
      <c r="R489" s="233"/>
      <c r="S489" s="178"/>
    </row>
    <row r="490" spans="1:19" x14ac:dyDescent="0.2">
      <c r="A490" s="238" t="s">
        <v>126</v>
      </c>
      <c r="B490" s="263"/>
      <c r="C490" s="439"/>
      <c r="D490" s="218"/>
      <c r="E490" s="218"/>
      <c r="F490" s="220"/>
      <c r="G490" s="218"/>
      <c r="H490" s="298"/>
      <c r="I490" s="218"/>
      <c r="J490" s="218"/>
      <c r="K490" s="218"/>
      <c r="L490" s="218"/>
      <c r="M490" s="299"/>
      <c r="N490" s="299"/>
      <c r="O490" s="218"/>
      <c r="P490" s="218"/>
      <c r="Q490" s="218"/>
      <c r="R490" s="233"/>
      <c r="S490" s="178"/>
    </row>
    <row r="491" spans="1:19" ht="33.75" x14ac:dyDescent="0.2">
      <c r="A491" s="238" t="s">
        <v>127</v>
      </c>
      <c r="B491" s="263"/>
      <c r="C491" s="439">
        <f>C492+C493+C494+C495+C496</f>
        <v>4706241</v>
      </c>
      <c r="D491" s="439">
        <f t="shared" ref="D491:P491" si="557">D492+D493+D494+D495+D496</f>
        <v>5215761</v>
      </c>
      <c r="E491" s="439">
        <f t="shared" si="557"/>
        <v>2648260</v>
      </c>
      <c r="F491" s="439">
        <f t="shared" si="557"/>
        <v>0</v>
      </c>
      <c r="G491" s="439" t="e">
        <f t="shared" si="557"/>
        <v>#VALUE!</v>
      </c>
      <c r="H491" s="439">
        <f t="shared" si="557"/>
        <v>0</v>
      </c>
      <c r="I491" s="439">
        <f t="shared" si="557"/>
        <v>2523469</v>
      </c>
      <c r="J491" s="439">
        <f t="shared" si="557"/>
        <v>1655820</v>
      </c>
      <c r="K491" s="439">
        <f t="shared" si="557"/>
        <v>3159876</v>
      </c>
      <c r="L491" s="439">
        <f t="shared" si="557"/>
        <v>8807713</v>
      </c>
      <c r="M491" s="439">
        <f t="shared" si="557"/>
        <v>11359103</v>
      </c>
      <c r="N491" s="439">
        <f t="shared" si="557"/>
        <v>11359103</v>
      </c>
      <c r="O491" s="439">
        <f t="shared" si="557"/>
        <v>75420</v>
      </c>
      <c r="P491" s="439">
        <f t="shared" si="557"/>
        <v>0</v>
      </c>
      <c r="Q491" s="218"/>
      <c r="R491" s="349" t="s">
        <v>642</v>
      </c>
      <c r="S491" s="449"/>
    </row>
    <row r="492" spans="1:19" ht="90" x14ac:dyDescent="0.2">
      <c r="A492" s="240" t="s">
        <v>123</v>
      </c>
      <c r="B492" s="263" t="s">
        <v>441</v>
      </c>
      <c r="C492" s="439"/>
      <c r="D492" s="218"/>
      <c r="E492" s="218"/>
      <c r="F492" s="220"/>
      <c r="G492" s="218"/>
      <c r="H492" s="298"/>
      <c r="I492" s="218"/>
      <c r="J492" s="218">
        <v>92415</v>
      </c>
      <c r="K492" s="218">
        <v>138171</v>
      </c>
      <c r="L492" s="218">
        <v>183927</v>
      </c>
      <c r="M492" s="299">
        <v>183927</v>
      </c>
      <c r="N492" s="299">
        <v>183927</v>
      </c>
      <c r="O492" s="218"/>
      <c r="P492" s="218"/>
      <c r="Q492" s="218"/>
      <c r="R492" s="215" t="s">
        <v>442</v>
      </c>
      <c r="S492" s="178"/>
    </row>
    <row r="493" spans="1:19" ht="42.75" customHeight="1" x14ac:dyDescent="0.2">
      <c r="A493" s="240" t="s">
        <v>123</v>
      </c>
      <c r="B493" s="263" t="s">
        <v>441</v>
      </c>
      <c r="C493" s="439"/>
      <c r="D493" s="218"/>
      <c r="E493" s="218"/>
      <c r="F493" s="220"/>
      <c r="G493" s="218"/>
      <c r="H493" s="298"/>
      <c r="I493" s="218"/>
      <c r="J493" s="218">
        <v>161194</v>
      </c>
      <c r="K493" s="218">
        <v>161347</v>
      </c>
      <c r="L493" s="218">
        <v>172550</v>
      </c>
      <c r="M493" s="299"/>
      <c r="N493" s="299"/>
      <c r="O493" s="218"/>
      <c r="P493" s="218"/>
      <c r="Q493" s="218"/>
      <c r="R493" s="215" t="s">
        <v>443</v>
      </c>
      <c r="S493" s="178"/>
    </row>
    <row r="494" spans="1:19" ht="36" x14ac:dyDescent="0.2">
      <c r="A494" s="240" t="s">
        <v>123</v>
      </c>
      <c r="B494" s="263" t="s">
        <v>444</v>
      </c>
      <c r="C494" s="439"/>
      <c r="D494" s="218"/>
      <c r="E494" s="218"/>
      <c r="F494" s="220"/>
      <c r="G494" s="218"/>
      <c r="H494" s="298"/>
      <c r="I494" s="218"/>
      <c r="J494" s="218">
        <v>120940</v>
      </c>
      <c r="K494" s="218">
        <v>85420</v>
      </c>
      <c r="L494" s="218">
        <v>81420</v>
      </c>
      <c r="M494" s="299">
        <v>75420</v>
      </c>
      <c r="N494" s="299">
        <v>75420</v>
      </c>
      <c r="O494" s="218">
        <v>75420</v>
      </c>
      <c r="P494" s="218"/>
      <c r="Q494" s="218"/>
      <c r="R494" s="215" t="s">
        <v>445</v>
      </c>
      <c r="S494" s="178"/>
    </row>
    <row r="495" spans="1:19" ht="72" x14ac:dyDescent="0.2">
      <c r="A495" s="240" t="s">
        <v>124</v>
      </c>
      <c r="B495" s="263" t="s">
        <v>446</v>
      </c>
      <c r="C495" s="439">
        <v>4706241</v>
      </c>
      <c r="D495" s="218">
        <v>5215761</v>
      </c>
      <c r="E495" s="218">
        <v>2648260</v>
      </c>
      <c r="F495" s="220"/>
      <c r="G495" s="321" t="s">
        <v>129</v>
      </c>
      <c r="H495" s="298"/>
      <c r="I495" s="220">
        <v>2523469</v>
      </c>
      <c r="J495" s="220">
        <v>1281271</v>
      </c>
      <c r="K495" s="218"/>
      <c r="L495" s="218"/>
      <c r="M495" s="299"/>
      <c r="N495" s="299"/>
      <c r="O495" s="218"/>
      <c r="P495" s="218"/>
      <c r="Q495" s="218"/>
      <c r="R495" s="221" t="s">
        <v>622</v>
      </c>
      <c r="S495" s="178"/>
    </row>
    <row r="496" spans="1:19" ht="60" x14ac:dyDescent="0.2">
      <c r="A496" s="241" t="s">
        <v>124</v>
      </c>
      <c r="B496" s="359" t="s">
        <v>80</v>
      </c>
      <c r="C496" s="381"/>
      <c r="D496" s="220"/>
      <c r="E496" s="220"/>
      <c r="F496" s="220"/>
      <c r="G496" s="360"/>
      <c r="H496" s="298"/>
      <c r="I496" s="220"/>
      <c r="J496" s="298"/>
      <c r="K496" s="298">
        <v>2774938</v>
      </c>
      <c r="L496" s="298">
        <v>8369816</v>
      </c>
      <c r="M496" s="299">
        <v>11099756</v>
      </c>
      <c r="N496" s="299">
        <v>11099756</v>
      </c>
      <c r="O496" s="220"/>
      <c r="P496" s="220"/>
      <c r="Q496" s="220" t="s">
        <v>604</v>
      </c>
      <c r="R496" s="221" t="s">
        <v>621</v>
      </c>
      <c r="S496" s="178"/>
    </row>
    <row r="497" spans="1:19" x14ac:dyDescent="0.2">
      <c r="A497" s="241" t="s">
        <v>438</v>
      </c>
      <c r="B497" s="359"/>
      <c r="C497" s="441">
        <f>C498+C499+C500</f>
        <v>0</v>
      </c>
      <c r="D497" s="220">
        <f t="shared" ref="D497:P497" si="558">D498+D499+D500</f>
        <v>0</v>
      </c>
      <c r="E497" s="220">
        <f t="shared" si="558"/>
        <v>0</v>
      </c>
      <c r="F497" s="220">
        <f t="shared" si="558"/>
        <v>0</v>
      </c>
      <c r="G497" s="360">
        <f t="shared" si="558"/>
        <v>0</v>
      </c>
      <c r="H497" s="298">
        <f t="shared" si="558"/>
        <v>0</v>
      </c>
      <c r="I497" s="220">
        <f t="shared" si="558"/>
        <v>0</v>
      </c>
      <c r="J497" s="220">
        <f t="shared" si="558"/>
        <v>138092</v>
      </c>
      <c r="K497" s="220">
        <f t="shared" si="558"/>
        <v>484572</v>
      </c>
      <c r="L497" s="220">
        <f t="shared" si="558"/>
        <v>3931072</v>
      </c>
      <c r="M497" s="299">
        <f t="shared" si="558"/>
        <v>4792056</v>
      </c>
      <c r="N497" s="299">
        <f t="shared" si="558"/>
        <v>4792056</v>
      </c>
      <c r="O497" s="220">
        <f t="shared" si="558"/>
        <v>0</v>
      </c>
      <c r="P497" s="220">
        <f t="shared" si="558"/>
        <v>4792056</v>
      </c>
      <c r="Q497" s="220"/>
      <c r="R497" s="221"/>
      <c r="S497" s="178"/>
    </row>
    <row r="498" spans="1:19" ht="85.5" customHeight="1" x14ac:dyDescent="0.2">
      <c r="A498" s="241" t="s">
        <v>123</v>
      </c>
      <c r="B498" s="359" t="s">
        <v>447</v>
      </c>
      <c r="C498" s="381"/>
      <c r="D498" s="220"/>
      <c r="E498" s="220"/>
      <c r="F498" s="220"/>
      <c r="G498" s="360"/>
      <c r="H498" s="298"/>
      <c r="I498" s="220"/>
      <c r="J498" s="220"/>
      <c r="K498" s="220"/>
      <c r="L498" s="220">
        <v>3226180</v>
      </c>
      <c r="M498" s="299">
        <v>3927708</v>
      </c>
      <c r="N498" s="299">
        <v>3927708</v>
      </c>
      <c r="O498" s="220"/>
      <c r="P498" s="220">
        <v>3927708</v>
      </c>
      <c r="Q498" s="220"/>
      <c r="R498" s="221" t="s">
        <v>448</v>
      </c>
      <c r="S498" s="178"/>
    </row>
    <row r="499" spans="1:19" ht="120.75" customHeight="1" x14ac:dyDescent="0.2">
      <c r="A499" s="241" t="s">
        <v>123</v>
      </c>
      <c r="B499" s="359" t="s">
        <v>447</v>
      </c>
      <c r="C499" s="381"/>
      <c r="D499" s="220"/>
      <c r="E499" s="220"/>
      <c r="F499" s="220"/>
      <c r="G499" s="360"/>
      <c r="H499" s="298"/>
      <c r="I499" s="220"/>
      <c r="J499" s="220">
        <v>138092</v>
      </c>
      <c r="K499" s="220">
        <v>484572</v>
      </c>
      <c r="L499" s="220">
        <v>704892</v>
      </c>
      <c r="M499" s="299">
        <v>864348</v>
      </c>
      <c r="N499" s="299">
        <v>864348</v>
      </c>
      <c r="O499" s="220"/>
      <c r="P499" s="220">
        <v>864348</v>
      </c>
      <c r="Q499" s="220"/>
      <c r="R499" s="221" t="s">
        <v>449</v>
      </c>
      <c r="S499" s="178"/>
    </row>
    <row r="500" spans="1:19" ht="36" x14ac:dyDescent="0.2">
      <c r="A500" s="241" t="s">
        <v>124</v>
      </c>
      <c r="B500" s="359"/>
      <c r="C500" s="381"/>
      <c r="D500" s="220"/>
      <c r="E500" s="220"/>
      <c r="F500" s="220"/>
      <c r="G500" s="360"/>
      <c r="H500" s="298"/>
      <c r="I500" s="220"/>
      <c r="J500" s="220"/>
      <c r="K500" s="220"/>
      <c r="L500" s="220"/>
      <c r="M500" s="299"/>
      <c r="N500" s="299"/>
      <c r="O500" s="220"/>
      <c r="P500" s="220"/>
      <c r="Q500" s="220"/>
      <c r="R500" s="221"/>
      <c r="S500" s="178"/>
    </row>
    <row r="501" spans="1:19" ht="36" x14ac:dyDescent="0.2">
      <c r="A501" s="247" t="s">
        <v>221</v>
      </c>
      <c r="B501" s="336"/>
      <c r="C501" s="337"/>
      <c r="D501" s="211"/>
      <c r="E501" s="211"/>
      <c r="F501" s="309"/>
      <c r="G501" s="211"/>
      <c r="H501" s="310"/>
      <c r="I501" s="211"/>
      <c r="J501" s="211"/>
      <c r="K501" s="211"/>
      <c r="L501" s="211"/>
      <c r="M501" s="311"/>
      <c r="N501" s="311"/>
      <c r="O501" s="211"/>
      <c r="P501" s="211"/>
      <c r="Q501" s="211"/>
      <c r="R501" s="209"/>
    </row>
    <row r="502" spans="1:19" x14ac:dyDescent="0.2">
      <c r="A502" s="239" t="s">
        <v>118</v>
      </c>
      <c r="B502" s="263"/>
      <c r="C502" s="439">
        <f>SUM(C503:C506)</f>
        <v>24000</v>
      </c>
      <c r="D502" s="218">
        <f t="shared" ref="D502:E502" si="559">SUM(D503:D506)</f>
        <v>894586</v>
      </c>
      <c r="E502" s="218">
        <f t="shared" si="559"/>
        <v>894586</v>
      </c>
      <c r="F502" s="220">
        <f t="shared" ref="F502:P502" si="560">SUM(F503:F506)</f>
        <v>894586</v>
      </c>
      <c r="G502" s="218" t="e">
        <f t="shared" si="560"/>
        <v>#VALUE!</v>
      </c>
      <c r="H502" s="298">
        <f t="shared" si="560"/>
        <v>0</v>
      </c>
      <c r="I502" s="218">
        <f t="shared" si="560"/>
        <v>0</v>
      </c>
      <c r="J502" s="218">
        <f t="shared" si="560"/>
        <v>352000</v>
      </c>
      <c r="K502" s="218">
        <f t="shared" si="560"/>
        <v>670818</v>
      </c>
      <c r="L502" s="218">
        <f t="shared" si="560"/>
        <v>352000</v>
      </c>
      <c r="M502" s="299">
        <f t="shared" si="560"/>
        <v>352000</v>
      </c>
      <c r="N502" s="299">
        <f t="shared" si="560"/>
        <v>352000</v>
      </c>
      <c r="O502" s="218">
        <f t="shared" si="560"/>
        <v>0</v>
      </c>
      <c r="P502" s="218">
        <f t="shared" si="560"/>
        <v>352000</v>
      </c>
      <c r="Q502" s="218"/>
      <c r="R502" s="219"/>
      <c r="S502" s="178"/>
    </row>
    <row r="503" spans="1:19" x14ac:dyDescent="0.2">
      <c r="A503" s="238" t="s">
        <v>119</v>
      </c>
      <c r="B503" s="263"/>
      <c r="C503" s="439"/>
      <c r="D503" s="218"/>
      <c r="E503" s="218"/>
      <c r="F503" s="220"/>
      <c r="G503" s="218"/>
      <c r="H503" s="298"/>
      <c r="I503" s="218"/>
      <c r="J503" s="218"/>
      <c r="K503" s="218"/>
      <c r="L503" s="218"/>
      <c r="M503" s="299"/>
      <c r="N503" s="299"/>
      <c r="O503" s="218"/>
      <c r="P503" s="218"/>
      <c r="Q503" s="218"/>
      <c r="R503" s="219"/>
      <c r="S503" s="178"/>
    </row>
    <row r="504" spans="1:19" x14ac:dyDescent="0.2">
      <c r="A504" s="238" t="s">
        <v>120</v>
      </c>
      <c r="B504" s="263"/>
      <c r="C504" s="439"/>
      <c r="D504" s="218"/>
      <c r="E504" s="218"/>
      <c r="F504" s="220"/>
      <c r="G504" s="218"/>
      <c r="H504" s="298"/>
      <c r="I504" s="218"/>
      <c r="J504" s="218"/>
      <c r="K504" s="218"/>
      <c r="L504" s="218"/>
      <c r="M504" s="299"/>
      <c r="N504" s="299"/>
      <c r="O504" s="218"/>
      <c r="P504" s="218"/>
      <c r="Q504" s="218"/>
      <c r="R504" s="219"/>
      <c r="S504" s="178"/>
    </row>
    <row r="505" spans="1:19" ht="24" x14ac:dyDescent="0.2">
      <c r="A505" s="238" t="s">
        <v>616</v>
      </c>
      <c r="B505" s="263"/>
      <c r="C505" s="439"/>
      <c r="D505" s="218"/>
      <c r="E505" s="218"/>
      <c r="F505" s="220"/>
      <c r="G505" s="218"/>
      <c r="H505" s="298"/>
      <c r="I505" s="218"/>
      <c r="J505" s="218"/>
      <c r="K505" s="218"/>
      <c r="L505" s="218"/>
      <c r="M505" s="299"/>
      <c r="N505" s="299"/>
      <c r="O505" s="218"/>
      <c r="P505" s="218"/>
      <c r="Q505" s="218"/>
      <c r="R505" s="219"/>
      <c r="S505" s="178"/>
    </row>
    <row r="506" spans="1:19" x14ac:dyDescent="0.2">
      <c r="A506" s="239" t="s">
        <v>122</v>
      </c>
      <c r="B506" s="263"/>
      <c r="C506" s="439">
        <f>C507+C508</f>
        <v>24000</v>
      </c>
      <c r="D506" s="218">
        <f t="shared" ref="D506:E506" si="561">D507+D508</f>
        <v>894586</v>
      </c>
      <c r="E506" s="218">
        <f t="shared" si="561"/>
        <v>894586</v>
      </c>
      <c r="F506" s="220">
        <f t="shared" ref="F506:P506" si="562">F507+F508</f>
        <v>894586</v>
      </c>
      <c r="G506" s="218" t="e">
        <f t="shared" si="562"/>
        <v>#VALUE!</v>
      </c>
      <c r="H506" s="298">
        <f t="shared" si="562"/>
        <v>0</v>
      </c>
      <c r="I506" s="218">
        <f t="shared" si="562"/>
        <v>0</v>
      </c>
      <c r="J506" s="218">
        <f t="shared" si="562"/>
        <v>352000</v>
      </c>
      <c r="K506" s="218">
        <f t="shared" si="562"/>
        <v>670818</v>
      </c>
      <c r="L506" s="218">
        <f t="shared" si="562"/>
        <v>352000</v>
      </c>
      <c r="M506" s="299">
        <f t="shared" si="562"/>
        <v>352000</v>
      </c>
      <c r="N506" s="299">
        <f t="shared" si="562"/>
        <v>352000</v>
      </c>
      <c r="O506" s="218">
        <f t="shared" si="562"/>
        <v>0</v>
      </c>
      <c r="P506" s="218">
        <f t="shared" si="562"/>
        <v>352000</v>
      </c>
      <c r="Q506" s="218"/>
      <c r="R506" s="219"/>
      <c r="S506" s="178"/>
    </row>
    <row r="507" spans="1:19" x14ac:dyDescent="0.2">
      <c r="A507" s="240" t="s">
        <v>123</v>
      </c>
      <c r="B507" s="263"/>
      <c r="C507" s="439">
        <f>C512</f>
        <v>24000</v>
      </c>
      <c r="D507" s="218">
        <f t="shared" ref="D507:E507" si="563">D512</f>
        <v>894586</v>
      </c>
      <c r="E507" s="218">
        <f t="shared" si="563"/>
        <v>894586</v>
      </c>
      <c r="F507" s="220">
        <f t="shared" ref="F507:P507" si="564">F512</f>
        <v>894586</v>
      </c>
      <c r="G507" s="218" t="str">
        <f t="shared" si="564"/>
        <v>42.06.00 Valsts izglītības satura centra darbības nodrošināšana</v>
      </c>
      <c r="H507" s="298">
        <f t="shared" si="564"/>
        <v>0</v>
      </c>
      <c r="I507" s="218">
        <f t="shared" si="564"/>
        <v>0</v>
      </c>
      <c r="J507" s="218">
        <f t="shared" si="564"/>
        <v>352000</v>
      </c>
      <c r="K507" s="218">
        <f t="shared" si="564"/>
        <v>352000</v>
      </c>
      <c r="L507" s="218">
        <f t="shared" si="564"/>
        <v>352000</v>
      </c>
      <c r="M507" s="299">
        <f t="shared" si="564"/>
        <v>352000</v>
      </c>
      <c r="N507" s="299">
        <f t="shared" si="564"/>
        <v>352000</v>
      </c>
      <c r="O507" s="218">
        <f t="shared" si="564"/>
        <v>0</v>
      </c>
      <c r="P507" s="218">
        <f t="shared" si="564"/>
        <v>352000</v>
      </c>
      <c r="Q507" s="218"/>
      <c r="R507" s="362"/>
      <c r="S507" s="178"/>
    </row>
    <row r="508" spans="1:19" ht="36" x14ac:dyDescent="0.2">
      <c r="A508" s="240" t="s">
        <v>124</v>
      </c>
      <c r="B508" s="263"/>
      <c r="C508" s="439">
        <f>C513+C514</f>
        <v>0</v>
      </c>
      <c r="D508" s="218">
        <f t="shared" ref="D508:E508" si="565">D513+D514</f>
        <v>0</v>
      </c>
      <c r="E508" s="218">
        <f t="shared" si="565"/>
        <v>0</v>
      </c>
      <c r="F508" s="220">
        <f t="shared" ref="F508:P508" si="566">F513+F514</f>
        <v>0</v>
      </c>
      <c r="G508" s="218">
        <f t="shared" si="566"/>
        <v>0</v>
      </c>
      <c r="H508" s="298">
        <f t="shared" si="566"/>
        <v>0</v>
      </c>
      <c r="I508" s="218">
        <f t="shared" si="566"/>
        <v>0</v>
      </c>
      <c r="J508" s="218">
        <f t="shared" si="566"/>
        <v>0</v>
      </c>
      <c r="K508" s="218">
        <f t="shared" si="566"/>
        <v>318818</v>
      </c>
      <c r="L508" s="218">
        <f t="shared" si="566"/>
        <v>0</v>
      </c>
      <c r="M508" s="299">
        <f t="shared" si="566"/>
        <v>0</v>
      </c>
      <c r="N508" s="299">
        <f t="shared" si="566"/>
        <v>0</v>
      </c>
      <c r="O508" s="218">
        <f t="shared" si="566"/>
        <v>0</v>
      </c>
      <c r="P508" s="218">
        <f t="shared" si="566"/>
        <v>0</v>
      </c>
      <c r="Q508" s="218"/>
      <c r="R508" s="362"/>
      <c r="S508" s="178"/>
    </row>
    <row r="509" spans="1:19" x14ac:dyDescent="0.2">
      <c r="A509" s="239" t="s">
        <v>125</v>
      </c>
      <c r="B509" s="263"/>
      <c r="C509" s="439"/>
      <c r="D509" s="218"/>
      <c r="E509" s="218"/>
      <c r="F509" s="220"/>
      <c r="G509" s="218"/>
      <c r="H509" s="298"/>
      <c r="I509" s="218"/>
      <c r="J509" s="218"/>
      <c r="K509" s="218"/>
      <c r="L509" s="218"/>
      <c r="M509" s="299"/>
      <c r="N509" s="299"/>
      <c r="O509" s="218"/>
      <c r="P509" s="218"/>
      <c r="Q509" s="218"/>
      <c r="R509" s="233"/>
      <c r="S509" s="178"/>
    </row>
    <row r="510" spans="1:19" x14ac:dyDescent="0.2">
      <c r="A510" s="238" t="s">
        <v>126</v>
      </c>
      <c r="B510" s="263"/>
      <c r="C510" s="439"/>
      <c r="D510" s="218"/>
      <c r="E510" s="218"/>
      <c r="F510" s="220"/>
      <c r="G510" s="218"/>
      <c r="H510" s="298"/>
      <c r="I510" s="218"/>
      <c r="J510" s="218"/>
      <c r="K510" s="218"/>
      <c r="L510" s="218"/>
      <c r="M510" s="299"/>
      <c r="N510" s="299"/>
      <c r="O510" s="218"/>
      <c r="P510" s="218"/>
      <c r="Q510" s="218"/>
      <c r="R510" s="233"/>
      <c r="S510" s="178"/>
    </row>
    <row r="511" spans="1:19" x14ac:dyDescent="0.2">
      <c r="A511" s="238" t="s">
        <v>127</v>
      </c>
      <c r="B511" s="263"/>
      <c r="C511" s="439">
        <f>C512+C513+C514</f>
        <v>24000</v>
      </c>
      <c r="D511" s="218">
        <f t="shared" ref="D511:E511" si="567">D512+D513+D514</f>
        <v>894586</v>
      </c>
      <c r="E511" s="218">
        <f t="shared" si="567"/>
        <v>894586</v>
      </c>
      <c r="F511" s="220">
        <f t="shared" ref="F511:P511" si="568">F512+F513+F514</f>
        <v>894586</v>
      </c>
      <c r="G511" s="218" t="e">
        <f t="shared" si="568"/>
        <v>#VALUE!</v>
      </c>
      <c r="H511" s="298">
        <f t="shared" si="568"/>
        <v>0</v>
      </c>
      <c r="I511" s="218">
        <f t="shared" si="568"/>
        <v>0</v>
      </c>
      <c r="J511" s="218">
        <f t="shared" si="568"/>
        <v>352000</v>
      </c>
      <c r="K511" s="218">
        <f t="shared" si="568"/>
        <v>670818</v>
      </c>
      <c r="L511" s="218">
        <f t="shared" si="568"/>
        <v>352000</v>
      </c>
      <c r="M511" s="299">
        <f t="shared" si="568"/>
        <v>352000</v>
      </c>
      <c r="N511" s="299">
        <f t="shared" si="568"/>
        <v>352000</v>
      </c>
      <c r="O511" s="218">
        <f t="shared" si="568"/>
        <v>0</v>
      </c>
      <c r="P511" s="218">
        <f t="shared" si="568"/>
        <v>352000</v>
      </c>
      <c r="Q511" s="218"/>
      <c r="R511" s="233"/>
      <c r="S511" s="178"/>
    </row>
    <row r="512" spans="1:19" ht="51" customHeight="1" x14ac:dyDescent="0.2">
      <c r="A512" s="240" t="s">
        <v>123</v>
      </c>
      <c r="B512" s="263" t="s">
        <v>227</v>
      </c>
      <c r="C512" s="439">
        <v>24000</v>
      </c>
      <c r="D512" s="218">
        <v>894586</v>
      </c>
      <c r="E512" s="218">
        <v>894586</v>
      </c>
      <c r="F512" s="220">
        <v>894586</v>
      </c>
      <c r="G512" s="218" t="s">
        <v>227</v>
      </c>
      <c r="H512" s="298"/>
      <c r="I512" s="218"/>
      <c r="J512" s="218">
        <v>352000</v>
      </c>
      <c r="K512" s="218">
        <v>352000</v>
      </c>
      <c r="L512" s="218">
        <v>352000</v>
      </c>
      <c r="M512" s="299">
        <v>352000</v>
      </c>
      <c r="N512" s="299">
        <v>352000</v>
      </c>
      <c r="O512" s="218"/>
      <c r="P512" s="218">
        <v>352000</v>
      </c>
      <c r="Q512" s="218"/>
      <c r="R512" s="215" t="s">
        <v>643</v>
      </c>
      <c r="S512" s="178"/>
    </row>
    <row r="513" spans="1:19" ht="67.5" hidden="1" x14ac:dyDescent="0.2">
      <c r="A513" s="240" t="s">
        <v>124</v>
      </c>
      <c r="B513" s="263" t="s">
        <v>143</v>
      </c>
      <c r="C513" s="439"/>
      <c r="D513" s="218"/>
      <c r="E513" s="218"/>
      <c r="F513" s="220"/>
      <c r="G513" s="218"/>
      <c r="H513" s="298"/>
      <c r="I513" s="218"/>
      <c r="J513" s="218"/>
      <c r="K513" s="218"/>
      <c r="L513" s="218"/>
      <c r="M513" s="299"/>
      <c r="N513" s="299"/>
      <c r="O513" s="218"/>
      <c r="P513" s="218"/>
      <c r="Q513" s="218"/>
      <c r="R513" s="346" t="s">
        <v>222</v>
      </c>
      <c r="S513" s="183" t="s">
        <v>129</v>
      </c>
    </row>
    <row r="514" spans="1:19" ht="60" x14ac:dyDescent="0.2">
      <c r="A514" s="240" t="s">
        <v>124</v>
      </c>
      <c r="B514" s="318" t="s">
        <v>80</v>
      </c>
      <c r="C514" s="439"/>
      <c r="D514" s="218"/>
      <c r="E514" s="218"/>
      <c r="F514" s="220"/>
      <c r="G514" s="218"/>
      <c r="H514" s="298"/>
      <c r="I514" s="218"/>
      <c r="J514" s="218"/>
      <c r="K514" s="218">
        <v>318818</v>
      </c>
      <c r="L514" s="218"/>
      <c r="M514" s="299"/>
      <c r="N514" s="299"/>
      <c r="O514" s="218"/>
      <c r="P514" s="218"/>
      <c r="Q514" s="218"/>
      <c r="R514" s="346" t="s">
        <v>619</v>
      </c>
      <c r="S514" s="183"/>
    </row>
    <row r="515" spans="1:19" x14ac:dyDescent="0.2">
      <c r="A515" s="245" t="s">
        <v>223</v>
      </c>
      <c r="B515" s="336"/>
      <c r="C515" s="337"/>
      <c r="D515" s="211"/>
      <c r="E515" s="211"/>
      <c r="F515" s="309"/>
      <c r="G515" s="211"/>
      <c r="H515" s="310"/>
      <c r="I515" s="211"/>
      <c r="J515" s="211"/>
      <c r="K515" s="211"/>
      <c r="L515" s="211"/>
      <c r="M515" s="311"/>
      <c r="N515" s="311"/>
      <c r="O515" s="211"/>
      <c r="P515" s="211"/>
      <c r="Q515" s="211"/>
      <c r="R515" s="209"/>
    </row>
    <row r="516" spans="1:19" x14ac:dyDescent="0.2">
      <c r="A516" s="239" t="s">
        <v>118</v>
      </c>
      <c r="B516" s="263"/>
      <c r="C516" s="439">
        <f>SUM(C517:C520)</f>
        <v>1066117</v>
      </c>
      <c r="D516" s="218">
        <f t="shared" ref="D516:E516" si="569">SUM(D517:D520)</f>
        <v>201629</v>
      </c>
      <c r="E516" s="218">
        <f t="shared" si="569"/>
        <v>100400</v>
      </c>
      <c r="F516" s="220">
        <f t="shared" ref="F516:P516" si="570">SUM(F517:F520)</f>
        <v>100400</v>
      </c>
      <c r="G516" s="218" t="e">
        <f t="shared" si="570"/>
        <v>#VALUE!</v>
      </c>
      <c r="H516" s="298">
        <f t="shared" si="570"/>
        <v>0</v>
      </c>
      <c r="I516" s="218">
        <f t="shared" si="570"/>
        <v>1317847</v>
      </c>
      <c r="J516" s="218">
        <f t="shared" si="570"/>
        <v>7306200</v>
      </c>
      <c r="K516" s="218">
        <f t="shared" si="570"/>
        <v>7306200</v>
      </c>
      <c r="L516" s="218">
        <f t="shared" si="570"/>
        <v>7306200</v>
      </c>
      <c r="M516" s="299">
        <f t="shared" si="570"/>
        <v>7404850</v>
      </c>
      <c r="N516" s="299">
        <f t="shared" si="570"/>
        <v>7404850</v>
      </c>
      <c r="O516" s="218">
        <f t="shared" si="570"/>
        <v>0</v>
      </c>
      <c r="P516" s="218">
        <f t="shared" si="570"/>
        <v>7306200</v>
      </c>
      <c r="Q516" s="218"/>
      <c r="R516" s="219"/>
      <c r="S516" s="178"/>
    </row>
    <row r="517" spans="1:19" x14ac:dyDescent="0.2">
      <c r="A517" s="238" t="s">
        <v>119</v>
      </c>
      <c r="B517" s="263"/>
      <c r="C517" s="439"/>
      <c r="D517" s="218"/>
      <c r="E517" s="218"/>
      <c r="F517" s="220"/>
      <c r="G517" s="218"/>
      <c r="H517" s="298"/>
      <c r="I517" s="218"/>
      <c r="J517" s="218"/>
      <c r="K517" s="218"/>
      <c r="L517" s="218"/>
      <c r="M517" s="299"/>
      <c r="N517" s="299"/>
      <c r="O517" s="218"/>
      <c r="P517" s="218"/>
      <c r="Q517" s="218"/>
      <c r="R517" s="219"/>
      <c r="S517" s="178"/>
    </row>
    <row r="518" spans="1:19" x14ac:dyDescent="0.2">
      <c r="A518" s="238" t="s">
        <v>120</v>
      </c>
      <c r="B518" s="263"/>
      <c r="C518" s="439"/>
      <c r="D518" s="218"/>
      <c r="E518" s="218"/>
      <c r="F518" s="220"/>
      <c r="G518" s="218"/>
      <c r="H518" s="298"/>
      <c r="I518" s="218"/>
      <c r="J518" s="218"/>
      <c r="K518" s="218"/>
      <c r="L518" s="218"/>
      <c r="M518" s="299"/>
      <c r="N518" s="299"/>
      <c r="O518" s="218"/>
      <c r="P518" s="218"/>
      <c r="Q518" s="218"/>
      <c r="R518" s="233"/>
      <c r="S518" s="178"/>
    </row>
    <row r="519" spans="1:19" ht="24" x14ac:dyDescent="0.2">
      <c r="A519" s="238" t="s">
        <v>616</v>
      </c>
      <c r="B519" s="263"/>
      <c r="C519" s="439"/>
      <c r="D519" s="218"/>
      <c r="E519" s="218"/>
      <c r="F519" s="220"/>
      <c r="G519" s="218"/>
      <c r="H519" s="298"/>
      <c r="I519" s="218"/>
      <c r="J519" s="218"/>
      <c r="K519" s="218"/>
      <c r="L519" s="218"/>
      <c r="M519" s="299"/>
      <c r="N519" s="299"/>
      <c r="O519" s="218"/>
      <c r="P519" s="218"/>
      <c r="Q519" s="218"/>
      <c r="R519" s="233"/>
      <c r="S519" s="178"/>
    </row>
    <row r="520" spans="1:19" x14ac:dyDescent="0.2">
      <c r="A520" s="239" t="s">
        <v>122</v>
      </c>
      <c r="B520" s="263"/>
      <c r="C520" s="439">
        <f>C521+C522</f>
        <v>1066117</v>
      </c>
      <c r="D520" s="218">
        <f t="shared" ref="D520:E520" si="571">D521+D522</f>
        <v>201629</v>
      </c>
      <c r="E520" s="218">
        <f t="shared" si="571"/>
        <v>100400</v>
      </c>
      <c r="F520" s="220">
        <f t="shared" ref="F520:P520" si="572">F521+F522</f>
        <v>100400</v>
      </c>
      <c r="G520" s="218" t="e">
        <f t="shared" si="572"/>
        <v>#VALUE!</v>
      </c>
      <c r="H520" s="298">
        <f t="shared" si="572"/>
        <v>0</v>
      </c>
      <c r="I520" s="218">
        <f t="shared" si="572"/>
        <v>1317847</v>
      </c>
      <c r="J520" s="218">
        <f t="shared" si="572"/>
        <v>7306200</v>
      </c>
      <c r="K520" s="218">
        <f t="shared" si="572"/>
        <v>7306200</v>
      </c>
      <c r="L520" s="218">
        <f t="shared" si="572"/>
        <v>7306200</v>
      </c>
      <c r="M520" s="299">
        <f t="shared" si="572"/>
        <v>7404850</v>
      </c>
      <c r="N520" s="299">
        <f t="shared" si="572"/>
        <v>7404850</v>
      </c>
      <c r="O520" s="218">
        <f t="shared" si="572"/>
        <v>0</v>
      </c>
      <c r="P520" s="218">
        <f t="shared" si="572"/>
        <v>7306200</v>
      </c>
      <c r="Q520" s="218"/>
      <c r="R520" s="233"/>
      <c r="S520" s="178"/>
    </row>
    <row r="521" spans="1:19" x14ac:dyDescent="0.2">
      <c r="A521" s="240" t="s">
        <v>123</v>
      </c>
      <c r="B521" s="263"/>
      <c r="C521" s="439">
        <f>C526+C527</f>
        <v>100400</v>
      </c>
      <c r="D521" s="218">
        <f t="shared" ref="D521:E521" si="573">D526+D527</f>
        <v>100400</v>
      </c>
      <c r="E521" s="218">
        <f t="shared" si="573"/>
        <v>100400</v>
      </c>
      <c r="F521" s="220">
        <f t="shared" ref="F521:P521" si="574">F526+F527</f>
        <v>100400</v>
      </c>
      <c r="G521" s="218" t="e">
        <f t="shared" si="574"/>
        <v>#VALUE!</v>
      </c>
      <c r="H521" s="298">
        <f t="shared" si="574"/>
        <v>0</v>
      </c>
      <c r="I521" s="218">
        <f t="shared" si="574"/>
        <v>0</v>
      </c>
      <c r="J521" s="218">
        <f t="shared" si="574"/>
        <v>7306200</v>
      </c>
      <c r="K521" s="218">
        <f t="shared" si="574"/>
        <v>7306200</v>
      </c>
      <c r="L521" s="218">
        <f t="shared" si="574"/>
        <v>7306200</v>
      </c>
      <c r="M521" s="299">
        <f t="shared" si="574"/>
        <v>7404850</v>
      </c>
      <c r="N521" s="299">
        <f t="shared" si="574"/>
        <v>7404850</v>
      </c>
      <c r="O521" s="218">
        <f t="shared" si="574"/>
        <v>0</v>
      </c>
      <c r="P521" s="218">
        <f t="shared" si="574"/>
        <v>7306200</v>
      </c>
      <c r="Q521" s="218"/>
      <c r="R521" s="233"/>
      <c r="S521" s="178"/>
    </row>
    <row r="522" spans="1:19" ht="36" x14ac:dyDescent="0.2">
      <c r="A522" s="240" t="s">
        <v>124</v>
      </c>
      <c r="B522" s="263" t="s">
        <v>129</v>
      </c>
      <c r="C522" s="439">
        <f>C528</f>
        <v>965717</v>
      </c>
      <c r="D522" s="218">
        <f t="shared" ref="D522:E522" si="575">D528</f>
        <v>101229</v>
      </c>
      <c r="E522" s="218">
        <f t="shared" si="575"/>
        <v>0</v>
      </c>
      <c r="F522" s="220">
        <f t="shared" ref="F522:P522" si="576">F528</f>
        <v>0</v>
      </c>
      <c r="G522" s="218">
        <f t="shared" si="576"/>
        <v>0</v>
      </c>
      <c r="H522" s="298">
        <f t="shared" si="576"/>
        <v>0</v>
      </c>
      <c r="I522" s="218">
        <f t="shared" si="576"/>
        <v>1317847</v>
      </c>
      <c r="J522" s="218">
        <f t="shared" si="576"/>
        <v>0</v>
      </c>
      <c r="K522" s="218">
        <f t="shared" si="576"/>
        <v>0</v>
      </c>
      <c r="L522" s="218">
        <f t="shared" si="576"/>
        <v>0</v>
      </c>
      <c r="M522" s="299">
        <f t="shared" si="576"/>
        <v>0</v>
      </c>
      <c r="N522" s="299">
        <f t="shared" si="576"/>
        <v>0</v>
      </c>
      <c r="O522" s="218">
        <f t="shared" si="576"/>
        <v>0</v>
      </c>
      <c r="P522" s="218">
        <f t="shared" si="576"/>
        <v>0</v>
      </c>
      <c r="Q522" s="218"/>
      <c r="R522" s="233"/>
      <c r="S522" s="178"/>
    </row>
    <row r="523" spans="1:19" x14ac:dyDescent="0.2">
      <c r="A523" s="239" t="s">
        <v>125</v>
      </c>
      <c r="B523" s="263"/>
      <c r="C523" s="439"/>
      <c r="D523" s="218"/>
      <c r="E523" s="218"/>
      <c r="F523" s="220"/>
      <c r="G523" s="218"/>
      <c r="H523" s="298"/>
      <c r="I523" s="218"/>
      <c r="J523" s="218"/>
      <c r="K523" s="218"/>
      <c r="L523" s="218"/>
      <c r="M523" s="299"/>
      <c r="N523" s="299"/>
      <c r="O523" s="218"/>
      <c r="P523" s="218"/>
      <c r="Q523" s="218"/>
      <c r="R523" s="233"/>
      <c r="S523" s="178"/>
    </row>
    <row r="524" spans="1:19" x14ac:dyDescent="0.2">
      <c r="A524" s="238" t="s">
        <v>126</v>
      </c>
      <c r="B524" s="263"/>
      <c r="C524" s="439"/>
      <c r="D524" s="218"/>
      <c r="E524" s="218"/>
      <c r="F524" s="220"/>
      <c r="G524" s="218"/>
      <c r="H524" s="298"/>
      <c r="I524" s="218"/>
      <c r="J524" s="218"/>
      <c r="K524" s="218"/>
      <c r="L524" s="218"/>
      <c r="M524" s="299"/>
      <c r="N524" s="299"/>
      <c r="O524" s="218"/>
      <c r="P524" s="218"/>
      <c r="Q524" s="218"/>
      <c r="R524" s="233"/>
      <c r="S524" s="178"/>
    </row>
    <row r="525" spans="1:19" x14ac:dyDescent="0.2">
      <c r="A525" s="238" t="s">
        <v>127</v>
      </c>
      <c r="B525" s="263"/>
      <c r="C525" s="439">
        <f>C526+C527+C528</f>
        <v>1066117</v>
      </c>
      <c r="D525" s="218">
        <f t="shared" ref="D525:E525" si="577">D526+D527+D528</f>
        <v>201629</v>
      </c>
      <c r="E525" s="218">
        <f t="shared" si="577"/>
        <v>100400</v>
      </c>
      <c r="F525" s="220">
        <f t="shared" ref="F525:P525" si="578">F526+F527+F528</f>
        <v>100400</v>
      </c>
      <c r="G525" s="218" t="e">
        <f t="shared" si="578"/>
        <v>#VALUE!</v>
      </c>
      <c r="H525" s="298">
        <f t="shared" si="578"/>
        <v>0</v>
      </c>
      <c r="I525" s="218">
        <f t="shared" si="578"/>
        <v>1317847</v>
      </c>
      <c r="J525" s="218">
        <f t="shared" si="578"/>
        <v>7306200</v>
      </c>
      <c r="K525" s="218">
        <f t="shared" si="578"/>
        <v>7306200</v>
      </c>
      <c r="L525" s="218">
        <f t="shared" si="578"/>
        <v>7306200</v>
      </c>
      <c r="M525" s="299">
        <f t="shared" si="578"/>
        <v>7404850</v>
      </c>
      <c r="N525" s="299">
        <f t="shared" si="578"/>
        <v>7404850</v>
      </c>
      <c r="O525" s="218">
        <f t="shared" si="578"/>
        <v>0</v>
      </c>
      <c r="P525" s="218">
        <f t="shared" si="578"/>
        <v>7306200</v>
      </c>
      <c r="Q525" s="218"/>
      <c r="R525" s="233"/>
      <c r="S525" s="178"/>
    </row>
    <row r="526" spans="1:19" ht="48" x14ac:dyDescent="0.2">
      <c r="A526" s="240" t="s">
        <v>123</v>
      </c>
      <c r="B526" s="318" t="s">
        <v>82</v>
      </c>
      <c r="C526" s="439">
        <v>100400</v>
      </c>
      <c r="D526" s="218">
        <v>100400</v>
      </c>
      <c r="E526" s="218">
        <v>100400</v>
      </c>
      <c r="F526" s="220">
        <v>100400</v>
      </c>
      <c r="G526" s="218" t="s">
        <v>82</v>
      </c>
      <c r="H526" s="298"/>
      <c r="I526" s="218"/>
      <c r="J526" s="218">
        <v>7306200</v>
      </c>
      <c r="K526" s="218">
        <v>7306200</v>
      </c>
      <c r="L526" s="218">
        <v>7306200</v>
      </c>
      <c r="M526" s="299">
        <v>7404850</v>
      </c>
      <c r="N526" s="299">
        <v>7404850</v>
      </c>
      <c r="O526" s="218"/>
      <c r="P526" s="218">
        <v>7306200</v>
      </c>
      <c r="Q526" s="218"/>
      <c r="R526" s="346" t="s">
        <v>644</v>
      </c>
      <c r="S526" s="183"/>
    </row>
    <row r="527" spans="1:19" ht="51" hidden="1" customHeight="1" x14ac:dyDescent="0.2">
      <c r="A527" s="240"/>
      <c r="B527" s="263"/>
      <c r="C527" s="439"/>
      <c r="D527" s="218"/>
      <c r="E527" s="218"/>
      <c r="F527" s="220"/>
      <c r="G527" s="218"/>
      <c r="H527" s="298"/>
      <c r="I527" s="218"/>
      <c r="J527" s="218"/>
      <c r="K527" s="218"/>
      <c r="L527" s="218"/>
      <c r="M527" s="299"/>
      <c r="N527" s="299"/>
      <c r="O527" s="218"/>
      <c r="P527" s="218"/>
      <c r="Q527" s="218"/>
      <c r="R527" s="319"/>
      <c r="S527" s="194"/>
    </row>
    <row r="528" spans="1:19" ht="72" x14ac:dyDescent="0.2">
      <c r="A528" s="240" t="s">
        <v>124</v>
      </c>
      <c r="B528" s="263" t="s">
        <v>81</v>
      </c>
      <c r="C528" s="439">
        <v>965717</v>
      </c>
      <c r="D528" s="218">
        <v>101229</v>
      </c>
      <c r="E528" s="218"/>
      <c r="F528" s="220"/>
      <c r="G528" s="218"/>
      <c r="H528" s="298"/>
      <c r="I528" s="218">
        <v>1317847</v>
      </c>
      <c r="J528" s="218"/>
      <c r="K528" s="218"/>
      <c r="L528" s="218"/>
      <c r="M528" s="299"/>
      <c r="N528" s="299"/>
      <c r="O528" s="218"/>
      <c r="P528" s="218"/>
      <c r="Q528" s="218"/>
      <c r="R528" s="363" t="s">
        <v>450</v>
      </c>
      <c r="S528" s="178"/>
    </row>
    <row r="529" spans="1:19" ht="48" x14ac:dyDescent="0.2">
      <c r="A529" s="247" t="s">
        <v>599</v>
      </c>
      <c r="B529" s="336"/>
      <c r="C529" s="337"/>
      <c r="D529" s="211"/>
      <c r="E529" s="211"/>
      <c r="F529" s="309"/>
      <c r="G529" s="211"/>
      <c r="H529" s="310"/>
      <c r="I529" s="211"/>
      <c r="J529" s="211"/>
      <c r="K529" s="211"/>
      <c r="L529" s="211"/>
      <c r="M529" s="311"/>
      <c r="N529" s="311"/>
      <c r="O529" s="211"/>
      <c r="P529" s="211"/>
      <c r="Q529" s="211"/>
      <c r="R529" s="364"/>
    </row>
    <row r="530" spans="1:19" x14ac:dyDescent="0.2">
      <c r="A530" s="247"/>
      <c r="B530" s="336"/>
      <c r="C530" s="337"/>
      <c r="D530" s="211"/>
      <c r="E530" s="211"/>
      <c r="F530" s="309"/>
      <c r="G530" s="211"/>
      <c r="H530" s="310"/>
      <c r="I530" s="211"/>
      <c r="J530" s="211"/>
      <c r="K530" s="211"/>
      <c r="L530" s="211"/>
      <c r="M530" s="311"/>
      <c r="N530" s="311"/>
      <c r="O530" s="211"/>
      <c r="P530" s="211"/>
      <c r="Q530" s="211"/>
      <c r="R530" s="312"/>
    </row>
    <row r="531" spans="1:19" x14ac:dyDescent="0.2">
      <c r="A531" s="239" t="s">
        <v>118</v>
      </c>
      <c r="B531" s="263"/>
      <c r="C531" s="439">
        <f>SUM(C532:C535)</f>
        <v>0</v>
      </c>
      <c r="D531" s="218">
        <f t="shared" ref="D531:E531" si="579">SUM(D532:D535)</f>
        <v>2500000</v>
      </c>
      <c r="E531" s="218">
        <f t="shared" si="579"/>
        <v>3500000</v>
      </c>
      <c r="F531" s="220">
        <f t="shared" ref="F531:P531" si="580">SUM(F532:F535)</f>
        <v>3500000</v>
      </c>
      <c r="G531" s="218" t="e">
        <f t="shared" si="580"/>
        <v>#VALUE!</v>
      </c>
      <c r="H531" s="298">
        <f t="shared" si="580"/>
        <v>0</v>
      </c>
      <c r="I531" s="218">
        <f t="shared" si="580"/>
        <v>0</v>
      </c>
      <c r="J531" s="218">
        <f t="shared" si="580"/>
        <v>0</v>
      </c>
      <c r="K531" s="218">
        <f t="shared" si="580"/>
        <v>1500000</v>
      </c>
      <c r="L531" s="218">
        <f t="shared" si="580"/>
        <v>3500000</v>
      </c>
      <c r="M531" s="299">
        <f t="shared" si="580"/>
        <v>3552500</v>
      </c>
      <c r="N531" s="299">
        <f t="shared" si="580"/>
        <v>3552500</v>
      </c>
      <c r="O531" s="218"/>
      <c r="P531" s="218">
        <f t="shared" si="580"/>
        <v>3500000</v>
      </c>
      <c r="Q531" s="218"/>
      <c r="R531" s="219"/>
      <c r="S531" s="178"/>
    </row>
    <row r="532" spans="1:19" x14ac:dyDescent="0.2">
      <c r="A532" s="238" t="s">
        <v>119</v>
      </c>
      <c r="B532" s="263"/>
      <c r="C532" s="439"/>
      <c r="D532" s="218"/>
      <c r="E532" s="218"/>
      <c r="F532" s="220"/>
      <c r="G532" s="218"/>
      <c r="H532" s="298"/>
      <c r="I532" s="218"/>
      <c r="J532" s="218"/>
      <c r="K532" s="218"/>
      <c r="L532" s="218"/>
      <c r="M532" s="299"/>
      <c r="N532" s="299"/>
      <c r="O532" s="218"/>
      <c r="P532" s="218"/>
      <c r="Q532" s="218"/>
      <c r="R532" s="219"/>
      <c r="S532" s="178"/>
    </row>
    <row r="533" spans="1:19" x14ac:dyDescent="0.2">
      <c r="A533" s="238" t="s">
        <v>120</v>
      </c>
      <c r="B533" s="263"/>
      <c r="C533" s="439"/>
      <c r="D533" s="218"/>
      <c r="E533" s="218"/>
      <c r="F533" s="220"/>
      <c r="G533" s="218"/>
      <c r="H533" s="298"/>
      <c r="I533" s="218"/>
      <c r="J533" s="218"/>
      <c r="K533" s="218"/>
      <c r="L533" s="218"/>
      <c r="M533" s="299"/>
      <c r="N533" s="299"/>
      <c r="O533" s="218"/>
      <c r="P533" s="218"/>
      <c r="Q533" s="218"/>
      <c r="R533" s="233"/>
      <c r="S533" s="178"/>
    </row>
    <row r="534" spans="1:19" ht="24" x14ac:dyDescent="0.2">
      <c r="A534" s="238" t="s">
        <v>616</v>
      </c>
      <c r="B534" s="263"/>
      <c r="C534" s="439"/>
      <c r="D534" s="218"/>
      <c r="E534" s="218"/>
      <c r="F534" s="220"/>
      <c r="G534" s="218"/>
      <c r="H534" s="298"/>
      <c r="I534" s="218"/>
      <c r="J534" s="218"/>
      <c r="K534" s="218"/>
      <c r="L534" s="218"/>
      <c r="M534" s="299"/>
      <c r="N534" s="299"/>
      <c r="O534" s="218"/>
      <c r="P534" s="218"/>
      <c r="Q534" s="218"/>
      <c r="R534" s="233"/>
      <c r="S534" s="178"/>
    </row>
    <row r="535" spans="1:19" x14ac:dyDescent="0.2">
      <c r="A535" s="239" t="s">
        <v>122</v>
      </c>
      <c r="B535" s="263"/>
      <c r="C535" s="439">
        <f>C536+C537</f>
        <v>0</v>
      </c>
      <c r="D535" s="218">
        <f t="shared" ref="D535:E535" si="581">D536+D537</f>
        <v>2500000</v>
      </c>
      <c r="E535" s="218">
        <f t="shared" si="581"/>
        <v>3500000</v>
      </c>
      <c r="F535" s="220">
        <f t="shared" ref="F535:P535" si="582">F536+F537</f>
        <v>3500000</v>
      </c>
      <c r="G535" s="218" t="e">
        <f t="shared" si="582"/>
        <v>#VALUE!</v>
      </c>
      <c r="H535" s="298">
        <f t="shared" si="582"/>
        <v>0</v>
      </c>
      <c r="I535" s="218">
        <f t="shared" si="582"/>
        <v>0</v>
      </c>
      <c r="J535" s="218">
        <f t="shared" si="582"/>
        <v>0</v>
      </c>
      <c r="K535" s="218">
        <f t="shared" si="582"/>
        <v>1500000</v>
      </c>
      <c r="L535" s="218">
        <f t="shared" si="582"/>
        <v>3500000</v>
      </c>
      <c r="M535" s="299">
        <f t="shared" si="582"/>
        <v>3552500</v>
      </c>
      <c r="N535" s="299">
        <f t="shared" si="582"/>
        <v>3552500</v>
      </c>
      <c r="O535" s="218"/>
      <c r="P535" s="218">
        <f t="shared" si="582"/>
        <v>3500000</v>
      </c>
      <c r="Q535" s="218"/>
      <c r="R535" s="233"/>
      <c r="S535" s="178"/>
    </row>
    <row r="536" spans="1:19" x14ac:dyDescent="0.2">
      <c r="A536" s="240" t="s">
        <v>123</v>
      </c>
      <c r="B536" s="263"/>
      <c r="C536" s="439">
        <f>C541</f>
        <v>0</v>
      </c>
      <c r="D536" s="218">
        <f t="shared" ref="D536:E536" si="583">D541</f>
        <v>2500000</v>
      </c>
      <c r="E536" s="218">
        <f t="shared" si="583"/>
        <v>3500000</v>
      </c>
      <c r="F536" s="220">
        <f t="shared" ref="F536:P536" si="584">F541</f>
        <v>3500000</v>
      </c>
      <c r="G536" s="218">
        <f t="shared" si="584"/>
        <v>0</v>
      </c>
      <c r="H536" s="298">
        <f t="shared" si="584"/>
        <v>0</v>
      </c>
      <c r="I536" s="218">
        <f t="shared" si="584"/>
        <v>0</v>
      </c>
      <c r="J536" s="218">
        <f t="shared" si="584"/>
        <v>0</v>
      </c>
      <c r="K536" s="218">
        <f t="shared" si="584"/>
        <v>1500000</v>
      </c>
      <c r="L536" s="218">
        <f t="shared" si="584"/>
        <v>3500000</v>
      </c>
      <c r="M536" s="299">
        <f t="shared" si="584"/>
        <v>3552500</v>
      </c>
      <c r="N536" s="299">
        <f t="shared" si="584"/>
        <v>3552500</v>
      </c>
      <c r="O536" s="218"/>
      <c r="P536" s="218">
        <f t="shared" si="584"/>
        <v>3500000</v>
      </c>
      <c r="Q536" s="218"/>
      <c r="R536" s="233"/>
      <c r="S536" s="178"/>
    </row>
    <row r="537" spans="1:19" ht="36" x14ac:dyDescent="0.2">
      <c r="A537" s="240" t="s">
        <v>124</v>
      </c>
      <c r="B537" s="263" t="s">
        <v>129</v>
      </c>
      <c r="C537" s="439">
        <f>C542</f>
        <v>0</v>
      </c>
      <c r="D537" s="218">
        <f t="shared" ref="D537:E537" si="585">D542</f>
        <v>0</v>
      </c>
      <c r="E537" s="218">
        <f t="shared" si="585"/>
        <v>0</v>
      </c>
      <c r="F537" s="220">
        <f t="shared" ref="F537:P537" si="586">F542</f>
        <v>0</v>
      </c>
      <c r="G537" s="218" t="str">
        <f t="shared" si="586"/>
        <v/>
      </c>
      <c r="H537" s="298">
        <f t="shared" si="586"/>
        <v>0</v>
      </c>
      <c r="I537" s="218">
        <f t="shared" si="586"/>
        <v>0</v>
      </c>
      <c r="J537" s="218">
        <f t="shared" si="586"/>
        <v>0</v>
      </c>
      <c r="K537" s="218">
        <f t="shared" si="586"/>
        <v>0</v>
      </c>
      <c r="L537" s="218">
        <f t="shared" si="586"/>
        <v>0</v>
      </c>
      <c r="M537" s="299">
        <f t="shared" si="586"/>
        <v>0</v>
      </c>
      <c r="N537" s="299">
        <f t="shared" si="586"/>
        <v>0</v>
      </c>
      <c r="O537" s="218"/>
      <c r="P537" s="218">
        <f t="shared" si="586"/>
        <v>0</v>
      </c>
      <c r="Q537" s="218"/>
      <c r="R537" s="233"/>
      <c r="S537" s="178"/>
    </row>
    <row r="538" spans="1:19" x14ac:dyDescent="0.2">
      <c r="A538" s="239" t="s">
        <v>125</v>
      </c>
      <c r="B538" s="263"/>
      <c r="C538" s="439"/>
      <c r="D538" s="218"/>
      <c r="E538" s="218"/>
      <c r="F538" s="220"/>
      <c r="G538" s="218"/>
      <c r="H538" s="298"/>
      <c r="I538" s="218"/>
      <c r="J538" s="218"/>
      <c r="K538" s="218"/>
      <c r="L538" s="218"/>
      <c r="M538" s="299"/>
      <c r="N538" s="299"/>
      <c r="O538" s="218"/>
      <c r="P538" s="218"/>
      <c r="Q538" s="218"/>
      <c r="R538" s="233"/>
      <c r="S538" s="178"/>
    </row>
    <row r="539" spans="1:19" x14ac:dyDescent="0.2">
      <c r="A539" s="238" t="s">
        <v>126</v>
      </c>
      <c r="B539" s="263"/>
      <c r="C539" s="439"/>
      <c r="D539" s="218"/>
      <c r="E539" s="218"/>
      <c r="F539" s="220"/>
      <c r="G539" s="218"/>
      <c r="H539" s="298"/>
      <c r="I539" s="218"/>
      <c r="J539" s="218"/>
      <c r="K539" s="218"/>
      <c r="L539" s="218"/>
      <c r="M539" s="299"/>
      <c r="N539" s="299"/>
      <c r="O539" s="218"/>
      <c r="P539" s="218"/>
      <c r="Q539" s="218"/>
      <c r="R539" s="233"/>
      <c r="S539" s="178"/>
    </row>
    <row r="540" spans="1:19" x14ac:dyDescent="0.2">
      <c r="A540" s="238" t="s">
        <v>136</v>
      </c>
      <c r="B540" s="263"/>
      <c r="C540" s="439">
        <f>C541+C542</f>
        <v>0</v>
      </c>
      <c r="D540" s="218">
        <f t="shared" ref="D540:E540" si="587">D541+D542</f>
        <v>2500000</v>
      </c>
      <c r="E540" s="218">
        <f t="shared" si="587"/>
        <v>3500000</v>
      </c>
      <c r="F540" s="220">
        <f t="shared" ref="F540:P540" si="588">F541+F542</f>
        <v>3500000</v>
      </c>
      <c r="G540" s="218" t="e">
        <f t="shared" si="588"/>
        <v>#VALUE!</v>
      </c>
      <c r="H540" s="298">
        <f t="shared" si="588"/>
        <v>0</v>
      </c>
      <c r="I540" s="218">
        <f t="shared" si="588"/>
        <v>0</v>
      </c>
      <c r="J540" s="218">
        <f t="shared" si="588"/>
        <v>0</v>
      </c>
      <c r="K540" s="218">
        <f t="shared" si="588"/>
        <v>1500000</v>
      </c>
      <c r="L540" s="218">
        <f t="shared" si="588"/>
        <v>3500000</v>
      </c>
      <c r="M540" s="299">
        <f t="shared" si="588"/>
        <v>3552500</v>
      </c>
      <c r="N540" s="299">
        <f t="shared" si="588"/>
        <v>3552500</v>
      </c>
      <c r="O540" s="218"/>
      <c r="P540" s="218">
        <f t="shared" si="588"/>
        <v>3500000</v>
      </c>
      <c r="Q540" s="218"/>
      <c r="R540" s="219"/>
      <c r="S540" s="178"/>
    </row>
    <row r="541" spans="1:19" ht="51.75" customHeight="1" x14ac:dyDescent="0.2">
      <c r="A541" s="240" t="s">
        <v>123</v>
      </c>
      <c r="B541" s="365" t="s">
        <v>84</v>
      </c>
      <c r="C541" s="441"/>
      <c r="D541" s="218">
        <v>2500000</v>
      </c>
      <c r="E541" s="322">
        <v>3500000</v>
      </c>
      <c r="F541" s="220">
        <v>3500000</v>
      </c>
      <c r="G541" s="218"/>
      <c r="H541" s="298"/>
      <c r="I541" s="220"/>
      <c r="J541" s="220"/>
      <c r="K541" s="220">
        <v>1500000</v>
      </c>
      <c r="L541" s="220">
        <v>3500000</v>
      </c>
      <c r="M541" s="299">
        <v>3552500</v>
      </c>
      <c r="N541" s="299">
        <v>3552500</v>
      </c>
      <c r="O541" s="220"/>
      <c r="P541" s="218">
        <v>3500000</v>
      </c>
      <c r="Q541" s="218"/>
      <c r="R541" s="231" t="s">
        <v>645</v>
      </c>
      <c r="S541" s="178"/>
    </row>
    <row r="542" spans="1:19" ht="36" x14ac:dyDescent="0.2">
      <c r="A542" s="240" t="s">
        <v>124</v>
      </c>
      <c r="B542" s="263" t="s">
        <v>129</v>
      </c>
      <c r="C542" s="439"/>
      <c r="D542" s="218"/>
      <c r="E542" s="218"/>
      <c r="F542" s="220"/>
      <c r="G542" s="321" t="s">
        <v>129</v>
      </c>
      <c r="H542" s="298"/>
      <c r="I542" s="218"/>
      <c r="J542" s="218"/>
      <c r="K542" s="218"/>
      <c r="L542" s="218"/>
      <c r="M542" s="299"/>
      <c r="N542" s="299"/>
      <c r="O542" s="220"/>
      <c r="P542" s="218"/>
      <c r="Q542" s="218"/>
      <c r="R542" s="219"/>
      <c r="S542" s="178"/>
    </row>
    <row r="543" spans="1:19" ht="48" x14ac:dyDescent="0.2">
      <c r="A543" s="244" t="s">
        <v>451</v>
      </c>
      <c r="B543" s="332"/>
      <c r="C543" s="333"/>
      <c r="D543" s="301"/>
      <c r="E543" s="301"/>
      <c r="F543" s="303"/>
      <c r="G543" s="301"/>
      <c r="H543" s="304"/>
      <c r="I543" s="301"/>
      <c r="J543" s="301"/>
      <c r="K543" s="301"/>
      <c r="L543" s="301"/>
      <c r="M543" s="305"/>
      <c r="N543" s="305"/>
      <c r="O543" s="301"/>
      <c r="P543" s="301"/>
      <c r="Q543" s="301"/>
      <c r="R543" s="306"/>
      <c r="S543" s="178"/>
    </row>
    <row r="544" spans="1:19" x14ac:dyDescent="0.2">
      <c r="A544" s="244"/>
      <c r="B544" s="332"/>
      <c r="C544" s="333"/>
      <c r="D544" s="301"/>
      <c r="E544" s="301"/>
      <c r="F544" s="303"/>
      <c r="G544" s="301"/>
      <c r="H544" s="304"/>
      <c r="I544" s="301"/>
      <c r="J544" s="301"/>
      <c r="K544" s="301"/>
      <c r="L544" s="301"/>
      <c r="M544" s="305"/>
      <c r="N544" s="305"/>
      <c r="O544" s="301"/>
      <c r="P544" s="301"/>
      <c r="Q544" s="301"/>
      <c r="R544" s="306"/>
      <c r="S544" s="178"/>
    </row>
    <row r="545" spans="1:19" x14ac:dyDescent="0.2">
      <c r="A545" s="239" t="s">
        <v>118</v>
      </c>
      <c r="B545" s="263"/>
      <c r="C545" s="439">
        <f>SUM(C546:C549)</f>
        <v>2634072</v>
      </c>
      <c r="D545" s="218">
        <f t="shared" ref="D545:E545" si="589">SUM(D546:D549)</f>
        <v>1912113</v>
      </c>
      <c r="E545" s="218">
        <f t="shared" si="589"/>
        <v>0</v>
      </c>
      <c r="F545" s="220">
        <f t="shared" ref="F545:P545" si="590">SUM(F546:F549)</f>
        <v>0</v>
      </c>
      <c r="G545" s="218" t="e">
        <f t="shared" si="590"/>
        <v>#VALUE!</v>
      </c>
      <c r="H545" s="298">
        <f t="shared" si="590"/>
        <v>0</v>
      </c>
      <c r="I545" s="218">
        <f t="shared" si="590"/>
        <v>0</v>
      </c>
      <c r="J545" s="218">
        <f t="shared" si="590"/>
        <v>3702365</v>
      </c>
      <c r="K545" s="218">
        <f t="shared" si="590"/>
        <v>6119531</v>
      </c>
      <c r="L545" s="218">
        <f t="shared" si="590"/>
        <v>7251495</v>
      </c>
      <c r="M545" s="299">
        <f t="shared" si="590"/>
        <v>4849928</v>
      </c>
      <c r="N545" s="299">
        <f t="shared" si="590"/>
        <v>4849928</v>
      </c>
      <c r="O545" s="218">
        <f t="shared" si="590"/>
        <v>0</v>
      </c>
      <c r="P545" s="218">
        <f t="shared" si="590"/>
        <v>7251495</v>
      </c>
      <c r="Q545" s="218"/>
      <c r="R545" s="219"/>
      <c r="S545" s="178"/>
    </row>
    <row r="546" spans="1:19" x14ac:dyDescent="0.2">
      <c r="A546" s="238" t="s">
        <v>119</v>
      </c>
      <c r="B546" s="263"/>
      <c r="C546" s="439"/>
      <c r="D546" s="218"/>
      <c r="E546" s="218"/>
      <c r="F546" s="220"/>
      <c r="G546" s="218"/>
      <c r="H546" s="298"/>
      <c r="I546" s="218"/>
      <c r="J546" s="218"/>
      <c r="K546" s="218"/>
      <c r="L546" s="218"/>
      <c r="M546" s="299"/>
      <c r="N546" s="299"/>
      <c r="O546" s="218"/>
      <c r="P546" s="218"/>
      <c r="Q546" s="218"/>
      <c r="R546" s="219"/>
      <c r="S546" s="178"/>
    </row>
    <row r="547" spans="1:19" x14ac:dyDescent="0.2">
      <c r="A547" s="238" t="s">
        <v>120</v>
      </c>
      <c r="B547" s="263"/>
      <c r="C547" s="439"/>
      <c r="D547" s="218"/>
      <c r="E547" s="218"/>
      <c r="F547" s="220"/>
      <c r="G547" s="218"/>
      <c r="H547" s="298"/>
      <c r="I547" s="218"/>
      <c r="J547" s="218"/>
      <c r="K547" s="218"/>
      <c r="L547" s="218"/>
      <c r="M547" s="299"/>
      <c r="N547" s="299"/>
      <c r="O547" s="218"/>
      <c r="P547" s="218"/>
      <c r="Q547" s="218"/>
      <c r="R547" s="219"/>
      <c r="S547" s="178"/>
    </row>
    <row r="548" spans="1:19" ht="24" x14ac:dyDescent="0.2">
      <c r="A548" s="238" t="s">
        <v>616</v>
      </c>
      <c r="B548" s="263"/>
      <c r="C548" s="439"/>
      <c r="D548" s="218"/>
      <c r="E548" s="218"/>
      <c r="F548" s="220"/>
      <c r="G548" s="218"/>
      <c r="H548" s="298"/>
      <c r="I548" s="218"/>
      <c r="J548" s="218"/>
      <c r="K548" s="218"/>
      <c r="L548" s="218"/>
      <c r="M548" s="299"/>
      <c r="N548" s="299"/>
      <c r="O548" s="218"/>
      <c r="P548" s="218"/>
      <c r="Q548" s="218"/>
      <c r="R548" s="219"/>
      <c r="S548" s="178"/>
    </row>
    <row r="549" spans="1:19" x14ac:dyDescent="0.2">
      <c r="A549" s="239" t="s">
        <v>122</v>
      </c>
      <c r="B549" s="263"/>
      <c r="C549" s="439">
        <f>C550+C551</f>
        <v>2634072</v>
      </c>
      <c r="D549" s="218">
        <f t="shared" ref="D549:E549" si="591">D550+D551</f>
        <v>1912113</v>
      </c>
      <c r="E549" s="218">
        <f t="shared" si="591"/>
        <v>0</v>
      </c>
      <c r="F549" s="220">
        <f t="shared" ref="F549:P549" si="592">F550+F551</f>
        <v>0</v>
      </c>
      <c r="G549" s="218" t="e">
        <f t="shared" si="592"/>
        <v>#VALUE!</v>
      </c>
      <c r="H549" s="298">
        <f t="shared" si="592"/>
        <v>0</v>
      </c>
      <c r="I549" s="218">
        <f t="shared" si="592"/>
        <v>0</v>
      </c>
      <c r="J549" s="218">
        <f t="shared" si="592"/>
        <v>3702365</v>
      </c>
      <c r="K549" s="218">
        <f t="shared" si="592"/>
        <v>6119531</v>
      </c>
      <c r="L549" s="218">
        <f t="shared" si="592"/>
        <v>7251495</v>
      </c>
      <c r="M549" s="299">
        <f t="shared" si="592"/>
        <v>4849928</v>
      </c>
      <c r="N549" s="299">
        <f t="shared" si="592"/>
        <v>4849928</v>
      </c>
      <c r="O549" s="218">
        <f t="shared" si="592"/>
        <v>0</v>
      </c>
      <c r="P549" s="218">
        <f t="shared" si="592"/>
        <v>7251495</v>
      </c>
      <c r="Q549" s="218"/>
      <c r="R549" s="219"/>
      <c r="S549" s="178"/>
    </row>
    <row r="550" spans="1:19" x14ac:dyDescent="0.2">
      <c r="A550" s="240" t="s">
        <v>123</v>
      </c>
      <c r="B550" s="263"/>
      <c r="C550" s="439">
        <f>C555+C558+C561+C564</f>
        <v>0</v>
      </c>
      <c r="D550" s="218">
        <f t="shared" ref="D550:E550" si="593">D555+D558+D561+D564</f>
        <v>0</v>
      </c>
      <c r="E550" s="218">
        <f t="shared" si="593"/>
        <v>0</v>
      </c>
      <c r="F550" s="220">
        <f t="shared" ref="F550:P550" si="594">F555+F558+F561+F564</f>
        <v>0</v>
      </c>
      <c r="G550" s="218">
        <f t="shared" si="594"/>
        <v>0</v>
      </c>
      <c r="H550" s="298">
        <f t="shared" si="594"/>
        <v>0</v>
      </c>
      <c r="I550" s="218">
        <f t="shared" si="594"/>
        <v>0</v>
      </c>
      <c r="J550" s="218">
        <f t="shared" si="594"/>
        <v>2417165</v>
      </c>
      <c r="K550" s="218">
        <f t="shared" si="594"/>
        <v>4834331</v>
      </c>
      <c r="L550" s="218">
        <f t="shared" si="594"/>
        <v>7251495</v>
      </c>
      <c r="M550" s="299">
        <f t="shared" si="594"/>
        <v>4849928</v>
      </c>
      <c r="N550" s="299">
        <f t="shared" si="594"/>
        <v>4849928</v>
      </c>
      <c r="O550" s="218">
        <f t="shared" si="594"/>
        <v>0</v>
      </c>
      <c r="P550" s="218">
        <f t="shared" si="594"/>
        <v>7251495</v>
      </c>
      <c r="Q550" s="218"/>
      <c r="R550" s="219"/>
      <c r="S550" s="178"/>
    </row>
    <row r="551" spans="1:19" ht="36" x14ac:dyDescent="0.2">
      <c r="A551" s="240" t="s">
        <v>124</v>
      </c>
      <c r="B551" s="263" t="s">
        <v>129</v>
      </c>
      <c r="C551" s="439">
        <f>C556+C559+C562+C565</f>
        <v>2634072</v>
      </c>
      <c r="D551" s="218">
        <f t="shared" ref="D551:E551" si="595">D556+D559+D562+D565</f>
        <v>1912113</v>
      </c>
      <c r="E551" s="218">
        <f t="shared" si="595"/>
        <v>0</v>
      </c>
      <c r="F551" s="220">
        <f t="shared" ref="F551:P551" si="596">F556+F559+F562+F565</f>
        <v>0</v>
      </c>
      <c r="G551" s="218" t="e">
        <f t="shared" si="596"/>
        <v>#VALUE!</v>
      </c>
      <c r="H551" s="298">
        <f t="shared" si="596"/>
        <v>0</v>
      </c>
      <c r="I551" s="218">
        <f t="shared" si="596"/>
        <v>0</v>
      </c>
      <c r="J551" s="218">
        <f t="shared" si="596"/>
        <v>1285200</v>
      </c>
      <c r="K551" s="218">
        <f t="shared" si="596"/>
        <v>1285200</v>
      </c>
      <c r="L551" s="218">
        <f t="shared" si="596"/>
        <v>0</v>
      </c>
      <c r="M551" s="299">
        <f t="shared" si="596"/>
        <v>0</v>
      </c>
      <c r="N551" s="299">
        <f t="shared" si="596"/>
        <v>0</v>
      </c>
      <c r="O551" s="218">
        <f t="shared" si="596"/>
        <v>0</v>
      </c>
      <c r="P551" s="218">
        <f t="shared" si="596"/>
        <v>0</v>
      </c>
      <c r="Q551" s="218"/>
      <c r="R551" s="219"/>
      <c r="S551" s="178"/>
    </row>
    <row r="552" spans="1:19" x14ac:dyDescent="0.2">
      <c r="A552" s="239" t="s">
        <v>125</v>
      </c>
      <c r="B552" s="263"/>
      <c r="C552" s="439"/>
      <c r="D552" s="218"/>
      <c r="E552" s="218"/>
      <c r="F552" s="220"/>
      <c r="G552" s="218"/>
      <c r="H552" s="298"/>
      <c r="I552" s="218"/>
      <c r="J552" s="218"/>
      <c r="K552" s="218"/>
      <c r="L552" s="218"/>
      <c r="M552" s="299"/>
      <c r="N552" s="299"/>
      <c r="O552" s="218"/>
      <c r="P552" s="218"/>
      <c r="Q552" s="218"/>
      <c r="R552" s="233"/>
      <c r="S552" s="178"/>
    </row>
    <row r="553" spans="1:19" x14ac:dyDescent="0.2">
      <c r="A553" s="238" t="s">
        <v>126</v>
      </c>
      <c r="B553" s="263"/>
      <c r="C553" s="439"/>
      <c r="D553" s="218"/>
      <c r="E553" s="218"/>
      <c r="F553" s="220"/>
      <c r="G553" s="218"/>
      <c r="H553" s="298"/>
      <c r="I553" s="218"/>
      <c r="J553" s="218"/>
      <c r="K553" s="218"/>
      <c r="L553" s="218"/>
      <c r="M553" s="299"/>
      <c r="N553" s="299"/>
      <c r="O553" s="218"/>
      <c r="P553" s="218"/>
      <c r="Q553" s="218"/>
      <c r="R553" s="233"/>
      <c r="S553" s="178"/>
    </row>
    <row r="554" spans="1:19" x14ac:dyDescent="0.2">
      <c r="A554" s="238" t="s">
        <v>127</v>
      </c>
      <c r="B554" s="263"/>
      <c r="C554" s="439">
        <f>C555+C556</f>
        <v>2634072</v>
      </c>
      <c r="D554" s="218">
        <f t="shared" ref="D554:E554" si="597">D555+D556</f>
        <v>1912113</v>
      </c>
      <c r="E554" s="218">
        <f t="shared" si="597"/>
        <v>0</v>
      </c>
      <c r="F554" s="220">
        <f t="shared" ref="F554:P554" si="598">F555+F556</f>
        <v>0</v>
      </c>
      <c r="G554" s="218" t="e">
        <f t="shared" si="598"/>
        <v>#VALUE!</v>
      </c>
      <c r="H554" s="298">
        <f t="shared" si="598"/>
        <v>0</v>
      </c>
      <c r="I554" s="218">
        <f t="shared" si="598"/>
        <v>0</v>
      </c>
      <c r="J554" s="218">
        <f t="shared" si="598"/>
        <v>3334344</v>
      </c>
      <c r="K554" s="218">
        <f t="shared" si="598"/>
        <v>5383488</v>
      </c>
      <c r="L554" s="218">
        <f t="shared" si="598"/>
        <v>6147432</v>
      </c>
      <c r="M554" s="299">
        <f t="shared" si="598"/>
        <v>4199323</v>
      </c>
      <c r="N554" s="299">
        <f t="shared" si="598"/>
        <v>4199323</v>
      </c>
      <c r="O554" s="218">
        <f t="shared" si="598"/>
        <v>0</v>
      </c>
      <c r="P554" s="218">
        <f t="shared" si="598"/>
        <v>6147432</v>
      </c>
      <c r="Q554" s="218"/>
      <c r="R554" s="219"/>
      <c r="S554" s="178"/>
    </row>
    <row r="555" spans="1:19" x14ac:dyDescent="0.2">
      <c r="A555" s="240" t="s">
        <v>123</v>
      </c>
      <c r="B555" s="263"/>
      <c r="C555" s="439">
        <f>C577+C597+C608+C630</f>
        <v>0</v>
      </c>
      <c r="D555" s="218">
        <f t="shared" ref="D555:E555" si="599">D577+D597+D608+D630</f>
        <v>0</v>
      </c>
      <c r="E555" s="218">
        <f t="shared" si="599"/>
        <v>0</v>
      </c>
      <c r="F555" s="220">
        <f t="shared" ref="F555:P555" si="600">F577+F597+F608+F630</f>
        <v>0</v>
      </c>
      <c r="G555" s="218">
        <f t="shared" si="600"/>
        <v>0</v>
      </c>
      <c r="H555" s="298">
        <f t="shared" si="600"/>
        <v>0</v>
      </c>
      <c r="I555" s="218">
        <f t="shared" si="600"/>
        <v>0</v>
      </c>
      <c r="J555" s="218">
        <f t="shared" si="600"/>
        <v>2049144</v>
      </c>
      <c r="K555" s="218">
        <f t="shared" si="600"/>
        <v>4098288</v>
      </c>
      <c r="L555" s="218">
        <f t="shared" si="600"/>
        <v>6147432</v>
      </c>
      <c r="M555" s="299">
        <f t="shared" si="600"/>
        <v>4199323</v>
      </c>
      <c r="N555" s="299">
        <f t="shared" si="600"/>
        <v>4199323</v>
      </c>
      <c r="O555" s="218">
        <f t="shared" si="600"/>
        <v>0</v>
      </c>
      <c r="P555" s="218">
        <f t="shared" si="600"/>
        <v>6147432</v>
      </c>
      <c r="Q555" s="218"/>
      <c r="R555" s="219"/>
      <c r="S555" s="178"/>
    </row>
    <row r="556" spans="1:19" ht="36" x14ac:dyDescent="0.2">
      <c r="A556" s="240" t="s">
        <v>124</v>
      </c>
      <c r="B556" s="263" t="s">
        <v>129</v>
      </c>
      <c r="C556" s="439">
        <f>C578+C579+C598+C609+C631</f>
        <v>2634072</v>
      </c>
      <c r="D556" s="218">
        <f t="shared" ref="D556:E556" si="601">D578+D579+D598+D609+D631</f>
        <v>1912113</v>
      </c>
      <c r="E556" s="218">
        <f t="shared" si="601"/>
        <v>0</v>
      </c>
      <c r="F556" s="220">
        <f t="shared" ref="F556:P556" si="602">F578+F579+F598+F609+F631</f>
        <v>0</v>
      </c>
      <c r="G556" s="218" t="e">
        <f t="shared" si="602"/>
        <v>#VALUE!</v>
      </c>
      <c r="H556" s="298">
        <f t="shared" si="602"/>
        <v>0</v>
      </c>
      <c r="I556" s="218">
        <f t="shared" si="602"/>
        <v>0</v>
      </c>
      <c r="J556" s="218">
        <f t="shared" si="602"/>
        <v>1285200</v>
      </c>
      <c r="K556" s="218">
        <f t="shared" si="602"/>
        <v>1285200</v>
      </c>
      <c r="L556" s="218">
        <f t="shared" si="602"/>
        <v>0</v>
      </c>
      <c r="M556" s="299">
        <f t="shared" si="602"/>
        <v>0</v>
      </c>
      <c r="N556" s="299">
        <f t="shared" si="602"/>
        <v>0</v>
      </c>
      <c r="O556" s="218">
        <f t="shared" si="602"/>
        <v>0</v>
      </c>
      <c r="P556" s="218">
        <f t="shared" si="602"/>
        <v>0</v>
      </c>
      <c r="Q556" s="218"/>
      <c r="R556" s="219"/>
      <c r="S556" s="178"/>
    </row>
    <row r="557" spans="1:19" x14ac:dyDescent="0.2">
      <c r="A557" s="240" t="s">
        <v>436</v>
      </c>
      <c r="B557" s="263"/>
      <c r="C557" s="439">
        <f>C558+C559</f>
        <v>0</v>
      </c>
      <c r="D557" s="218">
        <f t="shared" ref="D557:E557" si="603">D558+D559</f>
        <v>0</v>
      </c>
      <c r="E557" s="218">
        <f t="shared" si="603"/>
        <v>0</v>
      </c>
      <c r="F557" s="220">
        <f t="shared" ref="F557:P557" si="604">F558+F559</f>
        <v>0</v>
      </c>
      <c r="G557" s="218">
        <f t="shared" si="604"/>
        <v>0</v>
      </c>
      <c r="H557" s="298">
        <f t="shared" si="604"/>
        <v>0</v>
      </c>
      <c r="I557" s="218">
        <f t="shared" si="604"/>
        <v>0</v>
      </c>
      <c r="J557" s="218">
        <f t="shared" si="604"/>
        <v>45048</v>
      </c>
      <c r="K557" s="218">
        <f t="shared" si="604"/>
        <v>90096</v>
      </c>
      <c r="L557" s="218">
        <f t="shared" si="604"/>
        <v>135144</v>
      </c>
      <c r="M557" s="299">
        <f t="shared" si="604"/>
        <v>42757</v>
      </c>
      <c r="N557" s="299">
        <f t="shared" si="604"/>
        <v>42757</v>
      </c>
      <c r="O557" s="218">
        <f t="shared" si="604"/>
        <v>0</v>
      </c>
      <c r="P557" s="218">
        <f t="shared" si="604"/>
        <v>135144</v>
      </c>
      <c r="Q557" s="218"/>
      <c r="R557" s="233"/>
      <c r="S557" s="178"/>
    </row>
    <row r="558" spans="1:19" x14ac:dyDescent="0.2">
      <c r="A558" s="240" t="s">
        <v>123</v>
      </c>
      <c r="B558" s="263"/>
      <c r="C558" s="439">
        <f>C611</f>
        <v>0</v>
      </c>
      <c r="D558" s="218">
        <f t="shared" ref="D558:E558" si="605">D611</f>
        <v>0</v>
      </c>
      <c r="E558" s="218">
        <f t="shared" si="605"/>
        <v>0</v>
      </c>
      <c r="F558" s="220">
        <f t="shared" ref="F558:P558" si="606">F611</f>
        <v>0</v>
      </c>
      <c r="G558" s="218">
        <f t="shared" si="606"/>
        <v>0</v>
      </c>
      <c r="H558" s="298">
        <f t="shared" si="606"/>
        <v>0</v>
      </c>
      <c r="I558" s="218">
        <f t="shared" si="606"/>
        <v>0</v>
      </c>
      <c r="J558" s="218">
        <f t="shared" si="606"/>
        <v>45048</v>
      </c>
      <c r="K558" s="218">
        <f t="shared" si="606"/>
        <v>90096</v>
      </c>
      <c r="L558" s="218">
        <f t="shared" si="606"/>
        <v>135144</v>
      </c>
      <c r="M558" s="299">
        <f t="shared" si="606"/>
        <v>42757</v>
      </c>
      <c r="N558" s="299">
        <f t="shared" si="606"/>
        <v>42757</v>
      </c>
      <c r="O558" s="218">
        <f t="shared" si="606"/>
        <v>0</v>
      </c>
      <c r="P558" s="218">
        <f t="shared" si="606"/>
        <v>135144</v>
      </c>
      <c r="Q558" s="218"/>
      <c r="R558" s="233"/>
      <c r="S558" s="178"/>
    </row>
    <row r="559" spans="1:19" ht="36" x14ac:dyDescent="0.2">
      <c r="A559" s="240" t="s">
        <v>124</v>
      </c>
      <c r="B559" s="263"/>
      <c r="C559" s="439">
        <f>C612</f>
        <v>0</v>
      </c>
      <c r="D559" s="218">
        <f t="shared" ref="D559:E559" si="607">D612</f>
        <v>0</v>
      </c>
      <c r="E559" s="218">
        <f t="shared" si="607"/>
        <v>0</v>
      </c>
      <c r="F559" s="220">
        <f t="shared" ref="F559:P559" si="608">F612</f>
        <v>0</v>
      </c>
      <c r="G559" s="218">
        <f t="shared" si="608"/>
        <v>0</v>
      </c>
      <c r="H559" s="298">
        <f t="shared" si="608"/>
        <v>0</v>
      </c>
      <c r="I559" s="218">
        <f t="shared" si="608"/>
        <v>0</v>
      </c>
      <c r="J559" s="218">
        <f t="shared" si="608"/>
        <v>0</v>
      </c>
      <c r="K559" s="218">
        <f t="shared" si="608"/>
        <v>0</v>
      </c>
      <c r="L559" s="218">
        <f t="shared" si="608"/>
        <v>0</v>
      </c>
      <c r="M559" s="299">
        <f t="shared" si="608"/>
        <v>0</v>
      </c>
      <c r="N559" s="299">
        <f t="shared" si="608"/>
        <v>0</v>
      </c>
      <c r="O559" s="218">
        <f t="shared" si="608"/>
        <v>0</v>
      </c>
      <c r="P559" s="218">
        <f t="shared" si="608"/>
        <v>0</v>
      </c>
      <c r="Q559" s="218"/>
      <c r="R559" s="233"/>
      <c r="S559" s="178"/>
    </row>
    <row r="560" spans="1:19" x14ac:dyDescent="0.2">
      <c r="A560" s="240" t="s">
        <v>452</v>
      </c>
      <c r="B560" s="263"/>
      <c r="C560" s="439">
        <f>C561+C562</f>
        <v>0</v>
      </c>
      <c r="D560" s="218">
        <f t="shared" ref="D560:E560" si="609">D561+D562</f>
        <v>0</v>
      </c>
      <c r="E560" s="218">
        <f t="shared" si="609"/>
        <v>0</v>
      </c>
      <c r="F560" s="220">
        <f t="shared" ref="F560:P560" si="610">F561+F562</f>
        <v>0</v>
      </c>
      <c r="G560" s="218">
        <f t="shared" si="610"/>
        <v>0</v>
      </c>
      <c r="H560" s="298">
        <f t="shared" si="610"/>
        <v>0</v>
      </c>
      <c r="I560" s="218">
        <f t="shared" si="610"/>
        <v>0</v>
      </c>
      <c r="J560" s="218">
        <f t="shared" si="610"/>
        <v>288963</v>
      </c>
      <c r="K560" s="218">
        <f t="shared" si="610"/>
        <v>577927</v>
      </c>
      <c r="L560" s="218">
        <f t="shared" si="610"/>
        <v>866890</v>
      </c>
      <c r="M560" s="299">
        <f t="shared" si="610"/>
        <v>582007</v>
      </c>
      <c r="N560" s="299">
        <f t="shared" si="610"/>
        <v>582007</v>
      </c>
      <c r="O560" s="218">
        <f t="shared" si="610"/>
        <v>0</v>
      </c>
      <c r="P560" s="218">
        <f t="shared" si="610"/>
        <v>866890</v>
      </c>
      <c r="Q560" s="218"/>
      <c r="R560" s="233"/>
      <c r="S560" s="178"/>
    </row>
    <row r="561" spans="1:19" x14ac:dyDescent="0.2">
      <c r="A561" s="240" t="s">
        <v>123</v>
      </c>
      <c r="B561" s="263"/>
      <c r="C561" s="439">
        <f>C614</f>
        <v>0</v>
      </c>
      <c r="D561" s="218">
        <f t="shared" ref="D561:E561" si="611">D614</f>
        <v>0</v>
      </c>
      <c r="E561" s="218">
        <f t="shared" si="611"/>
        <v>0</v>
      </c>
      <c r="F561" s="220">
        <f t="shared" ref="F561:P561" si="612">F614</f>
        <v>0</v>
      </c>
      <c r="G561" s="218">
        <f t="shared" si="612"/>
        <v>0</v>
      </c>
      <c r="H561" s="298">
        <f t="shared" si="612"/>
        <v>0</v>
      </c>
      <c r="I561" s="218">
        <f t="shared" si="612"/>
        <v>0</v>
      </c>
      <c r="J561" s="218">
        <f t="shared" si="612"/>
        <v>288963</v>
      </c>
      <c r="K561" s="218">
        <f t="shared" si="612"/>
        <v>577927</v>
      </c>
      <c r="L561" s="218">
        <f t="shared" si="612"/>
        <v>866890</v>
      </c>
      <c r="M561" s="299">
        <f t="shared" si="612"/>
        <v>582007</v>
      </c>
      <c r="N561" s="299">
        <f t="shared" si="612"/>
        <v>582007</v>
      </c>
      <c r="O561" s="218">
        <f t="shared" si="612"/>
        <v>0</v>
      </c>
      <c r="P561" s="218">
        <f t="shared" si="612"/>
        <v>866890</v>
      </c>
      <c r="Q561" s="218"/>
      <c r="R561" s="233"/>
      <c r="S561" s="178"/>
    </row>
    <row r="562" spans="1:19" ht="36" x14ac:dyDescent="0.2">
      <c r="A562" s="240" t="s">
        <v>124</v>
      </c>
      <c r="B562" s="263"/>
      <c r="C562" s="439">
        <f>C615</f>
        <v>0</v>
      </c>
      <c r="D562" s="218">
        <f t="shared" ref="D562:E562" si="613">D615</f>
        <v>0</v>
      </c>
      <c r="E562" s="218">
        <f t="shared" si="613"/>
        <v>0</v>
      </c>
      <c r="F562" s="220">
        <f t="shared" ref="F562:P562" si="614">F615</f>
        <v>0</v>
      </c>
      <c r="G562" s="218">
        <f t="shared" si="614"/>
        <v>0</v>
      </c>
      <c r="H562" s="298">
        <f t="shared" si="614"/>
        <v>0</v>
      </c>
      <c r="I562" s="218">
        <f t="shared" si="614"/>
        <v>0</v>
      </c>
      <c r="J562" s="218">
        <f t="shared" si="614"/>
        <v>0</v>
      </c>
      <c r="K562" s="218">
        <f t="shared" si="614"/>
        <v>0</v>
      </c>
      <c r="L562" s="218">
        <f t="shared" si="614"/>
        <v>0</v>
      </c>
      <c r="M562" s="299">
        <f t="shared" si="614"/>
        <v>0</v>
      </c>
      <c r="N562" s="299">
        <f t="shared" si="614"/>
        <v>0</v>
      </c>
      <c r="O562" s="218">
        <f t="shared" si="614"/>
        <v>0</v>
      </c>
      <c r="P562" s="218">
        <f t="shared" si="614"/>
        <v>0</v>
      </c>
      <c r="Q562" s="218"/>
      <c r="R562" s="233"/>
      <c r="S562" s="178"/>
    </row>
    <row r="563" spans="1:19" x14ac:dyDescent="0.2">
      <c r="A563" s="240" t="s">
        <v>437</v>
      </c>
      <c r="B563" s="263"/>
      <c r="C563" s="439">
        <f>C564+C565</f>
        <v>0</v>
      </c>
      <c r="D563" s="218">
        <f t="shared" ref="D563:E563" si="615">D564+D565</f>
        <v>0</v>
      </c>
      <c r="E563" s="218">
        <f t="shared" si="615"/>
        <v>0</v>
      </c>
      <c r="F563" s="220">
        <f t="shared" ref="F563:P563" si="616">F564+F565</f>
        <v>0</v>
      </c>
      <c r="G563" s="218">
        <f t="shared" si="616"/>
        <v>0</v>
      </c>
      <c r="H563" s="298">
        <f t="shared" si="616"/>
        <v>0</v>
      </c>
      <c r="I563" s="218">
        <f t="shared" si="616"/>
        <v>0</v>
      </c>
      <c r="J563" s="218">
        <f t="shared" si="616"/>
        <v>34010</v>
      </c>
      <c r="K563" s="218">
        <f t="shared" si="616"/>
        <v>68020</v>
      </c>
      <c r="L563" s="218">
        <f t="shared" si="616"/>
        <v>102029</v>
      </c>
      <c r="M563" s="299">
        <f t="shared" si="616"/>
        <v>25841</v>
      </c>
      <c r="N563" s="299">
        <f t="shared" si="616"/>
        <v>25841</v>
      </c>
      <c r="O563" s="218">
        <f t="shared" si="616"/>
        <v>0</v>
      </c>
      <c r="P563" s="218">
        <f t="shared" si="616"/>
        <v>102029</v>
      </c>
      <c r="Q563" s="218"/>
      <c r="R563" s="233"/>
      <c r="S563" s="178"/>
    </row>
    <row r="564" spans="1:19" x14ac:dyDescent="0.2">
      <c r="A564" s="240" t="s">
        <v>123</v>
      </c>
      <c r="B564" s="263"/>
      <c r="C564" s="439">
        <f>C617</f>
        <v>0</v>
      </c>
      <c r="D564" s="218">
        <f t="shared" ref="D564:E564" si="617">D617</f>
        <v>0</v>
      </c>
      <c r="E564" s="218">
        <f t="shared" si="617"/>
        <v>0</v>
      </c>
      <c r="F564" s="220">
        <f t="shared" ref="F564:P564" si="618">F617</f>
        <v>0</v>
      </c>
      <c r="G564" s="218">
        <f t="shared" si="618"/>
        <v>0</v>
      </c>
      <c r="H564" s="298">
        <f t="shared" si="618"/>
        <v>0</v>
      </c>
      <c r="I564" s="218">
        <f t="shared" si="618"/>
        <v>0</v>
      </c>
      <c r="J564" s="218">
        <f t="shared" si="618"/>
        <v>34010</v>
      </c>
      <c r="K564" s="218">
        <f t="shared" si="618"/>
        <v>68020</v>
      </c>
      <c r="L564" s="218">
        <f t="shared" si="618"/>
        <v>102029</v>
      </c>
      <c r="M564" s="299">
        <f t="shared" si="618"/>
        <v>25841</v>
      </c>
      <c r="N564" s="299">
        <f t="shared" si="618"/>
        <v>25841</v>
      </c>
      <c r="O564" s="218">
        <f t="shared" si="618"/>
        <v>0</v>
      </c>
      <c r="P564" s="218">
        <f t="shared" si="618"/>
        <v>102029</v>
      </c>
      <c r="Q564" s="218"/>
      <c r="R564" s="233"/>
      <c r="S564" s="178"/>
    </row>
    <row r="565" spans="1:19" ht="36" x14ac:dyDescent="0.2">
      <c r="A565" s="240" t="s">
        <v>124</v>
      </c>
      <c r="B565" s="263"/>
      <c r="C565" s="439">
        <f>C618</f>
        <v>0</v>
      </c>
      <c r="D565" s="218">
        <f t="shared" ref="D565:E565" si="619">D618</f>
        <v>0</v>
      </c>
      <c r="E565" s="218">
        <f t="shared" si="619"/>
        <v>0</v>
      </c>
      <c r="F565" s="220">
        <f t="shared" ref="F565:P565" si="620">F618</f>
        <v>0</v>
      </c>
      <c r="G565" s="218">
        <f t="shared" si="620"/>
        <v>0</v>
      </c>
      <c r="H565" s="298">
        <f t="shared" si="620"/>
        <v>0</v>
      </c>
      <c r="I565" s="218">
        <f t="shared" si="620"/>
        <v>0</v>
      </c>
      <c r="J565" s="218">
        <f t="shared" si="620"/>
        <v>0</v>
      </c>
      <c r="K565" s="218">
        <f t="shared" si="620"/>
        <v>0</v>
      </c>
      <c r="L565" s="218">
        <f t="shared" si="620"/>
        <v>0</v>
      </c>
      <c r="M565" s="299">
        <f t="shared" si="620"/>
        <v>0</v>
      </c>
      <c r="N565" s="299">
        <f t="shared" si="620"/>
        <v>0</v>
      </c>
      <c r="O565" s="218">
        <f t="shared" si="620"/>
        <v>0</v>
      </c>
      <c r="P565" s="218">
        <f t="shared" si="620"/>
        <v>0</v>
      </c>
      <c r="Q565" s="218"/>
      <c r="R565" s="233"/>
      <c r="S565" s="178"/>
    </row>
    <row r="566" spans="1:19" ht="36" x14ac:dyDescent="0.2">
      <c r="A566" s="247" t="s">
        <v>453</v>
      </c>
      <c r="B566" s="336"/>
      <c r="C566" s="337"/>
      <c r="D566" s="211"/>
      <c r="E566" s="211"/>
      <c r="F566" s="309"/>
      <c r="G566" s="211"/>
      <c r="H566" s="310"/>
      <c r="I566" s="211"/>
      <c r="J566" s="211"/>
      <c r="K566" s="211"/>
      <c r="L566" s="211"/>
      <c r="M566" s="311"/>
      <c r="N566" s="311"/>
      <c r="O566" s="211"/>
      <c r="P566" s="211"/>
      <c r="Q566" s="211"/>
      <c r="R566" s="312"/>
    </row>
    <row r="567" spans="1:19" x14ac:dyDescent="0.2">
      <c r="A567" s="239" t="s">
        <v>118</v>
      </c>
      <c r="B567" s="263"/>
      <c r="C567" s="439">
        <f>SUM(C568:C571)</f>
        <v>2150046</v>
      </c>
      <c r="D567" s="218">
        <f t="shared" ref="D567:E567" si="621">SUM(D568:D571)</f>
        <v>1509149</v>
      </c>
      <c r="E567" s="218">
        <f t="shared" si="621"/>
        <v>0</v>
      </c>
      <c r="F567" s="220">
        <f t="shared" ref="F567:P567" si="622">SUM(F568:F571)</f>
        <v>0</v>
      </c>
      <c r="G567" s="218" t="e">
        <f t="shared" si="622"/>
        <v>#VALUE!</v>
      </c>
      <c r="H567" s="298">
        <f t="shared" si="622"/>
        <v>0</v>
      </c>
      <c r="I567" s="218">
        <f t="shared" si="622"/>
        <v>0</v>
      </c>
      <c r="J567" s="218">
        <f t="shared" si="622"/>
        <v>1285200</v>
      </c>
      <c r="K567" s="218">
        <f t="shared" si="622"/>
        <v>1285200</v>
      </c>
      <c r="L567" s="218">
        <f t="shared" si="622"/>
        <v>0</v>
      </c>
      <c r="M567" s="299">
        <f t="shared" si="622"/>
        <v>0</v>
      </c>
      <c r="N567" s="299">
        <f t="shared" si="622"/>
        <v>0</v>
      </c>
      <c r="O567" s="218">
        <f t="shared" si="622"/>
        <v>0</v>
      </c>
      <c r="P567" s="218">
        <f t="shared" si="622"/>
        <v>0</v>
      </c>
      <c r="Q567" s="218"/>
      <c r="R567" s="366"/>
      <c r="S567" s="178"/>
    </row>
    <row r="568" spans="1:19" x14ac:dyDescent="0.2">
      <c r="A568" s="238" t="s">
        <v>119</v>
      </c>
      <c r="B568" s="263"/>
      <c r="C568" s="439"/>
      <c r="D568" s="218"/>
      <c r="E568" s="218"/>
      <c r="F568" s="220"/>
      <c r="G568" s="218"/>
      <c r="H568" s="298"/>
      <c r="I568" s="218"/>
      <c r="J568" s="218"/>
      <c r="K568" s="218"/>
      <c r="L568" s="218"/>
      <c r="M568" s="299"/>
      <c r="N568" s="299"/>
      <c r="O568" s="218"/>
      <c r="P568" s="218"/>
      <c r="Q568" s="218"/>
      <c r="R568" s="219"/>
      <c r="S568" s="178"/>
    </row>
    <row r="569" spans="1:19" x14ac:dyDescent="0.2">
      <c r="A569" s="238" t="s">
        <v>120</v>
      </c>
      <c r="B569" s="263"/>
      <c r="C569" s="439"/>
      <c r="D569" s="218"/>
      <c r="E569" s="218"/>
      <c r="F569" s="220"/>
      <c r="G569" s="218"/>
      <c r="H569" s="298"/>
      <c r="I569" s="218"/>
      <c r="J569" s="218"/>
      <c r="K569" s="218"/>
      <c r="L569" s="218"/>
      <c r="M569" s="299"/>
      <c r="N569" s="299"/>
      <c r="O569" s="218"/>
      <c r="P569" s="218"/>
      <c r="Q569" s="218"/>
      <c r="R569" s="233"/>
      <c r="S569" s="178"/>
    </row>
    <row r="570" spans="1:19" ht="24" x14ac:dyDescent="0.2">
      <c r="A570" s="238" t="s">
        <v>616</v>
      </c>
      <c r="B570" s="263"/>
      <c r="C570" s="439"/>
      <c r="D570" s="218"/>
      <c r="E570" s="218"/>
      <c r="F570" s="220"/>
      <c r="G570" s="218"/>
      <c r="H570" s="298"/>
      <c r="I570" s="218"/>
      <c r="J570" s="218"/>
      <c r="K570" s="218"/>
      <c r="L570" s="218"/>
      <c r="M570" s="299"/>
      <c r="N570" s="299"/>
      <c r="O570" s="218"/>
      <c r="P570" s="218"/>
      <c r="Q570" s="218"/>
      <c r="R570" s="233"/>
      <c r="S570" s="178"/>
    </row>
    <row r="571" spans="1:19" x14ac:dyDescent="0.2">
      <c r="A571" s="239" t="s">
        <v>122</v>
      </c>
      <c r="B571" s="263"/>
      <c r="C571" s="439">
        <f>C572+C573</f>
        <v>2150046</v>
      </c>
      <c r="D571" s="218">
        <f t="shared" ref="D571:E571" si="623">D572+D573</f>
        <v>1509149</v>
      </c>
      <c r="E571" s="218">
        <f t="shared" si="623"/>
        <v>0</v>
      </c>
      <c r="F571" s="220">
        <f t="shared" ref="F571:P571" si="624">F572+F573</f>
        <v>0</v>
      </c>
      <c r="G571" s="218" t="e">
        <f t="shared" si="624"/>
        <v>#VALUE!</v>
      </c>
      <c r="H571" s="298">
        <f t="shared" si="624"/>
        <v>0</v>
      </c>
      <c r="I571" s="218">
        <f t="shared" si="624"/>
        <v>0</v>
      </c>
      <c r="J571" s="218">
        <f t="shared" si="624"/>
        <v>1285200</v>
      </c>
      <c r="K571" s="218">
        <f t="shared" si="624"/>
        <v>1285200</v>
      </c>
      <c r="L571" s="218">
        <f t="shared" si="624"/>
        <v>0</v>
      </c>
      <c r="M571" s="299">
        <f t="shared" si="624"/>
        <v>0</v>
      </c>
      <c r="N571" s="299">
        <f t="shared" si="624"/>
        <v>0</v>
      </c>
      <c r="O571" s="218">
        <f t="shared" si="624"/>
        <v>0</v>
      </c>
      <c r="P571" s="218">
        <f t="shared" si="624"/>
        <v>0</v>
      </c>
      <c r="Q571" s="218"/>
      <c r="R571" s="233"/>
      <c r="S571" s="178"/>
    </row>
    <row r="572" spans="1:19" x14ac:dyDescent="0.2">
      <c r="A572" s="240" t="s">
        <v>123</v>
      </c>
      <c r="B572" s="263"/>
      <c r="C572" s="439">
        <f>C577</f>
        <v>0</v>
      </c>
      <c r="D572" s="218">
        <f t="shared" ref="D572:E572" si="625">D577</f>
        <v>0</v>
      </c>
      <c r="E572" s="218">
        <f t="shared" si="625"/>
        <v>0</v>
      </c>
      <c r="F572" s="220">
        <f t="shared" ref="F572:P572" si="626">F577</f>
        <v>0</v>
      </c>
      <c r="G572" s="218">
        <f t="shared" si="626"/>
        <v>0</v>
      </c>
      <c r="H572" s="298">
        <f t="shared" si="626"/>
        <v>0</v>
      </c>
      <c r="I572" s="218">
        <f t="shared" si="626"/>
        <v>0</v>
      </c>
      <c r="J572" s="218">
        <f t="shared" si="626"/>
        <v>0</v>
      </c>
      <c r="K572" s="218">
        <f t="shared" si="626"/>
        <v>0</v>
      </c>
      <c r="L572" s="218">
        <f t="shared" si="626"/>
        <v>0</v>
      </c>
      <c r="M572" s="299">
        <f t="shared" si="626"/>
        <v>0</v>
      </c>
      <c r="N572" s="299">
        <f t="shared" si="626"/>
        <v>0</v>
      </c>
      <c r="O572" s="218">
        <f t="shared" si="626"/>
        <v>0</v>
      </c>
      <c r="P572" s="218">
        <f t="shared" si="626"/>
        <v>0</v>
      </c>
      <c r="Q572" s="218"/>
      <c r="R572" s="233"/>
      <c r="S572" s="178"/>
    </row>
    <row r="573" spans="1:19" ht="36" x14ac:dyDescent="0.2">
      <c r="A573" s="240" t="s">
        <v>124</v>
      </c>
      <c r="B573" s="263" t="s">
        <v>129</v>
      </c>
      <c r="C573" s="439">
        <f>C578+C579</f>
        <v>2150046</v>
      </c>
      <c r="D573" s="218">
        <f t="shared" ref="D573:E573" si="627">D578+D579</f>
        <v>1509149</v>
      </c>
      <c r="E573" s="218">
        <f t="shared" si="627"/>
        <v>0</v>
      </c>
      <c r="F573" s="220">
        <f t="shared" ref="F573:P573" si="628">F578+F579</f>
        <v>0</v>
      </c>
      <c r="G573" s="218" t="e">
        <f t="shared" si="628"/>
        <v>#VALUE!</v>
      </c>
      <c r="H573" s="298">
        <f t="shared" si="628"/>
        <v>0</v>
      </c>
      <c r="I573" s="218">
        <f t="shared" si="628"/>
        <v>0</v>
      </c>
      <c r="J573" s="218">
        <f t="shared" si="628"/>
        <v>1285200</v>
      </c>
      <c r="K573" s="218">
        <f t="shared" si="628"/>
        <v>1285200</v>
      </c>
      <c r="L573" s="218">
        <f t="shared" si="628"/>
        <v>0</v>
      </c>
      <c r="M573" s="299">
        <f t="shared" si="628"/>
        <v>0</v>
      </c>
      <c r="N573" s="299">
        <f t="shared" si="628"/>
        <v>0</v>
      </c>
      <c r="O573" s="218">
        <f t="shared" si="628"/>
        <v>0</v>
      </c>
      <c r="P573" s="218">
        <f t="shared" si="628"/>
        <v>0</v>
      </c>
      <c r="Q573" s="218"/>
      <c r="R573" s="233"/>
      <c r="S573" s="178"/>
    </row>
    <row r="574" spans="1:19" x14ac:dyDescent="0.2">
      <c r="A574" s="239" t="s">
        <v>125</v>
      </c>
      <c r="B574" s="263"/>
      <c r="C574" s="439"/>
      <c r="D574" s="218"/>
      <c r="E574" s="218"/>
      <c r="F574" s="220"/>
      <c r="G574" s="218"/>
      <c r="H574" s="298"/>
      <c r="I574" s="218"/>
      <c r="J574" s="218"/>
      <c r="K574" s="218"/>
      <c r="L574" s="218"/>
      <c r="M574" s="299"/>
      <c r="N574" s="299"/>
      <c r="O574" s="218"/>
      <c r="P574" s="218"/>
      <c r="Q574" s="218"/>
      <c r="R574" s="233"/>
      <c r="S574" s="178"/>
    </row>
    <row r="575" spans="1:19" x14ac:dyDescent="0.2">
      <c r="A575" s="238" t="s">
        <v>126</v>
      </c>
      <c r="B575" s="263"/>
      <c r="C575" s="439"/>
      <c r="D575" s="218"/>
      <c r="E575" s="218"/>
      <c r="F575" s="220"/>
      <c r="G575" s="218"/>
      <c r="H575" s="298"/>
      <c r="I575" s="218"/>
      <c r="J575" s="218"/>
      <c r="K575" s="218"/>
      <c r="L575" s="218"/>
      <c r="M575" s="299"/>
      <c r="N575" s="299"/>
      <c r="O575" s="218"/>
      <c r="P575" s="218"/>
      <c r="Q575" s="218"/>
      <c r="R575" s="233"/>
      <c r="S575" s="178"/>
    </row>
    <row r="576" spans="1:19" x14ac:dyDescent="0.2">
      <c r="A576" s="238" t="s">
        <v>127</v>
      </c>
      <c r="B576" s="263"/>
      <c r="C576" s="439">
        <f>C577+C578+C579</f>
        <v>2150046</v>
      </c>
      <c r="D576" s="218">
        <f t="shared" ref="D576:E576" si="629">D577+D578+D579</f>
        <v>1509149</v>
      </c>
      <c r="E576" s="218">
        <f t="shared" si="629"/>
        <v>0</v>
      </c>
      <c r="F576" s="220">
        <f t="shared" ref="F576:P576" si="630">F577+F578+F579</f>
        <v>0</v>
      </c>
      <c r="G576" s="218" t="e">
        <f t="shared" si="630"/>
        <v>#VALUE!</v>
      </c>
      <c r="H576" s="298">
        <f t="shared" si="630"/>
        <v>0</v>
      </c>
      <c r="I576" s="218">
        <f t="shared" si="630"/>
        <v>0</v>
      </c>
      <c r="J576" s="218">
        <f t="shared" si="630"/>
        <v>1285200</v>
      </c>
      <c r="K576" s="218">
        <f t="shared" si="630"/>
        <v>1285200</v>
      </c>
      <c r="L576" s="218">
        <f t="shared" si="630"/>
        <v>0</v>
      </c>
      <c r="M576" s="299">
        <f t="shared" si="630"/>
        <v>0</v>
      </c>
      <c r="N576" s="299">
        <f t="shared" si="630"/>
        <v>0</v>
      </c>
      <c r="O576" s="218">
        <f t="shared" si="630"/>
        <v>0</v>
      </c>
      <c r="P576" s="218">
        <f t="shared" si="630"/>
        <v>0</v>
      </c>
      <c r="Q576" s="218"/>
      <c r="R576" s="233"/>
      <c r="S576" s="178"/>
    </row>
    <row r="577" spans="1:19" x14ac:dyDescent="0.2">
      <c r="A577" s="240" t="s">
        <v>123</v>
      </c>
      <c r="B577" s="263"/>
      <c r="C577" s="439"/>
      <c r="D577" s="218"/>
      <c r="E577" s="218"/>
      <c r="F577" s="220"/>
      <c r="G577" s="218"/>
      <c r="H577" s="298"/>
      <c r="I577" s="218"/>
      <c r="J577" s="218"/>
      <c r="K577" s="218"/>
      <c r="L577" s="218"/>
      <c r="M577" s="299"/>
      <c r="N577" s="299"/>
      <c r="O577" s="218"/>
      <c r="P577" s="218"/>
      <c r="Q577" s="218"/>
      <c r="R577" s="233"/>
      <c r="S577" s="178"/>
    </row>
    <row r="578" spans="1:19" ht="72" x14ac:dyDescent="0.2">
      <c r="A578" s="240" t="s">
        <v>124</v>
      </c>
      <c r="B578" s="263" t="s">
        <v>86</v>
      </c>
      <c r="C578" s="439">
        <v>2150046</v>
      </c>
      <c r="D578" s="218">
        <v>1509149</v>
      </c>
      <c r="E578" s="218"/>
      <c r="F578" s="220"/>
      <c r="G578" s="321" t="s">
        <v>129</v>
      </c>
      <c r="H578" s="298"/>
      <c r="I578" s="218"/>
      <c r="J578" s="367"/>
      <c r="K578" s="367"/>
      <c r="L578" s="367"/>
      <c r="M578" s="368"/>
      <c r="N578" s="368"/>
      <c r="O578" s="367"/>
      <c r="P578" s="367"/>
      <c r="Q578" s="190" t="s">
        <v>77</v>
      </c>
      <c r="R578" s="366" t="s">
        <v>454</v>
      </c>
      <c r="S578" s="178"/>
    </row>
    <row r="579" spans="1:19" ht="60" x14ac:dyDescent="0.2">
      <c r="A579" s="240" t="s">
        <v>124</v>
      </c>
      <c r="B579" s="263" t="s">
        <v>80</v>
      </c>
      <c r="C579" s="439"/>
      <c r="D579" s="218"/>
      <c r="E579" s="218"/>
      <c r="F579" s="220"/>
      <c r="G579" s="321"/>
      <c r="H579" s="298"/>
      <c r="I579" s="218"/>
      <c r="J579" s="187">
        <v>1285200</v>
      </c>
      <c r="K579" s="187">
        <v>1285200</v>
      </c>
      <c r="L579" s="367"/>
      <c r="M579" s="368"/>
      <c r="N579" s="368"/>
      <c r="O579" s="367"/>
      <c r="P579" s="367"/>
      <c r="Q579" s="190"/>
      <c r="R579" s="366" t="s">
        <v>455</v>
      </c>
      <c r="S579" s="178"/>
    </row>
    <row r="580" spans="1:19" ht="72" x14ac:dyDescent="0.2">
      <c r="A580" s="247" t="s">
        <v>456</v>
      </c>
      <c r="B580" s="211"/>
      <c r="C580" s="308"/>
      <c r="D580" s="211"/>
      <c r="E580" s="211"/>
      <c r="F580" s="309"/>
      <c r="G580" s="211"/>
      <c r="H580" s="310"/>
      <c r="I580" s="211"/>
      <c r="J580" s="211"/>
      <c r="K580" s="211"/>
      <c r="L580" s="211"/>
      <c r="M580" s="311"/>
      <c r="N580" s="311"/>
      <c r="O580" s="211"/>
      <c r="P580" s="211"/>
      <c r="Q580" s="211"/>
      <c r="R580" s="210" t="s">
        <v>457</v>
      </c>
    </row>
    <row r="581" spans="1:19" hidden="1" x14ac:dyDescent="0.2">
      <c r="A581" s="239" t="s">
        <v>118</v>
      </c>
      <c r="B581" s="263"/>
      <c r="C581" s="277"/>
      <c r="D581" s="218"/>
      <c r="E581" s="218"/>
      <c r="F581" s="220"/>
      <c r="G581" s="218"/>
      <c r="H581" s="298"/>
      <c r="I581" s="218"/>
      <c r="J581" s="218"/>
      <c r="K581" s="218"/>
      <c r="L581" s="218"/>
      <c r="M581" s="299"/>
      <c r="N581" s="299"/>
      <c r="O581" s="218"/>
      <c r="P581" s="218"/>
      <c r="Q581" s="218"/>
      <c r="R581" s="219"/>
      <c r="S581" s="178"/>
    </row>
    <row r="582" spans="1:19" hidden="1" x14ac:dyDescent="0.2">
      <c r="A582" s="238" t="s">
        <v>119</v>
      </c>
      <c r="B582" s="263"/>
      <c r="C582" s="277"/>
      <c r="D582" s="218"/>
      <c r="E582" s="218"/>
      <c r="F582" s="220"/>
      <c r="G582" s="218"/>
      <c r="H582" s="298"/>
      <c r="I582" s="218"/>
      <c r="J582" s="218"/>
      <c r="K582" s="218"/>
      <c r="L582" s="218"/>
      <c r="M582" s="299"/>
      <c r="N582" s="299"/>
      <c r="O582" s="218"/>
      <c r="P582" s="218"/>
      <c r="Q582" s="218"/>
      <c r="R582" s="219"/>
      <c r="S582" s="178"/>
    </row>
    <row r="583" spans="1:19" hidden="1" x14ac:dyDescent="0.2">
      <c r="A583" s="238" t="s">
        <v>120</v>
      </c>
      <c r="B583" s="263"/>
      <c r="C583" s="277"/>
      <c r="D583" s="218"/>
      <c r="E583" s="218"/>
      <c r="F583" s="220"/>
      <c r="G583" s="218"/>
      <c r="H583" s="298"/>
      <c r="I583" s="218"/>
      <c r="J583" s="218"/>
      <c r="K583" s="218"/>
      <c r="L583" s="218"/>
      <c r="M583" s="299"/>
      <c r="N583" s="299"/>
      <c r="O583" s="218"/>
      <c r="P583" s="218"/>
      <c r="Q583" s="218"/>
      <c r="R583" s="233"/>
      <c r="S583" s="178"/>
    </row>
    <row r="584" spans="1:19" ht="24" hidden="1" x14ac:dyDescent="0.2">
      <c r="A584" s="238" t="s">
        <v>616</v>
      </c>
      <c r="B584" s="263"/>
      <c r="C584" s="277"/>
      <c r="D584" s="218"/>
      <c r="E584" s="218"/>
      <c r="F584" s="220"/>
      <c r="G584" s="218"/>
      <c r="H584" s="298"/>
      <c r="I584" s="218"/>
      <c r="J584" s="218"/>
      <c r="K584" s="218"/>
      <c r="L584" s="218"/>
      <c r="M584" s="299"/>
      <c r="N584" s="299"/>
      <c r="O584" s="218"/>
      <c r="P584" s="218"/>
      <c r="Q584" s="218"/>
      <c r="R584" s="233"/>
      <c r="S584" s="178"/>
    </row>
    <row r="585" spans="1:19" hidden="1" x14ac:dyDescent="0.2">
      <c r="A585" s="239" t="s">
        <v>122</v>
      </c>
      <c r="B585" s="263"/>
      <c r="C585" s="277"/>
      <c r="D585" s="218"/>
      <c r="E585" s="218"/>
      <c r="F585" s="220"/>
      <c r="G585" s="218"/>
      <c r="H585" s="298"/>
      <c r="I585" s="218"/>
      <c r="J585" s="218"/>
      <c r="K585" s="218"/>
      <c r="L585" s="218"/>
      <c r="M585" s="299"/>
      <c r="N585" s="299"/>
      <c r="O585" s="218"/>
      <c r="P585" s="218"/>
      <c r="Q585" s="218"/>
      <c r="R585" s="233"/>
      <c r="S585" s="178"/>
    </row>
    <row r="586" spans="1:19" hidden="1" x14ac:dyDescent="0.2">
      <c r="A586" s="240" t="s">
        <v>123</v>
      </c>
      <c r="B586" s="263"/>
      <c r="C586" s="277"/>
      <c r="D586" s="218"/>
      <c r="E586" s="218"/>
      <c r="F586" s="220"/>
      <c r="G586" s="218"/>
      <c r="H586" s="298"/>
      <c r="I586" s="218"/>
      <c r="J586" s="218"/>
      <c r="K586" s="218"/>
      <c r="L586" s="218"/>
      <c r="M586" s="299"/>
      <c r="N586" s="299"/>
      <c r="O586" s="218"/>
      <c r="P586" s="218"/>
      <c r="Q586" s="218"/>
      <c r="R586" s="233"/>
      <c r="S586" s="178"/>
    </row>
    <row r="587" spans="1:19" ht="36" hidden="1" x14ac:dyDescent="0.2">
      <c r="A587" s="240" t="s">
        <v>124</v>
      </c>
      <c r="B587" s="263"/>
      <c r="C587" s="277"/>
      <c r="D587" s="188"/>
      <c r="E587" s="188"/>
      <c r="F587" s="220"/>
      <c r="G587" s="218"/>
      <c r="H587" s="298"/>
      <c r="I587" s="218"/>
      <c r="J587" s="218"/>
      <c r="K587" s="218"/>
      <c r="L587" s="218"/>
      <c r="M587" s="299"/>
      <c r="N587" s="299"/>
      <c r="O587" s="218"/>
      <c r="P587" s="218"/>
      <c r="Q587" s="218"/>
      <c r="R587" s="233"/>
      <c r="S587" s="178"/>
    </row>
    <row r="588" spans="1:19" ht="36" x14ac:dyDescent="0.2">
      <c r="A588" s="247" t="s">
        <v>458</v>
      </c>
      <c r="B588" s="336"/>
      <c r="C588" s="337"/>
      <c r="D588" s="211"/>
      <c r="E588" s="211"/>
      <c r="F588" s="309"/>
      <c r="G588" s="211"/>
      <c r="H588" s="310"/>
      <c r="I588" s="211"/>
      <c r="J588" s="211"/>
      <c r="K588" s="211"/>
      <c r="L588" s="211"/>
      <c r="M588" s="311"/>
      <c r="N588" s="311"/>
      <c r="O588" s="211"/>
      <c r="P588" s="211"/>
      <c r="Q588" s="211"/>
      <c r="R588" s="209"/>
    </row>
    <row r="589" spans="1:19" x14ac:dyDescent="0.2">
      <c r="A589" s="239" t="s">
        <v>118</v>
      </c>
      <c r="B589" s="263"/>
      <c r="C589" s="439">
        <f>SUM(C590:C593)</f>
        <v>326400</v>
      </c>
      <c r="D589" s="218">
        <f t="shared" ref="D589:E589" si="631">SUM(D590:D593)</f>
        <v>260350</v>
      </c>
      <c r="E589" s="218">
        <f t="shared" si="631"/>
        <v>0</v>
      </c>
      <c r="F589" s="220">
        <f t="shared" ref="F589:P589" si="632">SUM(F590:F593)</f>
        <v>0</v>
      </c>
      <c r="G589" s="218">
        <f t="shared" si="632"/>
        <v>0</v>
      </c>
      <c r="H589" s="298">
        <f t="shared" si="632"/>
        <v>0</v>
      </c>
      <c r="I589" s="218">
        <f t="shared" si="632"/>
        <v>0</v>
      </c>
      <c r="J589" s="218">
        <f t="shared" si="632"/>
        <v>0</v>
      </c>
      <c r="K589" s="218">
        <f t="shared" si="632"/>
        <v>0</v>
      </c>
      <c r="L589" s="218">
        <f t="shared" si="632"/>
        <v>0</v>
      </c>
      <c r="M589" s="299">
        <f t="shared" si="632"/>
        <v>0</v>
      </c>
      <c r="N589" s="299">
        <f t="shared" si="632"/>
        <v>0</v>
      </c>
      <c r="O589" s="218">
        <f t="shared" si="632"/>
        <v>0</v>
      </c>
      <c r="P589" s="218">
        <f t="shared" si="632"/>
        <v>0</v>
      </c>
      <c r="Q589" s="218"/>
      <c r="R589" s="219"/>
      <c r="S589" s="178"/>
    </row>
    <row r="590" spans="1:19" x14ac:dyDescent="0.2">
      <c r="A590" s="238" t="s">
        <v>119</v>
      </c>
      <c r="B590" s="263"/>
      <c r="C590" s="439"/>
      <c r="D590" s="218"/>
      <c r="E590" s="218"/>
      <c r="F590" s="220"/>
      <c r="G590" s="218"/>
      <c r="H590" s="298"/>
      <c r="I590" s="218"/>
      <c r="J590" s="218"/>
      <c r="K590" s="218"/>
      <c r="L590" s="218"/>
      <c r="M590" s="299"/>
      <c r="N590" s="299"/>
      <c r="O590" s="218"/>
      <c r="P590" s="218"/>
      <c r="Q590" s="218"/>
      <c r="R590" s="219"/>
      <c r="S590" s="178"/>
    </row>
    <row r="591" spans="1:19" x14ac:dyDescent="0.2">
      <c r="A591" s="238" t="s">
        <v>120</v>
      </c>
      <c r="B591" s="263"/>
      <c r="C591" s="439"/>
      <c r="D591" s="218"/>
      <c r="E591" s="218"/>
      <c r="F591" s="220"/>
      <c r="G591" s="218"/>
      <c r="H591" s="298"/>
      <c r="I591" s="218"/>
      <c r="J591" s="218"/>
      <c r="K591" s="218"/>
      <c r="L591" s="218"/>
      <c r="M591" s="299"/>
      <c r="N591" s="299"/>
      <c r="O591" s="218"/>
      <c r="P591" s="218"/>
      <c r="Q591" s="218"/>
      <c r="R591" s="233"/>
      <c r="S591" s="178"/>
    </row>
    <row r="592" spans="1:19" ht="24" x14ac:dyDescent="0.2">
      <c r="A592" s="238" t="s">
        <v>616</v>
      </c>
      <c r="B592" s="263"/>
      <c r="C592" s="439"/>
      <c r="D592" s="218"/>
      <c r="E592" s="218"/>
      <c r="F592" s="220"/>
      <c r="G592" s="218"/>
      <c r="H592" s="298"/>
      <c r="I592" s="218"/>
      <c r="J592" s="218"/>
      <c r="K592" s="218"/>
      <c r="L592" s="218"/>
      <c r="M592" s="299"/>
      <c r="N592" s="299"/>
      <c r="O592" s="218"/>
      <c r="P592" s="218"/>
      <c r="Q592" s="218"/>
      <c r="R592" s="233"/>
      <c r="S592" s="178"/>
    </row>
    <row r="593" spans="1:20" x14ac:dyDescent="0.2">
      <c r="A593" s="239" t="s">
        <v>122</v>
      </c>
      <c r="B593" s="263"/>
      <c r="C593" s="439">
        <f>C594+C595</f>
        <v>326400</v>
      </c>
      <c r="D593" s="218">
        <f t="shared" ref="D593:E593" si="633">D594+D595</f>
        <v>260350</v>
      </c>
      <c r="E593" s="218">
        <f t="shared" si="633"/>
        <v>0</v>
      </c>
      <c r="F593" s="220">
        <f t="shared" ref="F593:P593" si="634">F594+F595</f>
        <v>0</v>
      </c>
      <c r="G593" s="218">
        <f t="shared" si="634"/>
        <v>0</v>
      </c>
      <c r="H593" s="298">
        <f t="shared" si="634"/>
        <v>0</v>
      </c>
      <c r="I593" s="218">
        <f t="shared" si="634"/>
        <v>0</v>
      </c>
      <c r="J593" s="218">
        <f t="shared" si="634"/>
        <v>0</v>
      </c>
      <c r="K593" s="218">
        <f t="shared" si="634"/>
        <v>0</v>
      </c>
      <c r="L593" s="218">
        <f t="shared" si="634"/>
        <v>0</v>
      </c>
      <c r="M593" s="299">
        <f t="shared" si="634"/>
        <v>0</v>
      </c>
      <c r="N593" s="299">
        <f t="shared" si="634"/>
        <v>0</v>
      </c>
      <c r="O593" s="218">
        <f t="shared" si="634"/>
        <v>0</v>
      </c>
      <c r="P593" s="218">
        <f t="shared" si="634"/>
        <v>0</v>
      </c>
      <c r="Q593" s="218"/>
      <c r="R593" s="233"/>
      <c r="S593" s="178"/>
    </row>
    <row r="594" spans="1:20" x14ac:dyDescent="0.2">
      <c r="A594" s="240" t="s">
        <v>123</v>
      </c>
      <c r="B594" s="263"/>
      <c r="C594" s="439">
        <f>C597</f>
        <v>0</v>
      </c>
      <c r="D594" s="218">
        <f t="shared" ref="D594:E594" si="635">D597</f>
        <v>0</v>
      </c>
      <c r="E594" s="218">
        <f t="shared" si="635"/>
        <v>0</v>
      </c>
      <c r="F594" s="220">
        <f t="shared" ref="F594:P594" si="636">F597</f>
        <v>0</v>
      </c>
      <c r="G594" s="218">
        <f t="shared" si="636"/>
        <v>0</v>
      </c>
      <c r="H594" s="298">
        <f t="shared" si="636"/>
        <v>0</v>
      </c>
      <c r="I594" s="218">
        <f t="shared" si="636"/>
        <v>0</v>
      </c>
      <c r="J594" s="218">
        <f t="shared" si="636"/>
        <v>0</v>
      </c>
      <c r="K594" s="218">
        <f t="shared" si="636"/>
        <v>0</v>
      </c>
      <c r="L594" s="218">
        <f t="shared" si="636"/>
        <v>0</v>
      </c>
      <c r="M594" s="299">
        <f t="shared" si="636"/>
        <v>0</v>
      </c>
      <c r="N594" s="299">
        <f t="shared" si="636"/>
        <v>0</v>
      </c>
      <c r="O594" s="218">
        <f t="shared" si="636"/>
        <v>0</v>
      </c>
      <c r="P594" s="218">
        <f t="shared" si="636"/>
        <v>0</v>
      </c>
      <c r="Q594" s="218"/>
      <c r="R594" s="233"/>
      <c r="S594" s="178"/>
    </row>
    <row r="595" spans="1:20" ht="36" x14ac:dyDescent="0.2">
      <c r="A595" s="240" t="s">
        <v>124</v>
      </c>
      <c r="B595" s="263"/>
      <c r="C595" s="439">
        <f>C598</f>
        <v>326400</v>
      </c>
      <c r="D595" s="218">
        <f t="shared" ref="D595:E595" si="637">D598</f>
        <v>260350</v>
      </c>
      <c r="E595" s="218">
        <f t="shared" si="637"/>
        <v>0</v>
      </c>
      <c r="F595" s="220">
        <f t="shared" ref="F595:P595" si="638">F598</f>
        <v>0</v>
      </c>
      <c r="G595" s="218">
        <f t="shared" si="638"/>
        <v>0</v>
      </c>
      <c r="H595" s="298">
        <f t="shared" si="638"/>
        <v>0</v>
      </c>
      <c r="I595" s="218">
        <f t="shared" si="638"/>
        <v>0</v>
      </c>
      <c r="J595" s="218">
        <f t="shared" si="638"/>
        <v>0</v>
      </c>
      <c r="K595" s="218">
        <f t="shared" si="638"/>
        <v>0</v>
      </c>
      <c r="L595" s="218">
        <f t="shared" si="638"/>
        <v>0</v>
      </c>
      <c r="M595" s="299">
        <f t="shared" si="638"/>
        <v>0</v>
      </c>
      <c r="N595" s="299">
        <f t="shared" si="638"/>
        <v>0</v>
      </c>
      <c r="O595" s="218">
        <f t="shared" si="638"/>
        <v>0</v>
      </c>
      <c r="P595" s="218">
        <f t="shared" si="638"/>
        <v>0</v>
      </c>
      <c r="Q595" s="218"/>
      <c r="R595" s="233"/>
      <c r="S595" s="178"/>
    </row>
    <row r="596" spans="1:20" x14ac:dyDescent="0.2">
      <c r="A596" s="240" t="s">
        <v>127</v>
      </c>
      <c r="B596" s="263"/>
      <c r="C596" s="439">
        <f>C597+C598</f>
        <v>326400</v>
      </c>
      <c r="D596" s="218">
        <f t="shared" ref="D596:E596" si="639">D597+D598</f>
        <v>260350</v>
      </c>
      <c r="E596" s="218">
        <f t="shared" si="639"/>
        <v>0</v>
      </c>
      <c r="F596" s="220">
        <f t="shared" ref="F596:P596" si="640">F597+F598</f>
        <v>0</v>
      </c>
      <c r="G596" s="218">
        <f t="shared" si="640"/>
        <v>0</v>
      </c>
      <c r="H596" s="298">
        <f t="shared" si="640"/>
        <v>0</v>
      </c>
      <c r="I596" s="218">
        <f t="shared" si="640"/>
        <v>0</v>
      </c>
      <c r="J596" s="218">
        <f t="shared" si="640"/>
        <v>0</v>
      </c>
      <c r="K596" s="218">
        <f t="shared" si="640"/>
        <v>0</v>
      </c>
      <c r="L596" s="218">
        <f t="shared" si="640"/>
        <v>0</v>
      </c>
      <c r="M596" s="299">
        <f t="shared" si="640"/>
        <v>0</v>
      </c>
      <c r="N596" s="299">
        <f t="shared" si="640"/>
        <v>0</v>
      </c>
      <c r="O596" s="218">
        <f t="shared" si="640"/>
        <v>0</v>
      </c>
      <c r="P596" s="218">
        <f t="shared" si="640"/>
        <v>0</v>
      </c>
      <c r="Q596" s="218"/>
      <c r="R596" s="233"/>
      <c r="S596" s="178"/>
    </row>
    <row r="597" spans="1:20" x14ac:dyDescent="0.2">
      <c r="A597" s="240" t="s">
        <v>123</v>
      </c>
      <c r="B597" s="263"/>
      <c r="C597" s="439"/>
      <c r="D597" s="218"/>
      <c r="E597" s="218"/>
      <c r="F597" s="220"/>
      <c r="G597" s="218"/>
      <c r="H597" s="298"/>
      <c r="I597" s="218"/>
      <c r="J597" s="218"/>
      <c r="K597" s="218"/>
      <c r="L597" s="218"/>
      <c r="M597" s="299"/>
      <c r="N597" s="299"/>
      <c r="O597" s="218"/>
      <c r="P597" s="218"/>
      <c r="Q597" s="218"/>
      <c r="R597" s="233"/>
      <c r="S597" s="178"/>
    </row>
    <row r="598" spans="1:20" ht="69" customHeight="1" x14ac:dyDescent="0.2">
      <c r="A598" s="240" t="s">
        <v>124</v>
      </c>
      <c r="B598" s="263" t="s">
        <v>102</v>
      </c>
      <c r="C598" s="439">
        <v>326400</v>
      </c>
      <c r="D598" s="218">
        <v>260350</v>
      </c>
      <c r="E598" s="218"/>
      <c r="F598" s="220"/>
      <c r="G598" s="218"/>
      <c r="H598" s="298"/>
      <c r="I598" s="218"/>
      <c r="J598" s="218"/>
      <c r="K598" s="218"/>
      <c r="L598" s="218"/>
      <c r="M598" s="299"/>
      <c r="N598" s="299"/>
      <c r="O598" s="218"/>
      <c r="P598" s="218"/>
      <c r="Q598" s="218"/>
      <c r="R598" s="215" t="s">
        <v>459</v>
      </c>
      <c r="S598" s="204"/>
    </row>
    <row r="599" spans="1:20" ht="50.25" customHeight="1" x14ac:dyDescent="0.2">
      <c r="A599" s="247" t="s">
        <v>460</v>
      </c>
      <c r="B599" s="211"/>
      <c r="C599" s="211"/>
      <c r="D599" s="211"/>
      <c r="E599" s="211"/>
      <c r="F599" s="309"/>
      <c r="G599" s="211"/>
      <c r="H599" s="310"/>
      <c r="I599" s="211"/>
      <c r="J599" s="211"/>
      <c r="K599" s="211"/>
      <c r="L599" s="211"/>
      <c r="M599" s="311"/>
      <c r="N599" s="311"/>
      <c r="O599" s="211"/>
      <c r="P599" s="211"/>
      <c r="Q599" s="211"/>
      <c r="R599" s="216" t="s">
        <v>429</v>
      </c>
      <c r="S599" s="214"/>
    </row>
    <row r="600" spans="1:20" ht="33.75" x14ac:dyDescent="0.2">
      <c r="A600" s="239" t="s">
        <v>118</v>
      </c>
      <c r="B600" s="263"/>
      <c r="C600" s="439">
        <f>SUM(C601:C604)</f>
        <v>0</v>
      </c>
      <c r="D600" s="218">
        <f t="shared" ref="D600:E600" si="641">SUM(D601:D604)</f>
        <v>0</v>
      </c>
      <c r="E600" s="218">
        <f t="shared" si="641"/>
        <v>0</v>
      </c>
      <c r="F600" s="220">
        <f t="shared" ref="F600:P600" si="642">SUM(F601:F604)</f>
        <v>0</v>
      </c>
      <c r="G600" s="218">
        <f t="shared" si="642"/>
        <v>0</v>
      </c>
      <c r="H600" s="298">
        <f t="shared" si="642"/>
        <v>0</v>
      </c>
      <c r="I600" s="218">
        <f t="shared" si="642"/>
        <v>0</v>
      </c>
      <c r="J600" s="218">
        <f t="shared" si="642"/>
        <v>2417165</v>
      </c>
      <c r="K600" s="218">
        <f t="shared" si="642"/>
        <v>4834331</v>
      </c>
      <c r="L600" s="218">
        <f t="shared" si="642"/>
        <v>7251495</v>
      </c>
      <c r="M600" s="299">
        <f t="shared" si="642"/>
        <v>4849928</v>
      </c>
      <c r="N600" s="299">
        <f t="shared" si="642"/>
        <v>4849928</v>
      </c>
      <c r="O600" s="218">
        <f t="shared" si="642"/>
        <v>0</v>
      </c>
      <c r="P600" s="218">
        <f t="shared" si="642"/>
        <v>7251495</v>
      </c>
      <c r="Q600" s="218"/>
      <c r="R600" s="231" t="s">
        <v>646</v>
      </c>
      <c r="S600" s="192"/>
    </row>
    <row r="601" spans="1:20" x14ac:dyDescent="0.2">
      <c r="A601" s="238" t="s">
        <v>119</v>
      </c>
      <c r="B601" s="263"/>
      <c r="C601" s="439"/>
      <c r="D601" s="218"/>
      <c r="E601" s="218"/>
      <c r="F601" s="220"/>
      <c r="G601" s="218"/>
      <c r="H601" s="298"/>
      <c r="I601" s="218"/>
      <c r="J601" s="218"/>
      <c r="K601" s="218"/>
      <c r="L601" s="218"/>
      <c r="M601" s="299"/>
      <c r="N601" s="299"/>
      <c r="O601" s="218"/>
      <c r="P601" s="218"/>
      <c r="Q601" s="218"/>
      <c r="R601" s="219"/>
      <c r="S601" s="178"/>
    </row>
    <row r="602" spans="1:20" x14ac:dyDescent="0.2">
      <c r="A602" s="238" t="s">
        <v>120</v>
      </c>
      <c r="B602" s="263"/>
      <c r="C602" s="439"/>
      <c r="D602" s="218"/>
      <c r="E602" s="218"/>
      <c r="F602" s="220"/>
      <c r="G602" s="218"/>
      <c r="H602" s="298"/>
      <c r="I602" s="218"/>
      <c r="J602" s="218"/>
      <c r="K602" s="218"/>
      <c r="L602" s="218"/>
      <c r="M602" s="299"/>
      <c r="N602" s="299"/>
      <c r="O602" s="218"/>
      <c r="P602" s="218"/>
      <c r="Q602" s="218"/>
      <c r="R602" s="233"/>
      <c r="S602" s="178"/>
    </row>
    <row r="603" spans="1:20" ht="24" x14ac:dyDescent="0.2">
      <c r="A603" s="238" t="s">
        <v>616</v>
      </c>
      <c r="B603" s="263"/>
      <c r="C603" s="439"/>
      <c r="D603" s="218"/>
      <c r="E603" s="218"/>
      <c r="F603" s="220"/>
      <c r="G603" s="218"/>
      <c r="H603" s="298"/>
      <c r="I603" s="218"/>
      <c r="J603" s="218"/>
      <c r="K603" s="218"/>
      <c r="L603" s="218"/>
      <c r="M603" s="299"/>
      <c r="N603" s="299"/>
      <c r="O603" s="218"/>
      <c r="P603" s="218"/>
      <c r="Q603" s="218"/>
      <c r="R603" s="233"/>
      <c r="S603" s="178"/>
    </row>
    <row r="604" spans="1:20" x14ac:dyDescent="0.2">
      <c r="A604" s="239" t="s">
        <v>122</v>
      </c>
      <c r="B604" s="263"/>
      <c r="C604" s="439">
        <f>C605+C606</f>
        <v>0</v>
      </c>
      <c r="D604" s="218">
        <f t="shared" ref="D604:E604" si="643">D605+D606</f>
        <v>0</v>
      </c>
      <c r="E604" s="218">
        <f t="shared" si="643"/>
        <v>0</v>
      </c>
      <c r="F604" s="220">
        <f t="shared" ref="F604:P604" si="644">F605+F606</f>
        <v>0</v>
      </c>
      <c r="G604" s="218">
        <f t="shared" si="644"/>
        <v>0</v>
      </c>
      <c r="H604" s="298">
        <f t="shared" si="644"/>
        <v>0</v>
      </c>
      <c r="I604" s="218">
        <f t="shared" si="644"/>
        <v>0</v>
      </c>
      <c r="J604" s="218">
        <f t="shared" si="644"/>
        <v>2417165</v>
      </c>
      <c r="K604" s="218">
        <f t="shared" si="644"/>
        <v>4834331</v>
      </c>
      <c r="L604" s="218">
        <f t="shared" si="644"/>
        <v>7251495</v>
      </c>
      <c r="M604" s="299">
        <f t="shared" si="644"/>
        <v>4849928</v>
      </c>
      <c r="N604" s="299">
        <f t="shared" si="644"/>
        <v>4849928</v>
      </c>
      <c r="O604" s="218">
        <f t="shared" si="644"/>
        <v>0</v>
      </c>
      <c r="P604" s="218">
        <f t="shared" si="644"/>
        <v>7251495</v>
      </c>
      <c r="Q604" s="218"/>
      <c r="R604" s="233"/>
      <c r="S604" s="192"/>
    </row>
    <row r="605" spans="1:20" x14ac:dyDescent="0.2">
      <c r="A605" s="240" t="s">
        <v>123</v>
      </c>
      <c r="B605" s="263"/>
      <c r="C605" s="439">
        <f>C608+C611+C614+C617</f>
        <v>0</v>
      </c>
      <c r="D605" s="218">
        <f t="shared" ref="D605:E605" si="645">D608+D611+D614+D617</f>
        <v>0</v>
      </c>
      <c r="E605" s="218">
        <f t="shared" si="645"/>
        <v>0</v>
      </c>
      <c r="F605" s="220">
        <f t="shared" ref="F605:P605" si="646">F608+F611+F614+F617</f>
        <v>0</v>
      </c>
      <c r="G605" s="218">
        <f t="shared" si="646"/>
        <v>0</v>
      </c>
      <c r="H605" s="298">
        <f t="shared" si="646"/>
        <v>0</v>
      </c>
      <c r="I605" s="218">
        <f t="shared" si="646"/>
        <v>0</v>
      </c>
      <c r="J605" s="218">
        <f t="shared" si="646"/>
        <v>2417165</v>
      </c>
      <c r="K605" s="218">
        <f t="shared" si="646"/>
        <v>4834331</v>
      </c>
      <c r="L605" s="218">
        <f t="shared" si="646"/>
        <v>7251495</v>
      </c>
      <c r="M605" s="299">
        <f t="shared" si="646"/>
        <v>4849928</v>
      </c>
      <c r="N605" s="299">
        <f t="shared" si="646"/>
        <v>4849928</v>
      </c>
      <c r="O605" s="218">
        <f t="shared" si="646"/>
        <v>0</v>
      </c>
      <c r="P605" s="218">
        <f t="shared" si="646"/>
        <v>7251495</v>
      </c>
      <c r="Q605" s="218"/>
      <c r="R605" s="233"/>
      <c r="S605" s="192"/>
    </row>
    <row r="606" spans="1:20" ht="36" x14ac:dyDescent="0.2">
      <c r="A606" s="240" t="s">
        <v>124</v>
      </c>
      <c r="B606" s="263"/>
      <c r="C606" s="439">
        <f>C609+C612+C615+C618</f>
        <v>0</v>
      </c>
      <c r="D606" s="218">
        <f t="shared" ref="D606:E606" si="647">D609+D612+D615+D618</f>
        <v>0</v>
      </c>
      <c r="E606" s="218">
        <f t="shared" si="647"/>
        <v>0</v>
      </c>
      <c r="F606" s="220">
        <f t="shared" ref="F606:P606" si="648">F609+F612+F615+F618</f>
        <v>0</v>
      </c>
      <c r="G606" s="218">
        <f t="shared" si="648"/>
        <v>0</v>
      </c>
      <c r="H606" s="298">
        <f t="shared" si="648"/>
        <v>0</v>
      </c>
      <c r="I606" s="218">
        <f t="shared" si="648"/>
        <v>0</v>
      </c>
      <c r="J606" s="218">
        <f t="shared" si="648"/>
        <v>0</v>
      </c>
      <c r="K606" s="218">
        <f t="shared" si="648"/>
        <v>0</v>
      </c>
      <c r="L606" s="218">
        <f>L609+L612+L615+L618</f>
        <v>0</v>
      </c>
      <c r="M606" s="299">
        <f t="shared" si="648"/>
        <v>0</v>
      </c>
      <c r="N606" s="299">
        <f t="shared" si="648"/>
        <v>0</v>
      </c>
      <c r="O606" s="218">
        <f t="shared" si="648"/>
        <v>0</v>
      </c>
      <c r="P606" s="218">
        <f t="shared" si="648"/>
        <v>0</v>
      </c>
      <c r="Q606" s="218"/>
      <c r="R606" s="233"/>
      <c r="S606" s="178"/>
    </row>
    <row r="607" spans="1:20" x14ac:dyDescent="0.2">
      <c r="A607" s="240" t="s">
        <v>127</v>
      </c>
      <c r="B607" s="263"/>
      <c r="C607" s="439">
        <f>C608+C609</f>
        <v>0</v>
      </c>
      <c r="D607" s="218">
        <f t="shared" ref="D607:E607" si="649">D608+D609</f>
        <v>0</v>
      </c>
      <c r="E607" s="218">
        <f t="shared" si="649"/>
        <v>0</v>
      </c>
      <c r="F607" s="220">
        <f t="shared" ref="F607:P607" si="650">F608+F609</f>
        <v>0</v>
      </c>
      <c r="G607" s="218">
        <f t="shared" si="650"/>
        <v>0</v>
      </c>
      <c r="H607" s="298">
        <f t="shared" si="650"/>
        <v>0</v>
      </c>
      <c r="I607" s="218">
        <f t="shared" si="650"/>
        <v>0</v>
      </c>
      <c r="J607" s="218">
        <f t="shared" si="650"/>
        <v>2049144</v>
      </c>
      <c r="K607" s="218">
        <f t="shared" si="650"/>
        <v>4098288</v>
      </c>
      <c r="L607" s="218">
        <f t="shared" si="650"/>
        <v>6147432</v>
      </c>
      <c r="M607" s="299">
        <f t="shared" si="650"/>
        <v>4199323</v>
      </c>
      <c r="N607" s="299">
        <f t="shared" si="650"/>
        <v>4199323</v>
      </c>
      <c r="O607" s="218">
        <f t="shared" si="650"/>
        <v>0</v>
      </c>
      <c r="P607" s="218">
        <f t="shared" si="650"/>
        <v>6147432</v>
      </c>
      <c r="Q607" s="218"/>
      <c r="R607" s="233"/>
      <c r="S607" s="192"/>
    </row>
    <row r="608" spans="1:20" ht="24" x14ac:dyDescent="0.2">
      <c r="A608" s="240" t="s">
        <v>123</v>
      </c>
      <c r="B608" s="263" t="s">
        <v>461</v>
      </c>
      <c r="C608" s="439"/>
      <c r="D608" s="218"/>
      <c r="E608" s="218"/>
      <c r="F608" s="220"/>
      <c r="G608" s="218"/>
      <c r="H608" s="298"/>
      <c r="I608" s="218"/>
      <c r="J608" s="218">
        <v>2049144</v>
      </c>
      <c r="K608" s="218">
        <v>4098288</v>
      </c>
      <c r="L608" s="218">
        <v>6147432</v>
      </c>
      <c r="M608" s="299">
        <v>4199323</v>
      </c>
      <c r="N608" s="299">
        <v>4199323</v>
      </c>
      <c r="O608" s="218"/>
      <c r="P608" s="218">
        <v>6147432</v>
      </c>
      <c r="Q608" s="218"/>
      <c r="R608" s="233"/>
      <c r="S608" s="192"/>
      <c r="T608" s="178"/>
    </row>
    <row r="609" spans="1:20" ht="36" x14ac:dyDescent="0.2">
      <c r="A609" s="240" t="s">
        <v>124</v>
      </c>
      <c r="B609" s="263"/>
      <c r="C609" s="439"/>
      <c r="D609" s="218"/>
      <c r="E609" s="218"/>
      <c r="F609" s="220"/>
      <c r="G609" s="218"/>
      <c r="H609" s="298"/>
      <c r="I609" s="218"/>
      <c r="J609" s="218"/>
      <c r="K609" s="218"/>
      <c r="L609" s="218"/>
      <c r="M609" s="299"/>
      <c r="N609" s="299"/>
      <c r="O609" s="218"/>
      <c r="P609" s="218"/>
      <c r="Q609" s="218"/>
      <c r="R609" s="233"/>
      <c r="S609" s="178"/>
      <c r="T609" s="178"/>
    </row>
    <row r="610" spans="1:20" x14ac:dyDescent="0.2">
      <c r="A610" s="240" t="s">
        <v>436</v>
      </c>
      <c r="B610" s="263"/>
      <c r="C610" s="439">
        <f>C611+C612</f>
        <v>0</v>
      </c>
      <c r="D610" s="218">
        <f t="shared" ref="D610:E610" si="651">D611+D612</f>
        <v>0</v>
      </c>
      <c r="E610" s="218">
        <f t="shared" si="651"/>
        <v>0</v>
      </c>
      <c r="F610" s="220">
        <f t="shared" ref="F610:P610" si="652">F611+F612</f>
        <v>0</v>
      </c>
      <c r="G610" s="218">
        <f t="shared" si="652"/>
        <v>0</v>
      </c>
      <c r="H610" s="298">
        <f t="shared" si="652"/>
        <v>0</v>
      </c>
      <c r="I610" s="218">
        <f t="shared" si="652"/>
        <v>0</v>
      </c>
      <c r="J610" s="218">
        <f t="shared" si="652"/>
        <v>45048</v>
      </c>
      <c r="K610" s="218">
        <f t="shared" si="652"/>
        <v>90096</v>
      </c>
      <c r="L610" s="218">
        <f t="shared" si="652"/>
        <v>135144</v>
      </c>
      <c r="M610" s="299">
        <f t="shared" si="652"/>
        <v>42757</v>
      </c>
      <c r="N610" s="299">
        <f t="shared" si="652"/>
        <v>42757</v>
      </c>
      <c r="O610" s="218">
        <f t="shared" si="652"/>
        <v>0</v>
      </c>
      <c r="P610" s="218">
        <f t="shared" si="652"/>
        <v>135144</v>
      </c>
      <c r="Q610" s="218"/>
      <c r="R610" s="233"/>
      <c r="S610" s="192"/>
      <c r="T610" s="178"/>
    </row>
    <row r="611" spans="1:20" ht="35.25" customHeight="1" x14ac:dyDescent="0.2">
      <c r="A611" s="240" t="s">
        <v>123</v>
      </c>
      <c r="B611" s="263" t="s">
        <v>462</v>
      </c>
      <c r="C611" s="439"/>
      <c r="D611" s="218"/>
      <c r="E611" s="218"/>
      <c r="F611" s="220"/>
      <c r="G611" s="218"/>
      <c r="H611" s="298"/>
      <c r="I611" s="218"/>
      <c r="J611" s="218">
        <v>45048</v>
      </c>
      <c r="K611" s="218">
        <v>90096</v>
      </c>
      <c r="L611" s="218">
        <v>135144</v>
      </c>
      <c r="M611" s="299">
        <v>42757</v>
      </c>
      <c r="N611" s="299">
        <v>42757</v>
      </c>
      <c r="O611" s="218"/>
      <c r="P611" s="218">
        <v>135144</v>
      </c>
      <c r="Q611" s="218"/>
      <c r="R611" s="233"/>
      <c r="S611" s="192"/>
      <c r="T611" s="178"/>
    </row>
    <row r="612" spans="1:20" ht="36" x14ac:dyDescent="0.2">
      <c r="A612" s="240" t="s">
        <v>124</v>
      </c>
      <c r="B612" s="263"/>
      <c r="C612" s="439"/>
      <c r="D612" s="218"/>
      <c r="E612" s="218"/>
      <c r="F612" s="220"/>
      <c r="G612" s="218"/>
      <c r="H612" s="298"/>
      <c r="I612" s="218"/>
      <c r="J612" s="218"/>
      <c r="K612" s="218"/>
      <c r="L612" s="218"/>
      <c r="M612" s="299"/>
      <c r="N612" s="299"/>
      <c r="O612" s="218"/>
      <c r="P612" s="218"/>
      <c r="Q612" s="218"/>
      <c r="R612" s="233"/>
      <c r="S612" s="178"/>
      <c r="T612" s="178"/>
    </row>
    <row r="613" spans="1:20" x14ac:dyDescent="0.2">
      <c r="A613" s="240" t="s">
        <v>452</v>
      </c>
      <c r="B613" s="263"/>
      <c r="C613" s="439">
        <f>C614+C615</f>
        <v>0</v>
      </c>
      <c r="D613" s="218">
        <f t="shared" ref="D613:E613" si="653">D614+D615</f>
        <v>0</v>
      </c>
      <c r="E613" s="218">
        <f t="shared" si="653"/>
        <v>0</v>
      </c>
      <c r="F613" s="220">
        <f t="shared" ref="F613:P613" si="654">F614+F615</f>
        <v>0</v>
      </c>
      <c r="G613" s="218">
        <f t="shared" si="654"/>
        <v>0</v>
      </c>
      <c r="H613" s="298">
        <f t="shared" si="654"/>
        <v>0</v>
      </c>
      <c r="I613" s="218">
        <f t="shared" si="654"/>
        <v>0</v>
      </c>
      <c r="J613" s="218">
        <f t="shared" si="654"/>
        <v>288963</v>
      </c>
      <c r="K613" s="218">
        <f t="shared" si="654"/>
        <v>577927</v>
      </c>
      <c r="L613" s="218">
        <f t="shared" si="654"/>
        <v>866890</v>
      </c>
      <c r="M613" s="299">
        <f t="shared" si="654"/>
        <v>582007</v>
      </c>
      <c r="N613" s="299">
        <f t="shared" si="654"/>
        <v>582007</v>
      </c>
      <c r="O613" s="218">
        <f t="shared" si="654"/>
        <v>0</v>
      </c>
      <c r="P613" s="218">
        <f t="shared" si="654"/>
        <v>866890</v>
      </c>
      <c r="Q613" s="218"/>
      <c r="R613" s="233"/>
      <c r="S613" s="192"/>
      <c r="T613" s="178"/>
    </row>
    <row r="614" spans="1:20" ht="28.15" customHeight="1" x14ac:dyDescent="0.2">
      <c r="A614" s="240" t="s">
        <v>123</v>
      </c>
      <c r="B614" s="318" t="s">
        <v>463</v>
      </c>
      <c r="C614" s="439"/>
      <c r="D614" s="218"/>
      <c r="E614" s="218"/>
      <c r="F614" s="220"/>
      <c r="G614" s="218"/>
      <c r="H614" s="298"/>
      <c r="I614" s="218"/>
      <c r="J614" s="218">
        <v>288963</v>
      </c>
      <c r="K614" s="218">
        <v>577927</v>
      </c>
      <c r="L614" s="218">
        <v>866890</v>
      </c>
      <c r="M614" s="299">
        <v>582007</v>
      </c>
      <c r="N614" s="299">
        <v>582007</v>
      </c>
      <c r="O614" s="218"/>
      <c r="P614" s="218">
        <v>866890</v>
      </c>
      <c r="Q614" s="218"/>
      <c r="R614" s="233"/>
      <c r="S614" s="192"/>
      <c r="T614" s="178"/>
    </row>
    <row r="615" spans="1:20" ht="36" x14ac:dyDescent="0.2">
      <c r="A615" s="240" t="s">
        <v>124</v>
      </c>
      <c r="B615" s="263"/>
      <c r="C615" s="439"/>
      <c r="D615" s="218"/>
      <c r="E615" s="218"/>
      <c r="F615" s="220"/>
      <c r="G615" s="218"/>
      <c r="H615" s="298"/>
      <c r="I615" s="218"/>
      <c r="J615" s="218"/>
      <c r="K615" s="218"/>
      <c r="L615" s="218"/>
      <c r="M615" s="299"/>
      <c r="N615" s="299"/>
      <c r="O615" s="218"/>
      <c r="P615" s="218"/>
      <c r="Q615" s="218"/>
      <c r="R615" s="233"/>
      <c r="S615" s="178"/>
      <c r="T615" s="178"/>
    </row>
    <row r="616" spans="1:20" x14ac:dyDescent="0.2">
      <c r="A616" s="240" t="s">
        <v>437</v>
      </c>
      <c r="B616" s="263"/>
      <c r="C616" s="439">
        <f>C617+C618</f>
        <v>0</v>
      </c>
      <c r="D616" s="218">
        <f t="shared" ref="D616:E616" si="655">D617+D618</f>
        <v>0</v>
      </c>
      <c r="E616" s="218">
        <f t="shared" si="655"/>
        <v>0</v>
      </c>
      <c r="F616" s="220">
        <f t="shared" ref="F616:P616" si="656">F617+F618</f>
        <v>0</v>
      </c>
      <c r="G616" s="218">
        <f t="shared" si="656"/>
        <v>0</v>
      </c>
      <c r="H616" s="298">
        <f t="shared" si="656"/>
        <v>0</v>
      </c>
      <c r="I616" s="218">
        <f t="shared" si="656"/>
        <v>0</v>
      </c>
      <c r="J616" s="218">
        <f t="shared" si="656"/>
        <v>34010</v>
      </c>
      <c r="K616" s="218">
        <f t="shared" si="656"/>
        <v>68020</v>
      </c>
      <c r="L616" s="218">
        <f t="shared" si="656"/>
        <v>102029</v>
      </c>
      <c r="M616" s="299">
        <f t="shared" si="656"/>
        <v>25841</v>
      </c>
      <c r="N616" s="299">
        <f t="shared" si="656"/>
        <v>25841</v>
      </c>
      <c r="O616" s="218">
        <f t="shared" si="656"/>
        <v>0</v>
      </c>
      <c r="P616" s="218">
        <f t="shared" si="656"/>
        <v>102029</v>
      </c>
      <c r="Q616" s="218"/>
      <c r="R616" s="233"/>
      <c r="S616" s="192"/>
      <c r="T616" s="178"/>
    </row>
    <row r="617" spans="1:20" ht="24" x14ac:dyDescent="0.2">
      <c r="A617" s="240" t="s">
        <v>123</v>
      </c>
      <c r="B617" s="263" t="s">
        <v>464</v>
      </c>
      <c r="C617" s="439"/>
      <c r="D617" s="218"/>
      <c r="E617" s="218"/>
      <c r="F617" s="220"/>
      <c r="G617" s="218"/>
      <c r="H617" s="298"/>
      <c r="I617" s="218"/>
      <c r="J617" s="218">
        <v>34010</v>
      </c>
      <c r="K617" s="218">
        <v>68020</v>
      </c>
      <c r="L617" s="218">
        <v>102029</v>
      </c>
      <c r="M617" s="299">
        <v>25841</v>
      </c>
      <c r="N617" s="299">
        <v>25841</v>
      </c>
      <c r="O617" s="218"/>
      <c r="P617" s="218">
        <v>102029</v>
      </c>
      <c r="Q617" s="218"/>
      <c r="R617" s="233"/>
      <c r="S617" s="192"/>
      <c r="T617" s="178"/>
    </row>
    <row r="618" spans="1:20" ht="36" x14ac:dyDescent="0.2">
      <c r="A618" s="240" t="s">
        <v>124</v>
      </c>
      <c r="B618" s="263"/>
      <c r="C618" s="439"/>
      <c r="D618" s="218"/>
      <c r="E618" s="218"/>
      <c r="F618" s="220"/>
      <c r="G618" s="218"/>
      <c r="H618" s="298"/>
      <c r="I618" s="218"/>
      <c r="J618" s="218"/>
      <c r="K618" s="218"/>
      <c r="L618" s="218"/>
      <c r="M618" s="299"/>
      <c r="N618" s="299"/>
      <c r="O618" s="218"/>
      <c r="P618" s="218"/>
      <c r="Q618" s="218"/>
      <c r="R618" s="233"/>
      <c r="S618" s="178"/>
    </row>
    <row r="619" spans="1:20" ht="72" x14ac:dyDescent="0.2">
      <c r="A619" s="247" t="s">
        <v>465</v>
      </c>
      <c r="B619" s="336"/>
      <c r="C619" s="337"/>
      <c r="D619" s="211"/>
      <c r="E619" s="211"/>
      <c r="F619" s="309"/>
      <c r="G619" s="211"/>
      <c r="H619" s="310"/>
      <c r="I619" s="211"/>
      <c r="J619" s="211"/>
      <c r="K619" s="211"/>
      <c r="L619" s="211"/>
      <c r="M619" s="311"/>
      <c r="N619" s="311"/>
      <c r="O619" s="211"/>
      <c r="P619" s="211"/>
      <c r="Q619" s="211"/>
      <c r="R619" s="209" t="s">
        <v>87</v>
      </c>
    </row>
    <row r="620" spans="1:20" x14ac:dyDescent="0.2">
      <c r="A620" s="239" t="s">
        <v>118</v>
      </c>
      <c r="B620" s="263"/>
      <c r="C620" s="439">
        <f>SUM(C621:C624)</f>
        <v>157626</v>
      </c>
      <c r="D620" s="220">
        <f t="shared" ref="D620:E620" si="657">SUM(D621:D624)</f>
        <v>142614</v>
      </c>
      <c r="E620" s="220">
        <f t="shared" si="657"/>
        <v>0</v>
      </c>
      <c r="F620" s="220">
        <f t="shared" ref="F620:P620" si="658">SUM(F621:F624)</f>
        <v>0</v>
      </c>
      <c r="G620" s="220">
        <f t="shared" si="658"/>
        <v>0</v>
      </c>
      <c r="H620" s="298">
        <f t="shared" si="658"/>
        <v>0</v>
      </c>
      <c r="I620" s="220">
        <f t="shared" si="658"/>
        <v>0</v>
      </c>
      <c r="J620" s="220">
        <f t="shared" si="658"/>
        <v>0</v>
      </c>
      <c r="K620" s="220">
        <f t="shared" si="658"/>
        <v>0</v>
      </c>
      <c r="L620" s="220">
        <f t="shared" si="658"/>
        <v>0</v>
      </c>
      <c r="M620" s="299">
        <f t="shared" si="658"/>
        <v>0</v>
      </c>
      <c r="N620" s="299">
        <f t="shared" si="658"/>
        <v>0</v>
      </c>
      <c r="O620" s="220">
        <f t="shared" si="658"/>
        <v>0</v>
      </c>
      <c r="P620" s="220">
        <f t="shared" si="658"/>
        <v>0</v>
      </c>
      <c r="Q620" s="218"/>
      <c r="R620" s="219"/>
      <c r="S620" s="178"/>
    </row>
    <row r="621" spans="1:20" x14ac:dyDescent="0.2">
      <c r="A621" s="238" t="s">
        <v>119</v>
      </c>
      <c r="B621" s="263"/>
      <c r="C621" s="439"/>
      <c r="D621" s="218"/>
      <c r="E621" s="218"/>
      <c r="F621" s="220"/>
      <c r="G621" s="218"/>
      <c r="H621" s="298"/>
      <c r="I621" s="218"/>
      <c r="J621" s="218"/>
      <c r="K621" s="218"/>
      <c r="L621" s="218"/>
      <c r="M621" s="299"/>
      <c r="N621" s="299"/>
      <c r="O621" s="218"/>
      <c r="P621" s="218"/>
      <c r="Q621" s="218"/>
      <c r="R621" s="219"/>
      <c r="S621" s="178"/>
    </row>
    <row r="622" spans="1:20" x14ac:dyDescent="0.2">
      <c r="A622" s="238" t="s">
        <v>120</v>
      </c>
      <c r="B622" s="263"/>
      <c r="C622" s="439"/>
      <c r="D622" s="218"/>
      <c r="E622" s="218"/>
      <c r="F622" s="220"/>
      <c r="G622" s="218"/>
      <c r="H622" s="298"/>
      <c r="I622" s="218"/>
      <c r="J622" s="218"/>
      <c r="K622" s="218"/>
      <c r="L622" s="218"/>
      <c r="M622" s="299"/>
      <c r="N622" s="299"/>
      <c r="O622" s="218"/>
      <c r="P622" s="218"/>
      <c r="Q622" s="218"/>
      <c r="R622" s="219"/>
      <c r="S622" s="178"/>
    </row>
    <row r="623" spans="1:20" ht="24" x14ac:dyDescent="0.2">
      <c r="A623" s="238" t="s">
        <v>616</v>
      </c>
      <c r="B623" s="263"/>
      <c r="C623" s="439"/>
      <c r="D623" s="218"/>
      <c r="E623" s="218"/>
      <c r="F623" s="220"/>
      <c r="G623" s="218"/>
      <c r="H623" s="298"/>
      <c r="I623" s="218"/>
      <c r="J623" s="218"/>
      <c r="K623" s="218"/>
      <c r="L623" s="218"/>
      <c r="M623" s="299"/>
      <c r="N623" s="299"/>
      <c r="O623" s="218"/>
      <c r="P623" s="218"/>
      <c r="Q623" s="218"/>
      <c r="R623" s="219"/>
      <c r="S623" s="178"/>
    </row>
    <row r="624" spans="1:20" x14ac:dyDescent="0.2">
      <c r="A624" s="239" t="s">
        <v>122</v>
      </c>
      <c r="B624" s="263"/>
      <c r="C624" s="439">
        <f>C625+C626</f>
        <v>157626</v>
      </c>
      <c r="D624" s="218">
        <f t="shared" ref="D624:E624" si="659">D625+D626</f>
        <v>142614</v>
      </c>
      <c r="E624" s="218">
        <f t="shared" si="659"/>
        <v>0</v>
      </c>
      <c r="F624" s="220">
        <f t="shared" ref="F624:P624" si="660">F625+F626</f>
        <v>0</v>
      </c>
      <c r="G624" s="218">
        <f t="shared" si="660"/>
        <v>0</v>
      </c>
      <c r="H624" s="298">
        <f t="shared" si="660"/>
        <v>0</v>
      </c>
      <c r="I624" s="218">
        <f t="shared" si="660"/>
        <v>0</v>
      </c>
      <c r="J624" s="218">
        <f t="shared" si="660"/>
        <v>0</v>
      </c>
      <c r="K624" s="218">
        <f t="shared" si="660"/>
        <v>0</v>
      </c>
      <c r="L624" s="218">
        <f t="shared" si="660"/>
        <v>0</v>
      </c>
      <c r="M624" s="299">
        <f t="shared" si="660"/>
        <v>0</v>
      </c>
      <c r="N624" s="299">
        <f t="shared" si="660"/>
        <v>0</v>
      </c>
      <c r="O624" s="218">
        <f t="shared" si="660"/>
        <v>0</v>
      </c>
      <c r="P624" s="218">
        <f t="shared" si="660"/>
        <v>0</v>
      </c>
      <c r="Q624" s="218"/>
      <c r="R624" s="219"/>
      <c r="S624" s="178"/>
    </row>
    <row r="625" spans="1:19" x14ac:dyDescent="0.2">
      <c r="A625" s="240" t="s">
        <v>123</v>
      </c>
      <c r="B625" s="263"/>
      <c r="C625" s="439">
        <f>C630</f>
        <v>0</v>
      </c>
      <c r="D625" s="218">
        <f t="shared" ref="D625:E625" si="661">D630</f>
        <v>0</v>
      </c>
      <c r="E625" s="218">
        <f t="shared" si="661"/>
        <v>0</v>
      </c>
      <c r="F625" s="220">
        <f t="shared" ref="F625:P625" si="662">F630</f>
        <v>0</v>
      </c>
      <c r="G625" s="218">
        <f t="shared" si="662"/>
        <v>0</v>
      </c>
      <c r="H625" s="298">
        <f t="shared" si="662"/>
        <v>0</v>
      </c>
      <c r="I625" s="218">
        <f t="shared" si="662"/>
        <v>0</v>
      </c>
      <c r="J625" s="218">
        <f t="shared" si="662"/>
        <v>0</v>
      </c>
      <c r="K625" s="218">
        <f t="shared" si="662"/>
        <v>0</v>
      </c>
      <c r="L625" s="218">
        <f t="shared" si="662"/>
        <v>0</v>
      </c>
      <c r="M625" s="299">
        <f t="shared" si="662"/>
        <v>0</v>
      </c>
      <c r="N625" s="299">
        <f t="shared" si="662"/>
        <v>0</v>
      </c>
      <c r="O625" s="218">
        <f t="shared" si="662"/>
        <v>0</v>
      </c>
      <c r="P625" s="218">
        <f t="shared" si="662"/>
        <v>0</v>
      </c>
      <c r="Q625" s="218"/>
      <c r="R625" s="219"/>
      <c r="S625" s="178"/>
    </row>
    <row r="626" spans="1:19" ht="36" x14ac:dyDescent="0.2">
      <c r="A626" s="240" t="s">
        <v>124</v>
      </c>
      <c r="B626" s="263" t="s">
        <v>129</v>
      </c>
      <c r="C626" s="439">
        <f>C631</f>
        <v>157626</v>
      </c>
      <c r="D626" s="218">
        <f t="shared" ref="D626:E626" si="663">D631</f>
        <v>142614</v>
      </c>
      <c r="E626" s="218">
        <f t="shared" si="663"/>
        <v>0</v>
      </c>
      <c r="F626" s="220">
        <f t="shared" ref="F626:P626" si="664">F631</f>
        <v>0</v>
      </c>
      <c r="G626" s="218">
        <f t="shared" si="664"/>
        <v>0</v>
      </c>
      <c r="H626" s="298">
        <f t="shared" si="664"/>
        <v>0</v>
      </c>
      <c r="I626" s="218">
        <f t="shared" si="664"/>
        <v>0</v>
      </c>
      <c r="J626" s="218">
        <f t="shared" si="664"/>
        <v>0</v>
      </c>
      <c r="K626" s="218">
        <f t="shared" si="664"/>
        <v>0</v>
      </c>
      <c r="L626" s="218">
        <f t="shared" si="664"/>
        <v>0</v>
      </c>
      <c r="M626" s="299">
        <f t="shared" si="664"/>
        <v>0</v>
      </c>
      <c r="N626" s="299">
        <f t="shared" si="664"/>
        <v>0</v>
      </c>
      <c r="O626" s="218">
        <f t="shared" si="664"/>
        <v>0</v>
      </c>
      <c r="P626" s="218">
        <f t="shared" si="664"/>
        <v>0</v>
      </c>
      <c r="Q626" s="218"/>
      <c r="R626" s="219"/>
      <c r="S626" s="178"/>
    </row>
    <row r="627" spans="1:19" x14ac:dyDescent="0.2">
      <c r="A627" s="239" t="s">
        <v>125</v>
      </c>
      <c r="B627" s="263"/>
      <c r="C627" s="439"/>
      <c r="D627" s="218"/>
      <c r="E627" s="218"/>
      <c r="F627" s="220"/>
      <c r="G627" s="218"/>
      <c r="H627" s="298"/>
      <c r="I627" s="218"/>
      <c r="J627" s="218"/>
      <c r="K627" s="218"/>
      <c r="L627" s="218"/>
      <c r="M627" s="299"/>
      <c r="N627" s="299"/>
      <c r="O627" s="218"/>
      <c r="P627" s="218"/>
      <c r="Q627" s="218"/>
      <c r="R627" s="233"/>
      <c r="S627" s="178"/>
    </row>
    <row r="628" spans="1:19" x14ac:dyDescent="0.2">
      <c r="A628" s="238" t="s">
        <v>126</v>
      </c>
      <c r="B628" s="263"/>
      <c r="C628" s="439"/>
      <c r="D628" s="218"/>
      <c r="E628" s="218"/>
      <c r="F628" s="220"/>
      <c r="G628" s="218"/>
      <c r="H628" s="298"/>
      <c r="I628" s="218"/>
      <c r="J628" s="218"/>
      <c r="K628" s="218"/>
      <c r="L628" s="218"/>
      <c r="M628" s="299"/>
      <c r="N628" s="299"/>
      <c r="O628" s="218"/>
      <c r="P628" s="218"/>
      <c r="Q628" s="218"/>
      <c r="R628" s="233"/>
      <c r="S628" s="178"/>
    </row>
    <row r="629" spans="1:19" x14ac:dyDescent="0.2">
      <c r="A629" s="238" t="s">
        <v>127</v>
      </c>
      <c r="B629" s="263"/>
      <c r="C629" s="439">
        <f>C630+C631</f>
        <v>157626</v>
      </c>
      <c r="D629" s="218">
        <f t="shared" ref="D629:E629" si="665">D630+D631</f>
        <v>142614</v>
      </c>
      <c r="E629" s="218">
        <f t="shared" si="665"/>
        <v>0</v>
      </c>
      <c r="F629" s="220">
        <f t="shared" ref="F629:P629" si="666">F630+F631</f>
        <v>0</v>
      </c>
      <c r="G629" s="218">
        <f t="shared" si="666"/>
        <v>0</v>
      </c>
      <c r="H629" s="298">
        <f t="shared" si="666"/>
        <v>0</v>
      </c>
      <c r="I629" s="218">
        <f t="shared" si="666"/>
        <v>0</v>
      </c>
      <c r="J629" s="218">
        <f t="shared" si="666"/>
        <v>0</v>
      </c>
      <c r="K629" s="218">
        <f t="shared" si="666"/>
        <v>0</v>
      </c>
      <c r="L629" s="218">
        <f t="shared" si="666"/>
        <v>0</v>
      </c>
      <c r="M629" s="299">
        <f t="shared" si="666"/>
        <v>0</v>
      </c>
      <c r="N629" s="299">
        <f t="shared" si="666"/>
        <v>0</v>
      </c>
      <c r="O629" s="218">
        <f t="shared" si="666"/>
        <v>0</v>
      </c>
      <c r="P629" s="218">
        <f t="shared" si="666"/>
        <v>0</v>
      </c>
      <c r="Q629" s="218"/>
      <c r="R629" s="219"/>
      <c r="S629" s="178"/>
    </row>
    <row r="630" spans="1:19" x14ac:dyDescent="0.2">
      <c r="A630" s="240" t="s">
        <v>123</v>
      </c>
      <c r="B630" s="263"/>
      <c r="C630" s="439"/>
      <c r="D630" s="218"/>
      <c r="E630" s="218"/>
      <c r="F630" s="220"/>
      <c r="G630" s="218"/>
      <c r="H630" s="298"/>
      <c r="I630" s="218"/>
      <c r="J630" s="218"/>
      <c r="K630" s="218"/>
      <c r="L630" s="218"/>
      <c r="M630" s="299"/>
      <c r="N630" s="299"/>
      <c r="O630" s="218"/>
      <c r="P630" s="218"/>
      <c r="Q630" s="218"/>
      <c r="R630" s="219"/>
      <c r="S630" s="178"/>
    </row>
    <row r="631" spans="1:19" ht="60" x14ac:dyDescent="0.2">
      <c r="A631" s="240" t="s">
        <v>124</v>
      </c>
      <c r="B631" s="263" t="s">
        <v>466</v>
      </c>
      <c r="C631" s="439">
        <v>157626</v>
      </c>
      <c r="D631" s="218">
        <v>142614</v>
      </c>
      <c r="E631" s="218"/>
      <c r="F631" s="220"/>
      <c r="G631" s="218"/>
      <c r="H631" s="298"/>
      <c r="I631" s="218"/>
      <c r="J631" s="218"/>
      <c r="K631" s="218"/>
      <c r="L631" s="218"/>
      <c r="M631" s="299"/>
      <c r="N631" s="299"/>
      <c r="O631" s="218"/>
      <c r="P631" s="218"/>
      <c r="Q631" s="218"/>
      <c r="R631" s="231" t="s">
        <v>467</v>
      </c>
      <c r="S631" s="178"/>
    </row>
    <row r="632" spans="1:19" x14ac:dyDescent="0.2">
      <c r="A632" s="246" t="s">
        <v>468</v>
      </c>
      <c r="B632" s="332"/>
      <c r="C632" s="333"/>
      <c r="D632" s="301"/>
      <c r="E632" s="301"/>
      <c r="F632" s="303"/>
      <c r="G632" s="301"/>
      <c r="H632" s="304"/>
      <c r="I632" s="301"/>
      <c r="J632" s="301"/>
      <c r="K632" s="301"/>
      <c r="L632" s="301"/>
      <c r="M632" s="305"/>
      <c r="N632" s="305"/>
      <c r="O632" s="301"/>
      <c r="P632" s="301"/>
      <c r="Q632" s="301"/>
      <c r="R632" s="306"/>
      <c r="S632" s="178"/>
    </row>
    <row r="633" spans="1:19" x14ac:dyDescent="0.2">
      <c r="A633" s="239" t="s">
        <v>118</v>
      </c>
      <c r="B633" s="263"/>
      <c r="C633" s="439">
        <f>SUM(C634:C637)</f>
        <v>1930873</v>
      </c>
      <c r="D633" s="220">
        <f t="shared" ref="D633:E633" si="667">SUM(D634:D637)</f>
        <v>3169082</v>
      </c>
      <c r="E633" s="220">
        <f t="shared" si="667"/>
        <v>1941322</v>
      </c>
      <c r="F633" s="220">
        <f t="shared" ref="F633:P633" si="668">SUM(F634:F637)</f>
        <v>2099633</v>
      </c>
      <c r="G633" s="220" t="e">
        <f t="shared" si="668"/>
        <v>#VALUE!</v>
      </c>
      <c r="H633" s="298">
        <f t="shared" si="668"/>
        <v>0</v>
      </c>
      <c r="I633" s="220">
        <f t="shared" si="668"/>
        <v>2807163</v>
      </c>
      <c r="J633" s="220">
        <f t="shared" si="668"/>
        <v>5089387</v>
      </c>
      <c r="K633" s="220">
        <f t="shared" si="668"/>
        <v>4788328</v>
      </c>
      <c r="L633" s="220">
        <f t="shared" si="668"/>
        <v>5421422</v>
      </c>
      <c r="M633" s="299">
        <f t="shared" si="668"/>
        <v>14255548</v>
      </c>
      <c r="N633" s="299">
        <f t="shared" si="668"/>
        <v>14255548</v>
      </c>
      <c r="O633" s="220">
        <f t="shared" si="668"/>
        <v>27936839</v>
      </c>
      <c r="P633" s="220">
        <f t="shared" si="668"/>
        <v>0</v>
      </c>
      <c r="Q633" s="218"/>
      <c r="R633" s="219"/>
      <c r="S633" s="178"/>
    </row>
    <row r="634" spans="1:19" x14ac:dyDescent="0.2">
      <c r="A634" s="238" t="s">
        <v>119</v>
      </c>
      <c r="B634" s="263"/>
      <c r="C634" s="439"/>
      <c r="D634" s="218"/>
      <c r="E634" s="218"/>
      <c r="F634" s="220"/>
      <c r="G634" s="218"/>
      <c r="H634" s="298"/>
      <c r="I634" s="218"/>
      <c r="J634" s="218"/>
      <c r="K634" s="218"/>
      <c r="L634" s="218"/>
      <c r="M634" s="299"/>
      <c r="N634" s="299"/>
      <c r="O634" s="218"/>
      <c r="P634" s="218"/>
      <c r="Q634" s="218"/>
      <c r="R634" s="219"/>
      <c r="S634" s="178"/>
    </row>
    <row r="635" spans="1:19" x14ac:dyDescent="0.2">
      <c r="A635" s="238" t="s">
        <v>120</v>
      </c>
      <c r="B635" s="263"/>
      <c r="C635" s="439"/>
      <c r="D635" s="218"/>
      <c r="E635" s="218"/>
      <c r="F635" s="220"/>
      <c r="G635" s="218"/>
      <c r="H635" s="298"/>
      <c r="I635" s="218"/>
      <c r="J635" s="218"/>
      <c r="K635" s="218"/>
      <c r="L635" s="218"/>
      <c r="M635" s="299"/>
      <c r="N635" s="299"/>
      <c r="O635" s="218"/>
      <c r="P635" s="218"/>
      <c r="Q635" s="218"/>
      <c r="R635" s="219"/>
      <c r="S635" s="178"/>
    </row>
    <row r="636" spans="1:19" ht="24" x14ac:dyDescent="0.2">
      <c r="A636" s="238" t="s">
        <v>616</v>
      </c>
      <c r="B636" s="263"/>
      <c r="C636" s="439"/>
      <c r="D636" s="218"/>
      <c r="E636" s="218"/>
      <c r="F636" s="220"/>
      <c r="G636" s="218"/>
      <c r="H636" s="298"/>
      <c r="I636" s="218"/>
      <c r="J636" s="218"/>
      <c r="K636" s="218"/>
      <c r="L636" s="218"/>
      <c r="M636" s="299"/>
      <c r="N636" s="299"/>
      <c r="O636" s="218"/>
      <c r="P636" s="218"/>
      <c r="Q636" s="218"/>
      <c r="R636" s="219"/>
      <c r="S636" s="178"/>
    </row>
    <row r="637" spans="1:19" x14ac:dyDescent="0.2">
      <c r="A637" s="239" t="s">
        <v>122</v>
      </c>
      <c r="B637" s="263"/>
      <c r="C637" s="439">
        <f>C638+C639</f>
        <v>1930873</v>
      </c>
      <c r="D637" s="218">
        <f t="shared" ref="D637:E637" si="669">D638+D639</f>
        <v>3169082</v>
      </c>
      <c r="E637" s="218">
        <f t="shared" si="669"/>
        <v>1941322</v>
      </c>
      <c r="F637" s="220">
        <f t="shared" ref="F637:P637" si="670">F638+F639</f>
        <v>2099633</v>
      </c>
      <c r="G637" s="218" t="e">
        <f t="shared" si="670"/>
        <v>#VALUE!</v>
      </c>
      <c r="H637" s="298">
        <f t="shared" si="670"/>
        <v>0</v>
      </c>
      <c r="I637" s="218">
        <f t="shared" si="670"/>
        <v>2807163</v>
      </c>
      <c r="J637" s="218">
        <f t="shared" si="670"/>
        <v>5089387</v>
      </c>
      <c r="K637" s="218">
        <f t="shared" si="670"/>
        <v>4788328</v>
      </c>
      <c r="L637" s="218">
        <f t="shared" si="670"/>
        <v>5421422</v>
      </c>
      <c r="M637" s="299">
        <f t="shared" si="670"/>
        <v>14255548</v>
      </c>
      <c r="N637" s="299">
        <f t="shared" si="670"/>
        <v>14255548</v>
      </c>
      <c r="O637" s="218">
        <f t="shared" si="670"/>
        <v>27936839</v>
      </c>
      <c r="P637" s="218">
        <f t="shared" si="670"/>
        <v>0</v>
      </c>
      <c r="Q637" s="218"/>
      <c r="R637" s="219"/>
      <c r="S637" s="178"/>
    </row>
    <row r="638" spans="1:19" x14ac:dyDescent="0.2">
      <c r="A638" s="240" t="s">
        <v>123</v>
      </c>
      <c r="B638" s="263"/>
      <c r="C638" s="439">
        <f>C643+C646+C649</f>
        <v>0</v>
      </c>
      <c r="D638" s="218">
        <f t="shared" ref="D638:P638" si="671">D643+D646+D649</f>
        <v>3169082</v>
      </c>
      <c r="E638" s="218">
        <f t="shared" si="671"/>
        <v>1941322</v>
      </c>
      <c r="F638" s="220">
        <f t="shared" si="671"/>
        <v>2099633</v>
      </c>
      <c r="G638" s="218" t="e">
        <f t="shared" si="671"/>
        <v>#VALUE!</v>
      </c>
      <c r="H638" s="298">
        <f t="shared" si="671"/>
        <v>0</v>
      </c>
      <c r="I638" s="218">
        <f t="shared" si="671"/>
        <v>0</v>
      </c>
      <c r="J638" s="218">
        <f t="shared" si="671"/>
        <v>190866</v>
      </c>
      <c r="K638" s="218">
        <f t="shared" si="671"/>
        <v>775077</v>
      </c>
      <c r="L638" s="218">
        <f t="shared" si="671"/>
        <v>1408069</v>
      </c>
      <c r="M638" s="299">
        <f t="shared" si="671"/>
        <v>1205548</v>
      </c>
      <c r="N638" s="299">
        <f t="shared" si="671"/>
        <v>1205548</v>
      </c>
      <c r="O638" s="218">
        <f t="shared" si="671"/>
        <v>0</v>
      </c>
      <c r="P638" s="218">
        <f t="shared" si="671"/>
        <v>0</v>
      </c>
      <c r="Q638" s="218"/>
      <c r="R638" s="219"/>
      <c r="S638" s="178"/>
    </row>
    <row r="639" spans="1:19" ht="36" x14ac:dyDescent="0.2">
      <c r="A639" s="240" t="s">
        <v>124</v>
      </c>
      <c r="B639" s="263" t="s">
        <v>129</v>
      </c>
      <c r="C639" s="439">
        <f>C644+C647+C650</f>
        <v>1930873</v>
      </c>
      <c r="D639" s="218">
        <f t="shared" ref="D639:P639" si="672">D644+D647+D650</f>
        <v>0</v>
      </c>
      <c r="E639" s="218">
        <f t="shared" si="672"/>
        <v>0</v>
      </c>
      <c r="F639" s="220">
        <f t="shared" si="672"/>
        <v>0</v>
      </c>
      <c r="G639" s="218" t="e">
        <f t="shared" si="672"/>
        <v>#VALUE!</v>
      </c>
      <c r="H639" s="298">
        <f t="shared" si="672"/>
        <v>0</v>
      </c>
      <c r="I639" s="218">
        <f t="shared" si="672"/>
        <v>2807163</v>
      </c>
      <c r="J639" s="218">
        <f t="shared" si="672"/>
        <v>4898521</v>
      </c>
      <c r="K639" s="218">
        <f t="shared" si="672"/>
        <v>4013251</v>
      </c>
      <c r="L639" s="218">
        <f t="shared" si="672"/>
        <v>4013353</v>
      </c>
      <c r="M639" s="299">
        <f t="shared" si="672"/>
        <v>13050000</v>
      </c>
      <c r="N639" s="299">
        <f t="shared" si="672"/>
        <v>13050000</v>
      </c>
      <c r="O639" s="218">
        <f t="shared" si="672"/>
        <v>27936839</v>
      </c>
      <c r="P639" s="218">
        <f t="shared" si="672"/>
        <v>0</v>
      </c>
      <c r="Q639" s="218"/>
      <c r="R639" s="219"/>
      <c r="S639" s="178"/>
    </row>
    <row r="640" spans="1:19" x14ac:dyDescent="0.2">
      <c r="A640" s="239" t="s">
        <v>125</v>
      </c>
      <c r="B640" s="263"/>
      <c r="C640" s="439"/>
      <c r="D640" s="218"/>
      <c r="E640" s="218"/>
      <c r="F640" s="220"/>
      <c r="G640" s="218"/>
      <c r="H640" s="298"/>
      <c r="I640" s="218"/>
      <c r="J640" s="218"/>
      <c r="K640" s="218"/>
      <c r="L640" s="218"/>
      <c r="M640" s="299"/>
      <c r="N640" s="299"/>
      <c r="O640" s="218"/>
      <c r="P640" s="218"/>
      <c r="Q640" s="218"/>
      <c r="R640" s="233"/>
      <c r="S640" s="178"/>
    </row>
    <row r="641" spans="1:19" x14ac:dyDescent="0.2">
      <c r="A641" s="238" t="s">
        <v>126</v>
      </c>
      <c r="B641" s="263"/>
      <c r="C641" s="439"/>
      <c r="D641" s="218"/>
      <c r="E641" s="218"/>
      <c r="F641" s="220"/>
      <c r="G641" s="218"/>
      <c r="H641" s="298"/>
      <c r="I641" s="218"/>
      <c r="J641" s="218"/>
      <c r="K641" s="218"/>
      <c r="L641" s="218"/>
      <c r="M641" s="299"/>
      <c r="N641" s="299"/>
      <c r="O641" s="218"/>
      <c r="P641" s="218"/>
      <c r="Q641" s="218"/>
      <c r="R641" s="233"/>
      <c r="S641" s="178"/>
    </row>
    <row r="642" spans="1:19" x14ac:dyDescent="0.2">
      <c r="A642" s="238" t="s">
        <v>127</v>
      </c>
      <c r="B642" s="263"/>
      <c r="C642" s="439">
        <f>C643+C644</f>
        <v>0</v>
      </c>
      <c r="D642" s="218">
        <f t="shared" ref="D642:E642" si="673">D643+D644</f>
        <v>0</v>
      </c>
      <c r="E642" s="218">
        <f t="shared" si="673"/>
        <v>0</v>
      </c>
      <c r="F642" s="220">
        <f t="shared" ref="F642:P642" si="674">F643+F644</f>
        <v>0</v>
      </c>
      <c r="G642" s="218" t="e">
        <f t="shared" si="674"/>
        <v>#VALUE!</v>
      </c>
      <c r="H642" s="298">
        <f t="shared" si="674"/>
        <v>0</v>
      </c>
      <c r="I642" s="218">
        <f t="shared" si="674"/>
        <v>0</v>
      </c>
      <c r="J642" s="218">
        <f t="shared" si="674"/>
        <v>0</v>
      </c>
      <c r="K642" s="218">
        <f t="shared" si="674"/>
        <v>0</v>
      </c>
      <c r="L642" s="218">
        <f t="shared" si="674"/>
        <v>0</v>
      </c>
      <c r="M642" s="299">
        <f t="shared" si="674"/>
        <v>13050000</v>
      </c>
      <c r="N642" s="299">
        <f t="shared" si="674"/>
        <v>13050000</v>
      </c>
      <c r="O642" s="218">
        <f t="shared" si="674"/>
        <v>26100000</v>
      </c>
      <c r="P642" s="218">
        <f t="shared" si="674"/>
        <v>0</v>
      </c>
      <c r="Q642" s="218"/>
      <c r="R642" s="219"/>
      <c r="S642" s="178"/>
    </row>
    <row r="643" spans="1:19" x14ac:dyDescent="0.2">
      <c r="A643" s="240" t="s">
        <v>123</v>
      </c>
      <c r="B643" s="263"/>
      <c r="C643" s="439">
        <f>C664+C682</f>
        <v>0</v>
      </c>
      <c r="D643" s="218">
        <f t="shared" ref="D643:E643" si="675">D664+D682</f>
        <v>0</v>
      </c>
      <c r="E643" s="218">
        <f t="shared" si="675"/>
        <v>0</v>
      </c>
      <c r="F643" s="220">
        <f t="shared" ref="F643:P643" si="676">F664+F682</f>
        <v>0</v>
      </c>
      <c r="G643" s="218">
        <f t="shared" si="676"/>
        <v>0</v>
      </c>
      <c r="H643" s="298">
        <f t="shared" si="676"/>
        <v>0</v>
      </c>
      <c r="I643" s="218">
        <f t="shared" si="676"/>
        <v>0</v>
      </c>
      <c r="J643" s="218">
        <f t="shared" si="676"/>
        <v>0</v>
      </c>
      <c r="K643" s="218">
        <f t="shared" si="676"/>
        <v>0</v>
      </c>
      <c r="L643" s="218">
        <f t="shared" si="676"/>
        <v>0</v>
      </c>
      <c r="M643" s="299">
        <f t="shared" si="676"/>
        <v>0</v>
      </c>
      <c r="N643" s="299">
        <f t="shared" si="676"/>
        <v>0</v>
      </c>
      <c r="O643" s="218">
        <f t="shared" si="676"/>
        <v>0</v>
      </c>
      <c r="P643" s="218">
        <f t="shared" si="676"/>
        <v>0</v>
      </c>
      <c r="Q643" s="218"/>
      <c r="R643" s="219"/>
      <c r="S643" s="178"/>
    </row>
    <row r="644" spans="1:19" ht="36" x14ac:dyDescent="0.2">
      <c r="A644" s="240" t="s">
        <v>124</v>
      </c>
      <c r="B644" s="263" t="s">
        <v>129</v>
      </c>
      <c r="C644" s="439">
        <f>C665+C683</f>
        <v>0</v>
      </c>
      <c r="D644" s="218">
        <f t="shared" ref="D644:E644" si="677">D665+D683</f>
        <v>0</v>
      </c>
      <c r="E644" s="218">
        <f t="shared" si="677"/>
        <v>0</v>
      </c>
      <c r="F644" s="220">
        <f t="shared" ref="F644:P644" si="678">F665+F683</f>
        <v>0</v>
      </c>
      <c r="G644" s="218" t="e">
        <f t="shared" si="678"/>
        <v>#VALUE!</v>
      </c>
      <c r="H644" s="298">
        <f t="shared" si="678"/>
        <v>0</v>
      </c>
      <c r="I644" s="218">
        <f t="shared" si="678"/>
        <v>0</v>
      </c>
      <c r="J644" s="218">
        <f t="shared" si="678"/>
        <v>0</v>
      </c>
      <c r="K644" s="218">
        <f t="shared" si="678"/>
        <v>0</v>
      </c>
      <c r="L644" s="218">
        <f t="shared" si="678"/>
        <v>0</v>
      </c>
      <c r="M644" s="299">
        <f t="shared" si="678"/>
        <v>13050000</v>
      </c>
      <c r="N644" s="299">
        <f t="shared" si="678"/>
        <v>13050000</v>
      </c>
      <c r="O644" s="218">
        <f t="shared" si="678"/>
        <v>26100000</v>
      </c>
      <c r="P644" s="218">
        <f t="shared" si="678"/>
        <v>0</v>
      </c>
      <c r="Q644" s="218"/>
      <c r="R644" s="219"/>
      <c r="S644" s="178"/>
    </row>
    <row r="645" spans="1:19" x14ac:dyDescent="0.2">
      <c r="A645" s="241" t="s">
        <v>406</v>
      </c>
      <c r="B645" s="263"/>
      <c r="C645" s="439">
        <f>C646+C647</f>
        <v>1930873</v>
      </c>
      <c r="D645" s="439">
        <f t="shared" ref="D645:P645" si="679">D646+D647</f>
        <v>0</v>
      </c>
      <c r="E645" s="439">
        <f t="shared" si="679"/>
        <v>0</v>
      </c>
      <c r="F645" s="439">
        <f t="shared" si="679"/>
        <v>0</v>
      </c>
      <c r="G645" s="439">
        <f t="shared" si="679"/>
        <v>0</v>
      </c>
      <c r="H645" s="439">
        <f t="shared" si="679"/>
        <v>0</v>
      </c>
      <c r="I645" s="439">
        <f t="shared" si="679"/>
        <v>2807163</v>
      </c>
      <c r="J645" s="439">
        <f t="shared" si="679"/>
        <v>4898521</v>
      </c>
      <c r="K645" s="439">
        <f t="shared" si="679"/>
        <v>4013251</v>
      </c>
      <c r="L645" s="439">
        <f t="shared" si="679"/>
        <v>4013353</v>
      </c>
      <c r="M645" s="439">
        <f t="shared" si="679"/>
        <v>0</v>
      </c>
      <c r="N645" s="439">
        <f t="shared" si="679"/>
        <v>0</v>
      </c>
      <c r="O645" s="439">
        <f t="shared" si="679"/>
        <v>1836839</v>
      </c>
      <c r="P645" s="439">
        <f t="shared" si="679"/>
        <v>0</v>
      </c>
      <c r="Q645" s="218"/>
      <c r="R645" s="219"/>
      <c r="S645" s="178"/>
    </row>
    <row r="646" spans="1:19" x14ac:dyDescent="0.2">
      <c r="A646" s="241" t="s">
        <v>123</v>
      </c>
      <c r="B646" s="263"/>
      <c r="C646" s="439">
        <f>C685</f>
        <v>0</v>
      </c>
      <c r="D646" s="218">
        <f t="shared" ref="D646:E646" si="680">D685</f>
        <v>0</v>
      </c>
      <c r="E646" s="218">
        <f t="shared" si="680"/>
        <v>0</v>
      </c>
      <c r="F646" s="220">
        <f t="shared" ref="F646:P646" si="681">F685</f>
        <v>0</v>
      </c>
      <c r="G646" s="218">
        <f t="shared" si="681"/>
        <v>0</v>
      </c>
      <c r="H646" s="298">
        <f t="shared" si="681"/>
        <v>0</v>
      </c>
      <c r="I646" s="218">
        <f t="shared" si="681"/>
        <v>0</v>
      </c>
      <c r="J646" s="218">
        <f t="shared" si="681"/>
        <v>0</v>
      </c>
      <c r="K646" s="218">
        <f t="shared" si="681"/>
        <v>0</v>
      </c>
      <c r="L646" s="218">
        <f t="shared" si="681"/>
        <v>0</v>
      </c>
      <c r="M646" s="299">
        <f t="shared" si="681"/>
        <v>0</v>
      </c>
      <c r="N646" s="299">
        <f t="shared" si="681"/>
        <v>0</v>
      </c>
      <c r="O646" s="218">
        <f t="shared" si="681"/>
        <v>0</v>
      </c>
      <c r="P646" s="218">
        <f t="shared" si="681"/>
        <v>0</v>
      </c>
      <c r="Q646" s="218"/>
      <c r="R646" s="219"/>
      <c r="S646" s="178"/>
    </row>
    <row r="647" spans="1:19" ht="36" x14ac:dyDescent="0.2">
      <c r="A647" s="241" t="s">
        <v>124</v>
      </c>
      <c r="B647" s="263"/>
      <c r="C647" s="439">
        <f>C686+C687</f>
        <v>1930873</v>
      </c>
      <c r="D647" s="218">
        <f t="shared" ref="D647:E647" si="682">D686+D687</f>
        <v>0</v>
      </c>
      <c r="E647" s="218">
        <f t="shared" si="682"/>
        <v>0</v>
      </c>
      <c r="F647" s="220">
        <f t="shared" ref="F647:P647" si="683">F686+F687</f>
        <v>0</v>
      </c>
      <c r="G647" s="218">
        <f t="shared" si="683"/>
        <v>0</v>
      </c>
      <c r="H647" s="298">
        <f t="shared" si="683"/>
        <v>0</v>
      </c>
      <c r="I647" s="218">
        <f t="shared" si="683"/>
        <v>2807163</v>
      </c>
      <c r="J647" s="218">
        <f t="shared" si="683"/>
        <v>4898521</v>
      </c>
      <c r="K647" s="218">
        <f t="shared" si="683"/>
        <v>4013251</v>
      </c>
      <c r="L647" s="218">
        <f t="shared" si="683"/>
        <v>4013353</v>
      </c>
      <c r="M647" s="299">
        <f t="shared" si="683"/>
        <v>0</v>
      </c>
      <c r="N647" s="299">
        <f t="shared" si="683"/>
        <v>0</v>
      </c>
      <c r="O647" s="218">
        <f t="shared" si="683"/>
        <v>1836839</v>
      </c>
      <c r="P647" s="218">
        <f t="shared" si="683"/>
        <v>0</v>
      </c>
      <c r="Q647" s="218"/>
      <c r="R647" s="219"/>
      <c r="S647" s="178"/>
    </row>
    <row r="648" spans="1:19" x14ac:dyDescent="0.2">
      <c r="A648" s="238" t="s">
        <v>131</v>
      </c>
      <c r="B648" s="263"/>
      <c r="C648" s="439">
        <f>C649+C650</f>
        <v>0</v>
      </c>
      <c r="D648" s="218">
        <f t="shared" ref="D648:P648" si="684">D649+D650</f>
        <v>3169082</v>
      </c>
      <c r="E648" s="218">
        <f t="shared" si="684"/>
        <v>1941322</v>
      </c>
      <c r="F648" s="220">
        <f t="shared" si="684"/>
        <v>2099633</v>
      </c>
      <c r="G648" s="218" t="e">
        <f t="shared" si="684"/>
        <v>#VALUE!</v>
      </c>
      <c r="H648" s="298">
        <f t="shared" si="684"/>
        <v>0</v>
      </c>
      <c r="I648" s="218">
        <f t="shared" si="684"/>
        <v>0</v>
      </c>
      <c r="J648" s="218">
        <f t="shared" si="684"/>
        <v>190866</v>
      </c>
      <c r="K648" s="218">
        <f t="shared" si="684"/>
        <v>775077</v>
      </c>
      <c r="L648" s="218">
        <f t="shared" si="684"/>
        <v>1408069</v>
      </c>
      <c r="M648" s="299">
        <f t="shared" si="684"/>
        <v>1205548</v>
      </c>
      <c r="N648" s="299">
        <f t="shared" si="684"/>
        <v>1205548</v>
      </c>
      <c r="O648" s="218">
        <f t="shared" si="684"/>
        <v>0</v>
      </c>
      <c r="P648" s="218">
        <f t="shared" si="684"/>
        <v>0</v>
      </c>
      <c r="Q648" s="218"/>
      <c r="R648" s="233"/>
      <c r="S648" s="178"/>
    </row>
    <row r="649" spans="1:19" x14ac:dyDescent="0.2">
      <c r="A649" s="240" t="s">
        <v>123</v>
      </c>
      <c r="B649" s="263"/>
      <c r="C649" s="439">
        <f>C667+C668+C669+C670</f>
        <v>0</v>
      </c>
      <c r="D649" s="439">
        <f t="shared" ref="D649:P649" si="685">D667+D668+D669+D670</f>
        <v>3169082</v>
      </c>
      <c r="E649" s="439">
        <f t="shared" si="685"/>
        <v>1941322</v>
      </c>
      <c r="F649" s="439">
        <f t="shared" si="685"/>
        <v>2099633</v>
      </c>
      <c r="G649" s="439" t="e">
        <f t="shared" si="685"/>
        <v>#VALUE!</v>
      </c>
      <c r="H649" s="439">
        <f t="shared" si="685"/>
        <v>0</v>
      </c>
      <c r="I649" s="439">
        <f t="shared" si="685"/>
        <v>0</v>
      </c>
      <c r="J649" s="439">
        <f t="shared" si="685"/>
        <v>190866</v>
      </c>
      <c r="K649" s="439">
        <f t="shared" si="685"/>
        <v>775077</v>
      </c>
      <c r="L649" s="439">
        <f t="shared" si="685"/>
        <v>1408069</v>
      </c>
      <c r="M649" s="439">
        <f t="shared" si="685"/>
        <v>1205548</v>
      </c>
      <c r="N649" s="439">
        <f t="shared" si="685"/>
        <v>1205548</v>
      </c>
      <c r="O649" s="439">
        <f t="shared" si="685"/>
        <v>0</v>
      </c>
      <c r="P649" s="439">
        <f t="shared" si="685"/>
        <v>0</v>
      </c>
      <c r="Q649" s="439"/>
      <c r="R649" s="439"/>
      <c r="S649" s="178"/>
    </row>
    <row r="650" spans="1:19" ht="36" x14ac:dyDescent="0.2">
      <c r="A650" s="240" t="s">
        <v>124</v>
      </c>
      <c r="B650" s="263" t="s">
        <v>129</v>
      </c>
      <c r="C650" s="439"/>
      <c r="D650" s="439"/>
      <c r="E650" s="439"/>
      <c r="F650" s="439"/>
      <c r="G650" s="439"/>
      <c r="H650" s="439"/>
      <c r="I650" s="439"/>
      <c r="J650" s="439"/>
      <c r="K650" s="439"/>
      <c r="L650" s="439"/>
      <c r="M650" s="439"/>
      <c r="N650" s="439"/>
      <c r="O650" s="439"/>
      <c r="P650" s="439"/>
      <c r="Q650" s="439"/>
      <c r="R650" s="439"/>
      <c r="S650" s="178"/>
    </row>
    <row r="651" spans="1:19" ht="22.5" x14ac:dyDescent="0.2">
      <c r="A651" s="245" t="s">
        <v>469</v>
      </c>
      <c r="B651" s="336"/>
      <c r="C651" s="337"/>
      <c r="D651" s="211"/>
      <c r="E651" s="211"/>
      <c r="F651" s="309"/>
      <c r="G651" s="211"/>
      <c r="H651" s="310"/>
      <c r="I651" s="211"/>
      <c r="J651" s="211"/>
      <c r="K651" s="211"/>
      <c r="L651" s="211"/>
      <c r="M651" s="311"/>
      <c r="N651" s="311"/>
      <c r="O651" s="211"/>
      <c r="P651" s="211"/>
      <c r="Q651" s="211"/>
      <c r="R651" s="364" t="s">
        <v>613</v>
      </c>
    </row>
    <row r="652" spans="1:19" x14ac:dyDescent="0.2">
      <c r="A652" s="245" t="s">
        <v>245</v>
      </c>
      <c r="B652" s="336"/>
      <c r="C652" s="337"/>
      <c r="D652" s="211"/>
      <c r="E652" s="211"/>
      <c r="F652" s="309"/>
      <c r="G652" s="211"/>
      <c r="H652" s="310"/>
      <c r="I652" s="211"/>
      <c r="J652" s="211"/>
      <c r="K652" s="211"/>
      <c r="L652" s="211"/>
      <c r="M652" s="311"/>
      <c r="N652" s="311"/>
      <c r="O652" s="211"/>
      <c r="P652" s="211"/>
      <c r="Q652" s="211"/>
      <c r="R652" s="312"/>
    </row>
    <row r="653" spans="1:19" x14ac:dyDescent="0.2">
      <c r="A653" s="245" t="s">
        <v>246</v>
      </c>
      <c r="B653" s="336"/>
      <c r="C653" s="337"/>
      <c r="D653" s="211"/>
      <c r="E653" s="211"/>
      <c r="F653" s="309"/>
      <c r="G653" s="211"/>
      <c r="H653" s="310"/>
      <c r="I653" s="211"/>
      <c r="J653" s="211"/>
      <c r="K653" s="211"/>
      <c r="L653" s="211"/>
      <c r="M653" s="311"/>
      <c r="N653" s="311"/>
      <c r="O653" s="211"/>
      <c r="P653" s="211"/>
      <c r="Q653" s="211"/>
      <c r="R653" s="312"/>
    </row>
    <row r="654" spans="1:19" x14ac:dyDescent="0.2">
      <c r="A654" s="239" t="s">
        <v>118</v>
      </c>
      <c r="B654" s="263"/>
      <c r="C654" s="439">
        <f>SUM(C655:C658)</f>
        <v>0</v>
      </c>
      <c r="D654" s="218">
        <f t="shared" ref="D654:E654" si="686">SUM(D655:D658)</f>
        <v>3169082</v>
      </c>
      <c r="E654" s="218">
        <f t="shared" si="686"/>
        <v>1941322</v>
      </c>
      <c r="F654" s="220">
        <f t="shared" ref="F654:J654" si="687">SUM(F655:F658)</f>
        <v>2099633</v>
      </c>
      <c r="G654" s="218" t="e">
        <f t="shared" si="687"/>
        <v>#VALUE!</v>
      </c>
      <c r="H654" s="298">
        <f t="shared" si="687"/>
        <v>0</v>
      </c>
      <c r="I654" s="218">
        <f t="shared" si="687"/>
        <v>0</v>
      </c>
      <c r="J654" s="218">
        <f t="shared" si="687"/>
        <v>190866</v>
      </c>
      <c r="K654" s="218">
        <f t="shared" ref="K654:P654" si="688">SUM(K655:K658)</f>
        <v>775077</v>
      </c>
      <c r="L654" s="218">
        <f t="shared" si="688"/>
        <v>1408069</v>
      </c>
      <c r="M654" s="299">
        <f t="shared" si="688"/>
        <v>1205548</v>
      </c>
      <c r="N654" s="299">
        <f t="shared" si="688"/>
        <v>1205548</v>
      </c>
      <c r="O654" s="218">
        <f t="shared" si="688"/>
        <v>0</v>
      </c>
      <c r="P654" s="218">
        <f t="shared" si="688"/>
        <v>0</v>
      </c>
      <c r="Q654" s="218"/>
      <c r="R654" s="219"/>
      <c r="S654" s="178"/>
    </row>
    <row r="655" spans="1:19" x14ac:dyDescent="0.2">
      <c r="A655" s="238" t="s">
        <v>119</v>
      </c>
      <c r="B655" s="263"/>
      <c r="C655" s="439"/>
      <c r="D655" s="218"/>
      <c r="E655" s="218"/>
      <c r="F655" s="220"/>
      <c r="G655" s="218"/>
      <c r="H655" s="298"/>
      <c r="I655" s="218"/>
      <c r="J655" s="218"/>
      <c r="K655" s="218"/>
      <c r="L655" s="218"/>
      <c r="M655" s="299"/>
      <c r="N655" s="299"/>
      <c r="O655" s="218"/>
      <c r="P655" s="218"/>
      <c r="Q655" s="218"/>
      <c r="R655" s="219"/>
      <c r="S655" s="178"/>
    </row>
    <row r="656" spans="1:19" x14ac:dyDescent="0.2">
      <c r="A656" s="238" t="s">
        <v>120</v>
      </c>
      <c r="B656" s="263"/>
      <c r="C656" s="439"/>
      <c r="D656" s="218"/>
      <c r="E656" s="218"/>
      <c r="F656" s="220"/>
      <c r="G656" s="218"/>
      <c r="H656" s="298"/>
      <c r="I656" s="218"/>
      <c r="J656" s="218"/>
      <c r="K656" s="218"/>
      <c r="L656" s="218"/>
      <c r="M656" s="299"/>
      <c r="N656" s="299"/>
      <c r="O656" s="218"/>
      <c r="P656" s="218"/>
      <c r="Q656" s="218"/>
      <c r="R656" s="233"/>
      <c r="S656" s="178"/>
    </row>
    <row r="657" spans="1:19" ht="24" x14ac:dyDescent="0.2">
      <c r="A657" s="238" t="s">
        <v>616</v>
      </c>
      <c r="B657" s="263"/>
      <c r="C657" s="439"/>
      <c r="D657" s="218"/>
      <c r="E657" s="218"/>
      <c r="F657" s="220"/>
      <c r="G657" s="218"/>
      <c r="H657" s="298"/>
      <c r="I657" s="218"/>
      <c r="J657" s="218"/>
      <c r="K657" s="218"/>
      <c r="L657" s="218"/>
      <c r="M657" s="299"/>
      <c r="N657" s="299"/>
      <c r="O657" s="218"/>
      <c r="P657" s="218"/>
      <c r="Q657" s="218"/>
      <c r="R657" s="233"/>
      <c r="S657" s="178"/>
    </row>
    <row r="658" spans="1:19" x14ac:dyDescent="0.2">
      <c r="A658" s="239" t="s">
        <v>122</v>
      </c>
      <c r="B658" s="263"/>
      <c r="C658" s="439">
        <f>C659+C660</f>
        <v>0</v>
      </c>
      <c r="D658" s="345">
        <f t="shared" ref="D658" si="689">D663+D666</f>
        <v>3169082</v>
      </c>
      <c r="E658" s="218">
        <f t="shared" ref="E658" si="690">E659+E660</f>
        <v>1941322</v>
      </c>
      <c r="F658" s="220">
        <f t="shared" ref="F658:P658" si="691">F659+F660</f>
        <v>2099633</v>
      </c>
      <c r="G658" s="218" t="e">
        <f t="shared" si="691"/>
        <v>#VALUE!</v>
      </c>
      <c r="H658" s="298">
        <f t="shared" si="691"/>
        <v>0</v>
      </c>
      <c r="I658" s="218">
        <f t="shared" si="691"/>
        <v>0</v>
      </c>
      <c r="J658" s="218">
        <f t="shared" si="691"/>
        <v>190866</v>
      </c>
      <c r="K658" s="218">
        <f t="shared" si="691"/>
        <v>775077</v>
      </c>
      <c r="L658" s="218">
        <f t="shared" si="691"/>
        <v>1408069</v>
      </c>
      <c r="M658" s="299">
        <f t="shared" si="691"/>
        <v>1205548</v>
      </c>
      <c r="N658" s="299">
        <f t="shared" si="691"/>
        <v>1205548</v>
      </c>
      <c r="O658" s="218">
        <f t="shared" si="691"/>
        <v>0</v>
      </c>
      <c r="P658" s="218">
        <f t="shared" si="691"/>
        <v>0</v>
      </c>
      <c r="Q658" s="218"/>
      <c r="R658" s="233"/>
      <c r="S658" s="178"/>
    </row>
    <row r="659" spans="1:19" x14ac:dyDescent="0.2">
      <c r="A659" s="240" t="s">
        <v>123</v>
      </c>
      <c r="B659" s="263"/>
      <c r="C659" s="439">
        <f>C664+C667+C668+C669+C670</f>
        <v>0</v>
      </c>
      <c r="D659" s="439">
        <f t="shared" ref="D659:P659" si="692">D664+D667+D668+D669+D670</f>
        <v>3169082</v>
      </c>
      <c r="E659" s="439">
        <f t="shared" si="692"/>
        <v>1941322</v>
      </c>
      <c r="F659" s="439">
        <f t="shared" si="692"/>
        <v>2099633</v>
      </c>
      <c r="G659" s="439" t="e">
        <f t="shared" si="692"/>
        <v>#VALUE!</v>
      </c>
      <c r="H659" s="439">
        <f t="shared" si="692"/>
        <v>0</v>
      </c>
      <c r="I659" s="439">
        <f t="shared" si="692"/>
        <v>0</v>
      </c>
      <c r="J659" s="439">
        <f t="shared" si="692"/>
        <v>190866</v>
      </c>
      <c r="K659" s="439">
        <f t="shared" si="692"/>
        <v>775077</v>
      </c>
      <c r="L659" s="439">
        <f t="shared" si="692"/>
        <v>1408069</v>
      </c>
      <c r="M659" s="439">
        <f t="shared" si="692"/>
        <v>1205548</v>
      </c>
      <c r="N659" s="439">
        <f t="shared" si="692"/>
        <v>1205548</v>
      </c>
      <c r="O659" s="439">
        <f t="shared" si="692"/>
        <v>0</v>
      </c>
      <c r="P659" s="439">
        <f t="shared" si="692"/>
        <v>0</v>
      </c>
      <c r="Q659" s="218"/>
      <c r="R659" s="233"/>
      <c r="S659" s="178"/>
    </row>
    <row r="660" spans="1:19" ht="36" x14ac:dyDescent="0.2">
      <c r="A660" s="240" t="s">
        <v>124</v>
      </c>
      <c r="B660" s="263" t="s">
        <v>129</v>
      </c>
      <c r="C660" s="439">
        <f>C665</f>
        <v>0</v>
      </c>
      <c r="D660" s="439">
        <f t="shared" ref="D660:P660" si="693">D665</f>
        <v>0</v>
      </c>
      <c r="E660" s="439">
        <f t="shared" si="693"/>
        <v>0</v>
      </c>
      <c r="F660" s="439">
        <f t="shared" si="693"/>
        <v>0</v>
      </c>
      <c r="G660" s="439" t="str">
        <f t="shared" si="693"/>
        <v/>
      </c>
      <c r="H660" s="439">
        <f t="shared" si="693"/>
        <v>0</v>
      </c>
      <c r="I660" s="439">
        <f t="shared" si="693"/>
        <v>0</v>
      </c>
      <c r="J660" s="439">
        <f t="shared" si="693"/>
        <v>0</v>
      </c>
      <c r="K660" s="439">
        <f t="shared" si="693"/>
        <v>0</v>
      </c>
      <c r="L660" s="439">
        <f t="shared" si="693"/>
        <v>0</v>
      </c>
      <c r="M660" s="439">
        <f t="shared" si="693"/>
        <v>0</v>
      </c>
      <c r="N660" s="439">
        <f t="shared" si="693"/>
        <v>0</v>
      </c>
      <c r="O660" s="439">
        <f t="shared" si="693"/>
        <v>0</v>
      </c>
      <c r="P660" s="439">
        <f t="shared" si="693"/>
        <v>0</v>
      </c>
      <c r="Q660" s="218"/>
      <c r="R660" s="233"/>
      <c r="S660" s="178"/>
    </row>
    <row r="661" spans="1:19" x14ac:dyDescent="0.2">
      <c r="A661" s="239" t="s">
        <v>125</v>
      </c>
      <c r="B661" s="263"/>
      <c r="C661" s="439"/>
      <c r="D661" s="218"/>
      <c r="E661" s="218"/>
      <c r="F661" s="220"/>
      <c r="G661" s="218"/>
      <c r="H661" s="298"/>
      <c r="I661" s="218"/>
      <c r="J661" s="218"/>
      <c r="K661" s="218"/>
      <c r="L661" s="218"/>
      <c r="M661" s="299"/>
      <c r="N661" s="299"/>
      <c r="O661" s="218"/>
      <c r="P661" s="218"/>
      <c r="Q661" s="218"/>
      <c r="R661" s="233"/>
      <c r="S661" s="178"/>
    </row>
    <row r="662" spans="1:19" x14ac:dyDescent="0.2">
      <c r="A662" s="238" t="s">
        <v>126</v>
      </c>
      <c r="B662" s="263"/>
      <c r="C662" s="439"/>
      <c r="D662" s="218"/>
      <c r="E662" s="218"/>
      <c r="F662" s="220"/>
      <c r="G662" s="218"/>
      <c r="H662" s="298"/>
      <c r="I662" s="218"/>
      <c r="J662" s="218"/>
      <c r="K662" s="218"/>
      <c r="L662" s="218"/>
      <c r="M662" s="299"/>
      <c r="N662" s="299"/>
      <c r="O662" s="218"/>
      <c r="P662" s="218"/>
      <c r="Q662" s="218"/>
      <c r="R662" s="233"/>
      <c r="S662" s="178"/>
    </row>
    <row r="663" spans="1:19" x14ac:dyDescent="0.2">
      <c r="A663" s="238" t="s">
        <v>127</v>
      </c>
      <c r="B663" s="263"/>
      <c r="C663" s="439">
        <f>C664+C665</f>
        <v>0</v>
      </c>
      <c r="D663" s="218">
        <f t="shared" ref="D663:E663" si="694">D664+D665</f>
        <v>0</v>
      </c>
      <c r="E663" s="218">
        <f t="shared" si="694"/>
        <v>0</v>
      </c>
      <c r="F663" s="220">
        <f t="shared" ref="F663:P663" si="695">F664+F665</f>
        <v>0</v>
      </c>
      <c r="G663" s="218" t="e">
        <f t="shared" si="695"/>
        <v>#VALUE!</v>
      </c>
      <c r="H663" s="298">
        <f t="shared" si="695"/>
        <v>0</v>
      </c>
      <c r="I663" s="218">
        <f t="shared" si="695"/>
        <v>0</v>
      </c>
      <c r="J663" s="218">
        <f t="shared" si="695"/>
        <v>0</v>
      </c>
      <c r="K663" s="218">
        <f t="shared" si="695"/>
        <v>0</v>
      </c>
      <c r="L663" s="218">
        <f t="shared" si="695"/>
        <v>0</v>
      </c>
      <c r="M663" s="299">
        <f t="shared" si="695"/>
        <v>0</v>
      </c>
      <c r="N663" s="299">
        <f t="shared" si="695"/>
        <v>0</v>
      </c>
      <c r="O663" s="218">
        <f t="shared" si="695"/>
        <v>0</v>
      </c>
      <c r="P663" s="218">
        <f t="shared" si="695"/>
        <v>0</v>
      </c>
      <c r="Q663" s="218"/>
      <c r="R663" s="233"/>
      <c r="S663" s="178"/>
    </row>
    <row r="664" spans="1:19" x14ac:dyDescent="0.2">
      <c r="A664" s="240" t="s">
        <v>123</v>
      </c>
      <c r="B664" s="263"/>
      <c r="C664" s="439"/>
      <c r="D664" s="218"/>
      <c r="E664" s="218"/>
      <c r="F664" s="220"/>
      <c r="G664" s="218"/>
      <c r="H664" s="298"/>
      <c r="I664" s="218"/>
      <c r="J664" s="218"/>
      <c r="K664" s="218"/>
      <c r="L664" s="218"/>
      <c r="M664" s="299"/>
      <c r="N664" s="299"/>
      <c r="O664" s="218"/>
      <c r="P664" s="218"/>
      <c r="Q664" s="218"/>
      <c r="R664" s="233"/>
      <c r="S664" s="178"/>
    </row>
    <row r="665" spans="1:19" ht="36" x14ac:dyDescent="0.2">
      <c r="A665" s="240" t="s">
        <v>124</v>
      </c>
      <c r="B665" s="263" t="s">
        <v>129</v>
      </c>
      <c r="C665" s="439"/>
      <c r="D665" s="218"/>
      <c r="E665" s="218"/>
      <c r="F665" s="220"/>
      <c r="G665" s="321" t="s">
        <v>129</v>
      </c>
      <c r="H665" s="298"/>
      <c r="I665" s="218"/>
      <c r="J665" s="218"/>
      <c r="K665" s="218"/>
      <c r="L665" s="218"/>
      <c r="M665" s="299"/>
      <c r="N665" s="299"/>
      <c r="O665" s="218"/>
      <c r="P665" s="218"/>
      <c r="Q665" s="218"/>
      <c r="R665" s="219"/>
      <c r="S665" s="178"/>
    </row>
    <row r="666" spans="1:19" ht="409.5" x14ac:dyDescent="0.2">
      <c r="A666" s="238" t="s">
        <v>131</v>
      </c>
      <c r="B666" s="263"/>
      <c r="C666" s="218">
        <f>C667+C668+C669+C670</f>
        <v>0</v>
      </c>
      <c r="D666" s="218">
        <f>D667+D668+D669+D670</f>
        <v>3169082</v>
      </c>
      <c r="E666" s="218">
        <f t="shared" ref="E666:H666" si="696">E667+E668+E669+E670</f>
        <v>1941322</v>
      </c>
      <c r="F666" s="218">
        <f t="shared" si="696"/>
        <v>2099633</v>
      </c>
      <c r="G666" s="218" t="e">
        <f t="shared" si="696"/>
        <v>#VALUE!</v>
      </c>
      <c r="H666" s="218">
        <f t="shared" si="696"/>
        <v>0</v>
      </c>
      <c r="I666" s="218"/>
      <c r="J666" s="218">
        <f t="shared" ref="J666:N666" si="697">J667+J668</f>
        <v>190866</v>
      </c>
      <c r="K666" s="218">
        <f t="shared" si="697"/>
        <v>775077</v>
      </c>
      <c r="L666" s="218">
        <f t="shared" si="697"/>
        <v>1408069</v>
      </c>
      <c r="M666" s="299">
        <f t="shared" si="697"/>
        <v>1205548</v>
      </c>
      <c r="N666" s="299">
        <f t="shared" si="697"/>
        <v>1205548</v>
      </c>
      <c r="O666" s="218"/>
      <c r="P666" s="218">
        <v>1667461</v>
      </c>
      <c r="Q666" s="218"/>
      <c r="R666" s="465" t="s">
        <v>655</v>
      </c>
      <c r="S666" s="452"/>
    </row>
    <row r="667" spans="1:19" ht="24" x14ac:dyDescent="0.2">
      <c r="A667" s="240" t="s">
        <v>123</v>
      </c>
      <c r="B667" s="263" t="s">
        <v>626</v>
      </c>
      <c r="C667" s="439"/>
      <c r="D667" s="453"/>
      <c r="E667" s="453"/>
      <c r="F667" s="382"/>
      <c r="G667" s="218"/>
      <c r="H667" s="298"/>
      <c r="I667" s="218"/>
      <c r="J667" s="218">
        <v>190866</v>
      </c>
      <c r="K667" s="218">
        <v>775077</v>
      </c>
      <c r="L667" s="218">
        <v>1408069</v>
      </c>
      <c r="M667" s="299">
        <v>1205548</v>
      </c>
      <c r="N667" s="299">
        <v>1205548</v>
      </c>
      <c r="O667" s="218"/>
      <c r="P667" s="218"/>
      <c r="Q667" s="218"/>
      <c r="R667" s="233"/>
      <c r="S667" s="178"/>
    </row>
    <row r="668" spans="1:19" x14ac:dyDescent="0.2">
      <c r="A668" s="240" t="s">
        <v>123</v>
      </c>
      <c r="B668" s="263" t="s">
        <v>627</v>
      </c>
      <c r="C668" s="439"/>
      <c r="D668" s="453">
        <v>1849082</v>
      </c>
      <c r="E668" s="453">
        <v>1931322</v>
      </c>
      <c r="F668" s="382">
        <v>2097633</v>
      </c>
      <c r="G668" s="321" t="s">
        <v>129</v>
      </c>
      <c r="H668" s="298"/>
      <c r="I668" s="218"/>
      <c r="J668" s="218"/>
      <c r="K668" s="218"/>
      <c r="L668" s="218"/>
      <c r="M668" s="299"/>
      <c r="N668" s="299"/>
      <c r="O668" s="218"/>
      <c r="P668" s="218"/>
      <c r="Q668" s="218"/>
      <c r="R668" s="219"/>
      <c r="S668" s="178"/>
    </row>
    <row r="669" spans="1:19" ht="48" x14ac:dyDescent="0.2">
      <c r="A669" s="240" t="s">
        <v>123</v>
      </c>
      <c r="B669" s="263" t="s">
        <v>628</v>
      </c>
      <c r="C669" s="439"/>
      <c r="D669" s="453">
        <v>20000</v>
      </c>
      <c r="E669" s="453">
        <v>10000</v>
      </c>
      <c r="F669" s="382">
        <v>2000</v>
      </c>
      <c r="G669" s="321"/>
      <c r="H669" s="298"/>
      <c r="I669" s="218"/>
      <c r="J669" s="218"/>
      <c r="K669" s="218"/>
      <c r="L669" s="218"/>
      <c r="M669" s="299"/>
      <c r="N669" s="299"/>
      <c r="O669" s="218"/>
      <c r="P669" s="218"/>
      <c r="Q669" s="218"/>
      <c r="R669" s="219"/>
      <c r="S669" s="178"/>
    </row>
    <row r="670" spans="1:19" ht="36" x14ac:dyDescent="0.2">
      <c r="A670" s="240" t="s">
        <v>123</v>
      </c>
      <c r="B670" s="263" t="s">
        <v>629</v>
      </c>
      <c r="C670" s="439"/>
      <c r="D670" s="453">
        <v>1300000</v>
      </c>
      <c r="E670" s="453"/>
      <c r="F670" s="382"/>
      <c r="G670" s="321"/>
      <c r="H670" s="298"/>
      <c r="I670" s="218"/>
      <c r="J670" s="218"/>
      <c r="K670" s="218"/>
      <c r="L670" s="218"/>
      <c r="M670" s="299"/>
      <c r="N670" s="299"/>
      <c r="O670" s="218"/>
      <c r="P670" s="218"/>
      <c r="Q670" s="218"/>
      <c r="R670" s="219"/>
      <c r="S670" s="178"/>
    </row>
    <row r="671" spans="1:19" ht="24" x14ac:dyDescent="0.2">
      <c r="A671" s="247" t="s">
        <v>470</v>
      </c>
      <c r="B671" s="336"/>
      <c r="C671" s="337"/>
      <c r="D671" s="211"/>
      <c r="E671" s="211"/>
      <c r="F671" s="309"/>
      <c r="G671" s="211"/>
      <c r="H671" s="310"/>
      <c r="I671" s="211"/>
      <c r="J671" s="211"/>
      <c r="K671" s="211"/>
      <c r="L671" s="211"/>
      <c r="M671" s="311"/>
      <c r="N671" s="311"/>
      <c r="O671" s="211"/>
      <c r="P671" s="211"/>
      <c r="Q671" s="211"/>
      <c r="R671" s="312"/>
    </row>
    <row r="672" spans="1:19" x14ac:dyDescent="0.2">
      <c r="A672" s="239" t="s">
        <v>118</v>
      </c>
      <c r="B672" s="263"/>
      <c r="C672" s="439">
        <f>SUM(C673:C676)</f>
        <v>1930873</v>
      </c>
      <c r="D672" s="218">
        <f t="shared" ref="D672:E672" si="698">SUM(D673:D676)</f>
        <v>0</v>
      </c>
      <c r="E672" s="218">
        <f t="shared" si="698"/>
        <v>0</v>
      </c>
      <c r="F672" s="220">
        <f t="shared" ref="F672:P672" si="699">SUM(F673:F676)</f>
        <v>0</v>
      </c>
      <c r="G672" s="218" t="e">
        <f t="shared" si="699"/>
        <v>#VALUE!</v>
      </c>
      <c r="H672" s="298">
        <f t="shared" si="699"/>
        <v>0</v>
      </c>
      <c r="I672" s="218">
        <f t="shared" si="699"/>
        <v>2807163</v>
      </c>
      <c r="J672" s="218">
        <f t="shared" si="699"/>
        <v>4898521</v>
      </c>
      <c r="K672" s="218">
        <f t="shared" si="699"/>
        <v>4013251</v>
      </c>
      <c r="L672" s="218">
        <f t="shared" si="699"/>
        <v>4013353</v>
      </c>
      <c r="M672" s="299">
        <f t="shared" si="699"/>
        <v>13050000</v>
      </c>
      <c r="N672" s="299">
        <f t="shared" si="699"/>
        <v>13050000</v>
      </c>
      <c r="O672" s="218">
        <f t="shared" si="699"/>
        <v>27936839</v>
      </c>
      <c r="P672" s="218">
        <f t="shared" si="699"/>
        <v>0</v>
      </c>
      <c r="Q672" s="218"/>
      <c r="R672" s="219"/>
      <c r="S672" s="178"/>
    </row>
    <row r="673" spans="1:19" x14ac:dyDescent="0.2">
      <c r="A673" s="238" t="s">
        <v>119</v>
      </c>
      <c r="B673" s="263"/>
      <c r="C673" s="439"/>
      <c r="D673" s="218"/>
      <c r="E673" s="218"/>
      <c r="F673" s="220"/>
      <c r="G673" s="218"/>
      <c r="H673" s="298"/>
      <c r="I673" s="218"/>
      <c r="J673" s="218"/>
      <c r="K673" s="218"/>
      <c r="L673" s="218"/>
      <c r="M673" s="299"/>
      <c r="N673" s="299"/>
      <c r="O673" s="218"/>
      <c r="P673" s="218"/>
      <c r="Q673" s="218"/>
      <c r="R673" s="219"/>
      <c r="S673" s="178"/>
    </row>
    <row r="674" spans="1:19" x14ac:dyDescent="0.2">
      <c r="A674" s="238" t="s">
        <v>120</v>
      </c>
      <c r="B674" s="263"/>
      <c r="C674" s="439"/>
      <c r="D674" s="218"/>
      <c r="E674" s="218"/>
      <c r="F674" s="220"/>
      <c r="G674" s="218"/>
      <c r="H674" s="298"/>
      <c r="I674" s="218"/>
      <c r="J674" s="218"/>
      <c r="K674" s="218"/>
      <c r="L674" s="218"/>
      <c r="M674" s="299"/>
      <c r="N674" s="299"/>
      <c r="O674" s="218"/>
      <c r="P674" s="218"/>
      <c r="Q674" s="218"/>
      <c r="R674" s="233"/>
      <c r="S674" s="178"/>
    </row>
    <row r="675" spans="1:19" ht="24" x14ac:dyDescent="0.2">
      <c r="A675" s="238" t="s">
        <v>616</v>
      </c>
      <c r="B675" s="263"/>
      <c r="C675" s="439"/>
      <c r="D675" s="218"/>
      <c r="E675" s="218"/>
      <c r="F675" s="220"/>
      <c r="G675" s="218"/>
      <c r="H675" s="298"/>
      <c r="I675" s="218"/>
      <c r="J675" s="218"/>
      <c r="K675" s="218"/>
      <c r="L675" s="218"/>
      <c r="M675" s="299"/>
      <c r="N675" s="299"/>
      <c r="O675" s="218"/>
      <c r="P675" s="218"/>
      <c r="Q675" s="218"/>
      <c r="R675" s="233"/>
      <c r="S675" s="178"/>
    </row>
    <row r="676" spans="1:19" x14ac:dyDescent="0.2">
      <c r="A676" s="239" t="s">
        <v>122</v>
      </c>
      <c r="B676" s="263"/>
      <c r="C676" s="439">
        <f>C677+C678</f>
        <v>1930873</v>
      </c>
      <c r="D676" s="218">
        <f t="shared" ref="D676:E676" si="700">D677+D678</f>
        <v>0</v>
      </c>
      <c r="E676" s="218">
        <f t="shared" si="700"/>
        <v>0</v>
      </c>
      <c r="F676" s="220">
        <f t="shared" ref="F676:P676" si="701">F677+F678</f>
        <v>0</v>
      </c>
      <c r="G676" s="218" t="e">
        <f t="shared" si="701"/>
        <v>#VALUE!</v>
      </c>
      <c r="H676" s="298">
        <f t="shared" si="701"/>
        <v>0</v>
      </c>
      <c r="I676" s="218">
        <f t="shared" si="701"/>
        <v>2807163</v>
      </c>
      <c r="J676" s="218">
        <f t="shared" si="701"/>
        <v>4898521</v>
      </c>
      <c r="K676" s="218">
        <f t="shared" si="701"/>
        <v>4013251</v>
      </c>
      <c r="L676" s="218">
        <f t="shared" si="701"/>
        <v>4013353</v>
      </c>
      <c r="M676" s="299">
        <f t="shared" si="701"/>
        <v>13050000</v>
      </c>
      <c r="N676" s="299">
        <f t="shared" si="701"/>
        <v>13050000</v>
      </c>
      <c r="O676" s="218">
        <f t="shared" si="701"/>
        <v>27936839</v>
      </c>
      <c r="P676" s="218">
        <f t="shared" si="701"/>
        <v>0</v>
      </c>
      <c r="Q676" s="218"/>
      <c r="R676" s="233"/>
      <c r="S676" s="178"/>
    </row>
    <row r="677" spans="1:19" x14ac:dyDescent="0.2">
      <c r="A677" s="240" t="s">
        <v>123</v>
      </c>
      <c r="B677" s="263"/>
      <c r="C677" s="439">
        <f>C682+C685</f>
        <v>0</v>
      </c>
      <c r="D677" s="218">
        <f t="shared" ref="D677:E677" si="702">D682+D685</f>
        <v>0</v>
      </c>
      <c r="E677" s="218">
        <f t="shared" si="702"/>
        <v>0</v>
      </c>
      <c r="F677" s="220">
        <f t="shared" ref="F677:P677" si="703">F682+F685</f>
        <v>0</v>
      </c>
      <c r="G677" s="218">
        <f t="shared" si="703"/>
        <v>0</v>
      </c>
      <c r="H677" s="298">
        <f t="shared" si="703"/>
        <v>0</v>
      </c>
      <c r="I677" s="218">
        <f t="shared" si="703"/>
        <v>0</v>
      </c>
      <c r="J677" s="218">
        <f t="shared" si="703"/>
        <v>0</v>
      </c>
      <c r="K677" s="218">
        <f t="shared" si="703"/>
        <v>0</v>
      </c>
      <c r="L677" s="218">
        <f t="shared" si="703"/>
        <v>0</v>
      </c>
      <c r="M677" s="299">
        <f t="shared" si="703"/>
        <v>0</v>
      </c>
      <c r="N677" s="299">
        <f t="shared" si="703"/>
        <v>0</v>
      </c>
      <c r="O677" s="218">
        <f t="shared" si="703"/>
        <v>0</v>
      </c>
      <c r="P677" s="218">
        <f t="shared" si="703"/>
        <v>0</v>
      </c>
      <c r="Q677" s="218"/>
      <c r="R677" s="233"/>
      <c r="S677" s="178"/>
    </row>
    <row r="678" spans="1:19" ht="36" x14ac:dyDescent="0.2">
      <c r="A678" s="240" t="s">
        <v>124</v>
      </c>
      <c r="B678" s="263"/>
      <c r="C678" s="439">
        <f>C683+C686+C687</f>
        <v>1930873</v>
      </c>
      <c r="D678" s="439">
        <f t="shared" ref="D678:P678" si="704">D683+D686+D687</f>
        <v>0</v>
      </c>
      <c r="E678" s="439">
        <f t="shared" si="704"/>
        <v>0</v>
      </c>
      <c r="F678" s="439">
        <f t="shared" si="704"/>
        <v>0</v>
      </c>
      <c r="G678" s="439" t="e">
        <f t="shared" si="704"/>
        <v>#VALUE!</v>
      </c>
      <c r="H678" s="439">
        <f t="shared" si="704"/>
        <v>0</v>
      </c>
      <c r="I678" s="439">
        <f t="shared" si="704"/>
        <v>2807163</v>
      </c>
      <c r="J678" s="439">
        <f t="shared" si="704"/>
        <v>4898521</v>
      </c>
      <c r="K678" s="439">
        <f t="shared" si="704"/>
        <v>4013251</v>
      </c>
      <c r="L678" s="439">
        <f t="shared" si="704"/>
        <v>4013353</v>
      </c>
      <c r="M678" s="439">
        <f t="shared" si="704"/>
        <v>13050000</v>
      </c>
      <c r="N678" s="439">
        <f t="shared" si="704"/>
        <v>13050000</v>
      </c>
      <c r="O678" s="439">
        <f t="shared" si="704"/>
        <v>27936839</v>
      </c>
      <c r="P678" s="439">
        <f t="shared" si="704"/>
        <v>0</v>
      </c>
      <c r="Q678" s="218"/>
      <c r="R678" s="233"/>
      <c r="S678" s="178"/>
    </row>
    <row r="679" spans="1:19" x14ac:dyDescent="0.2">
      <c r="A679" s="239" t="s">
        <v>125</v>
      </c>
      <c r="B679" s="263"/>
      <c r="C679" s="439"/>
      <c r="D679" s="218"/>
      <c r="E679" s="218"/>
      <c r="F679" s="220"/>
      <c r="G679" s="218"/>
      <c r="H679" s="298"/>
      <c r="I679" s="218"/>
      <c r="J679" s="218"/>
      <c r="K679" s="218"/>
      <c r="L679" s="218"/>
      <c r="M679" s="299"/>
      <c r="N679" s="299"/>
      <c r="O679" s="218"/>
      <c r="P679" s="218"/>
      <c r="Q679" s="218"/>
      <c r="R679" s="233"/>
      <c r="S679" s="178"/>
    </row>
    <row r="680" spans="1:19" x14ac:dyDescent="0.2">
      <c r="A680" s="238" t="s">
        <v>126</v>
      </c>
      <c r="B680" s="263"/>
      <c r="C680" s="439"/>
      <c r="D680" s="218"/>
      <c r="E680" s="218"/>
      <c r="F680" s="220"/>
      <c r="G680" s="218"/>
      <c r="H680" s="298"/>
      <c r="I680" s="218"/>
      <c r="J680" s="218"/>
      <c r="K680" s="218"/>
      <c r="L680" s="218"/>
      <c r="M680" s="299"/>
      <c r="N680" s="299"/>
      <c r="O680" s="218"/>
      <c r="P680" s="218"/>
      <c r="Q680" s="218"/>
      <c r="R680" s="233"/>
      <c r="S680" s="178"/>
    </row>
    <row r="681" spans="1:19" x14ac:dyDescent="0.2">
      <c r="A681" s="238" t="s">
        <v>127</v>
      </c>
      <c r="B681" s="263"/>
      <c r="C681" s="439">
        <f>C682+C683</f>
        <v>0</v>
      </c>
      <c r="D681" s="218">
        <f t="shared" ref="D681:E681" si="705">D682+D683</f>
        <v>0</v>
      </c>
      <c r="E681" s="218">
        <f t="shared" si="705"/>
        <v>0</v>
      </c>
      <c r="F681" s="220">
        <f t="shared" ref="F681:P681" si="706">F682+F683</f>
        <v>0</v>
      </c>
      <c r="G681" s="218" t="e">
        <f t="shared" si="706"/>
        <v>#VALUE!</v>
      </c>
      <c r="H681" s="298">
        <f t="shared" si="706"/>
        <v>0</v>
      </c>
      <c r="I681" s="218">
        <f t="shared" si="706"/>
        <v>0</v>
      </c>
      <c r="J681" s="218">
        <f t="shared" si="706"/>
        <v>0</v>
      </c>
      <c r="K681" s="218">
        <f t="shared" si="706"/>
        <v>0</v>
      </c>
      <c r="L681" s="218">
        <f t="shared" si="706"/>
        <v>0</v>
      </c>
      <c r="M681" s="299">
        <f t="shared" si="706"/>
        <v>13050000</v>
      </c>
      <c r="N681" s="299">
        <f t="shared" si="706"/>
        <v>13050000</v>
      </c>
      <c r="O681" s="218">
        <f t="shared" si="706"/>
        <v>26100000</v>
      </c>
      <c r="P681" s="218">
        <f t="shared" si="706"/>
        <v>0</v>
      </c>
      <c r="Q681" s="218"/>
      <c r="R681" s="233"/>
      <c r="S681" s="178"/>
    </row>
    <row r="682" spans="1:19" x14ac:dyDescent="0.2">
      <c r="A682" s="240" t="s">
        <v>123</v>
      </c>
      <c r="B682" s="263"/>
      <c r="C682" s="439"/>
      <c r="D682" s="218"/>
      <c r="E682" s="218"/>
      <c r="F682" s="220"/>
      <c r="G682" s="218"/>
      <c r="H682" s="298"/>
      <c r="I682" s="218"/>
      <c r="J682" s="218"/>
      <c r="K682" s="218"/>
      <c r="L682" s="218"/>
      <c r="M682" s="299"/>
      <c r="N682" s="299"/>
      <c r="O682" s="218"/>
      <c r="P682" s="218"/>
      <c r="Q682" s="218"/>
      <c r="R682" s="233"/>
      <c r="S682" s="178"/>
    </row>
    <row r="683" spans="1:19" ht="36" x14ac:dyDescent="0.2">
      <c r="A683" s="240" t="s">
        <v>124</v>
      </c>
      <c r="B683" s="263" t="s">
        <v>129</v>
      </c>
      <c r="C683" s="439"/>
      <c r="D683" s="218"/>
      <c r="E683" s="218"/>
      <c r="F683" s="220"/>
      <c r="G683" s="321" t="s">
        <v>129</v>
      </c>
      <c r="H683" s="298"/>
      <c r="I683" s="218"/>
      <c r="J683" s="218"/>
      <c r="K683" s="218"/>
      <c r="L683" s="218"/>
      <c r="M683" s="299">
        <v>13050000</v>
      </c>
      <c r="N683" s="299">
        <v>13050000</v>
      </c>
      <c r="O683" s="218">
        <f>M683+N683</f>
        <v>26100000</v>
      </c>
      <c r="P683" s="218"/>
      <c r="Q683" s="218"/>
      <c r="R683" s="219"/>
      <c r="S683" s="178"/>
    </row>
    <row r="684" spans="1:19" x14ac:dyDescent="0.2">
      <c r="A684" s="240" t="s">
        <v>406</v>
      </c>
      <c r="B684" s="263"/>
      <c r="C684" s="439">
        <f>C685+C686+C687</f>
        <v>1930873</v>
      </c>
      <c r="D684" s="218">
        <f t="shared" ref="D684:E684" si="707">D685+D686+D687</f>
        <v>0</v>
      </c>
      <c r="E684" s="218">
        <f t="shared" si="707"/>
        <v>0</v>
      </c>
      <c r="F684" s="220">
        <f t="shared" ref="F684:P684" si="708">F685+F686+F687</f>
        <v>0</v>
      </c>
      <c r="G684" s="218">
        <f t="shared" si="708"/>
        <v>0</v>
      </c>
      <c r="H684" s="298">
        <f t="shared" si="708"/>
        <v>0</v>
      </c>
      <c r="I684" s="218">
        <f t="shared" si="708"/>
        <v>2807163</v>
      </c>
      <c r="J684" s="218">
        <f t="shared" si="708"/>
        <v>4898521</v>
      </c>
      <c r="K684" s="218">
        <f t="shared" si="708"/>
        <v>4013251</v>
      </c>
      <c r="L684" s="218">
        <f t="shared" si="708"/>
        <v>4013353</v>
      </c>
      <c r="M684" s="299">
        <f t="shared" si="708"/>
        <v>0</v>
      </c>
      <c r="N684" s="299">
        <f t="shared" si="708"/>
        <v>0</v>
      </c>
      <c r="O684" s="218">
        <f t="shared" si="708"/>
        <v>1836839</v>
      </c>
      <c r="P684" s="218">
        <f t="shared" si="708"/>
        <v>0</v>
      </c>
      <c r="Q684" s="218"/>
      <c r="R684" s="219"/>
      <c r="S684" s="178"/>
    </row>
    <row r="685" spans="1:19" x14ac:dyDescent="0.2">
      <c r="A685" s="240" t="s">
        <v>123</v>
      </c>
      <c r="B685" s="263"/>
      <c r="C685" s="439"/>
      <c r="D685" s="218"/>
      <c r="E685" s="218"/>
      <c r="F685" s="220"/>
      <c r="G685" s="218"/>
      <c r="H685" s="298"/>
      <c r="I685" s="218"/>
      <c r="J685" s="218"/>
      <c r="K685" s="218"/>
      <c r="L685" s="218"/>
      <c r="M685" s="299"/>
      <c r="N685" s="299"/>
      <c r="O685" s="218"/>
      <c r="P685" s="218"/>
      <c r="Q685" s="218"/>
      <c r="R685" s="219"/>
      <c r="S685" s="178"/>
    </row>
    <row r="686" spans="1:19" ht="90.75" customHeight="1" x14ac:dyDescent="0.2">
      <c r="A686" s="240" t="s">
        <v>124</v>
      </c>
      <c r="B686" s="359" t="s">
        <v>88</v>
      </c>
      <c r="C686" s="439"/>
      <c r="D686" s="189">
        <v>0</v>
      </c>
      <c r="E686" s="190">
        <v>0</v>
      </c>
      <c r="F686" s="190">
        <v>0</v>
      </c>
      <c r="G686" s="220"/>
      <c r="H686" s="369">
        <v>0</v>
      </c>
      <c r="I686" s="189">
        <v>2238036</v>
      </c>
      <c r="J686" s="189">
        <v>4898521</v>
      </c>
      <c r="K686" s="189">
        <v>4013251</v>
      </c>
      <c r="L686" s="189">
        <v>4013353</v>
      </c>
      <c r="M686" s="370"/>
      <c r="N686" s="299"/>
      <c r="O686" s="218">
        <v>1836839</v>
      </c>
      <c r="P686" s="218"/>
      <c r="Q686" s="218" t="s">
        <v>605</v>
      </c>
      <c r="R686" s="231" t="s">
        <v>618</v>
      </c>
      <c r="S686" s="178"/>
    </row>
    <row r="687" spans="1:19" ht="69" customHeight="1" x14ac:dyDescent="0.2">
      <c r="A687" s="241" t="s">
        <v>124</v>
      </c>
      <c r="B687" s="359" t="s">
        <v>471</v>
      </c>
      <c r="C687" s="439">
        <v>1930873</v>
      </c>
      <c r="D687" s="193"/>
      <c r="E687" s="193"/>
      <c r="F687" s="193"/>
      <c r="G687" s="193"/>
      <c r="H687" s="371"/>
      <c r="I687" s="193">
        <v>569127</v>
      </c>
      <c r="J687" s="193"/>
      <c r="K687" s="193"/>
      <c r="L687" s="193"/>
      <c r="M687" s="372"/>
      <c r="N687" s="372"/>
      <c r="O687" s="193"/>
      <c r="P687" s="218"/>
      <c r="Q687" s="218"/>
      <c r="R687" s="373" t="s">
        <v>472</v>
      </c>
      <c r="S687" s="178"/>
    </row>
    <row r="688" spans="1:19" ht="27.75" customHeight="1" x14ac:dyDescent="0.2">
      <c r="A688" s="247" t="s">
        <v>250</v>
      </c>
      <c r="B688" s="336"/>
      <c r="C688" s="337"/>
      <c r="D688" s="211"/>
      <c r="E688" s="211"/>
      <c r="F688" s="309"/>
      <c r="G688" s="211"/>
      <c r="H688" s="310"/>
      <c r="I688" s="211"/>
      <c r="J688" s="211"/>
      <c r="K688" s="211"/>
      <c r="L688" s="211"/>
      <c r="M688" s="311"/>
      <c r="N688" s="311"/>
      <c r="O688" s="211"/>
      <c r="P688" s="211"/>
      <c r="Q688" s="211" t="s">
        <v>420</v>
      </c>
      <c r="R688" s="364" t="s">
        <v>613</v>
      </c>
    </row>
    <row r="689" spans="1:19" x14ac:dyDescent="0.2">
      <c r="A689" s="243" t="s">
        <v>251</v>
      </c>
      <c r="B689" s="350"/>
      <c r="C689" s="351"/>
      <c r="D689" s="292"/>
      <c r="E689" s="292"/>
      <c r="F689" s="294"/>
      <c r="G689" s="292"/>
      <c r="H689" s="295"/>
      <c r="I689" s="292"/>
      <c r="J689" s="292"/>
      <c r="K689" s="292"/>
      <c r="L689" s="292"/>
      <c r="M689" s="296"/>
      <c r="N689" s="296"/>
      <c r="O689" s="292"/>
      <c r="P689" s="292"/>
      <c r="Q689" s="292"/>
      <c r="R689" s="297"/>
      <c r="S689" s="180"/>
    </row>
    <row r="690" spans="1:19" x14ac:dyDescent="0.2">
      <c r="A690" s="239" t="s">
        <v>118</v>
      </c>
      <c r="B690" s="263"/>
      <c r="C690" s="439">
        <f>SUM(C691:C694)</f>
        <v>110699856</v>
      </c>
      <c r="D690" s="218">
        <f t="shared" ref="D690:E690" si="709">SUM(D691:D694)</f>
        <v>126834823</v>
      </c>
      <c r="E690" s="218">
        <f t="shared" si="709"/>
        <v>20967634</v>
      </c>
      <c r="F690" s="220">
        <f t="shared" ref="F690:P690" si="710">SUM(F691:F694)</f>
        <v>14959568</v>
      </c>
      <c r="G690" s="218" t="e">
        <f t="shared" si="710"/>
        <v>#VALUE!</v>
      </c>
      <c r="H690" s="298">
        <f t="shared" si="710"/>
        <v>0</v>
      </c>
      <c r="I690" s="218">
        <f t="shared" si="710"/>
        <v>23410293</v>
      </c>
      <c r="J690" s="218">
        <f t="shared" si="710"/>
        <v>74112971.700000003</v>
      </c>
      <c r="K690" s="218">
        <f t="shared" si="710"/>
        <v>70611967.799999997</v>
      </c>
      <c r="L690" s="218">
        <f t="shared" si="710"/>
        <v>26897463.512000002</v>
      </c>
      <c r="M690" s="299">
        <f t="shared" si="710"/>
        <v>27594000</v>
      </c>
      <c r="N690" s="299">
        <f t="shared" si="710"/>
        <v>27594000</v>
      </c>
      <c r="O690" s="218">
        <f t="shared" si="710"/>
        <v>800000</v>
      </c>
      <c r="P690" s="218">
        <f t="shared" si="710"/>
        <v>25897463.512000002</v>
      </c>
      <c r="Q690" s="218"/>
      <c r="R690" s="219"/>
      <c r="S690" s="178"/>
    </row>
    <row r="691" spans="1:19" x14ac:dyDescent="0.2">
      <c r="A691" s="238" t="s">
        <v>119</v>
      </c>
      <c r="B691" s="263"/>
      <c r="C691" s="439">
        <f>C716</f>
        <v>46855673</v>
      </c>
      <c r="D691" s="218">
        <f>D716</f>
        <v>28463867</v>
      </c>
      <c r="E691" s="218">
        <f>E716</f>
        <v>4782831</v>
      </c>
      <c r="F691" s="220">
        <f>F716</f>
        <v>4782831</v>
      </c>
      <c r="G691" s="218"/>
      <c r="H691" s="298"/>
      <c r="I691" s="218"/>
      <c r="J691" s="218"/>
      <c r="K691" s="218"/>
      <c r="L691" s="218"/>
      <c r="M691" s="299"/>
      <c r="N691" s="299"/>
      <c r="O691" s="218"/>
      <c r="P691" s="218"/>
      <c r="Q691" s="218"/>
      <c r="R691" s="219"/>
      <c r="S691" s="178"/>
    </row>
    <row r="692" spans="1:19" x14ac:dyDescent="0.2">
      <c r="A692" s="238" t="s">
        <v>120</v>
      </c>
      <c r="B692" s="263"/>
      <c r="C692" s="439"/>
      <c r="D692" s="218"/>
      <c r="E692" s="218"/>
      <c r="F692" s="220"/>
      <c r="G692" s="218"/>
      <c r="H692" s="298"/>
      <c r="I692" s="218"/>
      <c r="J692" s="218"/>
      <c r="K692" s="218"/>
      <c r="L692" s="218"/>
      <c r="M692" s="299"/>
      <c r="N692" s="299"/>
      <c r="O692" s="218"/>
      <c r="P692" s="218"/>
      <c r="Q692" s="218"/>
      <c r="R692" s="219"/>
      <c r="S692" s="178"/>
    </row>
    <row r="693" spans="1:19" ht="24" x14ac:dyDescent="0.2">
      <c r="A693" s="238" t="s">
        <v>616</v>
      </c>
      <c r="B693" s="263"/>
      <c r="C693" s="439"/>
      <c r="D693" s="218"/>
      <c r="E693" s="218"/>
      <c r="F693" s="220"/>
      <c r="G693" s="218"/>
      <c r="H693" s="298"/>
      <c r="I693" s="218"/>
      <c r="J693" s="218"/>
      <c r="K693" s="218"/>
      <c r="L693" s="218"/>
      <c r="M693" s="299"/>
      <c r="N693" s="299"/>
      <c r="O693" s="218"/>
      <c r="P693" s="218"/>
      <c r="Q693" s="218"/>
      <c r="R693" s="219"/>
      <c r="S693" s="178"/>
    </row>
    <row r="694" spans="1:19" x14ac:dyDescent="0.2">
      <c r="A694" s="239" t="s">
        <v>122</v>
      </c>
      <c r="B694" s="263"/>
      <c r="C694" s="439">
        <f>C695+C696</f>
        <v>63844183</v>
      </c>
      <c r="D694" s="218">
        <f t="shared" ref="D694:E694" si="711">D695+D696</f>
        <v>98370956</v>
      </c>
      <c r="E694" s="218">
        <f t="shared" si="711"/>
        <v>16184803</v>
      </c>
      <c r="F694" s="220">
        <f t="shared" ref="F694:P694" si="712">F695+F696</f>
        <v>10176737</v>
      </c>
      <c r="G694" s="218" t="e">
        <f t="shared" si="712"/>
        <v>#VALUE!</v>
      </c>
      <c r="H694" s="298">
        <f t="shared" si="712"/>
        <v>0</v>
      </c>
      <c r="I694" s="218">
        <f t="shared" si="712"/>
        <v>23410293</v>
      </c>
      <c r="J694" s="218">
        <f t="shared" si="712"/>
        <v>74112971.700000003</v>
      </c>
      <c r="K694" s="218">
        <f t="shared" si="712"/>
        <v>70611967.799999997</v>
      </c>
      <c r="L694" s="218">
        <f t="shared" si="712"/>
        <v>26897463.512000002</v>
      </c>
      <c r="M694" s="299">
        <f t="shared" si="712"/>
        <v>27594000</v>
      </c>
      <c r="N694" s="299">
        <f t="shared" si="712"/>
        <v>27594000</v>
      </c>
      <c r="O694" s="218">
        <f t="shared" si="712"/>
        <v>800000</v>
      </c>
      <c r="P694" s="218">
        <f t="shared" si="712"/>
        <v>25897463.512000002</v>
      </c>
      <c r="Q694" s="218"/>
      <c r="R694" s="219"/>
      <c r="S694" s="178"/>
    </row>
    <row r="695" spans="1:19" x14ac:dyDescent="0.2">
      <c r="A695" s="240" t="s">
        <v>123</v>
      </c>
      <c r="B695" s="263"/>
      <c r="C695" s="439">
        <f>C700+C703+C706+C709+C712</f>
        <v>32645755</v>
      </c>
      <c r="D695" s="218">
        <f t="shared" ref="D695:P695" si="713">D700+D703+D706+D709+D712</f>
        <v>75759534</v>
      </c>
      <c r="E695" s="218">
        <f t="shared" si="713"/>
        <v>10176737</v>
      </c>
      <c r="F695" s="220">
        <f t="shared" si="713"/>
        <v>10176737</v>
      </c>
      <c r="G695" s="218" t="e">
        <f t="shared" si="713"/>
        <v>#VALUE!</v>
      </c>
      <c r="H695" s="298">
        <f t="shared" si="713"/>
        <v>0</v>
      </c>
      <c r="I695" s="218">
        <f t="shared" si="713"/>
        <v>0</v>
      </c>
      <c r="J695" s="218">
        <f t="shared" si="713"/>
        <v>53069402.700000003</v>
      </c>
      <c r="K695" s="218">
        <f t="shared" si="713"/>
        <v>61068398.799999997</v>
      </c>
      <c r="L695" s="218">
        <f t="shared" si="713"/>
        <v>25897463.512000002</v>
      </c>
      <c r="M695" s="299">
        <f t="shared" si="713"/>
        <v>27594000</v>
      </c>
      <c r="N695" s="299">
        <f t="shared" si="713"/>
        <v>27594000</v>
      </c>
      <c r="O695" s="218">
        <f t="shared" si="713"/>
        <v>0</v>
      </c>
      <c r="P695" s="218">
        <f t="shared" si="713"/>
        <v>25897463.512000002</v>
      </c>
      <c r="Q695" s="218"/>
      <c r="R695" s="219"/>
      <c r="S695" s="178"/>
    </row>
    <row r="696" spans="1:19" ht="36" x14ac:dyDescent="0.2">
      <c r="A696" s="240" t="s">
        <v>124</v>
      </c>
      <c r="B696" s="263" t="s">
        <v>129</v>
      </c>
      <c r="C696" s="439">
        <f>C701+C704+C707+C710+C713</f>
        <v>31198428</v>
      </c>
      <c r="D696" s="218">
        <f t="shared" ref="D696:P696" si="714">D701+D704+D707+D710+D713</f>
        <v>22611422</v>
      </c>
      <c r="E696" s="218">
        <f t="shared" si="714"/>
        <v>6008066</v>
      </c>
      <c r="F696" s="220">
        <f t="shared" si="714"/>
        <v>0</v>
      </c>
      <c r="G696" s="218" t="e">
        <f t="shared" si="714"/>
        <v>#VALUE!</v>
      </c>
      <c r="H696" s="298">
        <f t="shared" si="714"/>
        <v>0</v>
      </c>
      <c r="I696" s="218">
        <f t="shared" si="714"/>
        <v>23410293</v>
      </c>
      <c r="J696" s="218">
        <f t="shared" si="714"/>
        <v>21043569</v>
      </c>
      <c r="K696" s="218">
        <f t="shared" si="714"/>
        <v>9543569</v>
      </c>
      <c r="L696" s="218">
        <f t="shared" si="714"/>
        <v>1000000</v>
      </c>
      <c r="M696" s="299">
        <f t="shared" si="714"/>
        <v>0</v>
      </c>
      <c r="N696" s="299">
        <f t="shared" si="714"/>
        <v>0</v>
      </c>
      <c r="O696" s="218">
        <f t="shared" si="714"/>
        <v>800000</v>
      </c>
      <c r="P696" s="218">
        <f t="shared" si="714"/>
        <v>0</v>
      </c>
      <c r="Q696" s="218"/>
      <c r="R696" s="300"/>
      <c r="S696" s="178"/>
    </row>
    <row r="697" spans="1:19" x14ac:dyDescent="0.2">
      <c r="A697" s="239" t="s">
        <v>125</v>
      </c>
      <c r="B697" s="263"/>
      <c r="C697" s="439"/>
      <c r="D697" s="218"/>
      <c r="E697" s="218"/>
      <c r="F697" s="220"/>
      <c r="G697" s="218"/>
      <c r="H697" s="298"/>
      <c r="I697" s="218"/>
      <c r="J697" s="218"/>
      <c r="K697" s="218"/>
      <c r="L697" s="218"/>
      <c r="M697" s="299"/>
      <c r="N697" s="299"/>
      <c r="O697" s="218"/>
      <c r="P697" s="218"/>
      <c r="Q697" s="218"/>
      <c r="R697" s="233"/>
      <c r="S697" s="178"/>
    </row>
    <row r="698" spans="1:19" x14ac:dyDescent="0.2">
      <c r="A698" s="238" t="s">
        <v>126</v>
      </c>
      <c r="B698" s="263"/>
      <c r="C698" s="439"/>
      <c r="D698" s="218"/>
      <c r="E698" s="218"/>
      <c r="F698" s="220"/>
      <c r="G698" s="218"/>
      <c r="H698" s="298"/>
      <c r="I698" s="218"/>
      <c r="J698" s="218"/>
      <c r="K698" s="218"/>
      <c r="L698" s="218"/>
      <c r="M698" s="299"/>
      <c r="N698" s="299"/>
      <c r="O698" s="218"/>
      <c r="P698" s="218"/>
      <c r="Q698" s="218"/>
      <c r="R698" s="233"/>
      <c r="S698" s="178"/>
    </row>
    <row r="699" spans="1:19" x14ac:dyDescent="0.2">
      <c r="A699" s="238" t="s">
        <v>435</v>
      </c>
      <c r="B699" s="263"/>
      <c r="C699" s="439">
        <f>C700+C701</f>
        <v>47410233</v>
      </c>
      <c r="D699" s="218">
        <f t="shared" ref="D699:E699" si="715">D700+D701</f>
        <v>82718106</v>
      </c>
      <c r="E699" s="218">
        <f t="shared" si="715"/>
        <v>6283094</v>
      </c>
      <c r="F699" s="220">
        <f t="shared" ref="F699:P699" si="716">F700+F701</f>
        <v>4091285</v>
      </c>
      <c r="G699" s="218" t="e">
        <f t="shared" si="716"/>
        <v>#VALUE!</v>
      </c>
      <c r="H699" s="298">
        <f t="shared" si="716"/>
        <v>0</v>
      </c>
      <c r="I699" s="218">
        <f t="shared" si="716"/>
        <v>1860000</v>
      </c>
      <c r="J699" s="218">
        <f t="shared" si="716"/>
        <v>46000000</v>
      </c>
      <c r="K699" s="218">
        <f t="shared" si="716"/>
        <v>40000000</v>
      </c>
      <c r="L699" s="218">
        <f t="shared" si="716"/>
        <v>0</v>
      </c>
      <c r="M699" s="299">
        <f t="shared" si="716"/>
        <v>0</v>
      </c>
      <c r="N699" s="299">
        <f t="shared" si="716"/>
        <v>0</v>
      </c>
      <c r="O699" s="218">
        <f t="shared" si="716"/>
        <v>0</v>
      </c>
      <c r="P699" s="218">
        <f t="shared" si="716"/>
        <v>0</v>
      </c>
      <c r="Q699" s="218"/>
      <c r="R699" s="233"/>
      <c r="S699" s="178"/>
    </row>
    <row r="700" spans="1:19" x14ac:dyDescent="0.2">
      <c r="A700" s="238" t="s">
        <v>123</v>
      </c>
      <c r="B700" s="263"/>
      <c r="C700" s="439">
        <f t="shared" ref="C700:P700" si="717">C728+C831</f>
        <v>25937870</v>
      </c>
      <c r="D700" s="218">
        <f t="shared" si="717"/>
        <v>69674082</v>
      </c>
      <c r="E700" s="218">
        <f t="shared" si="717"/>
        <v>4091285</v>
      </c>
      <c r="F700" s="220">
        <f t="shared" si="717"/>
        <v>4091285</v>
      </c>
      <c r="G700" s="218">
        <f t="shared" si="717"/>
        <v>0</v>
      </c>
      <c r="H700" s="298">
        <f t="shared" si="717"/>
        <v>0</v>
      </c>
      <c r="I700" s="218">
        <f t="shared" si="717"/>
        <v>0</v>
      </c>
      <c r="J700" s="218">
        <f t="shared" si="717"/>
        <v>35000000</v>
      </c>
      <c r="K700" s="218">
        <f t="shared" si="717"/>
        <v>35000000</v>
      </c>
      <c r="L700" s="218">
        <f t="shared" si="717"/>
        <v>0</v>
      </c>
      <c r="M700" s="299">
        <f t="shared" si="717"/>
        <v>0</v>
      </c>
      <c r="N700" s="299">
        <f t="shared" si="717"/>
        <v>0</v>
      </c>
      <c r="O700" s="218">
        <f t="shared" si="717"/>
        <v>0</v>
      </c>
      <c r="P700" s="218">
        <f t="shared" si="717"/>
        <v>0</v>
      </c>
      <c r="Q700" s="218"/>
      <c r="R700" s="233"/>
      <c r="S700" s="178"/>
    </row>
    <row r="701" spans="1:19" ht="36" x14ac:dyDescent="0.2">
      <c r="A701" s="238" t="s">
        <v>124</v>
      </c>
      <c r="B701" s="263"/>
      <c r="C701" s="439">
        <f>C729+C832</f>
        <v>21472363</v>
      </c>
      <c r="D701" s="218">
        <f t="shared" ref="D701:P701" si="718">D729+D832</f>
        <v>13044024</v>
      </c>
      <c r="E701" s="218">
        <f t="shared" si="718"/>
        <v>2191809</v>
      </c>
      <c r="F701" s="220">
        <f t="shared" si="718"/>
        <v>0</v>
      </c>
      <c r="G701" s="218" t="e">
        <f t="shared" si="718"/>
        <v>#VALUE!</v>
      </c>
      <c r="H701" s="298">
        <f t="shared" si="718"/>
        <v>0</v>
      </c>
      <c r="I701" s="218">
        <f t="shared" si="718"/>
        <v>1860000</v>
      </c>
      <c r="J701" s="218">
        <f t="shared" si="718"/>
        <v>11000000</v>
      </c>
      <c r="K701" s="218">
        <f t="shared" si="718"/>
        <v>5000000</v>
      </c>
      <c r="L701" s="218">
        <f t="shared" si="718"/>
        <v>0</v>
      </c>
      <c r="M701" s="299">
        <f t="shared" si="718"/>
        <v>0</v>
      </c>
      <c r="N701" s="299">
        <f t="shared" si="718"/>
        <v>0</v>
      </c>
      <c r="O701" s="218">
        <f t="shared" si="718"/>
        <v>0</v>
      </c>
      <c r="P701" s="218">
        <f t="shared" si="718"/>
        <v>0</v>
      </c>
      <c r="Q701" s="218"/>
      <c r="R701" s="233"/>
      <c r="S701" s="178"/>
    </row>
    <row r="702" spans="1:19" x14ac:dyDescent="0.2">
      <c r="A702" s="238" t="s">
        <v>127</v>
      </c>
      <c r="B702" s="263"/>
      <c r="C702" s="439">
        <f>C703+C704</f>
        <v>14033004</v>
      </c>
      <c r="D702" s="218">
        <f t="shared" ref="D702:E702" si="719">D703+D704</f>
        <v>15652850</v>
      </c>
      <c r="E702" s="218">
        <f t="shared" si="719"/>
        <v>9901709</v>
      </c>
      <c r="F702" s="220">
        <f t="shared" ref="F702:P702" si="720">F703+F704</f>
        <v>6085452</v>
      </c>
      <c r="G702" s="218" t="e">
        <f t="shared" si="720"/>
        <v>#VALUE!</v>
      </c>
      <c r="H702" s="298">
        <f t="shared" si="720"/>
        <v>0</v>
      </c>
      <c r="I702" s="218">
        <f t="shared" si="720"/>
        <v>20481958</v>
      </c>
      <c r="J702" s="218">
        <f t="shared" si="720"/>
        <v>27228176.700000003</v>
      </c>
      <c r="K702" s="218">
        <f t="shared" si="720"/>
        <v>29727172.800000001</v>
      </c>
      <c r="L702" s="218">
        <f t="shared" si="720"/>
        <v>26897463.512000002</v>
      </c>
      <c r="M702" s="299">
        <f t="shared" si="720"/>
        <v>27594000</v>
      </c>
      <c r="N702" s="299">
        <f t="shared" si="720"/>
        <v>27594000</v>
      </c>
      <c r="O702" s="218">
        <f t="shared" si="720"/>
        <v>800000</v>
      </c>
      <c r="P702" s="218">
        <f t="shared" si="720"/>
        <v>25897463.512000002</v>
      </c>
      <c r="Q702" s="218"/>
      <c r="R702" s="219"/>
      <c r="S702" s="178"/>
    </row>
    <row r="703" spans="1:19" x14ac:dyDescent="0.2">
      <c r="A703" s="240" t="s">
        <v>123</v>
      </c>
      <c r="B703" s="263"/>
      <c r="C703" s="439">
        <f t="shared" ref="C703:P703" si="721">C725+C782+C828</f>
        <v>6707885</v>
      </c>
      <c r="D703" s="218">
        <f t="shared" si="721"/>
        <v>6085452</v>
      </c>
      <c r="E703" s="218">
        <f t="shared" si="721"/>
        <v>6085452</v>
      </c>
      <c r="F703" s="220">
        <f t="shared" si="721"/>
        <v>6085452</v>
      </c>
      <c r="G703" s="218" t="e">
        <f t="shared" si="721"/>
        <v>#VALUE!</v>
      </c>
      <c r="H703" s="298">
        <f t="shared" si="721"/>
        <v>0</v>
      </c>
      <c r="I703" s="218">
        <f t="shared" si="721"/>
        <v>0</v>
      </c>
      <c r="J703" s="218">
        <f t="shared" si="721"/>
        <v>18069402.700000003</v>
      </c>
      <c r="K703" s="218">
        <f t="shared" si="721"/>
        <v>26068398.800000001</v>
      </c>
      <c r="L703" s="218">
        <f t="shared" si="721"/>
        <v>25897463.512000002</v>
      </c>
      <c r="M703" s="299">
        <f t="shared" si="721"/>
        <v>27594000</v>
      </c>
      <c r="N703" s="299">
        <f t="shared" si="721"/>
        <v>27594000</v>
      </c>
      <c r="O703" s="218">
        <f t="shared" si="721"/>
        <v>0</v>
      </c>
      <c r="P703" s="218">
        <f t="shared" si="721"/>
        <v>25897463.512000002</v>
      </c>
      <c r="Q703" s="218"/>
      <c r="R703" s="219"/>
      <c r="S703" s="178"/>
    </row>
    <row r="704" spans="1:19" ht="36" x14ac:dyDescent="0.2">
      <c r="A704" s="240" t="s">
        <v>124</v>
      </c>
      <c r="B704" s="263" t="s">
        <v>129</v>
      </c>
      <c r="C704" s="439">
        <f>C726+C783+C829</f>
        <v>7325119</v>
      </c>
      <c r="D704" s="218">
        <f t="shared" ref="D704:P704" si="722">D726+D783+D829</f>
        <v>9567398</v>
      </c>
      <c r="E704" s="218">
        <f t="shared" si="722"/>
        <v>3816257</v>
      </c>
      <c r="F704" s="220">
        <f t="shared" si="722"/>
        <v>0</v>
      </c>
      <c r="G704" s="218" t="e">
        <f t="shared" si="722"/>
        <v>#VALUE!</v>
      </c>
      <c r="H704" s="298">
        <f t="shared" si="722"/>
        <v>0</v>
      </c>
      <c r="I704" s="218">
        <f t="shared" si="722"/>
        <v>20481958</v>
      </c>
      <c r="J704" s="218">
        <f t="shared" si="722"/>
        <v>9158774</v>
      </c>
      <c r="K704" s="218">
        <f t="shared" si="722"/>
        <v>3658774</v>
      </c>
      <c r="L704" s="218">
        <f t="shared" si="722"/>
        <v>1000000</v>
      </c>
      <c r="M704" s="299">
        <f t="shared" si="722"/>
        <v>0</v>
      </c>
      <c r="N704" s="299">
        <f t="shared" si="722"/>
        <v>0</v>
      </c>
      <c r="O704" s="218">
        <f t="shared" si="722"/>
        <v>800000</v>
      </c>
      <c r="P704" s="218">
        <f t="shared" si="722"/>
        <v>0</v>
      </c>
      <c r="Q704" s="218"/>
      <c r="R704" s="219"/>
      <c r="S704" s="178"/>
    </row>
    <row r="705" spans="1:19" x14ac:dyDescent="0.2">
      <c r="A705" s="241" t="s">
        <v>473</v>
      </c>
      <c r="B705" s="263"/>
      <c r="C705" s="439">
        <f t="shared" ref="C705:P705" si="723">C706+C707</f>
        <v>0</v>
      </c>
      <c r="D705" s="218">
        <f t="shared" si="723"/>
        <v>0</v>
      </c>
      <c r="E705" s="218">
        <f t="shared" si="723"/>
        <v>0</v>
      </c>
      <c r="F705" s="220">
        <f t="shared" si="723"/>
        <v>0</v>
      </c>
      <c r="G705" s="218">
        <f t="shared" si="723"/>
        <v>0</v>
      </c>
      <c r="H705" s="298">
        <f t="shared" si="723"/>
        <v>0</v>
      </c>
      <c r="I705" s="218">
        <f t="shared" si="723"/>
        <v>0</v>
      </c>
      <c r="J705" s="218">
        <f t="shared" si="723"/>
        <v>449795</v>
      </c>
      <c r="K705" s="218">
        <f t="shared" si="723"/>
        <v>449795</v>
      </c>
      <c r="L705" s="218">
        <f t="shared" si="723"/>
        <v>0</v>
      </c>
      <c r="M705" s="299">
        <f t="shared" si="723"/>
        <v>0</v>
      </c>
      <c r="N705" s="299">
        <f t="shared" si="723"/>
        <v>0</v>
      </c>
      <c r="O705" s="218">
        <f t="shared" si="723"/>
        <v>0</v>
      </c>
      <c r="P705" s="218">
        <f t="shared" si="723"/>
        <v>0</v>
      </c>
      <c r="Q705" s="218"/>
      <c r="R705" s="219"/>
      <c r="S705" s="178"/>
    </row>
    <row r="706" spans="1:19" x14ac:dyDescent="0.2">
      <c r="A706" s="241" t="s">
        <v>123</v>
      </c>
      <c r="B706" s="263"/>
      <c r="C706" s="439">
        <f t="shared" ref="C706:P706" si="724">C785</f>
        <v>0</v>
      </c>
      <c r="D706" s="218">
        <f t="shared" si="724"/>
        <v>0</v>
      </c>
      <c r="E706" s="218">
        <f t="shared" si="724"/>
        <v>0</v>
      </c>
      <c r="F706" s="220">
        <f t="shared" si="724"/>
        <v>0</v>
      </c>
      <c r="G706" s="218">
        <f t="shared" si="724"/>
        <v>0</v>
      </c>
      <c r="H706" s="298">
        <f t="shared" si="724"/>
        <v>0</v>
      </c>
      <c r="I706" s="218">
        <f t="shared" si="724"/>
        <v>0</v>
      </c>
      <c r="J706" s="218">
        <f t="shared" si="724"/>
        <v>0</v>
      </c>
      <c r="K706" s="218">
        <f t="shared" si="724"/>
        <v>0</v>
      </c>
      <c r="L706" s="218">
        <f t="shared" si="724"/>
        <v>0</v>
      </c>
      <c r="M706" s="299">
        <f t="shared" si="724"/>
        <v>0</v>
      </c>
      <c r="N706" s="299">
        <f t="shared" si="724"/>
        <v>0</v>
      </c>
      <c r="O706" s="218">
        <f t="shared" si="724"/>
        <v>0</v>
      </c>
      <c r="P706" s="218">
        <f t="shared" si="724"/>
        <v>0</v>
      </c>
      <c r="Q706" s="218"/>
      <c r="R706" s="219"/>
      <c r="S706" s="204"/>
    </row>
    <row r="707" spans="1:19" ht="36" x14ac:dyDescent="0.2">
      <c r="A707" s="241" t="s">
        <v>124</v>
      </c>
      <c r="B707" s="374"/>
      <c r="C707" s="441">
        <f>C786</f>
        <v>0</v>
      </c>
      <c r="D707" s="220">
        <f t="shared" ref="D707:P707" si="725">D786</f>
        <v>0</v>
      </c>
      <c r="E707" s="220">
        <f t="shared" si="725"/>
        <v>0</v>
      </c>
      <c r="F707" s="220">
        <f t="shared" si="725"/>
        <v>0</v>
      </c>
      <c r="G707" s="220">
        <f t="shared" si="725"/>
        <v>0</v>
      </c>
      <c r="H707" s="298">
        <f t="shared" si="725"/>
        <v>0</v>
      </c>
      <c r="I707" s="220">
        <f t="shared" si="725"/>
        <v>0</v>
      </c>
      <c r="J707" s="220">
        <f t="shared" si="725"/>
        <v>449795</v>
      </c>
      <c r="K707" s="220">
        <f t="shared" si="725"/>
        <v>449795</v>
      </c>
      <c r="L707" s="220">
        <f t="shared" si="725"/>
        <v>0</v>
      </c>
      <c r="M707" s="299">
        <f t="shared" si="725"/>
        <v>0</v>
      </c>
      <c r="N707" s="299">
        <f t="shared" si="725"/>
        <v>0</v>
      </c>
      <c r="O707" s="220">
        <f t="shared" si="725"/>
        <v>0</v>
      </c>
      <c r="P707" s="220">
        <f t="shared" si="725"/>
        <v>0</v>
      </c>
      <c r="Q707" s="220"/>
      <c r="R707" s="221"/>
      <c r="S707" s="217"/>
    </row>
    <row r="708" spans="1:19" ht="24" x14ac:dyDescent="0.2">
      <c r="A708" s="240" t="s">
        <v>135</v>
      </c>
      <c r="B708" s="263"/>
      <c r="C708" s="439">
        <f>C709+C710</f>
        <v>0</v>
      </c>
      <c r="D708" s="218">
        <f t="shared" ref="D708:E708" si="726">D709+D710</f>
        <v>0</v>
      </c>
      <c r="E708" s="218">
        <f t="shared" si="726"/>
        <v>0</v>
      </c>
      <c r="F708" s="220">
        <f t="shared" ref="F708:P708" si="727">F709+F710</f>
        <v>0</v>
      </c>
      <c r="G708" s="218" t="e">
        <f t="shared" si="727"/>
        <v>#VALUE!</v>
      </c>
      <c r="H708" s="298">
        <f t="shared" si="727"/>
        <v>0</v>
      </c>
      <c r="I708" s="218">
        <f t="shared" si="727"/>
        <v>0</v>
      </c>
      <c r="J708" s="218">
        <f t="shared" si="727"/>
        <v>0</v>
      </c>
      <c r="K708" s="218">
        <f t="shared" si="727"/>
        <v>0</v>
      </c>
      <c r="L708" s="218">
        <f t="shared" si="727"/>
        <v>0</v>
      </c>
      <c r="M708" s="299">
        <f t="shared" si="727"/>
        <v>0</v>
      </c>
      <c r="N708" s="299">
        <f t="shared" si="727"/>
        <v>0</v>
      </c>
      <c r="O708" s="218">
        <f t="shared" si="727"/>
        <v>0</v>
      </c>
      <c r="P708" s="218">
        <f t="shared" si="727"/>
        <v>0</v>
      </c>
      <c r="Q708" s="218"/>
      <c r="R708" s="219"/>
      <c r="S708" s="178"/>
    </row>
    <row r="709" spans="1:19" x14ac:dyDescent="0.2">
      <c r="A709" s="240" t="s">
        <v>123</v>
      </c>
      <c r="B709" s="263"/>
      <c r="C709" s="439">
        <f>C731</f>
        <v>0</v>
      </c>
      <c r="D709" s="218">
        <f t="shared" ref="D709:E709" si="728">D731</f>
        <v>0</v>
      </c>
      <c r="E709" s="218">
        <f t="shared" si="728"/>
        <v>0</v>
      </c>
      <c r="F709" s="220">
        <f t="shared" ref="F709:P709" si="729">F731</f>
        <v>0</v>
      </c>
      <c r="G709" s="218">
        <f t="shared" si="729"/>
        <v>0</v>
      </c>
      <c r="H709" s="298">
        <f t="shared" si="729"/>
        <v>0</v>
      </c>
      <c r="I709" s="218">
        <f t="shared" si="729"/>
        <v>0</v>
      </c>
      <c r="J709" s="218">
        <f t="shared" si="729"/>
        <v>0</v>
      </c>
      <c r="K709" s="218">
        <f t="shared" si="729"/>
        <v>0</v>
      </c>
      <c r="L709" s="218">
        <f t="shared" si="729"/>
        <v>0</v>
      </c>
      <c r="M709" s="299">
        <f t="shared" si="729"/>
        <v>0</v>
      </c>
      <c r="N709" s="299">
        <f t="shared" si="729"/>
        <v>0</v>
      </c>
      <c r="O709" s="218">
        <f t="shared" si="729"/>
        <v>0</v>
      </c>
      <c r="P709" s="218">
        <f t="shared" si="729"/>
        <v>0</v>
      </c>
      <c r="Q709" s="218"/>
      <c r="R709" s="219"/>
      <c r="S709" s="178"/>
    </row>
    <row r="710" spans="1:19" ht="36" x14ac:dyDescent="0.2">
      <c r="A710" s="240" t="s">
        <v>124</v>
      </c>
      <c r="B710" s="263" t="s">
        <v>129</v>
      </c>
      <c r="C710" s="439">
        <f>C732</f>
        <v>0</v>
      </c>
      <c r="D710" s="218">
        <f t="shared" ref="D710:E710" si="730">D732</f>
        <v>0</v>
      </c>
      <c r="E710" s="218">
        <f t="shared" si="730"/>
        <v>0</v>
      </c>
      <c r="F710" s="220">
        <f t="shared" ref="F710:P710" si="731">F732</f>
        <v>0</v>
      </c>
      <c r="G710" s="218" t="str">
        <f t="shared" si="731"/>
        <v/>
      </c>
      <c r="H710" s="298">
        <f t="shared" si="731"/>
        <v>0</v>
      </c>
      <c r="I710" s="218">
        <f t="shared" si="731"/>
        <v>0</v>
      </c>
      <c r="J710" s="218">
        <f t="shared" si="731"/>
        <v>0</v>
      </c>
      <c r="K710" s="218">
        <f t="shared" si="731"/>
        <v>0</v>
      </c>
      <c r="L710" s="218">
        <f t="shared" si="731"/>
        <v>0</v>
      </c>
      <c r="M710" s="299">
        <f t="shared" si="731"/>
        <v>0</v>
      </c>
      <c r="N710" s="299">
        <f t="shared" si="731"/>
        <v>0</v>
      </c>
      <c r="O710" s="218">
        <f t="shared" si="731"/>
        <v>0</v>
      </c>
      <c r="P710" s="218">
        <f t="shared" si="731"/>
        <v>0</v>
      </c>
      <c r="Q710" s="218"/>
      <c r="R710" s="219"/>
      <c r="S710" s="178"/>
    </row>
    <row r="711" spans="1:19" x14ac:dyDescent="0.2">
      <c r="A711" s="240" t="s">
        <v>452</v>
      </c>
      <c r="B711" s="263"/>
      <c r="C711" s="439">
        <f>C712+C713</f>
        <v>2400946</v>
      </c>
      <c r="D711" s="218">
        <f t="shared" ref="D711:E711" si="732">D712+D713</f>
        <v>0</v>
      </c>
      <c r="E711" s="218">
        <f t="shared" si="732"/>
        <v>0</v>
      </c>
      <c r="F711" s="220">
        <f t="shared" ref="F711:P711" si="733">F712+F713</f>
        <v>0</v>
      </c>
      <c r="G711" s="218">
        <f t="shared" si="733"/>
        <v>0</v>
      </c>
      <c r="H711" s="298">
        <f t="shared" si="733"/>
        <v>0</v>
      </c>
      <c r="I711" s="218">
        <f t="shared" si="733"/>
        <v>1068335</v>
      </c>
      <c r="J711" s="218">
        <f t="shared" si="733"/>
        <v>435000</v>
      </c>
      <c r="K711" s="218">
        <f t="shared" si="733"/>
        <v>435000</v>
      </c>
      <c r="L711" s="218">
        <f t="shared" si="733"/>
        <v>0</v>
      </c>
      <c r="M711" s="299">
        <f t="shared" si="733"/>
        <v>0</v>
      </c>
      <c r="N711" s="299">
        <f t="shared" si="733"/>
        <v>0</v>
      </c>
      <c r="O711" s="218">
        <f t="shared" si="733"/>
        <v>0</v>
      </c>
      <c r="P711" s="218">
        <f t="shared" si="733"/>
        <v>0</v>
      </c>
      <c r="Q711" s="218"/>
      <c r="R711" s="219"/>
      <c r="S711" s="178"/>
    </row>
    <row r="712" spans="1:19" x14ac:dyDescent="0.2">
      <c r="A712" s="240" t="s">
        <v>123</v>
      </c>
      <c r="B712" s="263"/>
      <c r="C712" s="439">
        <f>C788</f>
        <v>0</v>
      </c>
      <c r="D712" s="218">
        <f t="shared" ref="D712:E712" si="734">D788</f>
        <v>0</v>
      </c>
      <c r="E712" s="218">
        <f t="shared" si="734"/>
        <v>0</v>
      </c>
      <c r="F712" s="220">
        <f t="shared" ref="F712:P712" si="735">F788</f>
        <v>0</v>
      </c>
      <c r="G712" s="218">
        <f t="shared" si="735"/>
        <v>0</v>
      </c>
      <c r="H712" s="298">
        <f t="shared" si="735"/>
        <v>0</v>
      </c>
      <c r="I712" s="218">
        <f t="shared" si="735"/>
        <v>0</v>
      </c>
      <c r="J712" s="218">
        <f t="shared" si="735"/>
        <v>0</v>
      </c>
      <c r="K712" s="218">
        <f t="shared" si="735"/>
        <v>0</v>
      </c>
      <c r="L712" s="218">
        <f t="shared" si="735"/>
        <v>0</v>
      </c>
      <c r="M712" s="299">
        <f t="shared" si="735"/>
        <v>0</v>
      </c>
      <c r="N712" s="299">
        <f t="shared" si="735"/>
        <v>0</v>
      </c>
      <c r="O712" s="218">
        <f t="shared" si="735"/>
        <v>0</v>
      </c>
      <c r="P712" s="218">
        <f t="shared" si="735"/>
        <v>0</v>
      </c>
      <c r="Q712" s="218"/>
      <c r="R712" s="219"/>
      <c r="S712" s="178"/>
    </row>
    <row r="713" spans="1:19" ht="36" x14ac:dyDescent="0.2">
      <c r="A713" s="240" t="s">
        <v>124</v>
      </c>
      <c r="B713" s="263" t="s">
        <v>129</v>
      </c>
      <c r="C713" s="439">
        <f>C789</f>
        <v>2400946</v>
      </c>
      <c r="D713" s="218">
        <f t="shared" ref="D713:E713" si="736">D789</f>
        <v>0</v>
      </c>
      <c r="E713" s="218">
        <f t="shared" si="736"/>
        <v>0</v>
      </c>
      <c r="F713" s="220">
        <f t="shared" ref="F713:P713" si="737">F789</f>
        <v>0</v>
      </c>
      <c r="G713" s="218">
        <f t="shared" si="737"/>
        <v>0</v>
      </c>
      <c r="H713" s="298">
        <f t="shared" si="737"/>
        <v>0</v>
      </c>
      <c r="I713" s="218">
        <f t="shared" si="737"/>
        <v>1068335</v>
      </c>
      <c r="J713" s="218">
        <f t="shared" si="737"/>
        <v>435000</v>
      </c>
      <c r="K713" s="218">
        <f t="shared" si="737"/>
        <v>435000</v>
      </c>
      <c r="L713" s="218">
        <f t="shared" si="737"/>
        <v>0</v>
      </c>
      <c r="M713" s="299">
        <f t="shared" si="737"/>
        <v>0</v>
      </c>
      <c r="N713" s="299">
        <f t="shared" si="737"/>
        <v>0</v>
      </c>
      <c r="O713" s="218">
        <f t="shared" si="737"/>
        <v>0</v>
      </c>
      <c r="P713" s="218">
        <f t="shared" si="737"/>
        <v>0</v>
      </c>
      <c r="Q713" s="218"/>
      <c r="R713" s="219"/>
      <c r="S713" s="178"/>
    </row>
    <row r="714" spans="1:19" ht="48" x14ac:dyDescent="0.2">
      <c r="A714" s="244" t="s">
        <v>474</v>
      </c>
      <c r="B714" s="332"/>
      <c r="C714" s="333"/>
      <c r="D714" s="301"/>
      <c r="E714" s="301"/>
      <c r="F714" s="303"/>
      <c r="G714" s="301"/>
      <c r="H714" s="304"/>
      <c r="I714" s="301"/>
      <c r="J714" s="301"/>
      <c r="K714" s="301"/>
      <c r="L714" s="301"/>
      <c r="M714" s="305"/>
      <c r="N714" s="305"/>
      <c r="O714" s="301"/>
      <c r="P714" s="301"/>
      <c r="Q714" s="301"/>
      <c r="R714" s="306"/>
      <c r="S714" s="178"/>
    </row>
    <row r="715" spans="1:19" x14ac:dyDescent="0.2">
      <c r="A715" s="239" t="s">
        <v>118</v>
      </c>
      <c r="B715" s="263"/>
      <c r="C715" s="439">
        <f>SUM(C716:C719)</f>
        <v>101420845</v>
      </c>
      <c r="D715" s="218">
        <f t="shared" ref="D715:E715" si="738">SUM(D716:D719)</f>
        <v>120471808</v>
      </c>
      <c r="E715" s="218">
        <f t="shared" si="738"/>
        <v>17151377</v>
      </c>
      <c r="F715" s="220">
        <f t="shared" ref="F715:P715" si="739">SUM(F716:F719)</f>
        <v>14959568</v>
      </c>
      <c r="G715" s="218" t="e">
        <f t="shared" si="739"/>
        <v>#VALUE!</v>
      </c>
      <c r="H715" s="298">
        <f t="shared" si="739"/>
        <v>0</v>
      </c>
      <c r="I715" s="218">
        <f t="shared" si="739"/>
        <v>16289242</v>
      </c>
      <c r="J715" s="218">
        <f t="shared" si="739"/>
        <v>47794000</v>
      </c>
      <c r="K715" s="218">
        <f t="shared" si="739"/>
        <v>42294000</v>
      </c>
      <c r="L715" s="218">
        <f t="shared" si="739"/>
        <v>2094000</v>
      </c>
      <c r="M715" s="299">
        <f t="shared" si="739"/>
        <v>1094000</v>
      </c>
      <c r="N715" s="299">
        <f t="shared" si="739"/>
        <v>1094000</v>
      </c>
      <c r="O715" s="218">
        <f t="shared" si="739"/>
        <v>800000</v>
      </c>
      <c r="P715" s="218">
        <f t="shared" si="739"/>
        <v>1094000</v>
      </c>
      <c r="Q715" s="218"/>
      <c r="R715" s="219"/>
      <c r="S715" s="178"/>
    </row>
    <row r="716" spans="1:19" x14ac:dyDescent="0.2">
      <c r="A716" s="238" t="s">
        <v>119</v>
      </c>
      <c r="B716" s="263"/>
      <c r="C716" s="439">
        <f>C735</f>
        <v>46855673</v>
      </c>
      <c r="D716" s="218">
        <f t="shared" ref="D716:E716" si="740">D735</f>
        <v>28463867</v>
      </c>
      <c r="E716" s="218">
        <f t="shared" si="740"/>
        <v>4782831</v>
      </c>
      <c r="F716" s="220">
        <f t="shared" ref="F716:P716" si="741">F735</f>
        <v>4782831</v>
      </c>
      <c r="G716" s="218">
        <f t="shared" si="741"/>
        <v>0</v>
      </c>
      <c r="H716" s="298">
        <f t="shared" si="741"/>
        <v>0</v>
      </c>
      <c r="I716" s="218">
        <f>I735</f>
        <v>0</v>
      </c>
      <c r="J716" s="218">
        <f t="shared" si="741"/>
        <v>0</v>
      </c>
      <c r="K716" s="218">
        <f t="shared" si="741"/>
        <v>0</v>
      </c>
      <c r="L716" s="218">
        <f t="shared" si="741"/>
        <v>0</v>
      </c>
      <c r="M716" s="299">
        <f t="shared" si="741"/>
        <v>0</v>
      </c>
      <c r="N716" s="299">
        <f t="shared" si="741"/>
        <v>0</v>
      </c>
      <c r="O716" s="218">
        <f t="shared" si="741"/>
        <v>0</v>
      </c>
      <c r="P716" s="218">
        <f t="shared" si="741"/>
        <v>0</v>
      </c>
      <c r="Q716" s="218"/>
      <c r="R716" s="219"/>
      <c r="S716" s="178"/>
    </row>
    <row r="717" spans="1:19" x14ac:dyDescent="0.2">
      <c r="A717" s="238" t="s">
        <v>120</v>
      </c>
      <c r="B717" s="263"/>
      <c r="C717" s="439"/>
      <c r="D717" s="218"/>
      <c r="E717" s="218"/>
      <c r="F717" s="220"/>
      <c r="G717" s="218"/>
      <c r="H717" s="298"/>
      <c r="I717" s="218"/>
      <c r="J717" s="218"/>
      <c r="K717" s="218"/>
      <c r="L717" s="218"/>
      <c r="M717" s="299"/>
      <c r="N717" s="299"/>
      <c r="O717" s="218"/>
      <c r="P717" s="218"/>
      <c r="Q717" s="218"/>
      <c r="R717" s="219"/>
      <c r="S717" s="178"/>
    </row>
    <row r="718" spans="1:19" ht="24" x14ac:dyDescent="0.2">
      <c r="A718" s="238" t="s">
        <v>616</v>
      </c>
      <c r="B718" s="263"/>
      <c r="C718" s="439"/>
      <c r="D718" s="218"/>
      <c r="E718" s="218"/>
      <c r="F718" s="220"/>
      <c r="G718" s="218"/>
      <c r="H718" s="298"/>
      <c r="I718" s="218"/>
      <c r="J718" s="218"/>
      <c r="K718" s="218"/>
      <c r="L718" s="218"/>
      <c r="M718" s="299"/>
      <c r="N718" s="299"/>
      <c r="O718" s="218"/>
      <c r="P718" s="218"/>
      <c r="Q718" s="218"/>
      <c r="R718" s="219"/>
      <c r="S718" s="178"/>
    </row>
    <row r="719" spans="1:19" x14ac:dyDescent="0.2">
      <c r="A719" s="239" t="s">
        <v>122</v>
      </c>
      <c r="B719" s="263"/>
      <c r="C719" s="439">
        <f>C720+C721</f>
        <v>54565172</v>
      </c>
      <c r="D719" s="218">
        <f t="shared" ref="D719:E719" si="742">D720+D721</f>
        <v>92007941</v>
      </c>
      <c r="E719" s="218">
        <f t="shared" si="742"/>
        <v>12368546</v>
      </c>
      <c r="F719" s="220">
        <f t="shared" ref="F719:P719" si="743">F720+F721</f>
        <v>10176737</v>
      </c>
      <c r="G719" s="218" t="e">
        <f t="shared" si="743"/>
        <v>#VALUE!</v>
      </c>
      <c r="H719" s="298">
        <f t="shared" si="743"/>
        <v>0</v>
      </c>
      <c r="I719" s="218">
        <f t="shared" si="743"/>
        <v>16289242</v>
      </c>
      <c r="J719" s="218">
        <f t="shared" si="743"/>
        <v>47794000</v>
      </c>
      <c r="K719" s="218">
        <f t="shared" si="743"/>
        <v>42294000</v>
      </c>
      <c r="L719" s="218">
        <f t="shared" si="743"/>
        <v>2094000</v>
      </c>
      <c r="M719" s="299">
        <f t="shared" si="743"/>
        <v>1094000</v>
      </c>
      <c r="N719" s="299">
        <f t="shared" si="743"/>
        <v>1094000</v>
      </c>
      <c r="O719" s="218">
        <f t="shared" si="743"/>
        <v>800000</v>
      </c>
      <c r="P719" s="218">
        <f t="shared" si="743"/>
        <v>1094000</v>
      </c>
      <c r="Q719" s="218"/>
      <c r="R719" s="219"/>
      <c r="S719" s="178"/>
    </row>
    <row r="720" spans="1:19" x14ac:dyDescent="0.2">
      <c r="A720" s="240" t="s">
        <v>123</v>
      </c>
      <c r="B720" s="263"/>
      <c r="C720" s="439">
        <f>C725+C728+C731</f>
        <v>32645755</v>
      </c>
      <c r="D720" s="218">
        <f t="shared" ref="D720:E720" si="744">D725+D728+D731</f>
        <v>75759534</v>
      </c>
      <c r="E720" s="218">
        <f t="shared" si="744"/>
        <v>10176737</v>
      </c>
      <c r="F720" s="220">
        <f t="shared" ref="F720:P720" si="745">F725+F728+F731</f>
        <v>10176737</v>
      </c>
      <c r="G720" s="218" t="e">
        <f t="shared" si="745"/>
        <v>#VALUE!</v>
      </c>
      <c r="H720" s="298">
        <f t="shared" si="745"/>
        <v>0</v>
      </c>
      <c r="I720" s="218">
        <f t="shared" si="745"/>
        <v>0</v>
      </c>
      <c r="J720" s="218">
        <f t="shared" si="745"/>
        <v>36094000</v>
      </c>
      <c r="K720" s="218">
        <f t="shared" si="745"/>
        <v>36094000</v>
      </c>
      <c r="L720" s="218">
        <f t="shared" si="745"/>
        <v>1094000</v>
      </c>
      <c r="M720" s="299">
        <f t="shared" si="745"/>
        <v>1094000</v>
      </c>
      <c r="N720" s="299">
        <f t="shared" si="745"/>
        <v>1094000</v>
      </c>
      <c r="O720" s="218">
        <f t="shared" si="745"/>
        <v>0</v>
      </c>
      <c r="P720" s="218">
        <f t="shared" si="745"/>
        <v>1094000</v>
      </c>
      <c r="Q720" s="218"/>
      <c r="R720" s="219"/>
      <c r="S720" s="178"/>
    </row>
    <row r="721" spans="1:19" ht="36" x14ac:dyDescent="0.2">
      <c r="A721" s="240" t="s">
        <v>124</v>
      </c>
      <c r="B721" s="263" t="s">
        <v>129</v>
      </c>
      <c r="C721" s="439">
        <f>C726+C729+C732</f>
        <v>21919417</v>
      </c>
      <c r="D721" s="218">
        <f t="shared" ref="D721:E721" si="746">D726+D729+D732</f>
        <v>16248407</v>
      </c>
      <c r="E721" s="218">
        <f t="shared" si="746"/>
        <v>2191809</v>
      </c>
      <c r="F721" s="220">
        <f t="shared" ref="F721:P721" si="747">F726+F729+F732</f>
        <v>0</v>
      </c>
      <c r="G721" s="218" t="e">
        <f t="shared" si="747"/>
        <v>#VALUE!</v>
      </c>
      <c r="H721" s="298">
        <f t="shared" si="747"/>
        <v>0</v>
      </c>
      <c r="I721" s="218">
        <f t="shared" si="747"/>
        <v>16289242</v>
      </c>
      <c r="J721" s="218">
        <f t="shared" si="747"/>
        <v>11700000</v>
      </c>
      <c r="K721" s="218">
        <f t="shared" si="747"/>
        <v>6200000</v>
      </c>
      <c r="L721" s="218">
        <f t="shared" si="747"/>
        <v>1000000</v>
      </c>
      <c r="M721" s="299">
        <f t="shared" si="747"/>
        <v>0</v>
      </c>
      <c r="N721" s="299">
        <f t="shared" si="747"/>
        <v>0</v>
      </c>
      <c r="O721" s="218">
        <f t="shared" si="747"/>
        <v>800000</v>
      </c>
      <c r="P721" s="218">
        <f t="shared" si="747"/>
        <v>0</v>
      </c>
      <c r="Q721" s="218"/>
      <c r="R721" s="219"/>
      <c r="S721" s="178"/>
    </row>
    <row r="722" spans="1:19" x14ac:dyDescent="0.2">
      <c r="A722" s="239" t="s">
        <v>125</v>
      </c>
      <c r="B722" s="263"/>
      <c r="C722" s="439"/>
      <c r="D722" s="218"/>
      <c r="E722" s="218"/>
      <c r="F722" s="220"/>
      <c r="G722" s="218"/>
      <c r="H722" s="298"/>
      <c r="I722" s="218"/>
      <c r="J722" s="218"/>
      <c r="K722" s="218"/>
      <c r="L722" s="218"/>
      <c r="M722" s="299"/>
      <c r="N722" s="299"/>
      <c r="O722" s="218"/>
      <c r="P722" s="218"/>
      <c r="Q722" s="218"/>
      <c r="R722" s="233"/>
      <c r="S722" s="178"/>
    </row>
    <row r="723" spans="1:19" x14ac:dyDescent="0.2">
      <c r="A723" s="238" t="s">
        <v>126</v>
      </c>
      <c r="B723" s="263"/>
      <c r="C723" s="439"/>
      <c r="D723" s="218"/>
      <c r="E723" s="218"/>
      <c r="F723" s="220"/>
      <c r="G723" s="218"/>
      <c r="H723" s="298"/>
      <c r="I723" s="218"/>
      <c r="J723" s="218"/>
      <c r="K723" s="218"/>
      <c r="L723" s="218"/>
      <c r="M723" s="299"/>
      <c r="N723" s="299"/>
      <c r="O723" s="218"/>
      <c r="P723" s="218"/>
      <c r="Q723" s="218"/>
      <c r="R723" s="233"/>
      <c r="S723" s="178"/>
    </row>
    <row r="724" spans="1:19" x14ac:dyDescent="0.2">
      <c r="A724" s="238" t="s">
        <v>127</v>
      </c>
      <c r="B724" s="263"/>
      <c r="C724" s="439">
        <f>C725+C726</f>
        <v>7154939</v>
      </c>
      <c r="D724" s="218">
        <f t="shared" ref="D724:E724" si="748">D725+D726</f>
        <v>9289835</v>
      </c>
      <c r="E724" s="218">
        <f t="shared" si="748"/>
        <v>6085452</v>
      </c>
      <c r="F724" s="220">
        <f t="shared" ref="F724:P724" si="749">F725+F726</f>
        <v>6085452</v>
      </c>
      <c r="G724" s="218" t="e">
        <f t="shared" si="749"/>
        <v>#VALUE!</v>
      </c>
      <c r="H724" s="298">
        <f t="shared" si="749"/>
        <v>0</v>
      </c>
      <c r="I724" s="218">
        <f t="shared" si="749"/>
        <v>16289242</v>
      </c>
      <c r="J724" s="218">
        <f t="shared" si="749"/>
        <v>7794000</v>
      </c>
      <c r="K724" s="218">
        <f t="shared" si="749"/>
        <v>2294000</v>
      </c>
      <c r="L724" s="218">
        <f t="shared" si="749"/>
        <v>2094000</v>
      </c>
      <c r="M724" s="299">
        <f t="shared" si="749"/>
        <v>1094000</v>
      </c>
      <c r="N724" s="299">
        <f t="shared" si="749"/>
        <v>1094000</v>
      </c>
      <c r="O724" s="218">
        <f t="shared" si="749"/>
        <v>800000</v>
      </c>
      <c r="P724" s="218">
        <f t="shared" si="749"/>
        <v>1094000</v>
      </c>
      <c r="Q724" s="218"/>
      <c r="R724" s="219"/>
      <c r="S724" s="178"/>
    </row>
    <row r="725" spans="1:19" x14ac:dyDescent="0.2">
      <c r="A725" s="240" t="s">
        <v>123</v>
      </c>
      <c r="B725" s="263"/>
      <c r="C725" s="439">
        <f>C744+C764+C765</f>
        <v>6707885</v>
      </c>
      <c r="D725" s="218">
        <f t="shared" ref="D725:E725" si="750">D744+D764+D765</f>
        <v>6085452</v>
      </c>
      <c r="E725" s="218">
        <f t="shared" si="750"/>
        <v>6085452</v>
      </c>
      <c r="F725" s="220">
        <f t="shared" ref="F725:P725" si="751">F744+F764+F765</f>
        <v>6085452</v>
      </c>
      <c r="G725" s="218" t="e">
        <f t="shared" si="751"/>
        <v>#VALUE!</v>
      </c>
      <c r="H725" s="298">
        <f t="shared" si="751"/>
        <v>0</v>
      </c>
      <c r="I725" s="218">
        <f t="shared" si="751"/>
        <v>0</v>
      </c>
      <c r="J725" s="218">
        <f t="shared" si="751"/>
        <v>1094000</v>
      </c>
      <c r="K725" s="218">
        <f t="shared" si="751"/>
        <v>1094000</v>
      </c>
      <c r="L725" s="218">
        <f t="shared" si="751"/>
        <v>1094000</v>
      </c>
      <c r="M725" s="299">
        <f t="shared" si="751"/>
        <v>1094000</v>
      </c>
      <c r="N725" s="299">
        <f t="shared" si="751"/>
        <v>1094000</v>
      </c>
      <c r="O725" s="218">
        <f t="shared" si="751"/>
        <v>0</v>
      </c>
      <c r="P725" s="218">
        <f t="shared" si="751"/>
        <v>1094000</v>
      </c>
      <c r="Q725" s="218"/>
      <c r="R725" s="219"/>
      <c r="S725" s="178"/>
    </row>
    <row r="726" spans="1:19" ht="36" x14ac:dyDescent="0.2">
      <c r="A726" s="240" t="s">
        <v>124</v>
      </c>
      <c r="B726" s="263" t="s">
        <v>129</v>
      </c>
      <c r="C726" s="439">
        <f>C745+C766+C767+C768+C769</f>
        <v>447054</v>
      </c>
      <c r="D726" s="218">
        <f t="shared" ref="D726:E726" si="752">D745+D766+D767+D768+D769</f>
        <v>3204383</v>
      </c>
      <c r="E726" s="218">
        <f t="shared" si="752"/>
        <v>0</v>
      </c>
      <c r="F726" s="220">
        <f t="shared" ref="F726:P726" si="753">F745+F766+F767+F768+F769</f>
        <v>0</v>
      </c>
      <c r="G726" s="218" t="e">
        <f t="shared" si="753"/>
        <v>#VALUE!</v>
      </c>
      <c r="H726" s="298">
        <f t="shared" si="753"/>
        <v>0</v>
      </c>
      <c r="I726" s="218">
        <f t="shared" si="753"/>
        <v>16289242</v>
      </c>
      <c r="J726" s="218">
        <f t="shared" si="753"/>
        <v>6700000</v>
      </c>
      <c r="K726" s="218">
        <f t="shared" si="753"/>
        <v>1200000</v>
      </c>
      <c r="L726" s="218">
        <f t="shared" si="753"/>
        <v>1000000</v>
      </c>
      <c r="M726" s="299">
        <f t="shared" si="753"/>
        <v>0</v>
      </c>
      <c r="N726" s="299">
        <f t="shared" si="753"/>
        <v>0</v>
      </c>
      <c r="O726" s="218">
        <f t="shared" si="753"/>
        <v>800000</v>
      </c>
      <c r="P726" s="218">
        <f t="shared" si="753"/>
        <v>0</v>
      </c>
      <c r="Q726" s="218"/>
      <c r="R726" s="219"/>
      <c r="S726" s="178"/>
    </row>
    <row r="727" spans="1:19" x14ac:dyDescent="0.2">
      <c r="A727" s="241" t="s">
        <v>406</v>
      </c>
      <c r="B727" s="263"/>
      <c r="C727" s="439">
        <f>C728+C729</f>
        <v>47410233</v>
      </c>
      <c r="D727" s="218">
        <f t="shared" ref="D727:E727" si="754">D728+D729</f>
        <v>82718106</v>
      </c>
      <c r="E727" s="218">
        <f t="shared" si="754"/>
        <v>6283094</v>
      </c>
      <c r="F727" s="220">
        <f t="shared" ref="F727:P727" si="755">F728+F729</f>
        <v>4091285</v>
      </c>
      <c r="G727" s="218">
        <f t="shared" si="755"/>
        <v>0</v>
      </c>
      <c r="H727" s="298">
        <f t="shared" si="755"/>
        <v>0</v>
      </c>
      <c r="I727" s="218">
        <f t="shared" si="755"/>
        <v>0</v>
      </c>
      <c r="J727" s="218">
        <f t="shared" si="755"/>
        <v>40000000</v>
      </c>
      <c r="K727" s="218">
        <f t="shared" si="755"/>
        <v>40000000</v>
      </c>
      <c r="L727" s="218">
        <f t="shared" si="755"/>
        <v>0</v>
      </c>
      <c r="M727" s="299">
        <f t="shared" si="755"/>
        <v>0</v>
      </c>
      <c r="N727" s="299">
        <f t="shared" si="755"/>
        <v>0</v>
      </c>
      <c r="O727" s="218">
        <f t="shared" si="755"/>
        <v>0</v>
      </c>
      <c r="P727" s="218">
        <f t="shared" si="755"/>
        <v>0</v>
      </c>
      <c r="Q727" s="218"/>
      <c r="R727" s="219"/>
      <c r="S727" s="178"/>
    </row>
    <row r="728" spans="1:19" x14ac:dyDescent="0.2">
      <c r="A728" s="241" t="s">
        <v>123</v>
      </c>
      <c r="B728" s="263"/>
      <c r="C728" s="439">
        <f>C750</f>
        <v>25937870</v>
      </c>
      <c r="D728" s="218">
        <f t="shared" ref="D728:E728" si="756">D750</f>
        <v>69674082</v>
      </c>
      <c r="E728" s="218">
        <f t="shared" si="756"/>
        <v>4091285</v>
      </c>
      <c r="F728" s="220">
        <f t="shared" ref="F728:P728" si="757">F750</f>
        <v>4091285</v>
      </c>
      <c r="G728" s="218">
        <f t="shared" si="757"/>
        <v>0</v>
      </c>
      <c r="H728" s="298">
        <f t="shared" si="757"/>
        <v>0</v>
      </c>
      <c r="I728" s="218">
        <f t="shared" si="757"/>
        <v>0</v>
      </c>
      <c r="J728" s="218">
        <f t="shared" si="757"/>
        <v>35000000</v>
      </c>
      <c r="K728" s="218">
        <f t="shared" si="757"/>
        <v>35000000</v>
      </c>
      <c r="L728" s="218">
        <f t="shared" si="757"/>
        <v>0</v>
      </c>
      <c r="M728" s="299">
        <f t="shared" si="757"/>
        <v>0</v>
      </c>
      <c r="N728" s="299">
        <f t="shared" si="757"/>
        <v>0</v>
      </c>
      <c r="O728" s="218">
        <f t="shared" si="757"/>
        <v>0</v>
      </c>
      <c r="P728" s="218">
        <f t="shared" si="757"/>
        <v>0</v>
      </c>
      <c r="Q728" s="218"/>
      <c r="R728" s="219"/>
      <c r="S728" s="178"/>
    </row>
    <row r="729" spans="1:19" ht="36" x14ac:dyDescent="0.2">
      <c r="A729" s="241" t="s">
        <v>124</v>
      </c>
      <c r="B729" s="263"/>
      <c r="C729" s="439">
        <f>C751+C752</f>
        <v>21472363</v>
      </c>
      <c r="D729" s="218">
        <f t="shared" ref="D729:E729" si="758">D751+D752</f>
        <v>13044024</v>
      </c>
      <c r="E729" s="218">
        <f t="shared" si="758"/>
        <v>2191809</v>
      </c>
      <c r="F729" s="220">
        <f t="shared" ref="F729:P729" si="759">F751+F752</f>
        <v>0</v>
      </c>
      <c r="G729" s="218">
        <f t="shared" si="759"/>
        <v>0</v>
      </c>
      <c r="H729" s="298">
        <f t="shared" si="759"/>
        <v>0</v>
      </c>
      <c r="I729" s="218">
        <f t="shared" si="759"/>
        <v>0</v>
      </c>
      <c r="J729" s="218">
        <f t="shared" si="759"/>
        <v>5000000</v>
      </c>
      <c r="K729" s="218">
        <f t="shared" si="759"/>
        <v>5000000</v>
      </c>
      <c r="L729" s="218">
        <f t="shared" si="759"/>
        <v>0</v>
      </c>
      <c r="M729" s="299">
        <f t="shared" si="759"/>
        <v>0</v>
      </c>
      <c r="N729" s="299">
        <f t="shared" si="759"/>
        <v>0</v>
      </c>
      <c r="O729" s="218">
        <f t="shared" si="759"/>
        <v>0</v>
      </c>
      <c r="P729" s="218">
        <f t="shared" si="759"/>
        <v>0</v>
      </c>
      <c r="Q729" s="218"/>
      <c r="R729" s="219"/>
      <c r="S729" s="178"/>
    </row>
    <row r="730" spans="1:19" ht="24" x14ac:dyDescent="0.2">
      <c r="A730" s="240" t="s">
        <v>135</v>
      </c>
      <c r="B730" s="263"/>
      <c r="C730" s="439">
        <f>C731+C732</f>
        <v>0</v>
      </c>
      <c r="D730" s="218">
        <f t="shared" ref="D730:E730" si="760">D731+D732</f>
        <v>0</v>
      </c>
      <c r="E730" s="218">
        <f t="shared" si="760"/>
        <v>0</v>
      </c>
      <c r="F730" s="220">
        <f t="shared" ref="F730:P730" si="761">F731+F732</f>
        <v>0</v>
      </c>
      <c r="G730" s="218" t="e">
        <f t="shared" si="761"/>
        <v>#VALUE!</v>
      </c>
      <c r="H730" s="298">
        <f t="shared" si="761"/>
        <v>0</v>
      </c>
      <c r="I730" s="218">
        <f t="shared" si="761"/>
        <v>0</v>
      </c>
      <c r="J730" s="218">
        <f t="shared" si="761"/>
        <v>0</v>
      </c>
      <c r="K730" s="218">
        <f t="shared" si="761"/>
        <v>0</v>
      </c>
      <c r="L730" s="218">
        <f t="shared" si="761"/>
        <v>0</v>
      </c>
      <c r="M730" s="299">
        <f t="shared" si="761"/>
        <v>0</v>
      </c>
      <c r="N730" s="299">
        <f t="shared" si="761"/>
        <v>0</v>
      </c>
      <c r="O730" s="218">
        <f t="shared" si="761"/>
        <v>0</v>
      </c>
      <c r="P730" s="218">
        <f t="shared" si="761"/>
        <v>0</v>
      </c>
      <c r="Q730" s="218"/>
      <c r="R730" s="219"/>
      <c r="S730" s="178"/>
    </row>
    <row r="731" spans="1:19" x14ac:dyDescent="0.2">
      <c r="A731" s="240" t="s">
        <v>123</v>
      </c>
      <c r="B731" s="263"/>
      <c r="C731" s="439">
        <f>C747</f>
        <v>0</v>
      </c>
      <c r="D731" s="218">
        <f t="shared" ref="D731:E731" si="762">D747</f>
        <v>0</v>
      </c>
      <c r="E731" s="218">
        <f t="shared" si="762"/>
        <v>0</v>
      </c>
      <c r="F731" s="220">
        <f t="shared" ref="F731:P731" si="763">F747</f>
        <v>0</v>
      </c>
      <c r="G731" s="218">
        <f t="shared" si="763"/>
        <v>0</v>
      </c>
      <c r="H731" s="298">
        <f t="shared" si="763"/>
        <v>0</v>
      </c>
      <c r="I731" s="218">
        <f t="shared" si="763"/>
        <v>0</v>
      </c>
      <c r="J731" s="218">
        <f t="shared" si="763"/>
        <v>0</v>
      </c>
      <c r="K731" s="218">
        <f t="shared" si="763"/>
        <v>0</v>
      </c>
      <c r="L731" s="218">
        <f t="shared" si="763"/>
        <v>0</v>
      </c>
      <c r="M731" s="299">
        <f t="shared" si="763"/>
        <v>0</v>
      </c>
      <c r="N731" s="299">
        <f t="shared" si="763"/>
        <v>0</v>
      </c>
      <c r="O731" s="218">
        <f t="shared" si="763"/>
        <v>0</v>
      </c>
      <c r="P731" s="218">
        <f t="shared" si="763"/>
        <v>0</v>
      </c>
      <c r="Q731" s="218"/>
      <c r="R731" s="219"/>
      <c r="S731" s="178"/>
    </row>
    <row r="732" spans="1:19" ht="36" x14ac:dyDescent="0.2">
      <c r="A732" s="240" t="s">
        <v>124</v>
      </c>
      <c r="B732" s="263" t="s">
        <v>129</v>
      </c>
      <c r="C732" s="439">
        <f>C748</f>
        <v>0</v>
      </c>
      <c r="D732" s="218">
        <f t="shared" ref="D732:E732" si="764">D748</f>
        <v>0</v>
      </c>
      <c r="E732" s="218">
        <f t="shared" si="764"/>
        <v>0</v>
      </c>
      <c r="F732" s="220">
        <f t="shared" ref="F732:P732" si="765">F748</f>
        <v>0</v>
      </c>
      <c r="G732" s="218" t="str">
        <f t="shared" si="765"/>
        <v/>
      </c>
      <c r="H732" s="298">
        <f t="shared" si="765"/>
        <v>0</v>
      </c>
      <c r="I732" s="218">
        <f t="shared" si="765"/>
        <v>0</v>
      </c>
      <c r="J732" s="218">
        <f t="shared" si="765"/>
        <v>0</v>
      </c>
      <c r="K732" s="218">
        <f t="shared" si="765"/>
        <v>0</v>
      </c>
      <c r="L732" s="218">
        <f t="shared" si="765"/>
        <v>0</v>
      </c>
      <c r="M732" s="299">
        <f t="shared" si="765"/>
        <v>0</v>
      </c>
      <c r="N732" s="299">
        <f t="shared" si="765"/>
        <v>0</v>
      </c>
      <c r="O732" s="218">
        <f t="shared" si="765"/>
        <v>0</v>
      </c>
      <c r="P732" s="218">
        <f t="shared" si="765"/>
        <v>0</v>
      </c>
      <c r="Q732" s="218"/>
      <c r="R732" s="219"/>
      <c r="S732" s="178"/>
    </row>
    <row r="733" spans="1:19" x14ac:dyDescent="0.2">
      <c r="A733" s="245" t="s">
        <v>253</v>
      </c>
      <c r="B733" s="336"/>
      <c r="C733" s="337"/>
      <c r="D733" s="211"/>
      <c r="E733" s="211"/>
      <c r="F733" s="309"/>
      <c r="G733" s="211"/>
      <c r="H733" s="310"/>
      <c r="I733" s="211"/>
      <c r="J733" s="211"/>
      <c r="K733" s="211"/>
      <c r="L733" s="211"/>
      <c r="M733" s="311"/>
      <c r="N733" s="311"/>
      <c r="O733" s="211"/>
      <c r="P733" s="211"/>
      <c r="Q733" s="211"/>
      <c r="R733" s="312"/>
    </row>
    <row r="734" spans="1:19" x14ac:dyDescent="0.2">
      <c r="A734" s="239" t="s">
        <v>118</v>
      </c>
      <c r="B734" s="263"/>
      <c r="C734" s="439">
        <f>SUM(C735:C738)</f>
        <v>94265906</v>
      </c>
      <c r="D734" s="218">
        <f t="shared" ref="D734:E734" si="766">SUM(D735:D738)</f>
        <v>111181973</v>
      </c>
      <c r="E734" s="218">
        <f t="shared" si="766"/>
        <v>11065925</v>
      </c>
      <c r="F734" s="220">
        <f t="shared" ref="F734:P734" si="767">SUM(F735:F738)</f>
        <v>8874116</v>
      </c>
      <c r="G734" s="218" t="e">
        <f t="shared" si="767"/>
        <v>#VALUE!</v>
      </c>
      <c r="H734" s="298">
        <f t="shared" si="767"/>
        <v>0</v>
      </c>
      <c r="I734" s="218">
        <f t="shared" si="767"/>
        <v>0</v>
      </c>
      <c r="J734" s="218">
        <f t="shared" si="767"/>
        <v>40000000</v>
      </c>
      <c r="K734" s="218">
        <f t="shared" si="767"/>
        <v>40000000</v>
      </c>
      <c r="L734" s="218">
        <f t="shared" si="767"/>
        <v>0</v>
      </c>
      <c r="M734" s="299">
        <f t="shared" si="767"/>
        <v>0</v>
      </c>
      <c r="N734" s="299">
        <f t="shared" si="767"/>
        <v>0</v>
      </c>
      <c r="O734" s="218">
        <f t="shared" si="767"/>
        <v>0</v>
      </c>
      <c r="P734" s="218">
        <f t="shared" si="767"/>
        <v>0</v>
      </c>
      <c r="Q734" s="218"/>
      <c r="R734" s="233"/>
      <c r="S734" s="178"/>
    </row>
    <row r="735" spans="1:19" x14ac:dyDescent="0.2">
      <c r="A735" s="238" t="s">
        <v>119</v>
      </c>
      <c r="B735" s="263"/>
      <c r="C735" s="439">
        <v>46855673</v>
      </c>
      <c r="D735" s="218">
        <v>28463867</v>
      </c>
      <c r="E735" s="218">
        <v>4782831</v>
      </c>
      <c r="F735" s="220">
        <v>4782831</v>
      </c>
      <c r="G735" s="218"/>
      <c r="H735" s="298"/>
      <c r="I735" s="320"/>
      <c r="J735" s="320"/>
      <c r="K735" s="320"/>
      <c r="L735" s="320"/>
      <c r="M735" s="299"/>
      <c r="N735" s="299"/>
      <c r="O735" s="320"/>
      <c r="P735" s="320"/>
      <c r="Q735" s="218"/>
      <c r="R735" s="233"/>
      <c r="S735" s="178"/>
    </row>
    <row r="736" spans="1:19" x14ac:dyDescent="0.2">
      <c r="A736" s="238" t="s">
        <v>120</v>
      </c>
      <c r="B736" s="263"/>
      <c r="C736" s="439"/>
      <c r="D736" s="218"/>
      <c r="E736" s="218"/>
      <c r="F736" s="220"/>
      <c r="G736" s="218"/>
      <c r="H736" s="298"/>
      <c r="I736" s="320"/>
      <c r="J736" s="320"/>
      <c r="K736" s="320"/>
      <c r="L736" s="320"/>
      <c r="M736" s="299"/>
      <c r="N736" s="299"/>
      <c r="O736" s="320"/>
      <c r="P736" s="320"/>
      <c r="Q736" s="218"/>
      <c r="R736" s="233"/>
      <c r="S736" s="178"/>
    </row>
    <row r="737" spans="1:19" ht="24" x14ac:dyDescent="0.2">
      <c r="A737" s="238" t="s">
        <v>616</v>
      </c>
      <c r="B737" s="263"/>
      <c r="C737" s="439"/>
      <c r="D737" s="218"/>
      <c r="E737" s="218"/>
      <c r="F737" s="220"/>
      <c r="G737" s="218"/>
      <c r="H737" s="298"/>
      <c r="I737" s="218"/>
      <c r="J737" s="218"/>
      <c r="K737" s="218"/>
      <c r="L737" s="218"/>
      <c r="M737" s="299"/>
      <c r="N737" s="299"/>
      <c r="O737" s="218"/>
      <c r="P737" s="218"/>
      <c r="Q737" s="218"/>
      <c r="R737" s="233"/>
      <c r="S737" s="178"/>
    </row>
    <row r="738" spans="1:19" x14ac:dyDescent="0.2">
      <c r="A738" s="239" t="s">
        <v>122</v>
      </c>
      <c r="B738" s="263"/>
      <c r="C738" s="439">
        <f>C739+C740</f>
        <v>47410233</v>
      </c>
      <c r="D738" s="218">
        <f t="shared" ref="D738:E738" si="768">D739+D740</f>
        <v>82718106</v>
      </c>
      <c r="E738" s="218">
        <f t="shared" si="768"/>
        <v>6283094</v>
      </c>
      <c r="F738" s="220">
        <f t="shared" ref="F738:P738" si="769">F739+F740</f>
        <v>4091285</v>
      </c>
      <c r="G738" s="218" t="e">
        <f t="shared" si="769"/>
        <v>#VALUE!</v>
      </c>
      <c r="H738" s="298">
        <f t="shared" si="769"/>
        <v>0</v>
      </c>
      <c r="I738" s="218">
        <f t="shared" si="769"/>
        <v>0</v>
      </c>
      <c r="J738" s="218">
        <f t="shared" si="769"/>
        <v>40000000</v>
      </c>
      <c r="K738" s="218">
        <f t="shared" si="769"/>
        <v>40000000</v>
      </c>
      <c r="L738" s="218">
        <f t="shared" si="769"/>
        <v>0</v>
      </c>
      <c r="M738" s="299">
        <f t="shared" si="769"/>
        <v>0</v>
      </c>
      <c r="N738" s="299">
        <f t="shared" si="769"/>
        <v>0</v>
      </c>
      <c r="O738" s="218">
        <f t="shared" si="769"/>
        <v>0</v>
      </c>
      <c r="P738" s="218">
        <f t="shared" si="769"/>
        <v>0</v>
      </c>
      <c r="Q738" s="218"/>
      <c r="R738" s="233"/>
      <c r="S738" s="178"/>
    </row>
    <row r="739" spans="1:19" x14ac:dyDescent="0.2">
      <c r="A739" s="240" t="s">
        <v>123</v>
      </c>
      <c r="B739" s="263"/>
      <c r="C739" s="439">
        <f>C744+C747+C750</f>
        <v>25937870</v>
      </c>
      <c r="D739" s="218">
        <f t="shared" ref="D739:E739" si="770">D744+D747+D750</f>
        <v>69674082</v>
      </c>
      <c r="E739" s="218">
        <f t="shared" si="770"/>
        <v>4091285</v>
      </c>
      <c r="F739" s="220">
        <f t="shared" ref="F739:P739" si="771">F744+F747+F750</f>
        <v>4091285</v>
      </c>
      <c r="G739" s="218">
        <f t="shared" si="771"/>
        <v>0</v>
      </c>
      <c r="H739" s="298">
        <f t="shared" si="771"/>
        <v>0</v>
      </c>
      <c r="I739" s="218">
        <f t="shared" si="771"/>
        <v>0</v>
      </c>
      <c r="J739" s="218">
        <f t="shared" si="771"/>
        <v>35000000</v>
      </c>
      <c r="K739" s="218">
        <f t="shared" si="771"/>
        <v>35000000</v>
      </c>
      <c r="L739" s="218">
        <f t="shared" si="771"/>
        <v>0</v>
      </c>
      <c r="M739" s="299">
        <f t="shared" si="771"/>
        <v>0</v>
      </c>
      <c r="N739" s="299">
        <f t="shared" si="771"/>
        <v>0</v>
      </c>
      <c r="O739" s="218">
        <f t="shared" si="771"/>
        <v>0</v>
      </c>
      <c r="P739" s="218">
        <f t="shared" si="771"/>
        <v>0</v>
      </c>
      <c r="Q739" s="218"/>
      <c r="R739" s="233"/>
      <c r="S739" s="178"/>
    </row>
    <row r="740" spans="1:19" ht="36" x14ac:dyDescent="0.2">
      <c r="A740" s="240" t="s">
        <v>124</v>
      </c>
      <c r="B740" s="263" t="s">
        <v>129</v>
      </c>
      <c r="C740" s="439">
        <f>C745+C748+C751+C752</f>
        <v>21472363</v>
      </c>
      <c r="D740" s="218">
        <f t="shared" ref="D740:E740" si="772">D745+D748+D751+D752</f>
        <v>13044024</v>
      </c>
      <c r="E740" s="218">
        <f t="shared" si="772"/>
        <v>2191809</v>
      </c>
      <c r="F740" s="220">
        <f t="shared" ref="F740:P740" si="773">F745+F748+F751+F752</f>
        <v>0</v>
      </c>
      <c r="G740" s="218" t="e">
        <f t="shared" si="773"/>
        <v>#VALUE!</v>
      </c>
      <c r="H740" s="298">
        <f t="shared" si="773"/>
        <v>0</v>
      </c>
      <c r="I740" s="218">
        <f t="shared" si="773"/>
        <v>0</v>
      </c>
      <c r="J740" s="218">
        <f t="shared" si="773"/>
        <v>5000000</v>
      </c>
      <c r="K740" s="218">
        <f t="shared" si="773"/>
        <v>5000000</v>
      </c>
      <c r="L740" s="218">
        <f t="shared" si="773"/>
        <v>0</v>
      </c>
      <c r="M740" s="299">
        <f t="shared" si="773"/>
        <v>0</v>
      </c>
      <c r="N740" s="299">
        <f t="shared" si="773"/>
        <v>0</v>
      </c>
      <c r="O740" s="218">
        <f t="shared" si="773"/>
        <v>0</v>
      </c>
      <c r="P740" s="218">
        <f t="shared" si="773"/>
        <v>0</v>
      </c>
      <c r="Q740" s="218"/>
      <c r="R740" s="233"/>
      <c r="S740" s="178"/>
    </row>
    <row r="741" spans="1:19" x14ac:dyDescent="0.2">
      <c r="A741" s="239" t="s">
        <v>125</v>
      </c>
      <c r="B741" s="263"/>
      <c r="C741" s="439"/>
      <c r="D741" s="218"/>
      <c r="E741" s="218"/>
      <c r="F741" s="220"/>
      <c r="G741" s="218"/>
      <c r="H741" s="298"/>
      <c r="I741" s="218"/>
      <c r="J741" s="218"/>
      <c r="K741" s="218"/>
      <c r="L741" s="218"/>
      <c r="M741" s="299"/>
      <c r="N741" s="299"/>
      <c r="O741" s="218"/>
      <c r="P741" s="218"/>
      <c r="Q741" s="218"/>
      <c r="R741" s="233"/>
      <c r="S741" s="178"/>
    </row>
    <row r="742" spans="1:19" x14ac:dyDescent="0.2">
      <c r="A742" s="238" t="s">
        <v>126</v>
      </c>
      <c r="B742" s="263"/>
      <c r="C742" s="439"/>
      <c r="D742" s="218"/>
      <c r="E742" s="218"/>
      <c r="F742" s="220"/>
      <c r="G742" s="218"/>
      <c r="H742" s="298"/>
      <c r="I742" s="218"/>
      <c r="J742" s="218"/>
      <c r="K742" s="218"/>
      <c r="L742" s="218"/>
      <c r="M742" s="299"/>
      <c r="N742" s="299"/>
      <c r="O742" s="218"/>
      <c r="P742" s="218"/>
      <c r="Q742" s="218"/>
      <c r="R742" s="233"/>
      <c r="S742" s="178"/>
    </row>
    <row r="743" spans="1:19" x14ac:dyDescent="0.2">
      <c r="A743" s="238" t="s">
        <v>127</v>
      </c>
      <c r="B743" s="263"/>
      <c r="C743" s="439">
        <f>C744+C745</f>
        <v>0</v>
      </c>
      <c r="D743" s="218">
        <f t="shared" ref="D743:E743" si="774">D744+D745</f>
        <v>0</v>
      </c>
      <c r="E743" s="218">
        <f t="shared" si="774"/>
        <v>0</v>
      </c>
      <c r="F743" s="220">
        <f t="shared" ref="F743:P743" si="775">F744+F745</f>
        <v>0</v>
      </c>
      <c r="G743" s="218" t="e">
        <f t="shared" si="775"/>
        <v>#VALUE!</v>
      </c>
      <c r="H743" s="298">
        <f t="shared" si="775"/>
        <v>0</v>
      </c>
      <c r="I743" s="218">
        <f t="shared" si="775"/>
        <v>0</v>
      </c>
      <c r="J743" s="218">
        <f t="shared" si="775"/>
        <v>0</v>
      </c>
      <c r="K743" s="218">
        <f t="shared" si="775"/>
        <v>0</v>
      </c>
      <c r="L743" s="218">
        <f t="shared" si="775"/>
        <v>0</v>
      </c>
      <c r="M743" s="299">
        <f t="shared" si="775"/>
        <v>0</v>
      </c>
      <c r="N743" s="299">
        <f t="shared" si="775"/>
        <v>0</v>
      </c>
      <c r="O743" s="218">
        <f t="shared" si="775"/>
        <v>0</v>
      </c>
      <c r="P743" s="218">
        <f t="shared" si="775"/>
        <v>0</v>
      </c>
      <c r="Q743" s="218"/>
      <c r="R743" s="233"/>
      <c r="S743" s="178"/>
    </row>
    <row r="744" spans="1:19" x14ac:dyDescent="0.2">
      <c r="A744" s="240" t="s">
        <v>123</v>
      </c>
      <c r="B744" s="263"/>
      <c r="C744" s="439"/>
      <c r="D744" s="218"/>
      <c r="E744" s="218"/>
      <c r="F744" s="220"/>
      <c r="G744" s="218"/>
      <c r="H744" s="298"/>
      <c r="I744" s="218"/>
      <c r="J744" s="218"/>
      <c r="K744" s="218"/>
      <c r="L744" s="218"/>
      <c r="M744" s="299"/>
      <c r="N744" s="299"/>
      <c r="O744" s="218"/>
      <c r="P744" s="218"/>
      <c r="Q744" s="218"/>
      <c r="R744" s="233"/>
      <c r="S744" s="178"/>
    </row>
    <row r="745" spans="1:19" ht="36" x14ac:dyDescent="0.2">
      <c r="A745" s="240" t="s">
        <v>124</v>
      </c>
      <c r="B745" s="263" t="s">
        <v>129</v>
      </c>
      <c r="C745" s="439"/>
      <c r="D745" s="218"/>
      <c r="E745" s="218"/>
      <c r="F745" s="220"/>
      <c r="G745" s="321" t="s">
        <v>129</v>
      </c>
      <c r="H745" s="298"/>
      <c r="I745" s="220"/>
      <c r="J745" s="220"/>
      <c r="K745" s="220"/>
      <c r="L745" s="218"/>
      <c r="M745" s="299"/>
      <c r="N745" s="299"/>
      <c r="O745" s="218"/>
      <c r="P745" s="218"/>
      <c r="Q745" s="218"/>
      <c r="R745" s="215"/>
      <c r="S745" s="178"/>
    </row>
    <row r="746" spans="1:19" ht="24" x14ac:dyDescent="0.2">
      <c r="A746" s="240" t="s">
        <v>135</v>
      </c>
      <c r="B746" s="263"/>
      <c r="C746" s="439">
        <f>C747+C748</f>
        <v>0</v>
      </c>
      <c r="D746" s="218">
        <f t="shared" ref="D746:E746" si="776">D747+D748</f>
        <v>0</v>
      </c>
      <c r="E746" s="218">
        <f t="shared" si="776"/>
        <v>0</v>
      </c>
      <c r="F746" s="220">
        <f t="shared" ref="F746:P746" si="777">F747+F748</f>
        <v>0</v>
      </c>
      <c r="G746" s="218" t="e">
        <f t="shared" si="777"/>
        <v>#VALUE!</v>
      </c>
      <c r="H746" s="298">
        <f t="shared" si="777"/>
        <v>0</v>
      </c>
      <c r="I746" s="218">
        <f t="shared" si="777"/>
        <v>0</v>
      </c>
      <c r="J746" s="218">
        <f t="shared" si="777"/>
        <v>0</v>
      </c>
      <c r="K746" s="218">
        <f t="shared" si="777"/>
        <v>0</v>
      </c>
      <c r="L746" s="218">
        <f t="shared" si="777"/>
        <v>0</v>
      </c>
      <c r="M746" s="299">
        <f t="shared" si="777"/>
        <v>0</v>
      </c>
      <c r="N746" s="299">
        <f t="shared" si="777"/>
        <v>0</v>
      </c>
      <c r="O746" s="218">
        <f t="shared" si="777"/>
        <v>0</v>
      </c>
      <c r="P746" s="218">
        <f t="shared" si="777"/>
        <v>0</v>
      </c>
      <c r="Q746" s="218"/>
      <c r="R746" s="233"/>
      <c r="S746" s="178"/>
    </row>
    <row r="747" spans="1:19" x14ac:dyDescent="0.2">
      <c r="A747" s="240" t="s">
        <v>123</v>
      </c>
      <c r="B747" s="263"/>
      <c r="C747" s="439"/>
      <c r="D747" s="218"/>
      <c r="E747" s="218"/>
      <c r="F747" s="220"/>
      <c r="G747" s="218"/>
      <c r="H747" s="298"/>
      <c r="I747" s="218"/>
      <c r="J747" s="218"/>
      <c r="K747" s="218"/>
      <c r="L747" s="218"/>
      <c r="M747" s="299"/>
      <c r="N747" s="299"/>
      <c r="O747" s="218"/>
      <c r="P747" s="218"/>
      <c r="Q747" s="218"/>
      <c r="R747" s="233"/>
      <c r="S747" s="178"/>
    </row>
    <row r="748" spans="1:19" ht="36" x14ac:dyDescent="0.2">
      <c r="A748" s="240" t="s">
        <v>124</v>
      </c>
      <c r="B748" s="263" t="s">
        <v>129</v>
      </c>
      <c r="C748" s="439"/>
      <c r="D748" s="218"/>
      <c r="E748" s="218"/>
      <c r="F748" s="220"/>
      <c r="G748" s="321" t="s">
        <v>129</v>
      </c>
      <c r="H748" s="298"/>
      <c r="I748" s="218"/>
      <c r="J748" s="218"/>
      <c r="K748" s="218"/>
      <c r="L748" s="218"/>
      <c r="M748" s="299"/>
      <c r="N748" s="299"/>
      <c r="O748" s="218"/>
      <c r="P748" s="218"/>
      <c r="Q748" s="218"/>
      <c r="R748" s="219"/>
      <c r="S748" s="178"/>
    </row>
    <row r="749" spans="1:19" x14ac:dyDescent="0.2">
      <c r="A749" s="251" t="s">
        <v>406</v>
      </c>
      <c r="B749" s="263"/>
      <c r="C749" s="439">
        <f>C750+C751+C752</f>
        <v>47410233</v>
      </c>
      <c r="D749" s="218">
        <f t="shared" ref="D749:E749" si="778">D750+D751+D752</f>
        <v>82718106</v>
      </c>
      <c r="E749" s="218">
        <f t="shared" si="778"/>
        <v>6283094</v>
      </c>
      <c r="F749" s="220">
        <f t="shared" ref="F749:P749" si="779">F750+F751+F752</f>
        <v>4091285</v>
      </c>
      <c r="G749" s="218">
        <f t="shared" si="779"/>
        <v>0</v>
      </c>
      <c r="H749" s="298">
        <f t="shared" si="779"/>
        <v>0</v>
      </c>
      <c r="I749" s="218">
        <f t="shared" si="779"/>
        <v>0</v>
      </c>
      <c r="J749" s="218">
        <f t="shared" si="779"/>
        <v>40000000</v>
      </c>
      <c r="K749" s="218">
        <f t="shared" si="779"/>
        <v>40000000</v>
      </c>
      <c r="L749" s="218">
        <f t="shared" si="779"/>
        <v>0</v>
      </c>
      <c r="M749" s="299">
        <f t="shared" si="779"/>
        <v>0</v>
      </c>
      <c r="N749" s="299">
        <f t="shared" si="779"/>
        <v>0</v>
      </c>
      <c r="O749" s="218">
        <f t="shared" si="779"/>
        <v>0</v>
      </c>
      <c r="P749" s="218">
        <f t="shared" si="779"/>
        <v>0</v>
      </c>
      <c r="Q749" s="218"/>
      <c r="R749" s="219"/>
      <c r="S749" s="178"/>
    </row>
    <row r="750" spans="1:19" ht="67.5" x14ac:dyDescent="0.2">
      <c r="A750" s="241" t="s">
        <v>123</v>
      </c>
      <c r="B750" s="263" t="s">
        <v>89</v>
      </c>
      <c r="C750" s="439">
        <v>25937870</v>
      </c>
      <c r="D750" s="218">
        <v>69674082</v>
      </c>
      <c r="E750" s="218">
        <v>4091285</v>
      </c>
      <c r="F750" s="220">
        <v>4091285</v>
      </c>
      <c r="G750" s="218"/>
      <c r="H750" s="298"/>
      <c r="I750" s="218"/>
      <c r="J750" s="218">
        <v>35000000</v>
      </c>
      <c r="K750" s="218">
        <v>35000000</v>
      </c>
      <c r="L750" s="218"/>
      <c r="M750" s="299"/>
      <c r="N750" s="299"/>
      <c r="O750" s="218"/>
      <c r="P750" s="218"/>
      <c r="Q750" s="218"/>
      <c r="R750" s="231" t="s">
        <v>475</v>
      </c>
      <c r="S750" s="178"/>
    </row>
    <row r="751" spans="1:19" ht="117" customHeight="1" x14ac:dyDescent="0.2">
      <c r="A751" s="241" t="s">
        <v>124</v>
      </c>
      <c r="B751" s="359" t="s">
        <v>476</v>
      </c>
      <c r="C751" s="439">
        <v>21472363</v>
      </c>
      <c r="D751" s="218">
        <v>13044024</v>
      </c>
      <c r="E751" s="218">
        <v>2191809</v>
      </c>
      <c r="F751" s="220"/>
      <c r="G751" s="218"/>
      <c r="H751" s="298"/>
      <c r="I751" s="218"/>
      <c r="J751" s="218"/>
      <c r="K751" s="218"/>
      <c r="L751" s="218"/>
      <c r="M751" s="299"/>
      <c r="N751" s="299"/>
      <c r="O751" s="218"/>
      <c r="P751" s="218"/>
      <c r="Q751" s="218"/>
      <c r="R751" s="221" t="s">
        <v>477</v>
      </c>
      <c r="S751" s="178"/>
    </row>
    <row r="752" spans="1:19" ht="78" customHeight="1" x14ac:dyDescent="0.2">
      <c r="A752" s="241" t="s">
        <v>124</v>
      </c>
      <c r="B752" s="359" t="s">
        <v>478</v>
      </c>
      <c r="C752" s="439"/>
      <c r="D752" s="218"/>
      <c r="E752" s="218"/>
      <c r="F752" s="220"/>
      <c r="G752" s="218"/>
      <c r="H752" s="298"/>
      <c r="I752" s="218"/>
      <c r="J752" s="218">
        <v>5000000</v>
      </c>
      <c r="K752" s="218">
        <v>5000000</v>
      </c>
      <c r="L752" s="218"/>
      <c r="M752" s="299"/>
      <c r="N752" s="299"/>
      <c r="O752" s="218"/>
      <c r="P752" s="218"/>
      <c r="Q752" s="218"/>
      <c r="R752" s="221" t="s">
        <v>479</v>
      </c>
      <c r="S752" s="178"/>
    </row>
    <row r="753" spans="1:19" x14ac:dyDescent="0.2">
      <c r="A753" s="245" t="s">
        <v>256</v>
      </c>
      <c r="B753" s="336"/>
      <c r="C753" s="337"/>
      <c r="D753" s="211"/>
      <c r="E753" s="211"/>
      <c r="F753" s="309"/>
      <c r="G753" s="211"/>
      <c r="H753" s="310"/>
      <c r="I753" s="211"/>
      <c r="J753" s="211"/>
      <c r="K753" s="211"/>
      <c r="L753" s="211"/>
      <c r="M753" s="311"/>
      <c r="N753" s="311"/>
      <c r="O753" s="211"/>
      <c r="P753" s="211"/>
      <c r="Q753" s="211"/>
      <c r="R753" s="312"/>
    </row>
    <row r="754" spans="1:19" x14ac:dyDescent="0.2">
      <c r="A754" s="239" t="s">
        <v>118</v>
      </c>
      <c r="B754" s="263"/>
      <c r="C754" s="439">
        <f>SUM(C755:C758)</f>
        <v>7154939</v>
      </c>
      <c r="D754" s="218">
        <f t="shared" ref="D754:E754" si="780">SUM(D755:D758)</f>
        <v>9289835</v>
      </c>
      <c r="E754" s="218">
        <f t="shared" si="780"/>
        <v>6085452</v>
      </c>
      <c r="F754" s="220">
        <f t="shared" ref="F754:P754" si="781">SUM(F755:F758)</f>
        <v>6085452</v>
      </c>
      <c r="G754" s="218" t="e">
        <f t="shared" si="781"/>
        <v>#VALUE!</v>
      </c>
      <c r="H754" s="298">
        <f t="shared" si="781"/>
        <v>0</v>
      </c>
      <c r="I754" s="218">
        <f t="shared" si="781"/>
        <v>16289242</v>
      </c>
      <c r="J754" s="218">
        <f t="shared" si="781"/>
        <v>7794000</v>
      </c>
      <c r="K754" s="218">
        <f t="shared" si="781"/>
        <v>2294000</v>
      </c>
      <c r="L754" s="218">
        <f t="shared" si="781"/>
        <v>2094000</v>
      </c>
      <c r="M754" s="299">
        <f t="shared" si="781"/>
        <v>1094000</v>
      </c>
      <c r="N754" s="299">
        <f t="shared" si="781"/>
        <v>1094000</v>
      </c>
      <c r="O754" s="218">
        <f t="shared" si="781"/>
        <v>800000</v>
      </c>
      <c r="P754" s="218">
        <f t="shared" si="781"/>
        <v>1094000</v>
      </c>
      <c r="Q754" s="218"/>
      <c r="R754" s="219"/>
      <c r="S754" s="178"/>
    </row>
    <row r="755" spans="1:19" x14ac:dyDescent="0.2">
      <c r="A755" s="238" t="s">
        <v>119</v>
      </c>
      <c r="B755" s="263"/>
      <c r="C755" s="439"/>
      <c r="D755" s="218"/>
      <c r="E755" s="218"/>
      <c r="F755" s="220"/>
      <c r="G755" s="218"/>
      <c r="H755" s="298"/>
      <c r="I755" s="218"/>
      <c r="J755" s="218"/>
      <c r="K755" s="218"/>
      <c r="L755" s="218"/>
      <c r="M755" s="299"/>
      <c r="N755" s="299"/>
      <c r="O755" s="218"/>
      <c r="P755" s="218"/>
      <c r="Q755" s="218"/>
      <c r="R755" s="219"/>
      <c r="S755" s="178"/>
    </row>
    <row r="756" spans="1:19" x14ac:dyDescent="0.2">
      <c r="A756" s="238" t="s">
        <v>120</v>
      </c>
      <c r="B756" s="263"/>
      <c r="C756" s="439"/>
      <c r="D756" s="218"/>
      <c r="E756" s="218"/>
      <c r="F756" s="220"/>
      <c r="G756" s="218"/>
      <c r="H756" s="298"/>
      <c r="I756" s="218"/>
      <c r="J756" s="218"/>
      <c r="K756" s="218"/>
      <c r="L756" s="218"/>
      <c r="M756" s="299"/>
      <c r="N756" s="299"/>
      <c r="O756" s="218"/>
      <c r="P756" s="218"/>
      <c r="Q756" s="218"/>
      <c r="R756" s="233"/>
      <c r="S756" s="178"/>
    </row>
    <row r="757" spans="1:19" ht="24" x14ac:dyDescent="0.2">
      <c r="A757" s="238" t="s">
        <v>616</v>
      </c>
      <c r="B757" s="263"/>
      <c r="C757" s="439"/>
      <c r="D757" s="218"/>
      <c r="E757" s="218"/>
      <c r="F757" s="220"/>
      <c r="G757" s="218"/>
      <c r="H757" s="298"/>
      <c r="I757" s="218"/>
      <c r="J757" s="218"/>
      <c r="K757" s="218"/>
      <c r="L757" s="218"/>
      <c r="M757" s="299"/>
      <c r="N757" s="299"/>
      <c r="O757" s="218"/>
      <c r="P757" s="218"/>
      <c r="Q757" s="218"/>
      <c r="R757" s="233"/>
      <c r="S757" s="178"/>
    </row>
    <row r="758" spans="1:19" x14ac:dyDescent="0.2">
      <c r="A758" s="239" t="s">
        <v>122</v>
      </c>
      <c r="B758" s="263"/>
      <c r="C758" s="439">
        <f>C759+C760</f>
        <v>7154939</v>
      </c>
      <c r="D758" s="218">
        <f t="shared" ref="D758:E758" si="782">D759+D760</f>
        <v>9289835</v>
      </c>
      <c r="E758" s="218">
        <f t="shared" si="782"/>
        <v>6085452</v>
      </c>
      <c r="F758" s="220">
        <f t="shared" ref="F758:P758" si="783">F759+F760</f>
        <v>6085452</v>
      </c>
      <c r="G758" s="218" t="e">
        <f t="shared" si="783"/>
        <v>#VALUE!</v>
      </c>
      <c r="H758" s="298">
        <f t="shared" si="783"/>
        <v>0</v>
      </c>
      <c r="I758" s="218">
        <f t="shared" si="783"/>
        <v>16289242</v>
      </c>
      <c r="J758" s="218">
        <f t="shared" si="783"/>
        <v>7794000</v>
      </c>
      <c r="K758" s="218">
        <f t="shared" si="783"/>
        <v>2294000</v>
      </c>
      <c r="L758" s="218">
        <f t="shared" si="783"/>
        <v>2094000</v>
      </c>
      <c r="M758" s="299">
        <f t="shared" si="783"/>
        <v>1094000</v>
      </c>
      <c r="N758" s="299">
        <f t="shared" si="783"/>
        <v>1094000</v>
      </c>
      <c r="O758" s="218">
        <f t="shared" si="783"/>
        <v>800000</v>
      </c>
      <c r="P758" s="218">
        <f t="shared" si="783"/>
        <v>1094000</v>
      </c>
      <c r="Q758" s="218"/>
      <c r="R758" s="233"/>
      <c r="S758" s="178"/>
    </row>
    <row r="759" spans="1:19" x14ac:dyDescent="0.2">
      <c r="A759" s="240" t="s">
        <v>123</v>
      </c>
      <c r="B759" s="263"/>
      <c r="C759" s="439">
        <f>C764+C765</f>
        <v>6707885</v>
      </c>
      <c r="D759" s="218">
        <f t="shared" ref="D759:E759" si="784">D764+D765</f>
        <v>6085452</v>
      </c>
      <c r="E759" s="218">
        <f t="shared" si="784"/>
        <v>6085452</v>
      </c>
      <c r="F759" s="220">
        <f t="shared" ref="F759:P759" si="785">F764+F765</f>
        <v>6085452</v>
      </c>
      <c r="G759" s="218" t="e">
        <f t="shared" si="785"/>
        <v>#VALUE!</v>
      </c>
      <c r="H759" s="298">
        <f t="shared" si="785"/>
        <v>0</v>
      </c>
      <c r="I759" s="218">
        <f t="shared" si="785"/>
        <v>0</v>
      </c>
      <c r="J759" s="218">
        <f t="shared" si="785"/>
        <v>1094000</v>
      </c>
      <c r="K759" s="218">
        <f t="shared" si="785"/>
        <v>1094000</v>
      </c>
      <c r="L759" s="218">
        <f t="shared" si="785"/>
        <v>1094000</v>
      </c>
      <c r="M759" s="299">
        <f t="shared" si="785"/>
        <v>1094000</v>
      </c>
      <c r="N759" s="299">
        <f t="shared" si="785"/>
        <v>1094000</v>
      </c>
      <c r="O759" s="218">
        <f t="shared" si="785"/>
        <v>0</v>
      </c>
      <c r="P759" s="218">
        <f t="shared" si="785"/>
        <v>1094000</v>
      </c>
      <c r="Q759" s="218"/>
      <c r="R759" s="233"/>
      <c r="S759" s="178"/>
    </row>
    <row r="760" spans="1:19" ht="36" x14ac:dyDescent="0.2">
      <c r="A760" s="240" t="s">
        <v>124</v>
      </c>
      <c r="B760" s="263" t="s">
        <v>129</v>
      </c>
      <c r="C760" s="439">
        <f>C766+C767+C768+C769</f>
        <v>447054</v>
      </c>
      <c r="D760" s="218">
        <f t="shared" ref="D760:E760" si="786">D766+D767+D768+D769</f>
        <v>3204383</v>
      </c>
      <c r="E760" s="218">
        <f t="shared" si="786"/>
        <v>0</v>
      </c>
      <c r="F760" s="220">
        <f t="shared" ref="F760:P760" si="787">F766+F767+F768+F769</f>
        <v>0</v>
      </c>
      <c r="G760" s="218" t="e">
        <f t="shared" si="787"/>
        <v>#VALUE!</v>
      </c>
      <c r="H760" s="298">
        <f t="shared" si="787"/>
        <v>0</v>
      </c>
      <c r="I760" s="218">
        <f t="shared" si="787"/>
        <v>16289242</v>
      </c>
      <c r="J760" s="218">
        <f t="shared" si="787"/>
        <v>6700000</v>
      </c>
      <c r="K760" s="218">
        <f t="shared" si="787"/>
        <v>1200000</v>
      </c>
      <c r="L760" s="218">
        <f t="shared" si="787"/>
        <v>1000000</v>
      </c>
      <c r="M760" s="299">
        <f t="shared" si="787"/>
        <v>0</v>
      </c>
      <c r="N760" s="299">
        <f t="shared" si="787"/>
        <v>0</v>
      </c>
      <c r="O760" s="218">
        <f t="shared" si="787"/>
        <v>800000</v>
      </c>
      <c r="P760" s="218">
        <f t="shared" si="787"/>
        <v>0</v>
      </c>
      <c r="Q760" s="218"/>
      <c r="R760" s="233"/>
      <c r="S760" s="178"/>
    </row>
    <row r="761" spans="1:19" x14ac:dyDescent="0.2">
      <c r="A761" s="239" t="s">
        <v>125</v>
      </c>
      <c r="B761" s="263"/>
      <c r="C761" s="439"/>
      <c r="D761" s="218"/>
      <c r="E761" s="218"/>
      <c r="F761" s="220"/>
      <c r="G761" s="218"/>
      <c r="H761" s="298"/>
      <c r="I761" s="218"/>
      <c r="J761" s="218"/>
      <c r="K761" s="218"/>
      <c r="L761" s="218"/>
      <c r="M761" s="299"/>
      <c r="N761" s="299"/>
      <c r="O761" s="218"/>
      <c r="P761" s="218"/>
      <c r="Q761" s="218"/>
      <c r="R761" s="233"/>
      <c r="S761" s="178"/>
    </row>
    <row r="762" spans="1:19" x14ac:dyDescent="0.2">
      <c r="A762" s="238" t="s">
        <v>126</v>
      </c>
      <c r="B762" s="263"/>
      <c r="C762" s="439"/>
      <c r="D762" s="218"/>
      <c r="E762" s="218"/>
      <c r="F762" s="220"/>
      <c r="G762" s="218"/>
      <c r="H762" s="298"/>
      <c r="I762" s="218"/>
      <c r="J762" s="218"/>
      <c r="K762" s="218"/>
      <c r="L762" s="218"/>
      <c r="M762" s="299"/>
      <c r="N762" s="299"/>
      <c r="O762" s="218"/>
      <c r="P762" s="218"/>
      <c r="Q762" s="218"/>
      <c r="R762" s="233"/>
      <c r="S762" s="178"/>
    </row>
    <row r="763" spans="1:19" x14ac:dyDescent="0.2">
      <c r="A763" s="238" t="s">
        <v>127</v>
      </c>
      <c r="B763" s="263"/>
      <c r="C763" s="439">
        <f>C764+C765+C766+C767+C768+C769</f>
        <v>7154939</v>
      </c>
      <c r="D763" s="218">
        <f t="shared" ref="D763:E763" si="788">D764+D765+D766+D767+D768+D769</f>
        <v>9289835</v>
      </c>
      <c r="E763" s="218">
        <f t="shared" si="788"/>
        <v>6085452</v>
      </c>
      <c r="F763" s="220">
        <f t="shared" ref="F763:P763" si="789">F764+F765+F766+F767+F768+F769</f>
        <v>6085452</v>
      </c>
      <c r="G763" s="218" t="e">
        <f t="shared" si="789"/>
        <v>#VALUE!</v>
      </c>
      <c r="H763" s="298">
        <f t="shared" si="789"/>
        <v>0</v>
      </c>
      <c r="I763" s="218">
        <f t="shared" si="789"/>
        <v>16289242</v>
      </c>
      <c r="J763" s="218">
        <f t="shared" si="789"/>
        <v>7794000</v>
      </c>
      <c r="K763" s="218">
        <f t="shared" si="789"/>
        <v>2294000</v>
      </c>
      <c r="L763" s="218">
        <f t="shared" si="789"/>
        <v>2094000</v>
      </c>
      <c r="M763" s="299">
        <f t="shared" si="789"/>
        <v>1094000</v>
      </c>
      <c r="N763" s="299">
        <f t="shared" si="789"/>
        <v>1094000</v>
      </c>
      <c r="O763" s="218">
        <f t="shared" si="789"/>
        <v>800000</v>
      </c>
      <c r="P763" s="218">
        <f t="shared" si="789"/>
        <v>1094000</v>
      </c>
      <c r="Q763" s="218"/>
      <c r="R763" s="233"/>
      <c r="S763" s="178"/>
    </row>
    <row r="764" spans="1:19" ht="72.75" customHeight="1" x14ac:dyDescent="0.2">
      <c r="A764" s="240" t="s">
        <v>123</v>
      </c>
      <c r="B764" s="263" t="s">
        <v>92</v>
      </c>
      <c r="C764" s="439">
        <v>1028433</v>
      </c>
      <c r="D764" s="218">
        <v>1500000</v>
      </c>
      <c r="E764" s="218">
        <v>1500000</v>
      </c>
      <c r="F764" s="220">
        <v>1500000</v>
      </c>
      <c r="G764" s="218" t="s">
        <v>92</v>
      </c>
      <c r="H764" s="375"/>
      <c r="I764" s="218"/>
      <c r="J764" s="218"/>
      <c r="K764" s="218"/>
      <c r="L764" s="218"/>
      <c r="M764" s="299"/>
      <c r="N764" s="299"/>
      <c r="O764" s="218"/>
      <c r="P764" s="218"/>
      <c r="Q764" s="218"/>
      <c r="R764" s="215" t="s">
        <v>612</v>
      </c>
      <c r="S764" s="178"/>
    </row>
    <row r="765" spans="1:19" ht="123.75" x14ac:dyDescent="0.2">
      <c r="A765" s="240" t="s">
        <v>123</v>
      </c>
      <c r="B765" s="263" t="s">
        <v>93</v>
      </c>
      <c r="C765" s="439">
        <v>5679452</v>
      </c>
      <c r="D765" s="218">
        <v>4585452</v>
      </c>
      <c r="E765" s="218">
        <v>4585452</v>
      </c>
      <c r="F765" s="220">
        <v>4585452</v>
      </c>
      <c r="G765" s="218" t="s">
        <v>93</v>
      </c>
      <c r="H765" s="375"/>
      <c r="I765" s="218"/>
      <c r="J765" s="218">
        <v>1094000</v>
      </c>
      <c r="K765" s="218">
        <v>1094000</v>
      </c>
      <c r="L765" s="218">
        <v>1094000</v>
      </c>
      <c r="M765" s="299">
        <v>1094000</v>
      </c>
      <c r="N765" s="299">
        <v>1094000</v>
      </c>
      <c r="O765" s="218"/>
      <c r="P765" s="218">
        <v>1094000</v>
      </c>
      <c r="Q765" s="218"/>
      <c r="R765" s="376" t="s">
        <v>647</v>
      </c>
      <c r="S765" s="178"/>
    </row>
    <row r="766" spans="1:19" ht="84" x14ac:dyDescent="0.2">
      <c r="A766" s="241" t="s">
        <v>124</v>
      </c>
      <c r="B766" s="359" t="s">
        <v>90</v>
      </c>
      <c r="C766" s="441">
        <v>447054</v>
      </c>
      <c r="D766" s="220">
        <v>3052946</v>
      </c>
      <c r="E766" s="220"/>
      <c r="F766" s="220"/>
      <c r="G766" s="360" t="s">
        <v>129</v>
      </c>
      <c r="H766" s="298"/>
      <c r="I766" s="220"/>
      <c r="J766" s="220"/>
      <c r="K766" s="320"/>
      <c r="L766" s="320"/>
      <c r="M766" s="299"/>
      <c r="N766" s="299"/>
      <c r="O766" s="320"/>
      <c r="P766" s="320"/>
      <c r="Q766" s="218"/>
      <c r="R766" s="233" t="s">
        <v>480</v>
      </c>
      <c r="S766" s="178"/>
    </row>
    <row r="767" spans="1:19" ht="84" x14ac:dyDescent="0.2">
      <c r="A767" s="241" t="s">
        <v>124</v>
      </c>
      <c r="B767" s="359" t="s">
        <v>90</v>
      </c>
      <c r="C767" s="441"/>
      <c r="D767" s="220">
        <v>151437</v>
      </c>
      <c r="E767" s="220"/>
      <c r="F767" s="220"/>
      <c r="G767" s="360"/>
      <c r="H767" s="298"/>
      <c r="I767" s="220">
        <v>10789242</v>
      </c>
      <c r="J767" s="220">
        <v>200000</v>
      </c>
      <c r="K767" s="320"/>
      <c r="L767" s="320"/>
      <c r="M767" s="299"/>
      <c r="N767" s="299"/>
      <c r="O767" s="320"/>
      <c r="P767" s="320"/>
      <c r="Q767" s="218"/>
      <c r="R767" s="215" t="s">
        <v>481</v>
      </c>
      <c r="S767" s="178"/>
    </row>
    <row r="768" spans="1:19" ht="93" customHeight="1" x14ac:dyDescent="0.2">
      <c r="A768" s="241" t="s">
        <v>124</v>
      </c>
      <c r="B768" s="359" t="s">
        <v>91</v>
      </c>
      <c r="C768" s="381"/>
      <c r="D768" s="320"/>
      <c r="E768" s="320"/>
      <c r="F768" s="220"/>
      <c r="G768" s="377"/>
      <c r="H768" s="298"/>
      <c r="I768" s="220">
        <v>5500000</v>
      </c>
      <c r="J768" s="220">
        <v>5500000</v>
      </c>
      <c r="K768" s="378"/>
      <c r="L768" s="320"/>
      <c r="M768" s="299"/>
      <c r="N768" s="299"/>
      <c r="O768" s="320"/>
      <c r="P768" s="320"/>
      <c r="Q768" s="218" t="s">
        <v>605</v>
      </c>
      <c r="R768" s="215" t="s">
        <v>630</v>
      </c>
      <c r="S768" s="178"/>
    </row>
    <row r="769" spans="1:59" ht="93" customHeight="1" x14ac:dyDescent="0.2">
      <c r="A769" s="241" t="s">
        <v>124</v>
      </c>
      <c r="B769" s="359" t="s">
        <v>91</v>
      </c>
      <c r="C769" s="381"/>
      <c r="D769" s="320"/>
      <c r="E769" s="320"/>
      <c r="F769" s="220"/>
      <c r="G769" s="377"/>
      <c r="H769" s="298"/>
      <c r="I769" s="220"/>
      <c r="J769" s="220">
        <v>1000000</v>
      </c>
      <c r="K769" s="220">
        <v>1200000</v>
      </c>
      <c r="L769" s="298">
        <v>1000000</v>
      </c>
      <c r="M769" s="299"/>
      <c r="N769" s="299"/>
      <c r="O769" s="298">
        <v>800000</v>
      </c>
      <c r="P769" s="320"/>
      <c r="Q769" s="218" t="s">
        <v>605</v>
      </c>
      <c r="R769" s="215" t="s">
        <v>631</v>
      </c>
      <c r="S769" s="178"/>
    </row>
    <row r="770" spans="1:59" ht="48" x14ac:dyDescent="0.2">
      <c r="A770" s="252" t="s">
        <v>482</v>
      </c>
      <c r="B770" s="332"/>
      <c r="C770" s="333"/>
      <c r="D770" s="301"/>
      <c r="E770" s="301"/>
      <c r="F770" s="303"/>
      <c r="G770" s="301"/>
      <c r="H770" s="304"/>
      <c r="I770" s="301"/>
      <c r="J770" s="301"/>
      <c r="K770" s="301"/>
      <c r="L770" s="301"/>
      <c r="M770" s="305"/>
      <c r="N770" s="305"/>
      <c r="O770" s="301"/>
      <c r="P770" s="301"/>
      <c r="Q770" s="301"/>
      <c r="R770" s="306"/>
      <c r="S770" s="178"/>
    </row>
    <row r="771" spans="1:59" x14ac:dyDescent="0.2">
      <c r="A771" s="252" t="s">
        <v>259</v>
      </c>
      <c r="B771" s="332"/>
      <c r="C771" s="333"/>
      <c r="D771" s="301"/>
      <c r="E771" s="301"/>
      <c r="F771" s="303"/>
      <c r="G771" s="301"/>
      <c r="H771" s="304"/>
      <c r="I771" s="301"/>
      <c r="J771" s="301"/>
      <c r="K771" s="301"/>
      <c r="L771" s="301"/>
      <c r="M771" s="305"/>
      <c r="N771" s="305"/>
      <c r="O771" s="301"/>
      <c r="P771" s="301"/>
      <c r="Q771" s="301"/>
      <c r="R771" s="306"/>
      <c r="S771" s="222"/>
      <c r="T771" s="223"/>
      <c r="U771" s="223"/>
      <c r="V771" s="223"/>
      <c r="W771" s="223"/>
      <c r="X771" s="223"/>
      <c r="Y771" s="223"/>
      <c r="Z771" s="223"/>
      <c r="AA771" s="223"/>
      <c r="AB771" s="223"/>
      <c r="AC771" s="223"/>
      <c r="AD771" s="223"/>
      <c r="AE771" s="223"/>
      <c r="AF771" s="223"/>
      <c r="AG771" s="223"/>
      <c r="AH771" s="223"/>
      <c r="AI771" s="223"/>
      <c r="AJ771" s="223"/>
      <c r="AK771" s="223"/>
      <c r="AL771" s="223"/>
      <c r="AM771" s="223"/>
      <c r="AN771" s="223"/>
      <c r="AO771" s="223"/>
      <c r="AP771" s="223"/>
      <c r="AQ771" s="223"/>
      <c r="AR771" s="223"/>
      <c r="AS771" s="223"/>
      <c r="AT771" s="223"/>
      <c r="AU771" s="223"/>
      <c r="AV771" s="223"/>
      <c r="AW771" s="223"/>
      <c r="AX771" s="223"/>
      <c r="AY771" s="223"/>
      <c r="AZ771" s="223"/>
      <c r="BA771" s="223"/>
      <c r="BB771" s="223"/>
      <c r="BC771" s="223"/>
      <c r="BD771" s="223"/>
      <c r="BE771" s="223"/>
      <c r="BF771" s="223"/>
      <c r="BG771" s="223"/>
    </row>
    <row r="772" spans="1:59" s="171" customFormat="1" x14ac:dyDescent="0.2">
      <c r="A772" s="239" t="s">
        <v>118</v>
      </c>
      <c r="B772" s="379"/>
      <c r="C772" s="439">
        <f>SUM(C773:C776)</f>
        <v>9279011</v>
      </c>
      <c r="D772" s="220">
        <f t="shared" ref="D772:E772" si="790">SUM(D773:D776)</f>
        <v>6363015</v>
      </c>
      <c r="E772" s="220">
        <f t="shared" si="790"/>
        <v>3816257</v>
      </c>
      <c r="F772" s="220">
        <f t="shared" ref="F772:P772" si="791">SUM(F773:F776)</f>
        <v>0</v>
      </c>
      <c r="G772" s="220" t="e">
        <f t="shared" si="791"/>
        <v>#VALUE!</v>
      </c>
      <c r="H772" s="298">
        <f t="shared" si="791"/>
        <v>0</v>
      </c>
      <c r="I772" s="220">
        <f t="shared" si="791"/>
        <v>5261051</v>
      </c>
      <c r="J772" s="220">
        <f t="shared" si="791"/>
        <v>3343569</v>
      </c>
      <c r="K772" s="220">
        <f t="shared" si="791"/>
        <v>3343569</v>
      </c>
      <c r="L772" s="220">
        <f t="shared" si="791"/>
        <v>0</v>
      </c>
      <c r="M772" s="299">
        <f t="shared" si="791"/>
        <v>0</v>
      </c>
      <c r="N772" s="299">
        <f t="shared" si="791"/>
        <v>0</v>
      </c>
      <c r="O772" s="220">
        <f t="shared" si="791"/>
        <v>0</v>
      </c>
      <c r="P772" s="220">
        <f t="shared" si="791"/>
        <v>0</v>
      </c>
      <c r="Q772" s="218"/>
      <c r="R772" s="231"/>
      <c r="S772" s="222"/>
      <c r="T772" s="223"/>
      <c r="U772" s="223"/>
      <c r="V772" s="223"/>
      <c r="W772" s="223"/>
      <c r="X772" s="223"/>
      <c r="Y772" s="223"/>
      <c r="Z772" s="223"/>
      <c r="AA772" s="223"/>
      <c r="AB772" s="223"/>
      <c r="AC772" s="223"/>
      <c r="AD772" s="223"/>
      <c r="AE772" s="223"/>
      <c r="AF772" s="223"/>
      <c r="AG772" s="223"/>
      <c r="AH772" s="223"/>
      <c r="AI772" s="223"/>
      <c r="AJ772" s="223"/>
      <c r="AK772" s="223"/>
      <c r="AL772" s="223"/>
      <c r="AM772" s="223"/>
      <c r="AN772" s="223"/>
      <c r="AO772" s="223"/>
      <c r="AP772" s="223"/>
      <c r="AQ772" s="223"/>
      <c r="AR772" s="223"/>
      <c r="AS772" s="223"/>
      <c r="AT772" s="223"/>
      <c r="AU772" s="223"/>
      <c r="AV772" s="223"/>
      <c r="AW772" s="223"/>
      <c r="AX772" s="223"/>
      <c r="AY772" s="223"/>
      <c r="AZ772" s="223"/>
      <c r="BA772" s="223"/>
      <c r="BB772" s="223"/>
      <c r="BC772" s="223"/>
      <c r="BD772" s="223"/>
      <c r="BE772" s="223"/>
      <c r="BF772" s="223"/>
      <c r="BG772" s="223"/>
    </row>
    <row r="773" spans="1:59" x14ac:dyDescent="0.2">
      <c r="A773" s="238" t="s">
        <v>119</v>
      </c>
      <c r="B773" s="379"/>
      <c r="C773" s="439"/>
      <c r="D773" s="220"/>
      <c r="E773" s="220"/>
      <c r="F773" s="220"/>
      <c r="G773" s="220"/>
      <c r="H773" s="298"/>
      <c r="I773" s="220"/>
      <c r="J773" s="220"/>
      <c r="K773" s="220"/>
      <c r="L773" s="220"/>
      <c r="M773" s="299"/>
      <c r="N773" s="299"/>
      <c r="O773" s="220"/>
      <c r="P773" s="220"/>
      <c r="Q773" s="218"/>
      <c r="R773" s="219"/>
      <c r="S773" s="222"/>
      <c r="T773" s="223"/>
      <c r="U773" s="223"/>
      <c r="V773" s="223"/>
      <c r="W773" s="223"/>
      <c r="X773" s="223"/>
      <c r="Y773" s="223"/>
      <c r="Z773" s="223"/>
      <c r="AA773" s="223"/>
      <c r="AB773" s="223"/>
      <c r="AC773" s="223"/>
      <c r="AD773" s="223"/>
      <c r="AE773" s="223"/>
      <c r="AF773" s="223"/>
      <c r="AG773" s="223"/>
      <c r="AH773" s="223"/>
      <c r="AI773" s="223"/>
      <c r="AJ773" s="223"/>
      <c r="AK773" s="223"/>
      <c r="AL773" s="223"/>
      <c r="AM773" s="223"/>
      <c r="AN773" s="223"/>
      <c r="AO773" s="223"/>
      <c r="AP773" s="223"/>
      <c r="AQ773" s="223"/>
      <c r="AR773" s="223"/>
      <c r="AS773" s="223"/>
      <c r="AT773" s="223"/>
      <c r="AU773" s="223"/>
      <c r="AV773" s="223"/>
      <c r="AW773" s="223"/>
      <c r="AX773" s="223"/>
      <c r="AY773" s="223"/>
      <c r="AZ773" s="223"/>
      <c r="BA773" s="223"/>
      <c r="BB773" s="223"/>
      <c r="BC773" s="223"/>
      <c r="BD773" s="223"/>
      <c r="BE773" s="223"/>
      <c r="BF773" s="223"/>
      <c r="BG773" s="223"/>
    </row>
    <row r="774" spans="1:59" x14ac:dyDescent="0.2">
      <c r="A774" s="238" t="s">
        <v>120</v>
      </c>
      <c r="B774" s="379"/>
      <c r="C774" s="439"/>
      <c r="D774" s="220"/>
      <c r="E774" s="220"/>
      <c r="F774" s="220"/>
      <c r="G774" s="220"/>
      <c r="H774" s="298"/>
      <c r="I774" s="220"/>
      <c r="J774" s="220"/>
      <c r="K774" s="220"/>
      <c r="L774" s="220"/>
      <c r="M774" s="299"/>
      <c r="N774" s="299"/>
      <c r="O774" s="220"/>
      <c r="P774" s="220"/>
      <c r="Q774" s="218"/>
      <c r="R774" s="219"/>
      <c r="S774" s="222"/>
      <c r="T774" s="223"/>
      <c r="U774" s="223"/>
      <c r="V774" s="223"/>
      <c r="W774" s="223"/>
      <c r="X774" s="223"/>
      <c r="Y774" s="223"/>
      <c r="Z774" s="223"/>
      <c r="AA774" s="223"/>
      <c r="AB774" s="223"/>
      <c r="AC774" s="223"/>
      <c r="AD774" s="223"/>
      <c r="AE774" s="223"/>
      <c r="AF774" s="223"/>
      <c r="AG774" s="223"/>
      <c r="AH774" s="223"/>
      <c r="AI774" s="223"/>
      <c r="AJ774" s="223"/>
      <c r="AK774" s="223"/>
      <c r="AL774" s="223"/>
      <c r="AM774" s="223"/>
      <c r="AN774" s="223"/>
      <c r="AO774" s="223"/>
      <c r="AP774" s="223"/>
      <c r="AQ774" s="223"/>
      <c r="AR774" s="223"/>
      <c r="AS774" s="223"/>
      <c r="AT774" s="223"/>
      <c r="AU774" s="223"/>
      <c r="AV774" s="223"/>
      <c r="AW774" s="223"/>
      <c r="AX774" s="223"/>
      <c r="AY774" s="223"/>
      <c r="AZ774" s="223"/>
      <c r="BA774" s="223"/>
      <c r="BB774" s="223"/>
      <c r="BC774" s="223"/>
      <c r="BD774" s="223"/>
      <c r="BE774" s="223"/>
      <c r="BF774" s="223"/>
      <c r="BG774" s="223"/>
    </row>
    <row r="775" spans="1:59" ht="24" x14ac:dyDescent="0.2">
      <c r="A775" s="253" t="s">
        <v>616</v>
      </c>
      <c r="B775" s="379"/>
      <c r="C775" s="439"/>
      <c r="D775" s="220"/>
      <c r="E775" s="220"/>
      <c r="F775" s="220"/>
      <c r="G775" s="220"/>
      <c r="H775" s="298"/>
      <c r="I775" s="220"/>
      <c r="J775" s="220"/>
      <c r="K775" s="220"/>
      <c r="L775" s="220"/>
      <c r="M775" s="299"/>
      <c r="N775" s="299"/>
      <c r="O775" s="220"/>
      <c r="P775" s="220"/>
      <c r="Q775" s="218"/>
      <c r="R775" s="219"/>
      <c r="S775" s="222"/>
      <c r="T775" s="223"/>
      <c r="U775" s="223"/>
      <c r="V775" s="223"/>
      <c r="W775" s="223"/>
      <c r="X775" s="223"/>
      <c r="Y775" s="223"/>
      <c r="Z775" s="223"/>
      <c r="AA775" s="223"/>
      <c r="AB775" s="223"/>
      <c r="AC775" s="223"/>
      <c r="AD775" s="223"/>
      <c r="AE775" s="223"/>
      <c r="AF775" s="223"/>
      <c r="AG775" s="223"/>
      <c r="AH775" s="223"/>
      <c r="AI775" s="223"/>
      <c r="AJ775" s="223"/>
      <c r="AK775" s="223"/>
      <c r="AL775" s="223"/>
      <c r="AM775" s="223"/>
      <c r="AN775" s="223"/>
      <c r="AO775" s="223"/>
      <c r="AP775" s="223"/>
      <c r="AQ775" s="223"/>
      <c r="AR775" s="223"/>
      <c r="AS775" s="223"/>
      <c r="AT775" s="223"/>
      <c r="AU775" s="223"/>
      <c r="AV775" s="223"/>
      <c r="AW775" s="223"/>
      <c r="AX775" s="223"/>
      <c r="AY775" s="223"/>
      <c r="AZ775" s="223"/>
      <c r="BA775" s="223"/>
      <c r="BB775" s="223"/>
      <c r="BC775" s="223"/>
      <c r="BD775" s="223"/>
      <c r="BE775" s="223"/>
      <c r="BF775" s="223"/>
      <c r="BG775" s="223"/>
    </row>
    <row r="776" spans="1:59" s="172" customFormat="1" x14ac:dyDescent="0.2">
      <c r="A776" s="254" t="s">
        <v>122</v>
      </c>
      <c r="B776" s="380"/>
      <c r="C776" s="441">
        <f>C777+C778</f>
        <v>9279011</v>
      </c>
      <c r="D776" s="220">
        <f t="shared" ref="D776:E776" si="792">D777+D778</f>
        <v>6363015</v>
      </c>
      <c r="E776" s="220">
        <f t="shared" si="792"/>
        <v>3816257</v>
      </c>
      <c r="F776" s="220">
        <f t="shared" ref="F776:P776" si="793">F777+F778</f>
        <v>0</v>
      </c>
      <c r="G776" s="220" t="e">
        <f t="shared" si="793"/>
        <v>#VALUE!</v>
      </c>
      <c r="H776" s="298">
        <f t="shared" si="793"/>
        <v>0</v>
      </c>
      <c r="I776" s="220">
        <f t="shared" si="793"/>
        <v>5261051</v>
      </c>
      <c r="J776" s="220">
        <f t="shared" si="793"/>
        <v>3343569</v>
      </c>
      <c r="K776" s="220">
        <f t="shared" si="793"/>
        <v>3343569</v>
      </c>
      <c r="L776" s="220">
        <f t="shared" si="793"/>
        <v>0</v>
      </c>
      <c r="M776" s="299">
        <f t="shared" si="793"/>
        <v>0</v>
      </c>
      <c r="N776" s="299">
        <f t="shared" si="793"/>
        <v>0</v>
      </c>
      <c r="O776" s="220">
        <f t="shared" si="793"/>
        <v>0</v>
      </c>
      <c r="P776" s="220">
        <f t="shared" si="793"/>
        <v>0</v>
      </c>
      <c r="Q776" s="320"/>
      <c r="R776" s="307"/>
      <c r="S776" s="222"/>
      <c r="T776" s="223"/>
      <c r="U776" s="223"/>
      <c r="V776" s="223"/>
      <c r="W776" s="223"/>
      <c r="X776" s="223"/>
      <c r="Y776" s="223"/>
      <c r="Z776" s="223"/>
      <c r="AA776" s="223"/>
      <c r="AB776" s="223"/>
      <c r="AC776" s="223"/>
      <c r="AD776" s="223"/>
      <c r="AE776" s="223"/>
      <c r="AF776" s="223"/>
      <c r="AG776" s="223"/>
      <c r="AH776" s="223"/>
      <c r="AI776" s="223"/>
      <c r="AJ776" s="223"/>
      <c r="AK776" s="223"/>
      <c r="AL776" s="223"/>
      <c r="AM776" s="223"/>
      <c r="AN776" s="223"/>
      <c r="AO776" s="223"/>
      <c r="AP776" s="223"/>
      <c r="AQ776" s="223"/>
      <c r="AR776" s="223"/>
      <c r="AS776" s="223"/>
      <c r="AT776" s="223"/>
      <c r="AU776" s="223"/>
      <c r="AV776" s="223"/>
      <c r="AW776" s="223"/>
      <c r="AX776" s="223"/>
      <c r="AY776" s="223"/>
      <c r="AZ776" s="223"/>
      <c r="BA776" s="223"/>
      <c r="BB776" s="223"/>
      <c r="BC776" s="223"/>
      <c r="BD776" s="223"/>
      <c r="BE776" s="223"/>
      <c r="BF776" s="223"/>
      <c r="BG776" s="223"/>
    </row>
    <row r="777" spans="1:59" x14ac:dyDescent="0.2">
      <c r="A777" s="241" t="s">
        <v>123</v>
      </c>
      <c r="B777" s="379"/>
      <c r="C777" s="441">
        <f t="shared" ref="C777:P777" si="794">C782+C785+C788</f>
        <v>0</v>
      </c>
      <c r="D777" s="220">
        <f t="shared" si="794"/>
        <v>0</v>
      </c>
      <c r="E777" s="220">
        <f t="shared" si="794"/>
        <v>0</v>
      </c>
      <c r="F777" s="220">
        <f t="shared" si="794"/>
        <v>0</v>
      </c>
      <c r="G777" s="220">
        <f t="shared" si="794"/>
        <v>0</v>
      </c>
      <c r="H777" s="298">
        <f t="shared" si="794"/>
        <v>0</v>
      </c>
      <c r="I777" s="220">
        <f t="shared" si="794"/>
        <v>0</v>
      </c>
      <c r="J777" s="220">
        <f t="shared" si="794"/>
        <v>0</v>
      </c>
      <c r="K777" s="220">
        <f t="shared" si="794"/>
        <v>0</v>
      </c>
      <c r="L777" s="220">
        <f t="shared" si="794"/>
        <v>0</v>
      </c>
      <c r="M777" s="299">
        <f t="shared" si="794"/>
        <v>0</v>
      </c>
      <c r="N777" s="299">
        <f t="shared" si="794"/>
        <v>0</v>
      </c>
      <c r="O777" s="220">
        <f t="shared" si="794"/>
        <v>0</v>
      </c>
      <c r="P777" s="220">
        <f t="shared" si="794"/>
        <v>0</v>
      </c>
      <c r="Q777" s="218"/>
      <c r="R777" s="219"/>
      <c r="S777" s="222"/>
      <c r="T777" s="223"/>
      <c r="U777" s="223"/>
      <c r="V777" s="223"/>
      <c r="W777" s="223"/>
      <c r="X777" s="223"/>
      <c r="Y777" s="223"/>
      <c r="Z777" s="223"/>
      <c r="AA777" s="223"/>
      <c r="AB777" s="223"/>
      <c r="AC777" s="223"/>
      <c r="AD777" s="223"/>
      <c r="AE777" s="223"/>
      <c r="AF777" s="223"/>
      <c r="AG777" s="223"/>
      <c r="AH777" s="223"/>
      <c r="AI777" s="223"/>
      <c r="AJ777" s="223"/>
      <c r="AK777" s="223"/>
      <c r="AL777" s="223"/>
      <c r="AM777" s="223"/>
      <c r="AN777" s="223"/>
      <c r="AO777" s="223"/>
      <c r="AP777" s="223"/>
      <c r="AQ777" s="223"/>
      <c r="AR777" s="223"/>
      <c r="AS777" s="223"/>
      <c r="AT777" s="223"/>
      <c r="AU777" s="223"/>
      <c r="AV777" s="223"/>
      <c r="AW777" s="223"/>
      <c r="AX777" s="223"/>
      <c r="AY777" s="223"/>
      <c r="AZ777" s="223"/>
      <c r="BA777" s="223"/>
      <c r="BB777" s="223"/>
      <c r="BC777" s="223"/>
      <c r="BD777" s="223"/>
      <c r="BE777" s="223"/>
      <c r="BF777" s="223"/>
      <c r="BG777" s="223"/>
    </row>
    <row r="778" spans="1:59" s="172" customFormat="1" ht="36" x14ac:dyDescent="0.2">
      <c r="A778" s="241" t="s">
        <v>124</v>
      </c>
      <c r="B778" s="380"/>
      <c r="C778" s="441">
        <f>C783+C786+C789</f>
        <v>9279011</v>
      </c>
      <c r="D778" s="220">
        <f t="shared" ref="D778:P778" si="795">D783+D786+D789</f>
        <v>6363015</v>
      </c>
      <c r="E778" s="220">
        <f t="shared" si="795"/>
        <v>3816257</v>
      </c>
      <c r="F778" s="220">
        <f t="shared" si="795"/>
        <v>0</v>
      </c>
      <c r="G778" s="220" t="e">
        <f t="shared" si="795"/>
        <v>#VALUE!</v>
      </c>
      <c r="H778" s="298">
        <f t="shared" si="795"/>
        <v>0</v>
      </c>
      <c r="I778" s="220">
        <f t="shared" si="795"/>
        <v>5261051</v>
      </c>
      <c r="J778" s="220">
        <f t="shared" si="795"/>
        <v>3343569</v>
      </c>
      <c r="K778" s="220">
        <f t="shared" si="795"/>
        <v>3343569</v>
      </c>
      <c r="L778" s="220">
        <f t="shared" si="795"/>
        <v>0</v>
      </c>
      <c r="M778" s="299">
        <f t="shared" si="795"/>
        <v>0</v>
      </c>
      <c r="N778" s="299">
        <f t="shared" si="795"/>
        <v>0</v>
      </c>
      <c r="O778" s="220">
        <f t="shared" si="795"/>
        <v>0</v>
      </c>
      <c r="P778" s="220">
        <f t="shared" si="795"/>
        <v>0</v>
      </c>
      <c r="Q778" s="320"/>
      <c r="R778" s="307"/>
      <c r="S778" s="222"/>
      <c r="T778" s="223"/>
      <c r="U778" s="223"/>
      <c r="V778" s="223"/>
      <c r="W778" s="223"/>
      <c r="X778" s="223"/>
      <c r="Y778" s="223"/>
      <c r="Z778" s="223"/>
      <c r="AA778" s="223"/>
      <c r="AB778" s="223"/>
      <c r="AC778" s="223"/>
      <c r="AD778" s="223"/>
      <c r="AE778" s="223"/>
      <c r="AF778" s="223"/>
      <c r="AG778" s="223"/>
      <c r="AH778" s="223"/>
      <c r="AI778" s="223"/>
      <c r="AJ778" s="223"/>
      <c r="AK778" s="223"/>
      <c r="AL778" s="223"/>
      <c r="AM778" s="223"/>
      <c r="AN778" s="223"/>
      <c r="AO778" s="223"/>
      <c r="AP778" s="223"/>
      <c r="AQ778" s="223"/>
      <c r="AR778" s="223"/>
      <c r="AS778" s="223"/>
      <c r="AT778" s="223"/>
      <c r="AU778" s="223"/>
      <c r="AV778" s="223"/>
      <c r="AW778" s="223"/>
      <c r="AX778" s="223"/>
      <c r="AY778" s="223"/>
      <c r="AZ778" s="223"/>
      <c r="BA778" s="223"/>
      <c r="BB778" s="223"/>
      <c r="BC778" s="223"/>
      <c r="BD778" s="223"/>
      <c r="BE778" s="223"/>
      <c r="BF778" s="223"/>
      <c r="BG778" s="223"/>
    </row>
    <row r="779" spans="1:59" x14ac:dyDescent="0.2">
      <c r="A779" s="254" t="s">
        <v>125</v>
      </c>
      <c r="B779" s="379"/>
      <c r="C779" s="441"/>
      <c r="D779" s="218"/>
      <c r="E779" s="218"/>
      <c r="F779" s="220"/>
      <c r="G779" s="218"/>
      <c r="H779" s="298"/>
      <c r="I779" s="218"/>
      <c r="J779" s="218"/>
      <c r="K779" s="218"/>
      <c r="L779" s="218"/>
      <c r="M779" s="299"/>
      <c r="N779" s="299"/>
      <c r="O779" s="218"/>
      <c r="P779" s="218"/>
      <c r="Q779" s="218"/>
      <c r="R779" s="233"/>
      <c r="S779" s="222"/>
      <c r="T779" s="223"/>
      <c r="U779" s="223"/>
      <c r="V779" s="223"/>
      <c r="W779" s="223"/>
      <c r="X779" s="223"/>
      <c r="Y779" s="223"/>
      <c r="Z779" s="223"/>
      <c r="AA779" s="223"/>
      <c r="AB779" s="223"/>
      <c r="AC779" s="223"/>
      <c r="AD779" s="223"/>
      <c r="AE779" s="223"/>
      <c r="AF779" s="223"/>
      <c r="AG779" s="223"/>
      <c r="AH779" s="223"/>
      <c r="AI779" s="223"/>
      <c r="AJ779" s="223"/>
      <c r="AK779" s="223"/>
      <c r="AL779" s="223"/>
      <c r="AM779" s="223"/>
      <c r="AN779" s="223"/>
      <c r="AO779" s="223"/>
      <c r="AP779" s="223"/>
      <c r="AQ779" s="223"/>
      <c r="AR779" s="223"/>
      <c r="AS779" s="223"/>
      <c r="AT779" s="223"/>
      <c r="AU779" s="223"/>
      <c r="AV779" s="223"/>
      <c r="AW779" s="223"/>
      <c r="AX779" s="223"/>
      <c r="AY779" s="223"/>
      <c r="AZ779" s="223"/>
      <c r="BA779" s="223"/>
      <c r="BB779" s="223"/>
      <c r="BC779" s="223"/>
      <c r="BD779" s="223"/>
      <c r="BE779" s="223"/>
      <c r="BF779" s="223"/>
      <c r="BG779" s="223"/>
    </row>
    <row r="780" spans="1:59" x14ac:dyDescent="0.2">
      <c r="A780" s="253" t="s">
        <v>126</v>
      </c>
      <c r="B780" s="379"/>
      <c r="C780" s="441"/>
      <c r="D780" s="218"/>
      <c r="E780" s="218"/>
      <c r="F780" s="220"/>
      <c r="G780" s="218"/>
      <c r="H780" s="298"/>
      <c r="I780" s="218"/>
      <c r="J780" s="218"/>
      <c r="K780" s="218"/>
      <c r="L780" s="218"/>
      <c r="M780" s="299"/>
      <c r="N780" s="299"/>
      <c r="O780" s="218"/>
      <c r="P780" s="218"/>
      <c r="Q780" s="218"/>
      <c r="R780" s="233"/>
      <c r="S780" s="222"/>
      <c r="T780" s="223"/>
      <c r="U780" s="223"/>
      <c r="V780" s="223"/>
      <c r="W780" s="223"/>
      <c r="X780" s="223"/>
      <c r="Y780" s="223"/>
      <c r="Z780" s="223"/>
      <c r="AA780" s="223"/>
      <c r="AB780" s="223"/>
      <c r="AC780" s="223"/>
      <c r="AD780" s="223"/>
      <c r="AE780" s="223"/>
      <c r="AF780" s="223"/>
      <c r="AG780" s="223"/>
      <c r="AH780" s="223"/>
      <c r="AI780" s="223"/>
      <c r="AJ780" s="223"/>
      <c r="AK780" s="223"/>
      <c r="AL780" s="223"/>
      <c r="AM780" s="223"/>
      <c r="AN780" s="223"/>
      <c r="AO780" s="223"/>
      <c r="AP780" s="223"/>
      <c r="AQ780" s="223"/>
      <c r="AR780" s="223"/>
      <c r="AS780" s="223"/>
      <c r="AT780" s="223"/>
      <c r="AU780" s="223"/>
      <c r="AV780" s="223"/>
      <c r="AW780" s="223"/>
      <c r="AX780" s="223"/>
      <c r="AY780" s="223"/>
      <c r="AZ780" s="223"/>
      <c r="BA780" s="223"/>
      <c r="BB780" s="223"/>
      <c r="BC780" s="223"/>
      <c r="BD780" s="223"/>
      <c r="BE780" s="223"/>
      <c r="BF780" s="223"/>
      <c r="BG780" s="223"/>
    </row>
    <row r="781" spans="1:59" s="172" customFormat="1" x14ac:dyDescent="0.2">
      <c r="A781" s="253" t="s">
        <v>127</v>
      </c>
      <c r="B781" s="380"/>
      <c r="C781" s="441">
        <f>C782+C783</f>
        <v>6878065</v>
      </c>
      <c r="D781" s="220">
        <f t="shared" ref="D781:E781" si="796">D782+D783</f>
        <v>6363015</v>
      </c>
      <c r="E781" s="220">
        <f t="shared" si="796"/>
        <v>3816257</v>
      </c>
      <c r="F781" s="220">
        <f t="shared" ref="F781:P781" si="797">F782+F783</f>
        <v>0</v>
      </c>
      <c r="G781" s="220" t="e">
        <f t="shared" si="797"/>
        <v>#VALUE!</v>
      </c>
      <c r="H781" s="298">
        <f t="shared" si="797"/>
        <v>0</v>
      </c>
      <c r="I781" s="220">
        <f t="shared" si="797"/>
        <v>4192716</v>
      </c>
      <c r="J781" s="220">
        <f t="shared" si="797"/>
        <v>2458774</v>
      </c>
      <c r="K781" s="220">
        <f t="shared" si="797"/>
        <v>2458774</v>
      </c>
      <c r="L781" s="220">
        <f t="shared" si="797"/>
        <v>0</v>
      </c>
      <c r="M781" s="299">
        <f t="shared" si="797"/>
        <v>0</v>
      </c>
      <c r="N781" s="299">
        <f t="shared" si="797"/>
        <v>0</v>
      </c>
      <c r="O781" s="220">
        <f t="shared" si="797"/>
        <v>0</v>
      </c>
      <c r="P781" s="220">
        <f t="shared" si="797"/>
        <v>0</v>
      </c>
      <c r="Q781" s="320"/>
      <c r="R781" s="307"/>
      <c r="S781" s="222"/>
      <c r="T781" s="223"/>
      <c r="U781" s="223"/>
      <c r="V781" s="223"/>
      <c r="W781" s="223"/>
      <c r="X781" s="223"/>
      <c r="Y781" s="223"/>
      <c r="Z781" s="223"/>
      <c r="AA781" s="223"/>
      <c r="AB781" s="223"/>
      <c r="AC781" s="223"/>
      <c r="AD781" s="223"/>
      <c r="AE781" s="223"/>
      <c r="AF781" s="223"/>
      <c r="AG781" s="223"/>
      <c r="AH781" s="223"/>
      <c r="AI781" s="223"/>
      <c r="AJ781" s="223"/>
      <c r="AK781" s="223"/>
      <c r="AL781" s="223"/>
      <c r="AM781" s="223"/>
      <c r="AN781" s="223"/>
      <c r="AO781" s="223"/>
      <c r="AP781" s="223"/>
      <c r="AQ781" s="223"/>
      <c r="AR781" s="223"/>
      <c r="AS781" s="223"/>
      <c r="AT781" s="223"/>
      <c r="AU781" s="223"/>
      <c r="AV781" s="223"/>
      <c r="AW781" s="223"/>
      <c r="AX781" s="223"/>
      <c r="AY781" s="223"/>
      <c r="AZ781" s="223"/>
      <c r="BA781" s="223"/>
      <c r="BB781" s="223"/>
      <c r="BC781" s="223"/>
      <c r="BD781" s="223"/>
      <c r="BE781" s="223"/>
      <c r="BF781" s="223"/>
      <c r="BG781" s="223"/>
    </row>
    <row r="782" spans="1:59" x14ac:dyDescent="0.2">
      <c r="A782" s="241" t="s">
        <v>123</v>
      </c>
      <c r="B782" s="379"/>
      <c r="C782" s="439">
        <f>C802</f>
        <v>0</v>
      </c>
      <c r="D782" s="220">
        <f t="shared" ref="D782:E782" si="798">D802</f>
        <v>0</v>
      </c>
      <c r="E782" s="220">
        <f t="shared" si="798"/>
        <v>0</v>
      </c>
      <c r="F782" s="220">
        <f t="shared" ref="F782:P782" si="799">F802</f>
        <v>0</v>
      </c>
      <c r="G782" s="220">
        <f t="shared" si="799"/>
        <v>0</v>
      </c>
      <c r="H782" s="298">
        <f t="shared" si="799"/>
        <v>0</v>
      </c>
      <c r="I782" s="220">
        <f t="shared" si="799"/>
        <v>0</v>
      </c>
      <c r="J782" s="220">
        <f t="shared" si="799"/>
        <v>0</v>
      </c>
      <c r="K782" s="220">
        <f t="shared" si="799"/>
        <v>0</v>
      </c>
      <c r="L782" s="220">
        <f t="shared" si="799"/>
        <v>0</v>
      </c>
      <c r="M782" s="299">
        <f t="shared" si="799"/>
        <v>0</v>
      </c>
      <c r="N782" s="299">
        <f t="shared" si="799"/>
        <v>0</v>
      </c>
      <c r="O782" s="220">
        <f t="shared" si="799"/>
        <v>0</v>
      </c>
      <c r="P782" s="220">
        <f t="shared" si="799"/>
        <v>0</v>
      </c>
      <c r="Q782" s="218"/>
      <c r="R782" s="219"/>
      <c r="S782" s="222"/>
      <c r="T782" s="223"/>
      <c r="U782" s="223"/>
      <c r="V782" s="223"/>
      <c r="W782" s="223"/>
      <c r="X782" s="223"/>
      <c r="Y782" s="223"/>
      <c r="Z782" s="223"/>
      <c r="AA782" s="223"/>
      <c r="AB782" s="223"/>
      <c r="AC782" s="223"/>
      <c r="AD782" s="223"/>
      <c r="AE782" s="223"/>
      <c r="AF782" s="223"/>
      <c r="AG782" s="223"/>
      <c r="AH782" s="223"/>
      <c r="AI782" s="223"/>
      <c r="AJ782" s="223"/>
      <c r="AK782" s="223"/>
      <c r="AL782" s="223"/>
      <c r="AM782" s="223"/>
      <c r="AN782" s="223"/>
      <c r="AO782" s="223"/>
      <c r="AP782" s="223"/>
      <c r="AQ782" s="223"/>
      <c r="AR782" s="223"/>
      <c r="AS782" s="223"/>
      <c r="AT782" s="223"/>
      <c r="AU782" s="223"/>
      <c r="AV782" s="223"/>
      <c r="AW782" s="223"/>
      <c r="AX782" s="223"/>
      <c r="AY782" s="223"/>
      <c r="AZ782" s="223"/>
      <c r="BA782" s="223"/>
      <c r="BB782" s="223"/>
      <c r="BC782" s="223"/>
      <c r="BD782" s="223"/>
      <c r="BE782" s="223"/>
      <c r="BF782" s="223"/>
      <c r="BG782" s="223"/>
    </row>
    <row r="783" spans="1:59" s="171" customFormat="1" ht="36" x14ac:dyDescent="0.2">
      <c r="A783" s="241" t="s">
        <v>124</v>
      </c>
      <c r="B783" s="379"/>
      <c r="C783" s="439">
        <f>C803+C804+C805+C806</f>
        <v>6878065</v>
      </c>
      <c r="D783" s="220">
        <f t="shared" ref="D783:E783" si="800">D803+D804+D805+D806</f>
        <v>6363015</v>
      </c>
      <c r="E783" s="220">
        <f t="shared" si="800"/>
        <v>3816257</v>
      </c>
      <c r="F783" s="220">
        <f t="shared" ref="F783:P783" si="801">F803+F804+F805+F806</f>
        <v>0</v>
      </c>
      <c r="G783" s="220" t="e">
        <f t="shared" si="801"/>
        <v>#VALUE!</v>
      </c>
      <c r="H783" s="298">
        <f t="shared" si="801"/>
        <v>0</v>
      </c>
      <c r="I783" s="220">
        <f t="shared" si="801"/>
        <v>4192716</v>
      </c>
      <c r="J783" s="220">
        <f t="shared" si="801"/>
        <v>2458774</v>
      </c>
      <c r="K783" s="220">
        <f t="shared" si="801"/>
        <v>2458774</v>
      </c>
      <c r="L783" s="220">
        <f t="shared" si="801"/>
        <v>0</v>
      </c>
      <c r="M783" s="299">
        <f t="shared" si="801"/>
        <v>0</v>
      </c>
      <c r="N783" s="299">
        <f t="shared" si="801"/>
        <v>0</v>
      </c>
      <c r="O783" s="220">
        <f t="shared" si="801"/>
        <v>0</v>
      </c>
      <c r="P783" s="220">
        <f t="shared" si="801"/>
        <v>0</v>
      </c>
      <c r="Q783" s="218"/>
      <c r="R783" s="219"/>
      <c r="S783" s="222"/>
      <c r="T783" s="223"/>
      <c r="U783" s="223"/>
      <c r="V783" s="223"/>
      <c r="W783" s="223"/>
      <c r="X783" s="223"/>
      <c r="Y783" s="223"/>
      <c r="Z783" s="223"/>
      <c r="AA783" s="223"/>
      <c r="AB783" s="223"/>
      <c r="AC783" s="223"/>
      <c r="AD783" s="223"/>
      <c r="AE783" s="223"/>
      <c r="AF783" s="223"/>
      <c r="AG783" s="223"/>
      <c r="AH783" s="223"/>
      <c r="AI783" s="223"/>
      <c r="AJ783" s="223"/>
      <c r="AK783" s="223"/>
      <c r="AL783" s="223"/>
      <c r="AM783" s="223"/>
      <c r="AN783" s="223"/>
      <c r="AO783" s="223"/>
      <c r="AP783" s="223"/>
      <c r="AQ783" s="223"/>
      <c r="AR783" s="223"/>
      <c r="AS783" s="223"/>
      <c r="AT783" s="223"/>
      <c r="AU783" s="223"/>
      <c r="AV783" s="223"/>
      <c r="AW783" s="223"/>
      <c r="AX783" s="223"/>
      <c r="AY783" s="223"/>
      <c r="AZ783" s="223"/>
      <c r="BA783" s="223"/>
      <c r="BB783" s="223"/>
      <c r="BC783" s="223"/>
      <c r="BD783" s="223"/>
      <c r="BE783" s="223"/>
      <c r="BF783" s="223"/>
      <c r="BG783" s="223"/>
    </row>
    <row r="784" spans="1:59" x14ac:dyDescent="0.2">
      <c r="A784" s="241" t="s">
        <v>473</v>
      </c>
      <c r="B784" s="263"/>
      <c r="C784" s="439">
        <f t="shared" ref="C784:P784" si="802">C785+C786</f>
        <v>0</v>
      </c>
      <c r="D784" s="218">
        <f t="shared" si="802"/>
        <v>0</v>
      </c>
      <c r="E784" s="218">
        <f t="shared" si="802"/>
        <v>0</v>
      </c>
      <c r="F784" s="220">
        <f t="shared" si="802"/>
        <v>0</v>
      </c>
      <c r="G784" s="218">
        <f t="shared" si="802"/>
        <v>0</v>
      </c>
      <c r="H784" s="298">
        <f t="shared" si="802"/>
        <v>0</v>
      </c>
      <c r="I784" s="218">
        <f t="shared" si="802"/>
        <v>0</v>
      </c>
      <c r="J784" s="218">
        <f t="shared" si="802"/>
        <v>449795</v>
      </c>
      <c r="K784" s="218">
        <f t="shared" si="802"/>
        <v>449795</v>
      </c>
      <c r="L784" s="218">
        <f t="shared" si="802"/>
        <v>0</v>
      </c>
      <c r="M784" s="299">
        <f t="shared" si="802"/>
        <v>0</v>
      </c>
      <c r="N784" s="299">
        <f t="shared" si="802"/>
        <v>0</v>
      </c>
      <c r="O784" s="218">
        <f t="shared" si="802"/>
        <v>0</v>
      </c>
      <c r="P784" s="218">
        <f t="shared" si="802"/>
        <v>0</v>
      </c>
      <c r="Q784" s="218"/>
      <c r="R784" s="219"/>
      <c r="S784" s="224"/>
      <c r="T784" s="225"/>
    </row>
    <row r="785" spans="1:20" x14ac:dyDescent="0.2">
      <c r="A785" s="241" t="s">
        <v>123</v>
      </c>
      <c r="B785" s="263"/>
      <c r="C785" s="439">
        <f t="shared" ref="C785:P785" si="803">C808</f>
        <v>0</v>
      </c>
      <c r="D785" s="218">
        <f t="shared" si="803"/>
        <v>0</v>
      </c>
      <c r="E785" s="218">
        <f t="shared" si="803"/>
        <v>0</v>
      </c>
      <c r="F785" s="220">
        <f t="shared" si="803"/>
        <v>0</v>
      </c>
      <c r="G785" s="218">
        <f t="shared" si="803"/>
        <v>0</v>
      </c>
      <c r="H785" s="298">
        <f t="shared" si="803"/>
        <v>0</v>
      </c>
      <c r="I785" s="218">
        <f t="shared" si="803"/>
        <v>0</v>
      </c>
      <c r="J785" s="218">
        <f t="shared" si="803"/>
        <v>0</v>
      </c>
      <c r="K785" s="218">
        <f t="shared" si="803"/>
        <v>0</v>
      </c>
      <c r="L785" s="218">
        <f t="shared" si="803"/>
        <v>0</v>
      </c>
      <c r="M785" s="299">
        <f t="shared" si="803"/>
        <v>0</v>
      </c>
      <c r="N785" s="299">
        <f t="shared" si="803"/>
        <v>0</v>
      </c>
      <c r="O785" s="218">
        <f t="shared" si="803"/>
        <v>0</v>
      </c>
      <c r="P785" s="218">
        <f t="shared" si="803"/>
        <v>0</v>
      </c>
      <c r="Q785" s="218"/>
      <c r="R785" s="219"/>
      <c r="S785" s="224"/>
      <c r="T785" s="225"/>
    </row>
    <row r="786" spans="1:20" ht="36" x14ac:dyDescent="0.2">
      <c r="A786" s="241" t="s">
        <v>124</v>
      </c>
      <c r="B786" s="374"/>
      <c r="C786" s="441">
        <f>C809</f>
        <v>0</v>
      </c>
      <c r="D786" s="220">
        <f t="shared" ref="D786:P786" si="804">D809</f>
        <v>0</v>
      </c>
      <c r="E786" s="220">
        <f t="shared" si="804"/>
        <v>0</v>
      </c>
      <c r="F786" s="220">
        <f t="shared" si="804"/>
        <v>0</v>
      </c>
      <c r="G786" s="220">
        <f t="shared" si="804"/>
        <v>0</v>
      </c>
      <c r="H786" s="298">
        <f t="shared" si="804"/>
        <v>0</v>
      </c>
      <c r="I786" s="220">
        <f t="shared" si="804"/>
        <v>0</v>
      </c>
      <c r="J786" s="220">
        <f t="shared" si="804"/>
        <v>449795</v>
      </c>
      <c r="K786" s="220">
        <f t="shared" si="804"/>
        <v>449795</v>
      </c>
      <c r="L786" s="220">
        <f t="shared" si="804"/>
        <v>0</v>
      </c>
      <c r="M786" s="299">
        <f t="shared" si="804"/>
        <v>0</v>
      </c>
      <c r="N786" s="299">
        <f t="shared" si="804"/>
        <v>0</v>
      </c>
      <c r="O786" s="220">
        <f t="shared" si="804"/>
        <v>0</v>
      </c>
      <c r="P786" s="220">
        <f t="shared" si="804"/>
        <v>0</v>
      </c>
      <c r="Q786" s="324"/>
      <c r="R786" s="229"/>
      <c r="S786" s="226"/>
      <c r="T786" s="225"/>
    </row>
    <row r="787" spans="1:20" s="223" customFormat="1" x14ac:dyDescent="0.2">
      <c r="A787" s="255" t="s">
        <v>136</v>
      </c>
      <c r="B787" s="374"/>
      <c r="C787" s="439">
        <f>C788+C789</f>
        <v>2400946</v>
      </c>
      <c r="D787" s="439">
        <f t="shared" ref="D787:P787" si="805">D788+D789</f>
        <v>0</v>
      </c>
      <c r="E787" s="439">
        <f t="shared" si="805"/>
        <v>0</v>
      </c>
      <c r="F787" s="439">
        <f t="shared" si="805"/>
        <v>0</v>
      </c>
      <c r="G787" s="439">
        <f t="shared" si="805"/>
        <v>0</v>
      </c>
      <c r="H787" s="439">
        <f t="shared" si="805"/>
        <v>0</v>
      </c>
      <c r="I787" s="439">
        <f t="shared" si="805"/>
        <v>1068335</v>
      </c>
      <c r="J787" s="439">
        <f t="shared" si="805"/>
        <v>435000</v>
      </c>
      <c r="K787" s="439">
        <f t="shared" si="805"/>
        <v>435000</v>
      </c>
      <c r="L787" s="439">
        <f t="shared" si="805"/>
        <v>0</v>
      </c>
      <c r="M787" s="439">
        <f t="shared" si="805"/>
        <v>0</v>
      </c>
      <c r="N787" s="439">
        <f t="shared" si="805"/>
        <v>0</v>
      </c>
      <c r="O787" s="439">
        <f t="shared" si="805"/>
        <v>0</v>
      </c>
      <c r="P787" s="439">
        <f t="shared" si="805"/>
        <v>0</v>
      </c>
      <c r="Q787" s="385"/>
      <c r="R787" s="230"/>
      <c r="S787" s="227"/>
      <c r="T787" s="228"/>
    </row>
    <row r="788" spans="1:20" x14ac:dyDescent="0.2">
      <c r="A788" s="240" t="s">
        <v>123</v>
      </c>
      <c r="B788" s="379"/>
      <c r="C788" s="439">
        <f>C811</f>
        <v>0</v>
      </c>
      <c r="D788" s="382">
        <f t="shared" ref="D788:E788" si="806">D811</f>
        <v>0</v>
      </c>
      <c r="E788" s="382">
        <f t="shared" si="806"/>
        <v>0</v>
      </c>
      <c r="F788" s="382">
        <f t="shared" ref="F788:P788" si="807">F811</f>
        <v>0</v>
      </c>
      <c r="G788" s="382">
        <f t="shared" si="807"/>
        <v>0</v>
      </c>
      <c r="H788" s="383">
        <f t="shared" si="807"/>
        <v>0</v>
      </c>
      <c r="I788" s="382">
        <f t="shared" si="807"/>
        <v>0</v>
      </c>
      <c r="J788" s="382">
        <f t="shared" si="807"/>
        <v>0</v>
      </c>
      <c r="K788" s="382">
        <f t="shared" si="807"/>
        <v>0</v>
      </c>
      <c r="L788" s="382">
        <f t="shared" si="807"/>
        <v>0</v>
      </c>
      <c r="M788" s="384">
        <f t="shared" si="807"/>
        <v>0</v>
      </c>
      <c r="N788" s="384">
        <f t="shared" si="807"/>
        <v>0</v>
      </c>
      <c r="O788" s="382">
        <f t="shared" si="807"/>
        <v>0</v>
      </c>
      <c r="P788" s="382">
        <f t="shared" si="807"/>
        <v>0</v>
      </c>
      <c r="Q788" s="218"/>
      <c r="R788" s="219"/>
      <c r="S788" s="224"/>
      <c r="T788" s="225"/>
    </row>
    <row r="789" spans="1:20" ht="36" x14ac:dyDescent="0.2">
      <c r="A789" s="240" t="s">
        <v>124</v>
      </c>
      <c r="B789" s="379" t="s">
        <v>129</v>
      </c>
      <c r="C789" s="439">
        <f>C812+C813</f>
        <v>2400946</v>
      </c>
      <c r="D789" s="439">
        <f t="shared" ref="D789:P789" si="808">D812+D813</f>
        <v>0</v>
      </c>
      <c r="E789" s="439">
        <f t="shared" si="808"/>
        <v>0</v>
      </c>
      <c r="F789" s="439">
        <f t="shared" si="808"/>
        <v>0</v>
      </c>
      <c r="G789" s="439">
        <f t="shared" si="808"/>
        <v>0</v>
      </c>
      <c r="H789" s="439">
        <f t="shared" si="808"/>
        <v>0</v>
      </c>
      <c r="I789" s="439">
        <f t="shared" si="808"/>
        <v>1068335</v>
      </c>
      <c r="J789" s="439">
        <f t="shared" si="808"/>
        <v>435000</v>
      </c>
      <c r="K789" s="439">
        <f t="shared" si="808"/>
        <v>435000</v>
      </c>
      <c r="L789" s="439">
        <f t="shared" si="808"/>
        <v>0</v>
      </c>
      <c r="M789" s="439">
        <f t="shared" si="808"/>
        <v>0</v>
      </c>
      <c r="N789" s="439">
        <f t="shared" si="808"/>
        <v>0</v>
      </c>
      <c r="O789" s="439">
        <f t="shared" si="808"/>
        <v>0</v>
      </c>
      <c r="P789" s="439">
        <f t="shared" si="808"/>
        <v>0</v>
      </c>
      <c r="Q789" s="218"/>
      <c r="R789" s="219"/>
      <c r="S789" s="178"/>
    </row>
    <row r="790" spans="1:20" x14ac:dyDescent="0.2">
      <c r="A790" s="245" t="s">
        <v>260</v>
      </c>
      <c r="B790" s="336"/>
      <c r="C790" s="337"/>
      <c r="D790" s="211"/>
      <c r="E790" s="211"/>
      <c r="F790" s="309"/>
      <c r="G790" s="211"/>
      <c r="H790" s="310"/>
      <c r="I790" s="211"/>
      <c r="J790" s="211"/>
      <c r="K790" s="211"/>
      <c r="L790" s="211"/>
      <c r="M790" s="311"/>
      <c r="N790" s="311"/>
      <c r="O790" s="211"/>
      <c r="P790" s="211"/>
      <c r="Q790" s="211"/>
      <c r="R790" s="312"/>
    </row>
    <row r="791" spans="1:20" x14ac:dyDescent="0.2">
      <c r="A791" s="245" t="s">
        <v>261</v>
      </c>
      <c r="B791" s="336"/>
      <c r="C791" s="337"/>
      <c r="D791" s="211"/>
      <c r="E791" s="211"/>
      <c r="F791" s="309"/>
      <c r="G791" s="211"/>
      <c r="H791" s="310"/>
      <c r="I791" s="211"/>
      <c r="J791" s="211"/>
      <c r="K791" s="211"/>
      <c r="L791" s="211"/>
      <c r="M791" s="311"/>
      <c r="N791" s="311"/>
      <c r="O791" s="211"/>
      <c r="P791" s="211"/>
      <c r="Q791" s="211"/>
      <c r="R791" s="312"/>
    </row>
    <row r="792" spans="1:20" x14ac:dyDescent="0.2">
      <c r="A792" s="239" t="s">
        <v>118</v>
      </c>
      <c r="B792" s="263"/>
      <c r="C792" s="439">
        <f>SUM(C793:C796)</f>
        <v>9279011</v>
      </c>
      <c r="D792" s="218">
        <f t="shared" ref="D792:E792" si="809">SUM(D793:D796)</f>
        <v>6363015</v>
      </c>
      <c r="E792" s="218">
        <f t="shared" si="809"/>
        <v>3816257</v>
      </c>
      <c r="F792" s="220">
        <f t="shared" ref="F792:P792" si="810">SUM(F793:F796)</f>
        <v>0</v>
      </c>
      <c r="G792" s="218" t="e">
        <f t="shared" si="810"/>
        <v>#VALUE!</v>
      </c>
      <c r="H792" s="298">
        <f t="shared" si="810"/>
        <v>0</v>
      </c>
      <c r="I792" s="218">
        <f t="shared" si="810"/>
        <v>5261051</v>
      </c>
      <c r="J792" s="218">
        <f t="shared" si="810"/>
        <v>3343569</v>
      </c>
      <c r="K792" s="218">
        <f t="shared" si="810"/>
        <v>3343569</v>
      </c>
      <c r="L792" s="218">
        <f t="shared" si="810"/>
        <v>0</v>
      </c>
      <c r="M792" s="299">
        <f t="shared" si="810"/>
        <v>0</v>
      </c>
      <c r="N792" s="299">
        <f t="shared" si="810"/>
        <v>0</v>
      </c>
      <c r="O792" s="218">
        <f t="shared" si="810"/>
        <v>0</v>
      </c>
      <c r="P792" s="218">
        <f t="shared" si="810"/>
        <v>0</v>
      </c>
      <c r="Q792" s="218"/>
      <c r="R792" s="219"/>
      <c r="S792" s="178"/>
    </row>
    <row r="793" spans="1:20" x14ac:dyDescent="0.2">
      <c r="A793" s="238" t="s">
        <v>119</v>
      </c>
      <c r="B793" s="263"/>
      <c r="C793" s="439"/>
      <c r="D793" s="218"/>
      <c r="E793" s="218"/>
      <c r="F793" s="220"/>
      <c r="G793" s="218"/>
      <c r="H793" s="298"/>
      <c r="I793" s="218"/>
      <c r="J793" s="218"/>
      <c r="K793" s="218"/>
      <c r="L793" s="218"/>
      <c r="M793" s="299"/>
      <c r="N793" s="299"/>
      <c r="O793" s="218"/>
      <c r="P793" s="218"/>
      <c r="Q793" s="218"/>
      <c r="R793" s="219"/>
      <c r="S793" s="178"/>
    </row>
    <row r="794" spans="1:20" x14ac:dyDescent="0.2">
      <c r="A794" s="238" t="s">
        <v>120</v>
      </c>
      <c r="B794" s="263"/>
      <c r="C794" s="439"/>
      <c r="D794" s="218"/>
      <c r="E794" s="218"/>
      <c r="F794" s="220"/>
      <c r="G794" s="218"/>
      <c r="H794" s="298"/>
      <c r="I794" s="218"/>
      <c r="J794" s="218"/>
      <c r="K794" s="218"/>
      <c r="L794" s="218"/>
      <c r="M794" s="299"/>
      <c r="N794" s="299"/>
      <c r="O794" s="218"/>
      <c r="P794" s="218"/>
      <c r="Q794" s="218"/>
      <c r="R794" s="233"/>
      <c r="S794" s="178"/>
    </row>
    <row r="795" spans="1:20" ht="24" x14ac:dyDescent="0.2">
      <c r="A795" s="238" t="s">
        <v>616</v>
      </c>
      <c r="B795" s="263"/>
      <c r="C795" s="439"/>
      <c r="D795" s="218"/>
      <c r="E795" s="218"/>
      <c r="F795" s="220"/>
      <c r="G795" s="218"/>
      <c r="H795" s="298"/>
      <c r="I795" s="218"/>
      <c r="J795" s="218"/>
      <c r="K795" s="218"/>
      <c r="L795" s="218"/>
      <c r="M795" s="299"/>
      <c r="N795" s="299"/>
      <c r="O795" s="218"/>
      <c r="P795" s="218"/>
      <c r="Q795" s="218"/>
      <c r="R795" s="233"/>
      <c r="S795" s="178"/>
    </row>
    <row r="796" spans="1:20" x14ac:dyDescent="0.2">
      <c r="A796" s="239" t="s">
        <v>122</v>
      </c>
      <c r="B796" s="263"/>
      <c r="C796" s="439">
        <f>C797+C798</f>
        <v>9279011</v>
      </c>
      <c r="D796" s="218">
        <f t="shared" ref="D796:E796" si="811">D797+D798</f>
        <v>6363015</v>
      </c>
      <c r="E796" s="218">
        <f t="shared" si="811"/>
        <v>3816257</v>
      </c>
      <c r="F796" s="220">
        <f t="shared" ref="F796:P796" si="812">F797+F798</f>
        <v>0</v>
      </c>
      <c r="G796" s="218" t="e">
        <f t="shared" si="812"/>
        <v>#VALUE!</v>
      </c>
      <c r="H796" s="298">
        <f t="shared" si="812"/>
        <v>0</v>
      </c>
      <c r="I796" s="218">
        <f t="shared" si="812"/>
        <v>5261051</v>
      </c>
      <c r="J796" s="218">
        <f t="shared" si="812"/>
        <v>3343569</v>
      </c>
      <c r="K796" s="218">
        <f t="shared" si="812"/>
        <v>3343569</v>
      </c>
      <c r="L796" s="218">
        <f t="shared" si="812"/>
        <v>0</v>
      </c>
      <c r="M796" s="299">
        <f t="shared" si="812"/>
        <v>0</v>
      </c>
      <c r="N796" s="299">
        <f t="shared" si="812"/>
        <v>0</v>
      </c>
      <c r="O796" s="218">
        <f t="shared" si="812"/>
        <v>0</v>
      </c>
      <c r="P796" s="218">
        <f t="shared" si="812"/>
        <v>0</v>
      </c>
      <c r="Q796" s="218"/>
      <c r="R796" s="233"/>
      <c r="S796" s="178"/>
    </row>
    <row r="797" spans="1:20" x14ac:dyDescent="0.2">
      <c r="A797" s="240" t="s">
        <v>123</v>
      </c>
      <c r="B797" s="263"/>
      <c r="C797" s="439">
        <f>C802+C808+C811</f>
        <v>0</v>
      </c>
      <c r="D797" s="218">
        <f t="shared" ref="D797:P797" si="813">D802+D808+D811</f>
        <v>0</v>
      </c>
      <c r="E797" s="218">
        <f t="shared" si="813"/>
        <v>0</v>
      </c>
      <c r="F797" s="220">
        <f t="shared" si="813"/>
        <v>0</v>
      </c>
      <c r="G797" s="218">
        <f t="shared" si="813"/>
        <v>0</v>
      </c>
      <c r="H797" s="298">
        <f t="shared" si="813"/>
        <v>0</v>
      </c>
      <c r="I797" s="218">
        <f t="shared" si="813"/>
        <v>0</v>
      </c>
      <c r="J797" s="218">
        <f t="shared" si="813"/>
        <v>0</v>
      </c>
      <c r="K797" s="218">
        <f t="shared" si="813"/>
        <v>0</v>
      </c>
      <c r="L797" s="218">
        <f t="shared" si="813"/>
        <v>0</v>
      </c>
      <c r="M797" s="299">
        <f t="shared" si="813"/>
        <v>0</v>
      </c>
      <c r="N797" s="299">
        <f t="shared" si="813"/>
        <v>0</v>
      </c>
      <c r="O797" s="218">
        <f t="shared" si="813"/>
        <v>0</v>
      </c>
      <c r="P797" s="218">
        <f t="shared" si="813"/>
        <v>0</v>
      </c>
      <c r="Q797" s="218"/>
      <c r="R797" s="233"/>
      <c r="S797" s="178"/>
    </row>
    <row r="798" spans="1:20" ht="36" x14ac:dyDescent="0.2">
      <c r="A798" s="240" t="s">
        <v>124</v>
      </c>
      <c r="B798" s="263"/>
      <c r="C798" s="439">
        <f>C803+C804+C805+C806+C809+C812+C813</f>
        <v>9279011</v>
      </c>
      <c r="D798" s="218">
        <f t="shared" ref="D798:P798" si="814">D803+D804+D805+D806+D809+D812+D813</f>
        <v>6363015</v>
      </c>
      <c r="E798" s="218">
        <f t="shared" si="814"/>
        <v>3816257</v>
      </c>
      <c r="F798" s="220">
        <f t="shared" si="814"/>
        <v>0</v>
      </c>
      <c r="G798" s="218" t="e">
        <f t="shared" si="814"/>
        <v>#VALUE!</v>
      </c>
      <c r="H798" s="298">
        <f t="shared" si="814"/>
        <v>0</v>
      </c>
      <c r="I798" s="218">
        <f t="shared" si="814"/>
        <v>5261051</v>
      </c>
      <c r="J798" s="218">
        <f t="shared" si="814"/>
        <v>3343569</v>
      </c>
      <c r="K798" s="218">
        <f t="shared" si="814"/>
        <v>3343569</v>
      </c>
      <c r="L798" s="218">
        <f t="shared" si="814"/>
        <v>0</v>
      </c>
      <c r="M798" s="299">
        <f t="shared" si="814"/>
        <v>0</v>
      </c>
      <c r="N798" s="299">
        <f t="shared" si="814"/>
        <v>0</v>
      </c>
      <c r="O798" s="218">
        <f t="shared" si="814"/>
        <v>0</v>
      </c>
      <c r="P798" s="218">
        <f t="shared" si="814"/>
        <v>0</v>
      </c>
      <c r="Q798" s="218"/>
      <c r="R798" s="233"/>
      <c r="S798" s="178"/>
    </row>
    <row r="799" spans="1:20" x14ac:dyDescent="0.2">
      <c r="A799" s="239" t="s">
        <v>125</v>
      </c>
      <c r="B799" s="263"/>
      <c r="C799" s="439"/>
      <c r="D799" s="218"/>
      <c r="E799" s="218"/>
      <c r="F799" s="220"/>
      <c r="G799" s="218"/>
      <c r="H799" s="298"/>
      <c r="I799" s="218"/>
      <c r="J799" s="218"/>
      <c r="K799" s="218"/>
      <c r="L799" s="218"/>
      <c r="M799" s="299"/>
      <c r="N799" s="299"/>
      <c r="O799" s="218"/>
      <c r="P799" s="218"/>
      <c r="Q799" s="218"/>
      <c r="R799" s="233"/>
      <c r="S799" s="178"/>
    </row>
    <row r="800" spans="1:20" x14ac:dyDescent="0.2">
      <c r="A800" s="238" t="s">
        <v>126</v>
      </c>
      <c r="B800" s="263"/>
      <c r="C800" s="439"/>
      <c r="D800" s="218"/>
      <c r="E800" s="218"/>
      <c r="F800" s="220"/>
      <c r="G800" s="218"/>
      <c r="H800" s="298"/>
      <c r="I800" s="218"/>
      <c r="J800" s="218"/>
      <c r="K800" s="218"/>
      <c r="L800" s="218"/>
      <c r="M800" s="299"/>
      <c r="N800" s="299"/>
      <c r="O800" s="218"/>
      <c r="P800" s="218"/>
      <c r="Q800" s="218"/>
      <c r="R800" s="233"/>
      <c r="S800" s="178"/>
    </row>
    <row r="801" spans="1:19" x14ac:dyDescent="0.2">
      <c r="A801" s="238" t="s">
        <v>127</v>
      </c>
      <c r="B801" s="263"/>
      <c r="C801" s="439">
        <f>C802+C803+C804+C805+C806</f>
        <v>6878065</v>
      </c>
      <c r="D801" s="218">
        <f t="shared" ref="D801:E801" si="815">D802+D803+D804+D805+D806</f>
        <v>6363015</v>
      </c>
      <c r="E801" s="218">
        <f t="shared" si="815"/>
        <v>3816257</v>
      </c>
      <c r="F801" s="220">
        <f t="shared" ref="F801:P801" si="816">F802+F803+F804+F805+F806</f>
        <v>0</v>
      </c>
      <c r="G801" s="218" t="e">
        <f t="shared" si="816"/>
        <v>#VALUE!</v>
      </c>
      <c r="H801" s="298">
        <f t="shared" si="816"/>
        <v>0</v>
      </c>
      <c r="I801" s="218">
        <f t="shared" si="816"/>
        <v>4192716</v>
      </c>
      <c r="J801" s="218">
        <f t="shared" si="816"/>
        <v>2458774</v>
      </c>
      <c r="K801" s="218">
        <f t="shared" si="816"/>
        <v>2458774</v>
      </c>
      <c r="L801" s="218">
        <f t="shared" si="816"/>
        <v>0</v>
      </c>
      <c r="M801" s="299">
        <f t="shared" si="816"/>
        <v>0</v>
      </c>
      <c r="N801" s="299">
        <f t="shared" si="816"/>
        <v>0</v>
      </c>
      <c r="O801" s="218">
        <f t="shared" si="816"/>
        <v>0</v>
      </c>
      <c r="P801" s="218">
        <f t="shared" si="816"/>
        <v>0</v>
      </c>
      <c r="Q801" s="218"/>
      <c r="R801" s="233"/>
      <c r="S801" s="178"/>
    </row>
    <row r="802" spans="1:19" x14ac:dyDescent="0.2">
      <c r="A802" s="240" t="s">
        <v>123</v>
      </c>
      <c r="B802" s="263"/>
      <c r="C802" s="439"/>
      <c r="D802" s="218"/>
      <c r="E802" s="218"/>
      <c r="F802" s="220"/>
      <c r="G802" s="218"/>
      <c r="H802" s="298"/>
      <c r="I802" s="218"/>
      <c r="J802" s="218"/>
      <c r="K802" s="218"/>
      <c r="L802" s="218"/>
      <c r="M802" s="299"/>
      <c r="N802" s="299"/>
      <c r="O802" s="218"/>
      <c r="P802" s="218"/>
      <c r="Q802" s="218"/>
      <c r="R802" s="233"/>
      <c r="S802" s="178"/>
    </row>
    <row r="803" spans="1:19" ht="48" x14ac:dyDescent="0.2">
      <c r="A803" s="240" t="s">
        <v>124</v>
      </c>
      <c r="B803" s="263" t="s">
        <v>483</v>
      </c>
      <c r="C803" s="439">
        <v>5172843</v>
      </c>
      <c r="D803" s="218">
        <v>5411379</v>
      </c>
      <c r="E803" s="218">
        <v>3816257</v>
      </c>
      <c r="F803" s="220"/>
      <c r="G803" s="218" t="s">
        <v>262</v>
      </c>
      <c r="H803" s="298"/>
      <c r="I803" s="218">
        <v>3792426</v>
      </c>
      <c r="J803" s="218"/>
      <c r="K803" s="218"/>
      <c r="L803" s="218"/>
      <c r="M803" s="299"/>
      <c r="N803" s="299"/>
      <c r="O803" s="218"/>
      <c r="P803" s="218"/>
      <c r="Q803" s="218"/>
      <c r="R803" s="215" t="s">
        <v>484</v>
      </c>
      <c r="S803" s="183" t="s">
        <v>129</v>
      </c>
    </row>
    <row r="804" spans="1:19" ht="60" x14ac:dyDescent="0.2">
      <c r="A804" s="240" t="s">
        <v>124</v>
      </c>
      <c r="B804" s="263" t="s">
        <v>262</v>
      </c>
      <c r="C804" s="439">
        <v>1705222</v>
      </c>
      <c r="D804" s="218">
        <v>951636</v>
      </c>
      <c r="E804" s="218"/>
      <c r="F804" s="220"/>
      <c r="G804" s="321" t="s">
        <v>129</v>
      </c>
      <c r="H804" s="298"/>
      <c r="I804" s="218">
        <v>400290</v>
      </c>
      <c r="J804" s="218"/>
      <c r="K804" s="218"/>
      <c r="L804" s="218"/>
      <c r="M804" s="299"/>
      <c r="N804" s="299"/>
      <c r="O804" s="218"/>
      <c r="P804" s="218"/>
      <c r="Q804" s="218"/>
      <c r="R804" s="215" t="s">
        <v>485</v>
      </c>
      <c r="S804" s="178"/>
    </row>
    <row r="805" spans="1:19" ht="68.25" customHeight="1" x14ac:dyDescent="0.2">
      <c r="A805" s="240" t="s">
        <v>124</v>
      </c>
      <c r="B805" s="359" t="s">
        <v>615</v>
      </c>
      <c r="C805" s="381"/>
      <c r="D805" s="218"/>
      <c r="E805" s="218"/>
      <c r="F805" s="220"/>
      <c r="G805" s="321"/>
      <c r="H805" s="298"/>
      <c r="I805" s="218"/>
      <c r="J805" s="218">
        <v>957000</v>
      </c>
      <c r="K805" s="218">
        <v>957000</v>
      </c>
      <c r="L805" s="218"/>
      <c r="M805" s="299"/>
      <c r="N805" s="299"/>
      <c r="O805" s="218"/>
      <c r="P805" s="218"/>
      <c r="Q805" s="218"/>
      <c r="R805" s="215" t="s">
        <v>486</v>
      </c>
      <c r="S805" s="178"/>
    </row>
    <row r="806" spans="1:19" ht="36" x14ac:dyDescent="0.2">
      <c r="A806" s="240" t="s">
        <v>124</v>
      </c>
      <c r="B806" s="263" t="s">
        <v>129</v>
      </c>
      <c r="C806" s="439"/>
      <c r="D806" s="218"/>
      <c r="E806" s="218"/>
      <c r="F806" s="220"/>
      <c r="G806" s="321" t="s">
        <v>129</v>
      </c>
      <c r="H806" s="298"/>
      <c r="I806" s="218"/>
      <c r="J806" s="218">
        <v>1501774</v>
      </c>
      <c r="K806" s="218">
        <v>1501774</v>
      </c>
      <c r="L806" s="218"/>
      <c r="M806" s="299"/>
      <c r="N806" s="299"/>
      <c r="O806" s="218"/>
      <c r="P806" s="218"/>
      <c r="Q806" s="218"/>
      <c r="R806" s="231" t="s">
        <v>487</v>
      </c>
      <c r="S806" s="178"/>
    </row>
    <row r="807" spans="1:19" x14ac:dyDescent="0.2">
      <c r="A807" s="241" t="s">
        <v>473</v>
      </c>
      <c r="B807" s="263"/>
      <c r="C807" s="439">
        <f t="shared" ref="C807:P807" si="817">C808+C809</f>
        <v>0</v>
      </c>
      <c r="D807" s="218">
        <f t="shared" si="817"/>
        <v>0</v>
      </c>
      <c r="E807" s="218">
        <f t="shared" si="817"/>
        <v>0</v>
      </c>
      <c r="F807" s="220">
        <f t="shared" si="817"/>
        <v>0</v>
      </c>
      <c r="G807" s="218">
        <f t="shared" si="817"/>
        <v>0</v>
      </c>
      <c r="H807" s="298">
        <f t="shared" si="817"/>
        <v>0</v>
      </c>
      <c r="I807" s="218">
        <f t="shared" si="817"/>
        <v>0</v>
      </c>
      <c r="J807" s="218">
        <f t="shared" si="817"/>
        <v>449795</v>
      </c>
      <c r="K807" s="218">
        <f t="shared" si="817"/>
        <v>449795</v>
      </c>
      <c r="L807" s="218">
        <f t="shared" si="817"/>
        <v>0</v>
      </c>
      <c r="M807" s="299">
        <f t="shared" si="817"/>
        <v>0</v>
      </c>
      <c r="N807" s="299">
        <f t="shared" si="817"/>
        <v>0</v>
      </c>
      <c r="O807" s="218">
        <f t="shared" si="817"/>
        <v>0</v>
      </c>
      <c r="P807" s="218">
        <f t="shared" si="817"/>
        <v>0</v>
      </c>
      <c r="Q807" s="218"/>
      <c r="R807" s="219"/>
      <c r="S807" s="178"/>
    </row>
    <row r="808" spans="1:19" x14ac:dyDescent="0.2">
      <c r="A808" s="241" t="s">
        <v>123</v>
      </c>
      <c r="B808" s="263"/>
      <c r="C808" s="439"/>
      <c r="D808" s="218"/>
      <c r="E808" s="218"/>
      <c r="F808" s="220"/>
      <c r="G808" s="321"/>
      <c r="H808" s="298"/>
      <c r="I808" s="218"/>
      <c r="J808" s="218"/>
      <c r="K808" s="218"/>
      <c r="L808" s="218"/>
      <c r="M808" s="299"/>
      <c r="N808" s="299"/>
      <c r="O808" s="218"/>
      <c r="P808" s="218"/>
      <c r="Q808" s="218"/>
      <c r="R808" s="219"/>
      <c r="S808" s="204"/>
    </row>
    <row r="809" spans="1:19" ht="72" x14ac:dyDescent="0.2">
      <c r="A809" s="241" t="s">
        <v>124</v>
      </c>
      <c r="B809" s="263" t="s">
        <v>614</v>
      </c>
      <c r="C809" s="439"/>
      <c r="D809" s="220"/>
      <c r="E809" s="220"/>
      <c r="F809" s="220"/>
      <c r="G809" s="220"/>
      <c r="H809" s="298"/>
      <c r="I809" s="220"/>
      <c r="J809" s="220">
        <v>449795</v>
      </c>
      <c r="K809" s="220">
        <v>449795</v>
      </c>
      <c r="L809" s="220"/>
      <c r="M809" s="299"/>
      <c r="N809" s="299"/>
      <c r="O809" s="220"/>
      <c r="P809" s="220"/>
      <c r="Q809" s="220"/>
      <c r="R809" s="455" t="s">
        <v>487</v>
      </c>
      <c r="S809" s="226"/>
    </row>
    <row r="810" spans="1:19" x14ac:dyDescent="0.2">
      <c r="A810" s="241" t="s">
        <v>452</v>
      </c>
      <c r="B810" s="263"/>
      <c r="C810" s="439">
        <f>C811+C812+C813</f>
        <v>2400946</v>
      </c>
      <c r="D810" s="439">
        <f t="shared" ref="D810:P810" si="818">D811+D812+D813</f>
        <v>0</v>
      </c>
      <c r="E810" s="439">
        <f t="shared" si="818"/>
        <v>0</v>
      </c>
      <c r="F810" s="439">
        <f t="shared" si="818"/>
        <v>0</v>
      </c>
      <c r="G810" s="439">
        <f t="shared" si="818"/>
        <v>0</v>
      </c>
      <c r="H810" s="439">
        <f t="shared" si="818"/>
        <v>0</v>
      </c>
      <c r="I810" s="439">
        <f t="shared" si="818"/>
        <v>1068335</v>
      </c>
      <c r="J810" s="439">
        <f t="shared" si="818"/>
        <v>435000</v>
      </c>
      <c r="K810" s="439">
        <f t="shared" si="818"/>
        <v>435000</v>
      </c>
      <c r="L810" s="439">
        <f t="shared" si="818"/>
        <v>0</v>
      </c>
      <c r="M810" s="439">
        <f t="shared" si="818"/>
        <v>0</v>
      </c>
      <c r="N810" s="439">
        <f t="shared" si="818"/>
        <v>0</v>
      </c>
      <c r="O810" s="439">
        <f t="shared" si="818"/>
        <v>0</v>
      </c>
      <c r="P810" s="439">
        <f t="shared" si="818"/>
        <v>0</v>
      </c>
      <c r="Q810" s="218"/>
      <c r="R810" s="219"/>
      <c r="S810" s="178"/>
    </row>
    <row r="811" spans="1:19" x14ac:dyDescent="0.2">
      <c r="A811" s="241" t="s">
        <v>123</v>
      </c>
      <c r="B811" s="263"/>
      <c r="C811" s="439"/>
      <c r="D811" s="218"/>
      <c r="E811" s="218"/>
      <c r="F811" s="220"/>
      <c r="G811" s="218"/>
      <c r="H811" s="298"/>
      <c r="I811" s="218"/>
      <c r="J811" s="218"/>
      <c r="K811" s="218"/>
      <c r="L811" s="218"/>
      <c r="M811" s="299"/>
      <c r="N811" s="299"/>
      <c r="O811" s="218"/>
      <c r="P811" s="218"/>
      <c r="Q811" s="218"/>
      <c r="R811" s="219"/>
      <c r="S811" s="178"/>
    </row>
    <row r="812" spans="1:19" ht="72" x14ac:dyDescent="0.2">
      <c r="A812" s="241" t="s">
        <v>124</v>
      </c>
      <c r="B812" s="263" t="s">
        <v>94</v>
      </c>
      <c r="C812" s="439">
        <v>2400946</v>
      </c>
      <c r="D812" s="218"/>
      <c r="E812" s="218"/>
      <c r="F812" s="220"/>
      <c r="G812" s="218"/>
      <c r="H812" s="298"/>
      <c r="I812" s="218">
        <v>1068335</v>
      </c>
      <c r="J812" s="218"/>
      <c r="K812" s="218"/>
      <c r="L812" s="218"/>
      <c r="M812" s="299"/>
      <c r="N812" s="299"/>
      <c r="O812" s="218"/>
      <c r="P812" s="218"/>
      <c r="Q812" s="218"/>
      <c r="R812" s="231" t="s">
        <v>488</v>
      </c>
      <c r="S812" s="178"/>
    </row>
    <row r="813" spans="1:19" ht="72" x14ac:dyDescent="0.2">
      <c r="A813" s="241" t="s">
        <v>124</v>
      </c>
      <c r="B813" s="263" t="s">
        <v>95</v>
      </c>
      <c r="C813" s="439"/>
      <c r="D813" s="218"/>
      <c r="E813" s="218"/>
      <c r="F813" s="220"/>
      <c r="G813" s="218"/>
      <c r="H813" s="298"/>
      <c r="I813" s="218"/>
      <c r="J813" s="218">
        <v>435000</v>
      </c>
      <c r="K813" s="218">
        <v>435000</v>
      </c>
      <c r="L813" s="218"/>
      <c r="M813" s="299"/>
      <c r="N813" s="299"/>
      <c r="O813" s="218"/>
      <c r="P813" s="218"/>
      <c r="Q813" s="218"/>
      <c r="R813" s="231" t="s">
        <v>487</v>
      </c>
      <c r="S813" s="178"/>
    </row>
    <row r="814" spans="1:19" ht="24" x14ac:dyDescent="0.2">
      <c r="A814" s="247" t="s">
        <v>267</v>
      </c>
      <c r="B814" s="336"/>
      <c r="C814" s="337"/>
      <c r="D814" s="211"/>
      <c r="E814" s="211"/>
      <c r="F814" s="309"/>
      <c r="G814" s="211"/>
      <c r="H814" s="310"/>
      <c r="I814" s="211"/>
      <c r="J814" s="211"/>
      <c r="K814" s="211"/>
      <c r="L814" s="211"/>
      <c r="M814" s="311"/>
      <c r="N814" s="311"/>
      <c r="O814" s="211"/>
      <c r="P814" s="211"/>
      <c r="Q814" s="211"/>
      <c r="R814" s="312" t="s">
        <v>489</v>
      </c>
      <c r="S814" s="178"/>
    </row>
    <row r="815" spans="1:19" ht="36" x14ac:dyDescent="0.2">
      <c r="A815" s="247" t="s">
        <v>268</v>
      </c>
      <c r="B815" s="336"/>
      <c r="C815" s="337"/>
      <c r="D815" s="211"/>
      <c r="E815" s="211"/>
      <c r="F815" s="309"/>
      <c r="G815" s="211"/>
      <c r="H815" s="310"/>
      <c r="I815" s="211"/>
      <c r="J815" s="211"/>
      <c r="K815" s="211"/>
      <c r="L815" s="211"/>
      <c r="M815" s="311"/>
      <c r="N815" s="311"/>
      <c r="O815" s="211"/>
      <c r="P815" s="211"/>
      <c r="Q815" s="211"/>
      <c r="R815" s="312" t="s">
        <v>490</v>
      </c>
    </row>
    <row r="816" spans="1:19" ht="48" x14ac:dyDescent="0.2">
      <c r="A816" s="244" t="s">
        <v>270</v>
      </c>
      <c r="B816" s="332"/>
      <c r="C816" s="333"/>
      <c r="D816" s="301"/>
      <c r="E816" s="301"/>
      <c r="F816" s="303"/>
      <c r="G816" s="301"/>
      <c r="H816" s="304"/>
      <c r="I816" s="301"/>
      <c r="J816" s="301"/>
      <c r="K816" s="301"/>
      <c r="L816" s="301"/>
      <c r="M816" s="305"/>
      <c r="N816" s="305"/>
      <c r="O816" s="301"/>
      <c r="P816" s="301"/>
      <c r="Q816" s="301"/>
      <c r="R816" s="306"/>
      <c r="S816" s="178"/>
    </row>
    <row r="817" spans="1:19" ht="24" x14ac:dyDescent="0.2">
      <c r="A817" s="244" t="s">
        <v>491</v>
      </c>
      <c r="B817" s="332"/>
      <c r="C817" s="333"/>
      <c r="D817" s="301"/>
      <c r="E817" s="301"/>
      <c r="F817" s="303"/>
      <c r="G817" s="301"/>
      <c r="H817" s="304"/>
      <c r="I817" s="301"/>
      <c r="J817" s="301"/>
      <c r="K817" s="301"/>
      <c r="L817" s="301"/>
      <c r="M817" s="305"/>
      <c r="N817" s="305"/>
      <c r="O817" s="301"/>
      <c r="P817" s="301"/>
      <c r="Q817" s="301"/>
      <c r="R817" s="306"/>
      <c r="S817" s="178"/>
    </row>
    <row r="818" spans="1:19" x14ac:dyDescent="0.2">
      <c r="A818" s="239" t="s">
        <v>118</v>
      </c>
      <c r="B818" s="263"/>
      <c r="C818" s="439">
        <f>SUM(C819:C822)</f>
        <v>0</v>
      </c>
      <c r="D818" s="218">
        <f t="shared" ref="D818:E818" si="819">SUM(D819:D822)</f>
        <v>0</v>
      </c>
      <c r="E818" s="218">
        <f t="shared" si="819"/>
        <v>0</v>
      </c>
      <c r="F818" s="220">
        <f t="shared" ref="F818:P818" si="820">SUM(F819:F822)</f>
        <v>0</v>
      </c>
      <c r="G818" s="218" t="e">
        <f t="shared" si="820"/>
        <v>#VALUE!</v>
      </c>
      <c r="H818" s="298">
        <f t="shared" si="820"/>
        <v>0</v>
      </c>
      <c r="I818" s="218">
        <f t="shared" si="820"/>
        <v>1860000</v>
      </c>
      <c r="J818" s="218">
        <f t="shared" si="820"/>
        <v>22975402.700000003</v>
      </c>
      <c r="K818" s="218">
        <f t="shared" si="820"/>
        <v>24974398.800000001</v>
      </c>
      <c r="L818" s="218">
        <f t="shared" si="820"/>
        <v>24803463.512000002</v>
      </c>
      <c r="M818" s="299">
        <f t="shared" si="820"/>
        <v>26500000</v>
      </c>
      <c r="N818" s="299">
        <f t="shared" si="820"/>
        <v>26500000</v>
      </c>
      <c r="O818" s="218">
        <f t="shared" si="820"/>
        <v>0</v>
      </c>
      <c r="P818" s="218">
        <f t="shared" si="820"/>
        <v>24803463.512000002</v>
      </c>
      <c r="Q818" s="218"/>
      <c r="R818" s="219"/>
      <c r="S818" s="178"/>
    </row>
    <row r="819" spans="1:19" x14ac:dyDescent="0.2">
      <c r="A819" s="238" t="s">
        <v>119</v>
      </c>
      <c r="B819" s="263"/>
      <c r="C819" s="439"/>
      <c r="D819" s="218"/>
      <c r="E819" s="218"/>
      <c r="F819" s="220"/>
      <c r="G819" s="218"/>
      <c r="H819" s="298"/>
      <c r="I819" s="218"/>
      <c r="J819" s="218"/>
      <c r="K819" s="218"/>
      <c r="L819" s="218"/>
      <c r="M819" s="299"/>
      <c r="N819" s="299"/>
      <c r="O819" s="218"/>
      <c r="P819" s="218"/>
      <c r="Q819" s="218"/>
      <c r="R819" s="219"/>
      <c r="S819" s="178"/>
    </row>
    <row r="820" spans="1:19" x14ac:dyDescent="0.2">
      <c r="A820" s="238" t="s">
        <v>120</v>
      </c>
      <c r="B820" s="263"/>
      <c r="C820" s="439"/>
      <c r="D820" s="218"/>
      <c r="E820" s="218"/>
      <c r="F820" s="220"/>
      <c r="G820" s="218"/>
      <c r="H820" s="298"/>
      <c r="I820" s="218"/>
      <c r="J820" s="218"/>
      <c r="K820" s="218"/>
      <c r="L820" s="218"/>
      <c r="M820" s="299"/>
      <c r="N820" s="299"/>
      <c r="O820" s="218"/>
      <c r="P820" s="218"/>
      <c r="Q820" s="218"/>
      <c r="R820" s="219"/>
      <c r="S820" s="178"/>
    </row>
    <row r="821" spans="1:19" ht="24" x14ac:dyDescent="0.2">
      <c r="A821" s="238" t="s">
        <v>616</v>
      </c>
      <c r="B821" s="263"/>
      <c r="C821" s="439"/>
      <c r="D821" s="218"/>
      <c r="E821" s="218"/>
      <c r="F821" s="220"/>
      <c r="G821" s="218"/>
      <c r="H821" s="298"/>
      <c r="I821" s="218"/>
      <c r="J821" s="218"/>
      <c r="K821" s="218"/>
      <c r="L821" s="218"/>
      <c r="M821" s="299"/>
      <c r="N821" s="299"/>
      <c r="O821" s="218"/>
      <c r="P821" s="218"/>
      <c r="Q821" s="218"/>
      <c r="R821" s="219"/>
      <c r="S821" s="178"/>
    </row>
    <row r="822" spans="1:19" x14ac:dyDescent="0.2">
      <c r="A822" s="239" t="s">
        <v>122</v>
      </c>
      <c r="B822" s="263"/>
      <c r="C822" s="439">
        <f>C823+C824</f>
        <v>0</v>
      </c>
      <c r="D822" s="218">
        <f t="shared" ref="D822:E822" si="821">D823+D824</f>
        <v>0</v>
      </c>
      <c r="E822" s="218">
        <f t="shared" si="821"/>
        <v>0</v>
      </c>
      <c r="F822" s="220">
        <f t="shared" ref="F822:P822" si="822">F823+F824</f>
        <v>0</v>
      </c>
      <c r="G822" s="218" t="e">
        <f t="shared" si="822"/>
        <v>#VALUE!</v>
      </c>
      <c r="H822" s="298">
        <f t="shared" si="822"/>
        <v>0</v>
      </c>
      <c r="I822" s="218">
        <f t="shared" si="822"/>
        <v>1860000</v>
      </c>
      <c r="J822" s="218">
        <f t="shared" si="822"/>
        <v>22975402.700000003</v>
      </c>
      <c r="K822" s="218">
        <f t="shared" si="822"/>
        <v>24974398.800000001</v>
      </c>
      <c r="L822" s="218">
        <f t="shared" si="822"/>
        <v>24803463.512000002</v>
      </c>
      <c r="M822" s="299">
        <f t="shared" si="822"/>
        <v>26500000</v>
      </c>
      <c r="N822" s="299">
        <f t="shared" si="822"/>
        <v>26500000</v>
      </c>
      <c r="O822" s="218">
        <f t="shared" si="822"/>
        <v>0</v>
      </c>
      <c r="P822" s="218">
        <f t="shared" si="822"/>
        <v>24803463.512000002</v>
      </c>
      <c r="Q822" s="218"/>
      <c r="R822" s="219"/>
      <c r="S822" s="178"/>
    </row>
    <row r="823" spans="1:19" x14ac:dyDescent="0.2">
      <c r="A823" s="240" t="s">
        <v>123</v>
      </c>
      <c r="B823" s="263"/>
      <c r="C823" s="439">
        <f>C828+C831</f>
        <v>0</v>
      </c>
      <c r="D823" s="218">
        <f t="shared" ref="D823:E823" si="823">D828+D831</f>
        <v>0</v>
      </c>
      <c r="E823" s="218">
        <f t="shared" si="823"/>
        <v>0</v>
      </c>
      <c r="F823" s="220">
        <f t="shared" ref="F823:P823" si="824">F828+F831</f>
        <v>0</v>
      </c>
      <c r="G823" s="218">
        <f t="shared" si="824"/>
        <v>0</v>
      </c>
      <c r="H823" s="298">
        <f t="shared" si="824"/>
        <v>0</v>
      </c>
      <c r="I823" s="218">
        <f t="shared" si="824"/>
        <v>0</v>
      </c>
      <c r="J823" s="218">
        <f t="shared" si="824"/>
        <v>16975402.700000003</v>
      </c>
      <c r="K823" s="218">
        <f t="shared" si="824"/>
        <v>24974398.800000001</v>
      </c>
      <c r="L823" s="218">
        <f t="shared" si="824"/>
        <v>24803463.512000002</v>
      </c>
      <c r="M823" s="299">
        <f t="shared" si="824"/>
        <v>26500000</v>
      </c>
      <c r="N823" s="299">
        <f t="shared" si="824"/>
        <v>26500000</v>
      </c>
      <c r="O823" s="218">
        <f t="shared" si="824"/>
        <v>0</v>
      </c>
      <c r="P823" s="218">
        <f t="shared" si="824"/>
        <v>24803463.512000002</v>
      </c>
      <c r="Q823" s="218"/>
      <c r="R823" s="219"/>
      <c r="S823" s="178"/>
    </row>
    <row r="824" spans="1:19" ht="36" x14ac:dyDescent="0.2">
      <c r="A824" s="240" t="s">
        <v>124</v>
      </c>
      <c r="B824" s="263" t="s">
        <v>129</v>
      </c>
      <c r="C824" s="439">
        <f>C829+C832</f>
        <v>0</v>
      </c>
      <c r="D824" s="218">
        <f t="shared" ref="D824:E824" si="825">D829+D832</f>
        <v>0</v>
      </c>
      <c r="E824" s="218">
        <f t="shared" si="825"/>
        <v>0</v>
      </c>
      <c r="F824" s="220">
        <f t="shared" ref="F824:P824" si="826">F829+F832</f>
        <v>0</v>
      </c>
      <c r="G824" s="218" t="e">
        <f t="shared" si="826"/>
        <v>#VALUE!</v>
      </c>
      <c r="H824" s="298">
        <f t="shared" si="826"/>
        <v>0</v>
      </c>
      <c r="I824" s="218">
        <f t="shared" si="826"/>
        <v>1860000</v>
      </c>
      <c r="J824" s="218">
        <f t="shared" si="826"/>
        <v>6000000</v>
      </c>
      <c r="K824" s="218">
        <f t="shared" si="826"/>
        <v>0</v>
      </c>
      <c r="L824" s="218">
        <f t="shared" si="826"/>
        <v>0</v>
      </c>
      <c r="M824" s="299">
        <f t="shared" si="826"/>
        <v>0</v>
      </c>
      <c r="N824" s="299">
        <f t="shared" si="826"/>
        <v>0</v>
      </c>
      <c r="O824" s="218">
        <f t="shared" si="826"/>
        <v>0</v>
      </c>
      <c r="P824" s="218">
        <f t="shared" si="826"/>
        <v>0</v>
      </c>
      <c r="Q824" s="218"/>
      <c r="R824" s="219"/>
      <c r="S824" s="178"/>
    </row>
    <row r="825" spans="1:19" x14ac:dyDescent="0.2">
      <c r="A825" s="239" t="s">
        <v>125</v>
      </c>
      <c r="B825" s="263"/>
      <c r="C825" s="439"/>
      <c r="D825" s="218"/>
      <c r="E825" s="218"/>
      <c r="F825" s="220"/>
      <c r="G825" s="218"/>
      <c r="H825" s="298"/>
      <c r="I825" s="218"/>
      <c r="J825" s="218"/>
      <c r="K825" s="218"/>
      <c r="L825" s="218"/>
      <c r="M825" s="299"/>
      <c r="N825" s="299"/>
      <c r="O825" s="218"/>
      <c r="P825" s="218"/>
      <c r="Q825" s="218"/>
      <c r="R825" s="233"/>
      <c r="S825" s="178"/>
    </row>
    <row r="826" spans="1:19" x14ac:dyDescent="0.2">
      <c r="A826" s="238" t="s">
        <v>126</v>
      </c>
      <c r="B826" s="263"/>
      <c r="C826" s="439"/>
      <c r="D826" s="218"/>
      <c r="E826" s="218"/>
      <c r="F826" s="220"/>
      <c r="G826" s="218"/>
      <c r="H826" s="298"/>
      <c r="I826" s="218"/>
      <c r="J826" s="218"/>
      <c r="K826" s="218"/>
      <c r="L826" s="218"/>
      <c r="M826" s="299"/>
      <c r="N826" s="299"/>
      <c r="O826" s="218"/>
      <c r="P826" s="218"/>
      <c r="Q826" s="218"/>
      <c r="R826" s="233"/>
      <c r="S826" s="178"/>
    </row>
    <row r="827" spans="1:19" x14ac:dyDescent="0.2">
      <c r="A827" s="238" t="s">
        <v>127</v>
      </c>
      <c r="B827" s="263"/>
      <c r="C827" s="439">
        <f>C828+C829</f>
        <v>0</v>
      </c>
      <c r="D827" s="218">
        <f>D828+D829</f>
        <v>0</v>
      </c>
      <c r="E827" s="218">
        <f t="shared" ref="E827" si="827">E828+E829</f>
        <v>0</v>
      </c>
      <c r="F827" s="220">
        <f t="shared" ref="F827:P827" si="828">F828+F829</f>
        <v>0</v>
      </c>
      <c r="G827" s="218" t="e">
        <f t="shared" si="828"/>
        <v>#VALUE!</v>
      </c>
      <c r="H827" s="298">
        <f t="shared" si="828"/>
        <v>0</v>
      </c>
      <c r="I827" s="218">
        <f t="shared" si="828"/>
        <v>0</v>
      </c>
      <c r="J827" s="218">
        <f t="shared" si="828"/>
        <v>16975402.700000003</v>
      </c>
      <c r="K827" s="218">
        <f t="shared" si="828"/>
        <v>24974398.800000001</v>
      </c>
      <c r="L827" s="218">
        <f t="shared" si="828"/>
        <v>24803463.512000002</v>
      </c>
      <c r="M827" s="299">
        <f t="shared" si="828"/>
        <v>26500000</v>
      </c>
      <c r="N827" s="299">
        <f t="shared" si="828"/>
        <v>26500000</v>
      </c>
      <c r="O827" s="218">
        <f t="shared" si="828"/>
        <v>0</v>
      </c>
      <c r="P827" s="218">
        <f t="shared" si="828"/>
        <v>24803463.512000002</v>
      </c>
      <c r="Q827" s="218"/>
      <c r="R827" s="219"/>
      <c r="S827" s="178"/>
    </row>
    <row r="828" spans="1:19" x14ac:dyDescent="0.2">
      <c r="A828" s="240" t="s">
        <v>123</v>
      </c>
      <c r="B828" s="263"/>
      <c r="C828" s="439">
        <f>C844+C861</f>
        <v>0</v>
      </c>
      <c r="D828" s="218">
        <f>D844+D861</f>
        <v>0</v>
      </c>
      <c r="E828" s="218">
        <f t="shared" ref="E828" si="829">E844+E861</f>
        <v>0</v>
      </c>
      <c r="F828" s="220">
        <f t="shared" ref="F828:P828" si="830">F844+F861</f>
        <v>0</v>
      </c>
      <c r="G828" s="218">
        <f t="shared" si="830"/>
        <v>0</v>
      </c>
      <c r="H828" s="298">
        <f t="shared" si="830"/>
        <v>0</v>
      </c>
      <c r="I828" s="218">
        <f t="shared" si="830"/>
        <v>0</v>
      </c>
      <c r="J828" s="218">
        <f t="shared" si="830"/>
        <v>16975402.700000003</v>
      </c>
      <c r="K828" s="218">
        <f t="shared" si="830"/>
        <v>24974398.800000001</v>
      </c>
      <c r="L828" s="218">
        <f t="shared" si="830"/>
        <v>24803463.512000002</v>
      </c>
      <c r="M828" s="299">
        <f t="shared" si="830"/>
        <v>26500000</v>
      </c>
      <c r="N828" s="299">
        <f t="shared" si="830"/>
        <v>26500000</v>
      </c>
      <c r="O828" s="218">
        <f t="shared" si="830"/>
        <v>0</v>
      </c>
      <c r="P828" s="218">
        <f t="shared" si="830"/>
        <v>24803463.512000002</v>
      </c>
      <c r="Q828" s="218"/>
      <c r="R828" s="219"/>
      <c r="S828" s="178"/>
    </row>
    <row r="829" spans="1:19" ht="36" x14ac:dyDescent="0.2">
      <c r="A829" s="240" t="s">
        <v>124</v>
      </c>
      <c r="B829" s="263" t="s">
        <v>129</v>
      </c>
      <c r="C829" s="439">
        <f>C845+C846+C862</f>
        <v>0</v>
      </c>
      <c r="D829" s="218">
        <f>D845+D846+D862</f>
        <v>0</v>
      </c>
      <c r="E829" s="218">
        <f t="shared" ref="E829" si="831">E845+E846+E862</f>
        <v>0</v>
      </c>
      <c r="F829" s="220">
        <f t="shared" ref="F829:P829" si="832">F845+F846+F862</f>
        <v>0</v>
      </c>
      <c r="G829" s="218" t="e">
        <f t="shared" si="832"/>
        <v>#VALUE!</v>
      </c>
      <c r="H829" s="298">
        <f t="shared" si="832"/>
        <v>0</v>
      </c>
      <c r="I829" s="218">
        <f t="shared" si="832"/>
        <v>0</v>
      </c>
      <c r="J829" s="218">
        <f t="shared" si="832"/>
        <v>0</v>
      </c>
      <c r="K829" s="218">
        <f t="shared" si="832"/>
        <v>0</v>
      </c>
      <c r="L829" s="218">
        <f t="shared" si="832"/>
        <v>0</v>
      </c>
      <c r="M829" s="299">
        <f t="shared" si="832"/>
        <v>0</v>
      </c>
      <c r="N829" s="299">
        <f t="shared" si="832"/>
        <v>0</v>
      </c>
      <c r="O829" s="218">
        <f t="shared" si="832"/>
        <v>0</v>
      </c>
      <c r="P829" s="218">
        <f t="shared" si="832"/>
        <v>0</v>
      </c>
      <c r="Q829" s="218"/>
      <c r="R829" s="219"/>
      <c r="S829" s="178"/>
    </row>
    <row r="830" spans="1:19" x14ac:dyDescent="0.2">
      <c r="A830" s="238" t="s">
        <v>435</v>
      </c>
      <c r="B830" s="263"/>
      <c r="C830" s="439">
        <f>C831+C832</f>
        <v>0</v>
      </c>
      <c r="D830" s="218">
        <f t="shared" ref="D830:E830" si="833">D831+D832</f>
        <v>0</v>
      </c>
      <c r="E830" s="218">
        <f t="shared" si="833"/>
        <v>0</v>
      </c>
      <c r="F830" s="220">
        <f t="shared" ref="F830:P830" si="834">F831+F832</f>
        <v>0</v>
      </c>
      <c r="G830" s="218" t="e">
        <f t="shared" si="834"/>
        <v>#VALUE!</v>
      </c>
      <c r="H830" s="298">
        <f t="shared" si="834"/>
        <v>0</v>
      </c>
      <c r="I830" s="218">
        <f t="shared" si="834"/>
        <v>1860000</v>
      </c>
      <c r="J830" s="218">
        <f t="shared" si="834"/>
        <v>6000000</v>
      </c>
      <c r="K830" s="218">
        <f t="shared" si="834"/>
        <v>0</v>
      </c>
      <c r="L830" s="218">
        <f t="shared" si="834"/>
        <v>0</v>
      </c>
      <c r="M830" s="299">
        <f t="shared" si="834"/>
        <v>0</v>
      </c>
      <c r="N830" s="299">
        <f t="shared" si="834"/>
        <v>0</v>
      </c>
      <c r="O830" s="218">
        <f t="shared" si="834"/>
        <v>0</v>
      </c>
      <c r="P830" s="218">
        <f t="shared" si="834"/>
        <v>0</v>
      </c>
      <c r="Q830" s="218"/>
      <c r="R830" s="233"/>
      <c r="S830" s="178"/>
    </row>
    <row r="831" spans="1:19" x14ac:dyDescent="0.2">
      <c r="A831" s="240" t="s">
        <v>123</v>
      </c>
      <c r="B831" s="263"/>
      <c r="C831" s="439">
        <f>C848</f>
        <v>0</v>
      </c>
      <c r="D831" s="218">
        <f t="shared" ref="D831:E831" si="835">D848</f>
        <v>0</v>
      </c>
      <c r="E831" s="218">
        <f t="shared" si="835"/>
        <v>0</v>
      </c>
      <c r="F831" s="220">
        <f t="shared" ref="F831:P831" si="836">F848</f>
        <v>0</v>
      </c>
      <c r="G831" s="218">
        <f t="shared" si="836"/>
        <v>0</v>
      </c>
      <c r="H831" s="298">
        <f t="shared" si="836"/>
        <v>0</v>
      </c>
      <c r="I831" s="218">
        <f t="shared" si="836"/>
        <v>0</v>
      </c>
      <c r="J831" s="218">
        <f t="shared" si="836"/>
        <v>0</v>
      </c>
      <c r="K831" s="218">
        <f t="shared" si="836"/>
        <v>0</v>
      </c>
      <c r="L831" s="218">
        <f t="shared" si="836"/>
        <v>0</v>
      </c>
      <c r="M831" s="299">
        <f t="shared" si="836"/>
        <v>0</v>
      </c>
      <c r="N831" s="299">
        <f t="shared" si="836"/>
        <v>0</v>
      </c>
      <c r="O831" s="218">
        <f t="shared" si="836"/>
        <v>0</v>
      </c>
      <c r="P831" s="218">
        <f t="shared" si="836"/>
        <v>0</v>
      </c>
      <c r="Q831" s="218"/>
      <c r="R831" s="386"/>
      <c r="S831" s="178"/>
    </row>
    <row r="832" spans="1:19" ht="36" x14ac:dyDescent="0.2">
      <c r="A832" s="240" t="s">
        <v>124</v>
      </c>
      <c r="B832" s="387"/>
      <c r="C832" s="439">
        <f>C849</f>
        <v>0</v>
      </c>
      <c r="D832" s="218">
        <f t="shared" ref="D832:E832" si="837">D849</f>
        <v>0</v>
      </c>
      <c r="E832" s="218">
        <f t="shared" si="837"/>
        <v>0</v>
      </c>
      <c r="F832" s="220">
        <f t="shared" ref="F832:P832" si="838">F849</f>
        <v>0</v>
      </c>
      <c r="G832" s="218" t="str">
        <f t="shared" si="838"/>
        <v/>
      </c>
      <c r="H832" s="298">
        <f t="shared" si="838"/>
        <v>0</v>
      </c>
      <c r="I832" s="218">
        <f t="shared" si="838"/>
        <v>1860000</v>
      </c>
      <c r="J832" s="218">
        <f t="shared" si="838"/>
        <v>6000000</v>
      </c>
      <c r="K832" s="218">
        <f t="shared" si="838"/>
        <v>0</v>
      </c>
      <c r="L832" s="218">
        <f t="shared" si="838"/>
        <v>0</v>
      </c>
      <c r="M832" s="299">
        <f t="shared" si="838"/>
        <v>0</v>
      </c>
      <c r="N832" s="299">
        <f t="shared" si="838"/>
        <v>0</v>
      </c>
      <c r="O832" s="218">
        <f t="shared" si="838"/>
        <v>0</v>
      </c>
      <c r="P832" s="218">
        <f t="shared" si="838"/>
        <v>0</v>
      </c>
      <c r="Q832" s="218"/>
      <c r="R832" s="219"/>
      <c r="S832" s="178"/>
    </row>
    <row r="833" spans="1:19" ht="36" x14ac:dyDescent="0.2">
      <c r="A833" s="247" t="s">
        <v>272</v>
      </c>
      <c r="B833" s="336"/>
      <c r="C833" s="337"/>
      <c r="D833" s="211"/>
      <c r="E833" s="211"/>
      <c r="F833" s="309"/>
      <c r="G833" s="211"/>
      <c r="H833" s="310"/>
      <c r="I833" s="211"/>
      <c r="J833" s="211"/>
      <c r="K833" s="211"/>
      <c r="L833" s="211"/>
      <c r="M833" s="311"/>
      <c r="N833" s="311"/>
      <c r="O833" s="211"/>
      <c r="P833" s="211"/>
      <c r="Q833" s="211"/>
      <c r="R833" s="312"/>
    </row>
    <row r="834" spans="1:19" x14ac:dyDescent="0.2">
      <c r="A834" s="239" t="s">
        <v>118</v>
      </c>
      <c r="B834" s="263"/>
      <c r="C834" s="439">
        <f t="shared" ref="C834:H834" si="839">SUM(C835:C838)</f>
        <v>0</v>
      </c>
      <c r="D834" s="218">
        <f t="shared" si="839"/>
        <v>0</v>
      </c>
      <c r="E834" s="218">
        <f t="shared" si="839"/>
        <v>0</v>
      </c>
      <c r="F834" s="220">
        <f t="shared" si="839"/>
        <v>0</v>
      </c>
      <c r="G834" s="218" t="e">
        <f t="shared" si="839"/>
        <v>#VALUE!</v>
      </c>
      <c r="H834" s="298">
        <f t="shared" si="839"/>
        <v>0</v>
      </c>
      <c r="I834" s="218">
        <f t="shared" ref="I834:P834" si="840">SUM(I835:I838)</f>
        <v>1860000</v>
      </c>
      <c r="J834" s="218">
        <f t="shared" si="840"/>
        <v>6000000</v>
      </c>
      <c r="K834" s="218">
        <f t="shared" si="840"/>
        <v>0</v>
      </c>
      <c r="L834" s="218">
        <f t="shared" si="840"/>
        <v>0</v>
      </c>
      <c r="M834" s="299">
        <f t="shared" si="840"/>
        <v>0</v>
      </c>
      <c r="N834" s="299">
        <f t="shared" si="840"/>
        <v>0</v>
      </c>
      <c r="O834" s="218">
        <f t="shared" si="840"/>
        <v>0</v>
      </c>
      <c r="P834" s="218">
        <f t="shared" si="840"/>
        <v>0</v>
      </c>
      <c r="Q834" s="218"/>
      <c r="R834" s="219"/>
      <c r="S834" s="178"/>
    </row>
    <row r="835" spans="1:19" x14ac:dyDescent="0.2">
      <c r="A835" s="238" t="s">
        <v>119</v>
      </c>
      <c r="B835" s="263"/>
      <c r="C835" s="439"/>
      <c r="D835" s="218"/>
      <c r="E835" s="218"/>
      <c r="F835" s="220"/>
      <c r="G835" s="218"/>
      <c r="H835" s="298"/>
      <c r="I835" s="218"/>
      <c r="J835" s="218"/>
      <c r="K835" s="218"/>
      <c r="L835" s="218"/>
      <c r="M835" s="299"/>
      <c r="N835" s="299"/>
      <c r="O835" s="218"/>
      <c r="P835" s="218"/>
      <c r="Q835" s="218"/>
      <c r="R835" s="219"/>
      <c r="S835" s="178"/>
    </row>
    <row r="836" spans="1:19" x14ac:dyDescent="0.2">
      <c r="A836" s="238" t="s">
        <v>120</v>
      </c>
      <c r="B836" s="263"/>
      <c r="C836" s="439"/>
      <c r="D836" s="218"/>
      <c r="E836" s="218"/>
      <c r="F836" s="220"/>
      <c r="G836" s="218"/>
      <c r="H836" s="298"/>
      <c r="I836" s="218"/>
      <c r="J836" s="218"/>
      <c r="K836" s="218"/>
      <c r="L836" s="218"/>
      <c r="M836" s="299"/>
      <c r="N836" s="299"/>
      <c r="O836" s="218"/>
      <c r="P836" s="218"/>
      <c r="Q836" s="218"/>
      <c r="R836" s="233"/>
      <c r="S836" s="178"/>
    </row>
    <row r="837" spans="1:19" ht="24" x14ac:dyDescent="0.2">
      <c r="A837" s="238" t="s">
        <v>616</v>
      </c>
      <c r="B837" s="263"/>
      <c r="C837" s="439"/>
      <c r="D837" s="218"/>
      <c r="E837" s="218"/>
      <c r="F837" s="220"/>
      <c r="G837" s="218"/>
      <c r="H837" s="298"/>
      <c r="I837" s="218"/>
      <c r="J837" s="218"/>
      <c r="K837" s="218"/>
      <c r="L837" s="218"/>
      <c r="M837" s="299"/>
      <c r="N837" s="299"/>
      <c r="O837" s="218"/>
      <c r="P837" s="218"/>
      <c r="Q837" s="218"/>
      <c r="R837" s="233"/>
      <c r="S837" s="178"/>
    </row>
    <row r="838" spans="1:19" x14ac:dyDescent="0.2">
      <c r="A838" s="239" t="s">
        <v>122</v>
      </c>
      <c r="B838" s="263"/>
      <c r="C838" s="439">
        <f>C839+C840</f>
        <v>0</v>
      </c>
      <c r="D838" s="218">
        <f t="shared" ref="D838:E838" si="841">D839+D840</f>
        <v>0</v>
      </c>
      <c r="E838" s="218">
        <f t="shared" si="841"/>
        <v>0</v>
      </c>
      <c r="F838" s="220">
        <f t="shared" ref="F838:I838" si="842">F839+F840</f>
        <v>0</v>
      </c>
      <c r="G838" s="218" t="e">
        <f t="shared" si="842"/>
        <v>#VALUE!</v>
      </c>
      <c r="H838" s="298">
        <f t="shared" si="842"/>
        <v>0</v>
      </c>
      <c r="I838" s="218">
        <f t="shared" si="842"/>
        <v>1860000</v>
      </c>
      <c r="J838" s="218">
        <f t="shared" ref="J838:P838" si="843">J839+J840</f>
        <v>6000000</v>
      </c>
      <c r="K838" s="218">
        <f t="shared" si="843"/>
        <v>0</v>
      </c>
      <c r="L838" s="218">
        <f t="shared" si="843"/>
        <v>0</v>
      </c>
      <c r="M838" s="299">
        <f t="shared" si="843"/>
        <v>0</v>
      </c>
      <c r="N838" s="299">
        <f t="shared" si="843"/>
        <v>0</v>
      </c>
      <c r="O838" s="218">
        <f>O839+O840</f>
        <v>0</v>
      </c>
      <c r="P838" s="218">
        <f t="shared" si="843"/>
        <v>0</v>
      </c>
      <c r="Q838" s="218"/>
      <c r="R838" s="233"/>
      <c r="S838" s="178"/>
    </row>
    <row r="839" spans="1:19" x14ac:dyDescent="0.2">
      <c r="A839" s="240" t="s">
        <v>123</v>
      </c>
      <c r="B839" s="263"/>
      <c r="C839" s="439">
        <f>C844</f>
        <v>0</v>
      </c>
      <c r="D839" s="218">
        <f t="shared" ref="D839:E839" si="844">D844</f>
        <v>0</v>
      </c>
      <c r="E839" s="218">
        <f t="shared" si="844"/>
        <v>0</v>
      </c>
      <c r="F839" s="220">
        <f t="shared" ref="F839:I839" si="845">F844</f>
        <v>0</v>
      </c>
      <c r="G839" s="218">
        <f t="shared" si="845"/>
        <v>0</v>
      </c>
      <c r="H839" s="298">
        <f t="shared" si="845"/>
        <v>0</v>
      </c>
      <c r="I839" s="218">
        <f t="shared" si="845"/>
        <v>0</v>
      </c>
      <c r="J839" s="218">
        <f t="shared" ref="J839:P839" si="846">J844</f>
        <v>0</v>
      </c>
      <c r="K839" s="218">
        <f t="shared" si="846"/>
        <v>0</v>
      </c>
      <c r="L839" s="218">
        <f t="shared" si="846"/>
        <v>0</v>
      </c>
      <c r="M839" s="299">
        <f t="shared" si="846"/>
        <v>0</v>
      </c>
      <c r="N839" s="299">
        <f t="shared" si="846"/>
        <v>0</v>
      </c>
      <c r="O839" s="218">
        <f>O844</f>
        <v>0</v>
      </c>
      <c r="P839" s="218">
        <f t="shared" si="846"/>
        <v>0</v>
      </c>
      <c r="Q839" s="218"/>
      <c r="R839" s="233"/>
      <c r="S839" s="178"/>
    </row>
    <row r="840" spans="1:19" ht="36" x14ac:dyDescent="0.2">
      <c r="A840" s="240" t="s">
        <v>124</v>
      </c>
      <c r="B840" s="263" t="s">
        <v>129</v>
      </c>
      <c r="C840" s="439">
        <f>C846+C845+C849</f>
        <v>0</v>
      </c>
      <c r="D840" s="218">
        <f t="shared" ref="D840:E840" si="847">D846+D845+D849</f>
        <v>0</v>
      </c>
      <c r="E840" s="218">
        <f t="shared" si="847"/>
        <v>0</v>
      </c>
      <c r="F840" s="220">
        <f t="shared" ref="F840:P840" si="848">F846+F845+F849</f>
        <v>0</v>
      </c>
      <c r="G840" s="218" t="e">
        <f t="shared" si="848"/>
        <v>#VALUE!</v>
      </c>
      <c r="H840" s="298">
        <f t="shared" si="848"/>
        <v>0</v>
      </c>
      <c r="I840" s="218">
        <f t="shared" si="848"/>
        <v>1860000</v>
      </c>
      <c r="J840" s="218">
        <f t="shared" si="848"/>
        <v>6000000</v>
      </c>
      <c r="K840" s="218">
        <f t="shared" si="848"/>
        <v>0</v>
      </c>
      <c r="L840" s="218">
        <f t="shared" si="848"/>
        <v>0</v>
      </c>
      <c r="M840" s="299">
        <f t="shared" si="848"/>
        <v>0</v>
      </c>
      <c r="N840" s="299">
        <f t="shared" si="848"/>
        <v>0</v>
      </c>
      <c r="O840" s="218">
        <f t="shared" si="848"/>
        <v>0</v>
      </c>
      <c r="P840" s="218">
        <f t="shared" si="848"/>
        <v>0</v>
      </c>
      <c r="Q840" s="218"/>
      <c r="R840" s="233"/>
      <c r="S840" s="178"/>
    </row>
    <row r="841" spans="1:19" x14ac:dyDescent="0.2">
      <c r="A841" s="239" t="s">
        <v>125</v>
      </c>
      <c r="B841" s="263"/>
      <c r="C841" s="439"/>
      <c r="D841" s="218"/>
      <c r="E841" s="218"/>
      <c r="F841" s="220"/>
      <c r="G841" s="218"/>
      <c r="H841" s="298"/>
      <c r="I841" s="218"/>
      <c r="J841" s="218"/>
      <c r="K841" s="218"/>
      <c r="L841" s="218"/>
      <c r="M841" s="299"/>
      <c r="N841" s="299"/>
      <c r="O841" s="218"/>
      <c r="P841" s="218"/>
      <c r="Q841" s="218"/>
      <c r="R841" s="233"/>
      <c r="S841" s="178"/>
    </row>
    <row r="842" spans="1:19" x14ac:dyDescent="0.2">
      <c r="A842" s="238" t="s">
        <v>126</v>
      </c>
      <c r="B842" s="263"/>
      <c r="C842" s="439"/>
      <c r="D842" s="218"/>
      <c r="E842" s="218"/>
      <c r="F842" s="220"/>
      <c r="G842" s="218"/>
      <c r="H842" s="298"/>
      <c r="I842" s="218"/>
      <c r="J842" s="218"/>
      <c r="K842" s="218"/>
      <c r="L842" s="218"/>
      <c r="M842" s="299"/>
      <c r="N842" s="299"/>
      <c r="O842" s="218"/>
      <c r="P842" s="218"/>
      <c r="Q842" s="218"/>
      <c r="R842" s="233"/>
      <c r="S842" s="178"/>
    </row>
    <row r="843" spans="1:19" x14ac:dyDescent="0.2">
      <c r="A843" s="238" t="s">
        <v>127</v>
      </c>
      <c r="B843" s="263"/>
      <c r="C843" s="439">
        <f>C844+C845+C846</f>
        <v>0</v>
      </c>
      <c r="D843" s="218">
        <f t="shared" ref="D843:E843" si="849">D844+D845+D846</f>
        <v>0</v>
      </c>
      <c r="E843" s="218">
        <f t="shared" si="849"/>
        <v>0</v>
      </c>
      <c r="F843" s="220">
        <f t="shared" ref="F843:P843" si="850">F844+F845+F846</f>
        <v>0</v>
      </c>
      <c r="G843" s="218" t="e">
        <f t="shared" si="850"/>
        <v>#VALUE!</v>
      </c>
      <c r="H843" s="298">
        <f t="shared" si="850"/>
        <v>0</v>
      </c>
      <c r="I843" s="218">
        <f t="shared" si="850"/>
        <v>0</v>
      </c>
      <c r="J843" s="218">
        <f t="shared" si="850"/>
        <v>0</v>
      </c>
      <c r="K843" s="218">
        <f t="shared" si="850"/>
        <v>0</v>
      </c>
      <c r="L843" s="218">
        <f t="shared" si="850"/>
        <v>0</v>
      </c>
      <c r="M843" s="299">
        <f t="shared" si="850"/>
        <v>0</v>
      </c>
      <c r="N843" s="299">
        <f t="shared" si="850"/>
        <v>0</v>
      </c>
      <c r="O843" s="218">
        <f t="shared" si="850"/>
        <v>0</v>
      </c>
      <c r="P843" s="218">
        <f t="shared" si="850"/>
        <v>0</v>
      </c>
      <c r="Q843" s="218"/>
      <c r="R843" s="233"/>
      <c r="S843" s="178"/>
    </row>
    <row r="844" spans="1:19" x14ac:dyDescent="0.2">
      <c r="A844" s="240" t="s">
        <v>123</v>
      </c>
      <c r="B844" s="263"/>
      <c r="C844" s="439"/>
      <c r="D844" s="218"/>
      <c r="E844" s="218"/>
      <c r="F844" s="220"/>
      <c r="G844" s="218"/>
      <c r="H844" s="298"/>
      <c r="I844" s="320"/>
      <c r="J844" s="218"/>
      <c r="K844" s="218"/>
      <c r="L844" s="218"/>
      <c r="M844" s="299"/>
      <c r="N844" s="299"/>
      <c r="O844" s="218"/>
      <c r="P844" s="218"/>
      <c r="Q844" s="218"/>
      <c r="R844" s="386"/>
      <c r="S844" s="178"/>
    </row>
    <row r="845" spans="1:19" ht="36" x14ac:dyDescent="0.2">
      <c r="A845" s="240" t="s">
        <v>124</v>
      </c>
      <c r="B845" s="263" t="s">
        <v>129</v>
      </c>
      <c r="C845" s="439"/>
      <c r="D845" s="218"/>
      <c r="E845" s="218"/>
      <c r="F845" s="220"/>
      <c r="G845" s="321" t="s">
        <v>129</v>
      </c>
      <c r="H845" s="298"/>
      <c r="I845" s="218"/>
      <c r="J845" s="218"/>
      <c r="K845" s="218"/>
      <c r="L845" s="218"/>
      <c r="M845" s="299"/>
      <c r="N845" s="299"/>
      <c r="O845" s="218"/>
      <c r="P845" s="218"/>
      <c r="Q845" s="218"/>
      <c r="R845" s="219"/>
      <c r="S845" s="178"/>
    </row>
    <row r="846" spans="1:19" ht="36" x14ac:dyDescent="0.2">
      <c r="A846" s="240" t="s">
        <v>124</v>
      </c>
      <c r="B846" s="263" t="s">
        <v>129</v>
      </c>
      <c r="C846" s="439"/>
      <c r="D846" s="218"/>
      <c r="E846" s="218"/>
      <c r="F846" s="220"/>
      <c r="G846" s="321" t="s">
        <v>129</v>
      </c>
      <c r="H846" s="298"/>
      <c r="I846" s="218"/>
      <c r="J846" s="218"/>
      <c r="K846" s="218"/>
      <c r="L846" s="218"/>
      <c r="M846" s="299"/>
      <c r="N846" s="299"/>
      <c r="O846" s="218"/>
      <c r="P846" s="218"/>
      <c r="Q846" s="218"/>
      <c r="R846" s="219"/>
      <c r="S846" s="178"/>
    </row>
    <row r="847" spans="1:19" x14ac:dyDescent="0.2">
      <c r="A847" s="238" t="s">
        <v>435</v>
      </c>
      <c r="B847" s="263"/>
      <c r="C847" s="439">
        <f>C848+C849</f>
        <v>0</v>
      </c>
      <c r="D847" s="218">
        <f t="shared" ref="D847:E847" si="851">D848+D849</f>
        <v>0</v>
      </c>
      <c r="E847" s="218">
        <f t="shared" si="851"/>
        <v>0</v>
      </c>
      <c r="F847" s="220">
        <f t="shared" ref="F847:P847" si="852">F848+F849</f>
        <v>0</v>
      </c>
      <c r="G847" s="218" t="e">
        <f t="shared" si="852"/>
        <v>#VALUE!</v>
      </c>
      <c r="H847" s="298">
        <f t="shared" si="852"/>
        <v>0</v>
      </c>
      <c r="I847" s="218">
        <f t="shared" si="852"/>
        <v>1860000</v>
      </c>
      <c r="J847" s="218">
        <f t="shared" si="852"/>
        <v>6000000</v>
      </c>
      <c r="K847" s="218">
        <f t="shared" si="852"/>
        <v>0</v>
      </c>
      <c r="L847" s="218">
        <f t="shared" si="852"/>
        <v>0</v>
      </c>
      <c r="M847" s="299">
        <f t="shared" si="852"/>
        <v>0</v>
      </c>
      <c r="N847" s="299">
        <f t="shared" si="852"/>
        <v>0</v>
      </c>
      <c r="O847" s="218">
        <f t="shared" si="852"/>
        <v>0</v>
      </c>
      <c r="P847" s="218">
        <f t="shared" si="852"/>
        <v>0</v>
      </c>
      <c r="Q847" s="218"/>
      <c r="R847" s="233"/>
      <c r="S847" s="178"/>
    </row>
    <row r="848" spans="1:19" x14ac:dyDescent="0.2">
      <c r="A848" s="240" t="s">
        <v>123</v>
      </c>
      <c r="B848" s="263"/>
      <c r="C848" s="439"/>
      <c r="D848" s="218"/>
      <c r="E848" s="218"/>
      <c r="F848" s="220"/>
      <c r="G848" s="218"/>
      <c r="H848" s="298"/>
      <c r="I848" s="320"/>
      <c r="J848" s="218"/>
      <c r="K848" s="218"/>
      <c r="L848" s="218"/>
      <c r="M848" s="299"/>
      <c r="N848" s="299"/>
      <c r="O848" s="218"/>
      <c r="P848" s="218"/>
      <c r="Q848" s="218"/>
      <c r="R848" s="386"/>
      <c r="S848" s="178"/>
    </row>
    <row r="849" spans="1:19" ht="129" customHeight="1" x14ac:dyDescent="0.2">
      <c r="A849" s="240" t="s">
        <v>124</v>
      </c>
      <c r="B849" s="263" t="s">
        <v>96</v>
      </c>
      <c r="C849" s="439"/>
      <c r="D849" s="218"/>
      <c r="E849" s="218"/>
      <c r="F849" s="220"/>
      <c r="G849" s="321" t="s">
        <v>129</v>
      </c>
      <c r="H849" s="298"/>
      <c r="I849" s="218">
        <v>1860000</v>
      </c>
      <c r="J849" s="218">
        <v>6000000</v>
      </c>
      <c r="K849" s="218"/>
      <c r="L849" s="218"/>
      <c r="M849" s="299"/>
      <c r="N849" s="299"/>
      <c r="O849" s="218"/>
      <c r="P849" s="218"/>
      <c r="Q849" s="218"/>
      <c r="R849" s="231" t="s">
        <v>492</v>
      </c>
      <c r="S849" s="178"/>
    </row>
    <row r="850" spans="1:19" ht="24" x14ac:dyDescent="0.2">
      <c r="A850" s="256" t="s">
        <v>493</v>
      </c>
      <c r="B850" s="388"/>
      <c r="C850" s="388"/>
      <c r="D850" s="388"/>
      <c r="E850" s="388"/>
      <c r="F850" s="389"/>
      <c r="G850" s="390"/>
      <c r="H850" s="391"/>
      <c r="I850" s="388"/>
      <c r="J850" s="388"/>
      <c r="K850" s="388"/>
      <c r="L850" s="388"/>
      <c r="M850" s="392"/>
      <c r="N850" s="392"/>
      <c r="O850" s="388"/>
      <c r="P850" s="388"/>
      <c r="Q850" s="388"/>
      <c r="R850" s="393"/>
      <c r="S850" s="178"/>
    </row>
    <row r="851" spans="1:19" x14ac:dyDescent="0.2">
      <c r="A851" s="254" t="s">
        <v>118</v>
      </c>
      <c r="B851" s="263"/>
      <c r="C851" s="439">
        <f>SUM(C852:C855)</f>
        <v>0</v>
      </c>
      <c r="D851" s="218">
        <f t="shared" ref="D851:E851" si="853">SUM(D852:D855)</f>
        <v>0</v>
      </c>
      <c r="E851" s="218">
        <f t="shared" si="853"/>
        <v>0</v>
      </c>
      <c r="F851" s="220">
        <f t="shared" ref="F851:P851" si="854">SUM(F852:F855)</f>
        <v>0</v>
      </c>
      <c r="G851" s="218">
        <f t="shared" si="854"/>
        <v>0</v>
      </c>
      <c r="H851" s="298">
        <f t="shared" si="854"/>
        <v>0</v>
      </c>
      <c r="I851" s="218">
        <f t="shared" si="854"/>
        <v>0</v>
      </c>
      <c r="J851" s="218">
        <f t="shared" si="854"/>
        <v>16975402.700000003</v>
      </c>
      <c r="K851" s="218">
        <f t="shared" si="854"/>
        <v>24974398.800000001</v>
      </c>
      <c r="L851" s="218">
        <f t="shared" si="854"/>
        <v>24803463.512000002</v>
      </c>
      <c r="M851" s="299">
        <f t="shared" si="854"/>
        <v>26500000</v>
      </c>
      <c r="N851" s="299">
        <f t="shared" si="854"/>
        <v>26500000</v>
      </c>
      <c r="O851" s="218">
        <f t="shared" si="854"/>
        <v>0</v>
      </c>
      <c r="P851" s="218">
        <f t="shared" si="854"/>
        <v>24803463.512000002</v>
      </c>
      <c r="Q851" s="218"/>
      <c r="R851" s="366"/>
      <c r="S851" s="178"/>
    </row>
    <row r="852" spans="1:19" x14ac:dyDescent="0.2">
      <c r="A852" s="253" t="s">
        <v>119</v>
      </c>
      <c r="B852" s="263"/>
      <c r="C852" s="439"/>
      <c r="D852" s="218"/>
      <c r="E852" s="218"/>
      <c r="F852" s="220"/>
      <c r="G852" s="218"/>
      <c r="H852" s="298"/>
      <c r="I852" s="218"/>
      <c r="J852" s="218"/>
      <c r="K852" s="218"/>
      <c r="L852" s="218"/>
      <c r="M852" s="299"/>
      <c r="N852" s="299"/>
      <c r="O852" s="218"/>
      <c r="P852" s="218"/>
      <c r="Q852" s="218"/>
      <c r="R852" s="366"/>
      <c r="S852" s="178"/>
    </row>
    <row r="853" spans="1:19" x14ac:dyDescent="0.2">
      <c r="A853" s="253" t="s">
        <v>120</v>
      </c>
      <c r="B853" s="263"/>
      <c r="C853" s="439"/>
      <c r="D853" s="218"/>
      <c r="E853" s="218"/>
      <c r="F853" s="220"/>
      <c r="G853" s="218"/>
      <c r="H853" s="298"/>
      <c r="I853" s="218"/>
      <c r="J853" s="218"/>
      <c r="K853" s="218"/>
      <c r="L853" s="218"/>
      <c r="M853" s="299"/>
      <c r="N853" s="299"/>
      <c r="O853" s="218"/>
      <c r="P853" s="218"/>
      <c r="Q853" s="218"/>
      <c r="R853" s="366"/>
      <c r="S853" s="178"/>
    </row>
    <row r="854" spans="1:19" ht="24" x14ac:dyDescent="0.2">
      <c r="A854" s="253" t="s">
        <v>616</v>
      </c>
      <c r="B854" s="263"/>
      <c r="C854" s="439"/>
      <c r="D854" s="218"/>
      <c r="E854" s="218"/>
      <c r="F854" s="220"/>
      <c r="G854" s="218"/>
      <c r="H854" s="298"/>
      <c r="I854" s="218"/>
      <c r="J854" s="218"/>
      <c r="K854" s="218"/>
      <c r="L854" s="218"/>
      <c r="M854" s="299"/>
      <c r="N854" s="299"/>
      <c r="O854" s="218"/>
      <c r="P854" s="218"/>
      <c r="Q854" s="218"/>
      <c r="R854" s="366"/>
      <c r="S854" s="178"/>
    </row>
    <row r="855" spans="1:19" x14ac:dyDescent="0.2">
      <c r="A855" s="254" t="s">
        <v>122</v>
      </c>
      <c r="B855" s="263"/>
      <c r="C855" s="439">
        <f>C856+C857</f>
        <v>0</v>
      </c>
      <c r="D855" s="218">
        <f t="shared" ref="D855:E855" si="855">D856+D857</f>
        <v>0</v>
      </c>
      <c r="E855" s="218">
        <f t="shared" si="855"/>
        <v>0</v>
      </c>
      <c r="F855" s="220">
        <f t="shared" ref="F855:P855" si="856">F856+F857</f>
        <v>0</v>
      </c>
      <c r="G855" s="218">
        <f t="shared" si="856"/>
        <v>0</v>
      </c>
      <c r="H855" s="298">
        <f t="shared" si="856"/>
        <v>0</v>
      </c>
      <c r="I855" s="218">
        <f t="shared" si="856"/>
        <v>0</v>
      </c>
      <c r="J855" s="218">
        <f t="shared" si="856"/>
        <v>16975402.700000003</v>
      </c>
      <c r="K855" s="218">
        <f t="shared" si="856"/>
        <v>24974398.800000001</v>
      </c>
      <c r="L855" s="218">
        <f t="shared" si="856"/>
        <v>24803463.512000002</v>
      </c>
      <c r="M855" s="299">
        <f t="shared" si="856"/>
        <v>26500000</v>
      </c>
      <c r="N855" s="299">
        <f t="shared" si="856"/>
        <v>26500000</v>
      </c>
      <c r="O855" s="218">
        <f t="shared" si="856"/>
        <v>0</v>
      </c>
      <c r="P855" s="218">
        <f t="shared" si="856"/>
        <v>24803463.512000002</v>
      </c>
      <c r="Q855" s="218"/>
      <c r="R855" s="366"/>
      <c r="S855" s="178"/>
    </row>
    <row r="856" spans="1:19" x14ac:dyDescent="0.2">
      <c r="A856" s="241" t="s">
        <v>123</v>
      </c>
      <c r="B856" s="263"/>
      <c r="C856" s="439">
        <f>C861</f>
        <v>0</v>
      </c>
      <c r="D856" s="218">
        <f t="shared" ref="D856:E856" si="857">D861</f>
        <v>0</v>
      </c>
      <c r="E856" s="218">
        <f t="shared" si="857"/>
        <v>0</v>
      </c>
      <c r="F856" s="220">
        <f t="shared" ref="F856:P856" si="858">F861</f>
        <v>0</v>
      </c>
      <c r="G856" s="218">
        <f t="shared" si="858"/>
        <v>0</v>
      </c>
      <c r="H856" s="298">
        <f t="shared" si="858"/>
        <v>0</v>
      </c>
      <c r="I856" s="218">
        <f t="shared" si="858"/>
        <v>0</v>
      </c>
      <c r="J856" s="218">
        <f t="shared" si="858"/>
        <v>16975402.700000003</v>
      </c>
      <c r="K856" s="218">
        <f t="shared" si="858"/>
        <v>24974398.800000001</v>
      </c>
      <c r="L856" s="218">
        <f t="shared" si="858"/>
        <v>24803463.512000002</v>
      </c>
      <c r="M856" s="299">
        <f t="shared" si="858"/>
        <v>26500000</v>
      </c>
      <c r="N856" s="299">
        <f t="shared" si="858"/>
        <v>26500000</v>
      </c>
      <c r="O856" s="218">
        <f t="shared" si="858"/>
        <v>0</v>
      </c>
      <c r="P856" s="218">
        <f t="shared" si="858"/>
        <v>24803463.512000002</v>
      </c>
      <c r="Q856" s="218"/>
      <c r="R856" s="366"/>
      <c r="S856" s="178"/>
    </row>
    <row r="857" spans="1:19" ht="36" x14ac:dyDescent="0.2">
      <c r="A857" s="241" t="s">
        <v>124</v>
      </c>
      <c r="B857" s="263"/>
      <c r="C857" s="439">
        <f>C862</f>
        <v>0</v>
      </c>
      <c r="D857" s="218">
        <f t="shared" ref="D857:E857" si="859">D862</f>
        <v>0</v>
      </c>
      <c r="E857" s="218">
        <f t="shared" si="859"/>
        <v>0</v>
      </c>
      <c r="F857" s="220">
        <f t="shared" ref="F857:P857" si="860">F862</f>
        <v>0</v>
      </c>
      <c r="G857" s="218">
        <f t="shared" si="860"/>
        <v>0</v>
      </c>
      <c r="H857" s="298">
        <f t="shared" si="860"/>
        <v>0</v>
      </c>
      <c r="I857" s="218">
        <f t="shared" si="860"/>
        <v>0</v>
      </c>
      <c r="J857" s="218">
        <f t="shared" si="860"/>
        <v>0</v>
      </c>
      <c r="K857" s="218">
        <f t="shared" si="860"/>
        <v>0</v>
      </c>
      <c r="L857" s="218">
        <f t="shared" si="860"/>
        <v>0</v>
      </c>
      <c r="M857" s="299">
        <f t="shared" si="860"/>
        <v>0</v>
      </c>
      <c r="N857" s="299">
        <f t="shared" si="860"/>
        <v>0</v>
      </c>
      <c r="O857" s="218">
        <f t="shared" si="860"/>
        <v>0</v>
      </c>
      <c r="P857" s="218">
        <f t="shared" si="860"/>
        <v>0</v>
      </c>
      <c r="Q857" s="218"/>
      <c r="R857" s="366"/>
      <c r="S857" s="178"/>
    </row>
    <row r="858" spans="1:19" x14ac:dyDescent="0.2">
      <c r="A858" s="254" t="s">
        <v>125</v>
      </c>
      <c r="B858" s="263"/>
      <c r="C858" s="439"/>
      <c r="D858" s="218"/>
      <c r="E858" s="218"/>
      <c r="F858" s="220"/>
      <c r="G858" s="321"/>
      <c r="H858" s="298"/>
      <c r="I858" s="188"/>
      <c r="J858" s="188"/>
      <c r="K858" s="218"/>
      <c r="L858" s="218"/>
      <c r="M858" s="299"/>
      <c r="N858" s="299"/>
      <c r="O858" s="218"/>
      <c r="P858" s="218"/>
      <c r="Q858" s="218"/>
      <c r="R858" s="366"/>
      <c r="S858" s="178"/>
    </row>
    <row r="859" spans="1:19" x14ac:dyDescent="0.2">
      <c r="A859" s="253" t="s">
        <v>126</v>
      </c>
      <c r="B859" s="263"/>
      <c r="C859" s="439"/>
      <c r="D859" s="218"/>
      <c r="E859" s="218"/>
      <c r="F859" s="220"/>
      <c r="G859" s="321"/>
      <c r="H859" s="298"/>
      <c r="I859" s="188"/>
      <c r="J859" s="188"/>
      <c r="K859" s="218"/>
      <c r="L859" s="218"/>
      <c r="M859" s="299"/>
      <c r="N859" s="299"/>
      <c r="O859" s="218"/>
      <c r="P859" s="218"/>
      <c r="Q859" s="218"/>
      <c r="R859" s="366"/>
      <c r="S859" s="178"/>
    </row>
    <row r="860" spans="1:19" x14ac:dyDescent="0.2">
      <c r="A860" s="253" t="s">
        <v>127</v>
      </c>
      <c r="B860" s="263"/>
      <c r="C860" s="439">
        <f>C861+C862</f>
        <v>0</v>
      </c>
      <c r="D860" s="218">
        <f t="shared" ref="D860:E860" si="861">D861+D862</f>
        <v>0</v>
      </c>
      <c r="E860" s="218">
        <f t="shared" si="861"/>
        <v>0</v>
      </c>
      <c r="F860" s="220">
        <f t="shared" ref="F860:P860" si="862">F861+F862</f>
        <v>0</v>
      </c>
      <c r="G860" s="218">
        <f t="shared" si="862"/>
        <v>0</v>
      </c>
      <c r="H860" s="298">
        <f t="shared" si="862"/>
        <v>0</v>
      </c>
      <c r="I860" s="218">
        <f t="shared" si="862"/>
        <v>0</v>
      </c>
      <c r="J860" s="218">
        <f t="shared" si="862"/>
        <v>16975402.700000003</v>
      </c>
      <c r="K860" s="218">
        <f t="shared" si="862"/>
        <v>24974398.800000001</v>
      </c>
      <c r="L860" s="218">
        <f t="shared" si="862"/>
        <v>24803463.512000002</v>
      </c>
      <c r="M860" s="299">
        <f t="shared" si="862"/>
        <v>26500000</v>
      </c>
      <c r="N860" s="299">
        <f t="shared" si="862"/>
        <v>26500000</v>
      </c>
      <c r="O860" s="218">
        <f t="shared" si="862"/>
        <v>0</v>
      </c>
      <c r="P860" s="218">
        <f t="shared" si="862"/>
        <v>24803463.512000002</v>
      </c>
      <c r="Q860" s="218"/>
      <c r="R860" s="366"/>
      <c r="S860" s="178"/>
    </row>
    <row r="861" spans="1:19" ht="45" x14ac:dyDescent="0.2">
      <c r="A861" s="241" t="s">
        <v>123</v>
      </c>
      <c r="B861" s="263" t="s">
        <v>97</v>
      </c>
      <c r="C861" s="439"/>
      <c r="D861" s="218"/>
      <c r="E861" s="218"/>
      <c r="F861" s="220"/>
      <c r="G861" s="321"/>
      <c r="H861" s="298"/>
      <c r="I861" s="188"/>
      <c r="J861" s="188">
        <v>16975402.700000003</v>
      </c>
      <c r="K861" s="218">
        <v>24974398.800000001</v>
      </c>
      <c r="L861" s="218">
        <v>24803463.512000002</v>
      </c>
      <c r="M861" s="299">
        <v>26500000</v>
      </c>
      <c r="N861" s="299">
        <v>26500000</v>
      </c>
      <c r="O861" s="218"/>
      <c r="P861" s="298">
        <v>24803463.512000002</v>
      </c>
      <c r="Q861" s="218"/>
      <c r="R861" s="366" t="s">
        <v>648</v>
      </c>
      <c r="S861" s="178"/>
    </row>
    <row r="862" spans="1:19" ht="36" x14ac:dyDescent="0.2">
      <c r="A862" s="241" t="s">
        <v>124</v>
      </c>
      <c r="B862" s="263"/>
      <c r="C862" s="439"/>
      <c r="D862" s="218"/>
      <c r="E862" s="218"/>
      <c r="F862" s="220"/>
      <c r="G862" s="321"/>
      <c r="H862" s="298"/>
      <c r="I862" s="218"/>
      <c r="J862" s="218"/>
      <c r="K862" s="218"/>
      <c r="L862" s="218"/>
      <c r="M862" s="299"/>
      <c r="N862" s="299"/>
      <c r="O862" s="218"/>
      <c r="P862" s="218"/>
      <c r="Q862" s="218"/>
      <c r="R862" s="366"/>
      <c r="S862" s="178"/>
    </row>
    <row r="863" spans="1:19" ht="24" x14ac:dyDescent="0.2">
      <c r="A863" s="257" t="s">
        <v>494</v>
      </c>
      <c r="B863" s="394"/>
      <c r="C863" s="394"/>
      <c r="D863" s="281"/>
      <c r="E863" s="281"/>
      <c r="F863" s="285"/>
      <c r="G863" s="395"/>
      <c r="H863" s="280"/>
      <c r="I863" s="396"/>
      <c r="J863" s="396"/>
      <c r="K863" s="281"/>
      <c r="L863" s="281"/>
      <c r="M863" s="282"/>
      <c r="N863" s="282"/>
      <c r="O863" s="281"/>
      <c r="P863" s="281"/>
      <c r="Q863" s="281"/>
      <c r="R863" s="397" t="s">
        <v>495</v>
      </c>
      <c r="S863" s="178"/>
    </row>
    <row r="864" spans="1:19" x14ac:dyDescent="0.2">
      <c r="A864" s="258" t="s">
        <v>496</v>
      </c>
      <c r="B864" s="350"/>
      <c r="C864" s="351"/>
      <c r="D864" s="292"/>
      <c r="E864" s="292"/>
      <c r="F864" s="294"/>
      <c r="G864" s="292"/>
      <c r="H864" s="295"/>
      <c r="I864" s="292"/>
      <c r="J864" s="292"/>
      <c r="K864" s="292"/>
      <c r="L864" s="292"/>
      <c r="M864" s="296"/>
      <c r="N864" s="296"/>
      <c r="O864" s="292"/>
      <c r="P864" s="292"/>
      <c r="Q864" s="292"/>
      <c r="R864" s="297"/>
      <c r="S864" s="180"/>
    </row>
    <row r="865" spans="1:19" x14ac:dyDescent="0.2">
      <c r="A865" s="239" t="s">
        <v>118</v>
      </c>
      <c r="B865" s="263"/>
      <c r="C865" s="439">
        <f>SUM(C866:C869)</f>
        <v>3237646.6100000003</v>
      </c>
      <c r="D865" s="218">
        <f t="shared" ref="D865:E865" si="863">SUM(D866:D869)</f>
        <v>16732554</v>
      </c>
      <c r="E865" s="218">
        <f t="shared" si="863"/>
        <v>16682534</v>
      </c>
      <c r="F865" s="220">
        <f t="shared" ref="F865:P865" si="864">SUM(F866:F869)</f>
        <v>12986798</v>
      </c>
      <c r="G865" s="218" t="e">
        <f t="shared" si="864"/>
        <v>#VALUE!</v>
      </c>
      <c r="H865" s="298">
        <f t="shared" si="864"/>
        <v>0</v>
      </c>
      <c r="I865" s="218">
        <f t="shared" si="864"/>
        <v>0</v>
      </c>
      <c r="J865" s="218">
        <f t="shared" si="864"/>
        <v>2505532.8628496001</v>
      </c>
      <c r="K865" s="218">
        <f t="shared" si="864"/>
        <v>3171820.8628495997</v>
      </c>
      <c r="L865" s="218">
        <f t="shared" si="864"/>
        <v>3171820.8628495997</v>
      </c>
      <c r="M865" s="299">
        <f t="shared" si="864"/>
        <v>3838862</v>
      </c>
      <c r="N865" s="299">
        <f t="shared" si="864"/>
        <v>3838862</v>
      </c>
      <c r="O865" s="218">
        <f t="shared" si="864"/>
        <v>0</v>
      </c>
      <c r="P865" s="218">
        <f t="shared" si="864"/>
        <v>5438107.9128496004</v>
      </c>
      <c r="Q865" s="218"/>
      <c r="R865" s="219"/>
      <c r="S865" s="178"/>
    </row>
    <row r="866" spans="1:19" x14ac:dyDescent="0.2">
      <c r="A866" s="238" t="s">
        <v>119</v>
      </c>
      <c r="B866" s="263"/>
      <c r="C866" s="439"/>
      <c r="D866" s="218"/>
      <c r="E866" s="218"/>
      <c r="F866" s="220"/>
      <c r="G866" s="218"/>
      <c r="H866" s="298"/>
      <c r="I866" s="218"/>
      <c r="J866" s="218"/>
      <c r="K866" s="218"/>
      <c r="L866" s="218"/>
      <c r="M866" s="299"/>
      <c r="N866" s="299"/>
      <c r="O866" s="218"/>
      <c r="P866" s="218"/>
      <c r="Q866" s="218"/>
      <c r="R866" s="219"/>
      <c r="S866" s="178"/>
    </row>
    <row r="867" spans="1:19" x14ac:dyDescent="0.2">
      <c r="A867" s="238" t="s">
        <v>120</v>
      </c>
      <c r="B867" s="263"/>
      <c r="C867" s="439"/>
      <c r="D867" s="218"/>
      <c r="E867" s="218"/>
      <c r="F867" s="220"/>
      <c r="G867" s="218"/>
      <c r="H867" s="298"/>
      <c r="I867" s="218"/>
      <c r="J867" s="218"/>
      <c r="K867" s="218"/>
      <c r="L867" s="218"/>
      <c r="M867" s="299"/>
      <c r="N867" s="299"/>
      <c r="O867" s="218"/>
      <c r="P867" s="218"/>
      <c r="Q867" s="218"/>
      <c r="R867" s="219"/>
      <c r="S867" s="178"/>
    </row>
    <row r="868" spans="1:19" ht="24" x14ac:dyDescent="0.2">
      <c r="A868" s="238" t="s">
        <v>616</v>
      </c>
      <c r="B868" s="263"/>
      <c r="C868" s="439"/>
      <c r="D868" s="218"/>
      <c r="E868" s="218"/>
      <c r="F868" s="220"/>
      <c r="G868" s="218"/>
      <c r="H868" s="298"/>
      <c r="I868" s="218"/>
      <c r="J868" s="218"/>
      <c r="K868" s="218"/>
      <c r="L868" s="218"/>
      <c r="M868" s="299"/>
      <c r="N868" s="299"/>
      <c r="O868" s="218"/>
      <c r="P868" s="218"/>
      <c r="Q868" s="218"/>
      <c r="R868" s="219"/>
      <c r="S868" s="178"/>
    </row>
    <row r="869" spans="1:19" x14ac:dyDescent="0.2">
      <c r="A869" s="239" t="s">
        <v>122</v>
      </c>
      <c r="B869" s="263"/>
      <c r="C869" s="439">
        <f>C870+C871</f>
        <v>3237646.6100000003</v>
      </c>
      <c r="D869" s="218">
        <f t="shared" ref="D869:E869" si="865">D870+D871</f>
        <v>16732554</v>
      </c>
      <c r="E869" s="218">
        <f t="shared" si="865"/>
        <v>16682534</v>
      </c>
      <c r="F869" s="220">
        <f t="shared" ref="F869:P869" si="866">F870+F871</f>
        <v>12986798</v>
      </c>
      <c r="G869" s="218" t="e">
        <f t="shared" si="866"/>
        <v>#VALUE!</v>
      </c>
      <c r="H869" s="298">
        <f t="shared" si="866"/>
        <v>0</v>
      </c>
      <c r="I869" s="218">
        <f t="shared" si="866"/>
        <v>0</v>
      </c>
      <c r="J869" s="218">
        <f t="shared" si="866"/>
        <v>2505532.8628496001</v>
      </c>
      <c r="K869" s="218">
        <f t="shared" si="866"/>
        <v>3171820.8628495997</v>
      </c>
      <c r="L869" s="218">
        <f t="shared" si="866"/>
        <v>3171820.8628495997</v>
      </c>
      <c r="M869" s="299">
        <f t="shared" si="866"/>
        <v>3838862</v>
      </c>
      <c r="N869" s="299">
        <f t="shared" si="866"/>
        <v>3838862</v>
      </c>
      <c r="O869" s="218">
        <f t="shared" si="866"/>
        <v>0</v>
      </c>
      <c r="P869" s="218">
        <f t="shared" si="866"/>
        <v>5438107.9128496004</v>
      </c>
      <c r="Q869" s="218"/>
      <c r="R869" s="219"/>
      <c r="S869" s="178"/>
    </row>
    <row r="870" spans="1:19" x14ac:dyDescent="0.2">
      <c r="A870" s="240" t="s">
        <v>123</v>
      </c>
      <c r="B870" s="263"/>
      <c r="C870" s="439">
        <f>C875+C878</f>
        <v>146518</v>
      </c>
      <c r="D870" s="218">
        <f t="shared" ref="D870:E870" si="867">D875+D878</f>
        <v>146518</v>
      </c>
      <c r="E870" s="218">
        <f t="shared" si="867"/>
        <v>146518</v>
      </c>
      <c r="F870" s="220">
        <f t="shared" ref="F870:P870" si="868">F875+F878</f>
        <v>146518</v>
      </c>
      <c r="G870" s="218" t="e">
        <f t="shared" si="868"/>
        <v>#VALUE!</v>
      </c>
      <c r="H870" s="298">
        <f t="shared" si="868"/>
        <v>0</v>
      </c>
      <c r="I870" s="218">
        <f t="shared" si="868"/>
        <v>0</v>
      </c>
      <c r="J870" s="218">
        <f t="shared" si="868"/>
        <v>905532.86284960003</v>
      </c>
      <c r="K870" s="218">
        <f t="shared" si="868"/>
        <v>1571820.8628495999</v>
      </c>
      <c r="L870" s="218">
        <f t="shared" si="868"/>
        <v>1571820.8628495999</v>
      </c>
      <c r="M870" s="299">
        <f t="shared" si="868"/>
        <v>2238862</v>
      </c>
      <c r="N870" s="299">
        <f t="shared" si="868"/>
        <v>2238862</v>
      </c>
      <c r="O870" s="218">
        <f t="shared" si="868"/>
        <v>0</v>
      </c>
      <c r="P870" s="218">
        <f t="shared" si="868"/>
        <v>2238107.9128496004</v>
      </c>
      <c r="Q870" s="218"/>
      <c r="R870" s="219"/>
      <c r="S870" s="178"/>
    </row>
    <row r="871" spans="1:19" ht="36" x14ac:dyDescent="0.2">
      <c r="A871" s="240" t="s">
        <v>124</v>
      </c>
      <c r="B871" s="263" t="s">
        <v>129</v>
      </c>
      <c r="C871" s="439">
        <f>C876+C879</f>
        <v>3091128.6100000003</v>
      </c>
      <c r="D871" s="218">
        <f t="shared" ref="D871:E871" si="869">D876+D879</f>
        <v>16586036</v>
      </c>
      <c r="E871" s="218">
        <f t="shared" si="869"/>
        <v>16536016</v>
      </c>
      <c r="F871" s="220">
        <f t="shared" ref="F871:P871" si="870">F876+F879</f>
        <v>12840280</v>
      </c>
      <c r="G871" s="218" t="e">
        <f t="shared" si="870"/>
        <v>#VALUE!</v>
      </c>
      <c r="H871" s="298">
        <f t="shared" si="870"/>
        <v>0</v>
      </c>
      <c r="I871" s="218">
        <f t="shared" si="870"/>
        <v>0</v>
      </c>
      <c r="J871" s="218">
        <f t="shared" si="870"/>
        <v>1600000</v>
      </c>
      <c r="K871" s="218">
        <f t="shared" si="870"/>
        <v>1600000</v>
      </c>
      <c r="L871" s="218">
        <f t="shared" si="870"/>
        <v>1600000</v>
      </c>
      <c r="M871" s="299">
        <f t="shared" si="870"/>
        <v>1600000</v>
      </c>
      <c r="N871" s="299">
        <f t="shared" si="870"/>
        <v>1600000</v>
      </c>
      <c r="O871" s="218">
        <f t="shared" si="870"/>
        <v>0</v>
      </c>
      <c r="P871" s="218">
        <f t="shared" si="870"/>
        <v>3200000</v>
      </c>
      <c r="Q871" s="218"/>
      <c r="R871" s="219"/>
      <c r="S871" s="178"/>
    </row>
    <row r="872" spans="1:19" x14ac:dyDescent="0.2">
      <c r="A872" s="239" t="s">
        <v>125</v>
      </c>
      <c r="B872" s="263"/>
      <c r="C872" s="439"/>
      <c r="D872" s="218"/>
      <c r="E872" s="218"/>
      <c r="F872" s="220"/>
      <c r="G872" s="218"/>
      <c r="H872" s="298"/>
      <c r="I872" s="218"/>
      <c r="J872" s="218"/>
      <c r="K872" s="218"/>
      <c r="L872" s="218"/>
      <c r="M872" s="299"/>
      <c r="N872" s="299"/>
      <c r="O872" s="218"/>
      <c r="P872" s="218"/>
      <c r="Q872" s="218"/>
      <c r="R872" s="233"/>
      <c r="S872" s="178"/>
    </row>
    <row r="873" spans="1:19" x14ac:dyDescent="0.2">
      <c r="A873" s="238" t="s">
        <v>126</v>
      </c>
      <c r="B873" s="263"/>
      <c r="C873" s="439"/>
      <c r="D873" s="218"/>
      <c r="E873" s="218"/>
      <c r="F873" s="220"/>
      <c r="G873" s="218"/>
      <c r="H873" s="298"/>
      <c r="I873" s="218"/>
      <c r="J873" s="218"/>
      <c r="K873" s="218"/>
      <c r="L873" s="218"/>
      <c r="M873" s="299"/>
      <c r="N873" s="299"/>
      <c r="O873" s="218"/>
      <c r="P873" s="218"/>
      <c r="Q873" s="218"/>
      <c r="R873" s="233"/>
      <c r="S873" s="178"/>
    </row>
    <row r="874" spans="1:19" x14ac:dyDescent="0.2">
      <c r="A874" s="238" t="s">
        <v>406</v>
      </c>
      <c r="B874" s="263"/>
      <c r="C874" s="439">
        <f>C875+C876</f>
        <v>3091128.6100000003</v>
      </c>
      <c r="D874" s="218">
        <f t="shared" ref="D874:E874" si="871">D875+D876</f>
        <v>3518557</v>
      </c>
      <c r="E874" s="218">
        <f t="shared" si="871"/>
        <v>3695736</v>
      </c>
      <c r="F874" s="220">
        <f t="shared" ref="F874:P874" si="872">F875+F876</f>
        <v>0</v>
      </c>
      <c r="G874" s="218">
        <f t="shared" si="872"/>
        <v>0</v>
      </c>
      <c r="H874" s="298">
        <f t="shared" si="872"/>
        <v>0</v>
      </c>
      <c r="I874" s="218">
        <f t="shared" si="872"/>
        <v>0</v>
      </c>
      <c r="J874" s="218">
        <f t="shared" si="872"/>
        <v>0</v>
      </c>
      <c r="K874" s="218">
        <f t="shared" si="872"/>
        <v>0</v>
      </c>
      <c r="L874" s="218">
        <f t="shared" si="872"/>
        <v>0</v>
      </c>
      <c r="M874" s="299">
        <f t="shared" si="872"/>
        <v>0</v>
      </c>
      <c r="N874" s="299">
        <f t="shared" si="872"/>
        <v>0</v>
      </c>
      <c r="O874" s="218">
        <f t="shared" si="872"/>
        <v>0</v>
      </c>
      <c r="P874" s="218">
        <f t="shared" si="872"/>
        <v>0</v>
      </c>
      <c r="Q874" s="218"/>
      <c r="R874" s="233"/>
      <c r="S874" s="178"/>
    </row>
    <row r="875" spans="1:19" x14ac:dyDescent="0.2">
      <c r="A875" s="238" t="s">
        <v>123</v>
      </c>
      <c r="B875" s="263"/>
      <c r="C875" s="439">
        <f t="shared" ref="C875:P875" si="873">C891+C940</f>
        <v>0</v>
      </c>
      <c r="D875" s="218">
        <f t="shared" si="873"/>
        <v>0</v>
      </c>
      <c r="E875" s="218">
        <f t="shared" si="873"/>
        <v>0</v>
      </c>
      <c r="F875" s="220">
        <f t="shared" si="873"/>
        <v>0</v>
      </c>
      <c r="G875" s="218">
        <f t="shared" si="873"/>
        <v>0</v>
      </c>
      <c r="H875" s="298">
        <f t="shared" si="873"/>
        <v>0</v>
      </c>
      <c r="I875" s="218">
        <f t="shared" si="873"/>
        <v>0</v>
      </c>
      <c r="J875" s="218">
        <f t="shared" si="873"/>
        <v>0</v>
      </c>
      <c r="K875" s="218">
        <f t="shared" si="873"/>
        <v>0</v>
      </c>
      <c r="L875" s="218">
        <f t="shared" si="873"/>
        <v>0</v>
      </c>
      <c r="M875" s="299">
        <f t="shared" si="873"/>
        <v>0</v>
      </c>
      <c r="N875" s="299">
        <f t="shared" si="873"/>
        <v>0</v>
      </c>
      <c r="O875" s="218">
        <f t="shared" si="873"/>
        <v>0</v>
      </c>
      <c r="P875" s="218">
        <f t="shared" si="873"/>
        <v>0</v>
      </c>
      <c r="Q875" s="218"/>
      <c r="R875" s="233"/>
      <c r="S875" s="178"/>
    </row>
    <row r="876" spans="1:19" ht="36" x14ac:dyDescent="0.2">
      <c r="A876" s="238" t="s">
        <v>124</v>
      </c>
      <c r="B876" s="263"/>
      <c r="C876" s="439">
        <f>C892+C941</f>
        <v>3091128.6100000003</v>
      </c>
      <c r="D876" s="218">
        <f t="shared" ref="D876:P876" si="874">D892+D941</f>
        <v>3518557</v>
      </c>
      <c r="E876" s="218">
        <f t="shared" si="874"/>
        <v>3695736</v>
      </c>
      <c r="F876" s="220">
        <f t="shared" si="874"/>
        <v>0</v>
      </c>
      <c r="G876" s="218">
        <f t="shared" si="874"/>
        <v>0</v>
      </c>
      <c r="H876" s="298">
        <f t="shared" si="874"/>
        <v>0</v>
      </c>
      <c r="I876" s="218">
        <f t="shared" si="874"/>
        <v>0</v>
      </c>
      <c r="J876" s="218">
        <f t="shared" si="874"/>
        <v>0</v>
      </c>
      <c r="K876" s="218">
        <f t="shared" si="874"/>
        <v>0</v>
      </c>
      <c r="L876" s="218">
        <f t="shared" si="874"/>
        <v>0</v>
      </c>
      <c r="M876" s="299">
        <f t="shared" si="874"/>
        <v>0</v>
      </c>
      <c r="N876" s="299">
        <f t="shared" si="874"/>
        <v>0</v>
      </c>
      <c r="O876" s="218">
        <f t="shared" si="874"/>
        <v>0</v>
      </c>
      <c r="P876" s="218">
        <f t="shared" si="874"/>
        <v>0</v>
      </c>
      <c r="Q876" s="218"/>
      <c r="R876" s="233"/>
      <c r="S876" s="178"/>
    </row>
    <row r="877" spans="1:19" x14ac:dyDescent="0.2">
      <c r="A877" s="238" t="s">
        <v>127</v>
      </c>
      <c r="B877" s="263"/>
      <c r="C877" s="439">
        <f>C878+C879</f>
        <v>146518</v>
      </c>
      <c r="D877" s="218">
        <f t="shared" ref="D877:E877" si="875">D878+D879</f>
        <v>13213997</v>
      </c>
      <c r="E877" s="218">
        <f t="shared" si="875"/>
        <v>12986798</v>
      </c>
      <c r="F877" s="220">
        <f t="shared" ref="F877:P877" si="876">F878+F879</f>
        <v>12986798</v>
      </c>
      <c r="G877" s="218" t="e">
        <f t="shared" si="876"/>
        <v>#VALUE!</v>
      </c>
      <c r="H877" s="298">
        <f t="shared" si="876"/>
        <v>0</v>
      </c>
      <c r="I877" s="218">
        <f t="shared" si="876"/>
        <v>0</v>
      </c>
      <c r="J877" s="218">
        <f t="shared" si="876"/>
        <v>2505532.8628496001</v>
      </c>
      <c r="K877" s="218">
        <f t="shared" si="876"/>
        <v>3171820.8628495997</v>
      </c>
      <c r="L877" s="218">
        <f t="shared" si="876"/>
        <v>3171820.8628495997</v>
      </c>
      <c r="M877" s="299">
        <f t="shared" si="876"/>
        <v>3838862</v>
      </c>
      <c r="N877" s="299">
        <f t="shared" si="876"/>
        <v>3838862</v>
      </c>
      <c r="O877" s="218">
        <f t="shared" si="876"/>
        <v>0</v>
      </c>
      <c r="P877" s="218">
        <f t="shared" si="876"/>
        <v>5438107.9128496004</v>
      </c>
      <c r="Q877" s="218"/>
      <c r="R877" s="219"/>
      <c r="S877" s="178"/>
    </row>
    <row r="878" spans="1:19" x14ac:dyDescent="0.2">
      <c r="A878" s="240" t="s">
        <v>123</v>
      </c>
      <c r="B878" s="263"/>
      <c r="C878" s="439">
        <f>C894+C943</f>
        <v>146518</v>
      </c>
      <c r="D878" s="218">
        <f t="shared" ref="D878:P878" si="877">D894+D943</f>
        <v>146518</v>
      </c>
      <c r="E878" s="218">
        <f t="shared" si="877"/>
        <v>146518</v>
      </c>
      <c r="F878" s="220">
        <f t="shared" si="877"/>
        <v>146518</v>
      </c>
      <c r="G878" s="218" t="e">
        <f t="shared" si="877"/>
        <v>#VALUE!</v>
      </c>
      <c r="H878" s="298">
        <f t="shared" si="877"/>
        <v>0</v>
      </c>
      <c r="I878" s="218">
        <f t="shared" si="877"/>
        <v>0</v>
      </c>
      <c r="J878" s="218">
        <f t="shared" si="877"/>
        <v>905532.86284960003</v>
      </c>
      <c r="K878" s="218">
        <f t="shared" si="877"/>
        <v>1571820.8628495999</v>
      </c>
      <c r="L878" s="218">
        <f t="shared" si="877"/>
        <v>1571820.8628495999</v>
      </c>
      <c r="M878" s="299">
        <f t="shared" si="877"/>
        <v>2238862</v>
      </c>
      <c r="N878" s="299">
        <f t="shared" si="877"/>
        <v>2238862</v>
      </c>
      <c r="O878" s="218">
        <f t="shared" si="877"/>
        <v>0</v>
      </c>
      <c r="P878" s="218">
        <f t="shared" si="877"/>
        <v>2238107.9128496004</v>
      </c>
      <c r="Q878" s="218"/>
      <c r="R878" s="219"/>
      <c r="S878" s="178"/>
    </row>
    <row r="879" spans="1:19" ht="36" x14ac:dyDescent="0.2">
      <c r="A879" s="240" t="s">
        <v>124</v>
      </c>
      <c r="B879" s="263" t="s">
        <v>129</v>
      </c>
      <c r="C879" s="439">
        <f>C895+C944</f>
        <v>0</v>
      </c>
      <c r="D879" s="218">
        <f t="shared" ref="D879:P879" si="878">D895+D944</f>
        <v>13067479</v>
      </c>
      <c r="E879" s="218">
        <f t="shared" si="878"/>
        <v>12840280</v>
      </c>
      <c r="F879" s="220">
        <f t="shared" si="878"/>
        <v>12840280</v>
      </c>
      <c r="G879" s="218" t="e">
        <f t="shared" si="878"/>
        <v>#VALUE!</v>
      </c>
      <c r="H879" s="298">
        <f t="shared" si="878"/>
        <v>0</v>
      </c>
      <c r="I879" s="218">
        <f t="shared" si="878"/>
        <v>0</v>
      </c>
      <c r="J879" s="218">
        <f t="shared" si="878"/>
        <v>1600000</v>
      </c>
      <c r="K879" s="218">
        <f t="shared" si="878"/>
        <v>1600000</v>
      </c>
      <c r="L879" s="218">
        <f t="shared" si="878"/>
        <v>1600000</v>
      </c>
      <c r="M879" s="299">
        <f t="shared" si="878"/>
        <v>1600000</v>
      </c>
      <c r="N879" s="299">
        <f t="shared" si="878"/>
        <v>1600000</v>
      </c>
      <c r="O879" s="218">
        <f t="shared" si="878"/>
        <v>0</v>
      </c>
      <c r="P879" s="218">
        <f t="shared" si="878"/>
        <v>3200000</v>
      </c>
      <c r="Q879" s="218"/>
      <c r="R879" s="219"/>
      <c r="S879" s="178"/>
    </row>
    <row r="880" spans="1:19" x14ac:dyDescent="0.2">
      <c r="A880" s="246" t="s">
        <v>497</v>
      </c>
      <c r="B880" s="332"/>
      <c r="C880" s="333"/>
      <c r="D880" s="301"/>
      <c r="E880" s="301"/>
      <c r="F880" s="303"/>
      <c r="G880" s="301"/>
      <c r="H880" s="304"/>
      <c r="I880" s="301"/>
      <c r="J880" s="301"/>
      <c r="K880" s="301"/>
      <c r="L880" s="301"/>
      <c r="M880" s="305"/>
      <c r="N880" s="305"/>
      <c r="O880" s="301"/>
      <c r="P880" s="301"/>
      <c r="Q880" s="301"/>
      <c r="R880" s="306"/>
      <c r="S880" s="178"/>
    </row>
    <row r="881" spans="1:19" x14ac:dyDescent="0.2">
      <c r="A881" s="239" t="s">
        <v>118</v>
      </c>
      <c r="B881" s="263"/>
      <c r="C881" s="439">
        <f>SUM(C882:C885)</f>
        <v>1368653.24</v>
      </c>
      <c r="D881" s="218">
        <f t="shared" ref="D881:E881" si="879">SUM(D882:D885)</f>
        <v>14338509</v>
      </c>
      <c r="E881" s="218">
        <f t="shared" si="879"/>
        <v>13134255</v>
      </c>
      <c r="F881" s="220">
        <f t="shared" ref="F881:P881" si="880">SUM(F882:F885)</f>
        <v>12840280</v>
      </c>
      <c r="G881" s="218" t="e">
        <f t="shared" si="880"/>
        <v>#VALUE!</v>
      </c>
      <c r="H881" s="298">
        <f t="shared" si="880"/>
        <v>0</v>
      </c>
      <c r="I881" s="218">
        <f t="shared" si="880"/>
        <v>0</v>
      </c>
      <c r="J881" s="218">
        <f t="shared" si="880"/>
        <v>1600000</v>
      </c>
      <c r="K881" s="218">
        <f t="shared" si="880"/>
        <v>1600000</v>
      </c>
      <c r="L881" s="218">
        <f t="shared" si="880"/>
        <v>1600000</v>
      </c>
      <c r="M881" s="299">
        <f t="shared" si="880"/>
        <v>1600000</v>
      </c>
      <c r="N881" s="299">
        <f t="shared" si="880"/>
        <v>1600000</v>
      </c>
      <c r="O881" s="218">
        <f>SUM(O882:O885)</f>
        <v>0</v>
      </c>
      <c r="P881" s="218">
        <f t="shared" si="880"/>
        <v>3200000</v>
      </c>
      <c r="Q881" s="218"/>
      <c r="R881" s="219"/>
      <c r="S881" s="178"/>
    </row>
    <row r="882" spans="1:19" x14ac:dyDescent="0.2">
      <c r="A882" s="238" t="s">
        <v>119</v>
      </c>
      <c r="B882" s="263"/>
      <c r="C882" s="439"/>
      <c r="D882" s="218"/>
      <c r="E882" s="218"/>
      <c r="F882" s="220"/>
      <c r="G882" s="218"/>
      <c r="H882" s="298"/>
      <c r="I882" s="218"/>
      <c r="J882" s="218"/>
      <c r="K882" s="218"/>
      <c r="L882" s="218"/>
      <c r="M882" s="299"/>
      <c r="N882" s="299"/>
      <c r="O882" s="218"/>
      <c r="P882" s="218"/>
      <c r="Q882" s="218"/>
      <c r="R882" s="219"/>
      <c r="S882" s="178"/>
    </row>
    <row r="883" spans="1:19" x14ac:dyDescent="0.2">
      <c r="A883" s="238" t="s">
        <v>120</v>
      </c>
      <c r="B883" s="263"/>
      <c r="C883" s="439"/>
      <c r="D883" s="218"/>
      <c r="E883" s="218"/>
      <c r="F883" s="220"/>
      <c r="G883" s="218"/>
      <c r="H883" s="298"/>
      <c r="I883" s="218"/>
      <c r="J883" s="218"/>
      <c r="K883" s="218"/>
      <c r="L883" s="218"/>
      <c r="M883" s="299"/>
      <c r="N883" s="299"/>
      <c r="O883" s="218"/>
      <c r="P883" s="218"/>
      <c r="Q883" s="218"/>
      <c r="R883" s="219"/>
      <c r="S883" s="178"/>
    </row>
    <row r="884" spans="1:19" ht="24" x14ac:dyDescent="0.2">
      <c r="A884" s="238" t="s">
        <v>616</v>
      </c>
      <c r="B884" s="263"/>
      <c r="C884" s="439"/>
      <c r="D884" s="218"/>
      <c r="E884" s="218"/>
      <c r="F884" s="220"/>
      <c r="G884" s="218"/>
      <c r="H884" s="298"/>
      <c r="I884" s="218"/>
      <c r="J884" s="218"/>
      <c r="K884" s="218"/>
      <c r="L884" s="218"/>
      <c r="M884" s="299"/>
      <c r="N884" s="299"/>
      <c r="O884" s="218"/>
      <c r="P884" s="218"/>
      <c r="Q884" s="218"/>
      <c r="R884" s="219"/>
      <c r="S884" s="178"/>
    </row>
    <row r="885" spans="1:19" x14ac:dyDescent="0.2">
      <c r="A885" s="239" t="s">
        <v>122</v>
      </c>
      <c r="B885" s="263"/>
      <c r="C885" s="439">
        <f>C886+C887</f>
        <v>1368653.24</v>
      </c>
      <c r="D885" s="218">
        <f t="shared" ref="D885:E885" si="881">D886+D887</f>
        <v>14338509</v>
      </c>
      <c r="E885" s="218">
        <f t="shared" si="881"/>
        <v>13134255</v>
      </c>
      <c r="F885" s="220">
        <f t="shared" ref="F885:P885" si="882">F886+F887</f>
        <v>12840280</v>
      </c>
      <c r="G885" s="218" t="e">
        <f t="shared" si="882"/>
        <v>#VALUE!</v>
      </c>
      <c r="H885" s="298">
        <f t="shared" si="882"/>
        <v>0</v>
      </c>
      <c r="I885" s="218">
        <f t="shared" si="882"/>
        <v>0</v>
      </c>
      <c r="J885" s="218">
        <f t="shared" si="882"/>
        <v>1600000</v>
      </c>
      <c r="K885" s="218">
        <f t="shared" si="882"/>
        <v>1600000</v>
      </c>
      <c r="L885" s="218">
        <f t="shared" si="882"/>
        <v>1600000</v>
      </c>
      <c r="M885" s="299">
        <f t="shared" si="882"/>
        <v>1600000</v>
      </c>
      <c r="N885" s="299">
        <f t="shared" si="882"/>
        <v>1600000</v>
      </c>
      <c r="O885" s="218">
        <f t="shared" si="882"/>
        <v>0</v>
      </c>
      <c r="P885" s="218">
        <f t="shared" si="882"/>
        <v>3200000</v>
      </c>
      <c r="Q885" s="218"/>
      <c r="R885" s="219"/>
      <c r="S885" s="178"/>
    </row>
    <row r="886" spans="1:19" x14ac:dyDescent="0.2">
      <c r="A886" s="240" t="s">
        <v>123</v>
      </c>
      <c r="B886" s="263"/>
      <c r="C886" s="439">
        <f>C891+C894</f>
        <v>0</v>
      </c>
      <c r="D886" s="218">
        <f t="shared" ref="D886:E886" si="883">D891+D894</f>
        <v>0</v>
      </c>
      <c r="E886" s="218">
        <f t="shared" si="883"/>
        <v>0</v>
      </c>
      <c r="F886" s="220">
        <f t="shared" ref="F886:P886" si="884">F891+F894</f>
        <v>0</v>
      </c>
      <c r="G886" s="218">
        <f t="shared" si="884"/>
        <v>0</v>
      </c>
      <c r="H886" s="298">
        <f t="shared" si="884"/>
        <v>0</v>
      </c>
      <c r="I886" s="218">
        <f t="shared" si="884"/>
        <v>0</v>
      </c>
      <c r="J886" s="218">
        <f t="shared" si="884"/>
        <v>0</v>
      </c>
      <c r="K886" s="218">
        <f t="shared" si="884"/>
        <v>0</v>
      </c>
      <c r="L886" s="218">
        <f t="shared" si="884"/>
        <v>0</v>
      </c>
      <c r="M886" s="299">
        <f t="shared" si="884"/>
        <v>0</v>
      </c>
      <c r="N886" s="299">
        <f t="shared" si="884"/>
        <v>0</v>
      </c>
      <c r="O886" s="218">
        <f t="shared" si="884"/>
        <v>0</v>
      </c>
      <c r="P886" s="218">
        <f t="shared" si="884"/>
        <v>0</v>
      </c>
      <c r="Q886" s="218"/>
      <c r="R886" s="219"/>
      <c r="S886" s="178"/>
    </row>
    <row r="887" spans="1:19" ht="36" x14ac:dyDescent="0.2">
      <c r="A887" s="240" t="s">
        <v>124</v>
      </c>
      <c r="B887" s="263" t="s">
        <v>129</v>
      </c>
      <c r="C887" s="439">
        <f>C892+C895</f>
        <v>1368653.24</v>
      </c>
      <c r="D887" s="218">
        <f>D892+D895</f>
        <v>14338509</v>
      </c>
      <c r="E887" s="218">
        <f t="shared" ref="E887" si="885">E892+E895</f>
        <v>13134255</v>
      </c>
      <c r="F887" s="220">
        <f t="shared" ref="F887:P887" si="886">F892+F895</f>
        <v>12840280</v>
      </c>
      <c r="G887" s="218" t="e">
        <f t="shared" si="886"/>
        <v>#VALUE!</v>
      </c>
      <c r="H887" s="298">
        <f t="shared" si="886"/>
        <v>0</v>
      </c>
      <c r="I887" s="218">
        <f t="shared" si="886"/>
        <v>0</v>
      </c>
      <c r="J887" s="218">
        <f t="shared" si="886"/>
        <v>1600000</v>
      </c>
      <c r="K887" s="218">
        <f t="shared" si="886"/>
        <v>1600000</v>
      </c>
      <c r="L887" s="218">
        <f t="shared" si="886"/>
        <v>1600000</v>
      </c>
      <c r="M887" s="299">
        <f t="shared" si="886"/>
        <v>1600000</v>
      </c>
      <c r="N887" s="299">
        <f t="shared" si="886"/>
        <v>1600000</v>
      </c>
      <c r="O887" s="218">
        <f t="shared" si="886"/>
        <v>0</v>
      </c>
      <c r="P887" s="218">
        <f t="shared" si="886"/>
        <v>3200000</v>
      </c>
      <c r="Q887" s="218"/>
      <c r="R887" s="219"/>
      <c r="S887" s="178"/>
    </row>
    <row r="888" spans="1:19" x14ac:dyDescent="0.2">
      <c r="A888" s="239" t="s">
        <v>125</v>
      </c>
      <c r="B888" s="263"/>
      <c r="C888" s="439"/>
      <c r="D888" s="218"/>
      <c r="E888" s="218"/>
      <c r="F888" s="220"/>
      <c r="G888" s="218"/>
      <c r="H888" s="298"/>
      <c r="I888" s="218"/>
      <c r="J888" s="218"/>
      <c r="K888" s="218"/>
      <c r="L888" s="218"/>
      <c r="M888" s="299"/>
      <c r="N888" s="299"/>
      <c r="O888" s="218"/>
      <c r="P888" s="218"/>
      <c r="Q888" s="218"/>
      <c r="R888" s="233"/>
      <c r="S888" s="178"/>
    </row>
    <row r="889" spans="1:19" x14ac:dyDescent="0.2">
      <c r="A889" s="238" t="s">
        <v>126</v>
      </c>
      <c r="B889" s="263"/>
      <c r="C889" s="439"/>
      <c r="D889" s="218"/>
      <c r="E889" s="218"/>
      <c r="F889" s="220"/>
      <c r="G889" s="218"/>
      <c r="H889" s="298"/>
      <c r="I889" s="218"/>
      <c r="J889" s="218"/>
      <c r="K889" s="218"/>
      <c r="L889" s="218"/>
      <c r="M889" s="299"/>
      <c r="N889" s="299"/>
      <c r="O889" s="218"/>
      <c r="P889" s="218"/>
      <c r="Q889" s="218"/>
      <c r="R889" s="233"/>
      <c r="S889" s="178"/>
    </row>
    <row r="890" spans="1:19" x14ac:dyDescent="0.2">
      <c r="A890" s="238" t="s">
        <v>406</v>
      </c>
      <c r="B890" s="263"/>
      <c r="C890" s="439">
        <f>C891+C892</f>
        <v>1368653.24</v>
      </c>
      <c r="D890" s="218">
        <f t="shared" ref="D890:E890" si="887">D891+D892</f>
        <v>1271030</v>
      </c>
      <c r="E890" s="218">
        <f t="shared" si="887"/>
        <v>293975</v>
      </c>
      <c r="F890" s="220">
        <f t="shared" ref="F890:P890" si="888">F891+F892</f>
        <v>0</v>
      </c>
      <c r="G890" s="218">
        <f t="shared" si="888"/>
        <v>0</v>
      </c>
      <c r="H890" s="298">
        <f t="shared" si="888"/>
        <v>0</v>
      </c>
      <c r="I890" s="218">
        <f t="shared" si="888"/>
        <v>0</v>
      </c>
      <c r="J890" s="218">
        <f t="shared" si="888"/>
        <v>0</v>
      </c>
      <c r="K890" s="218">
        <f t="shared" si="888"/>
        <v>0</v>
      </c>
      <c r="L890" s="218">
        <f t="shared" si="888"/>
        <v>0</v>
      </c>
      <c r="M890" s="299">
        <f t="shared" si="888"/>
        <v>0</v>
      </c>
      <c r="N890" s="299">
        <f t="shared" si="888"/>
        <v>0</v>
      </c>
      <c r="O890" s="218">
        <f t="shared" si="888"/>
        <v>0</v>
      </c>
      <c r="P890" s="218">
        <f t="shared" si="888"/>
        <v>0</v>
      </c>
      <c r="Q890" s="218"/>
      <c r="R890" s="233"/>
      <c r="S890" s="178"/>
    </row>
    <row r="891" spans="1:19" x14ac:dyDescent="0.2">
      <c r="A891" s="238" t="s">
        <v>123</v>
      </c>
      <c r="B891" s="263"/>
      <c r="C891" s="439">
        <f>C921</f>
        <v>0</v>
      </c>
      <c r="D891" s="218">
        <f t="shared" ref="D891:E891" si="889">D921</f>
        <v>0</v>
      </c>
      <c r="E891" s="218">
        <f t="shared" si="889"/>
        <v>0</v>
      </c>
      <c r="F891" s="220">
        <f t="shared" ref="F891:P891" si="890">F921</f>
        <v>0</v>
      </c>
      <c r="G891" s="218">
        <f t="shared" si="890"/>
        <v>0</v>
      </c>
      <c r="H891" s="298">
        <f t="shared" si="890"/>
        <v>0</v>
      </c>
      <c r="I891" s="218">
        <f t="shared" si="890"/>
        <v>0</v>
      </c>
      <c r="J891" s="218">
        <f t="shared" si="890"/>
        <v>0</v>
      </c>
      <c r="K891" s="218">
        <f t="shared" si="890"/>
        <v>0</v>
      </c>
      <c r="L891" s="218">
        <f t="shared" si="890"/>
        <v>0</v>
      </c>
      <c r="M891" s="299">
        <f t="shared" si="890"/>
        <v>0</v>
      </c>
      <c r="N891" s="299">
        <f t="shared" si="890"/>
        <v>0</v>
      </c>
      <c r="O891" s="218">
        <f t="shared" si="890"/>
        <v>0</v>
      </c>
      <c r="P891" s="218">
        <f t="shared" si="890"/>
        <v>0</v>
      </c>
      <c r="Q891" s="218"/>
      <c r="R891" s="233"/>
      <c r="S891" s="178"/>
    </row>
    <row r="892" spans="1:19" ht="36" x14ac:dyDescent="0.2">
      <c r="A892" s="238" t="s">
        <v>124</v>
      </c>
      <c r="B892" s="263"/>
      <c r="C892" s="439">
        <f>C922</f>
        <v>1368653.24</v>
      </c>
      <c r="D892" s="218">
        <f t="shared" ref="D892:E892" si="891">D922</f>
        <v>1271030</v>
      </c>
      <c r="E892" s="218">
        <f t="shared" si="891"/>
        <v>293975</v>
      </c>
      <c r="F892" s="220">
        <f t="shared" ref="F892:P892" si="892">F922</f>
        <v>0</v>
      </c>
      <c r="G892" s="218">
        <f t="shared" si="892"/>
        <v>0</v>
      </c>
      <c r="H892" s="298">
        <f t="shared" si="892"/>
        <v>0</v>
      </c>
      <c r="I892" s="218">
        <f t="shared" si="892"/>
        <v>0</v>
      </c>
      <c r="J892" s="218">
        <f t="shared" si="892"/>
        <v>0</v>
      </c>
      <c r="K892" s="218">
        <f t="shared" si="892"/>
        <v>0</v>
      </c>
      <c r="L892" s="218">
        <f t="shared" si="892"/>
        <v>0</v>
      </c>
      <c r="M892" s="299">
        <f t="shared" si="892"/>
        <v>0</v>
      </c>
      <c r="N892" s="299">
        <f t="shared" si="892"/>
        <v>0</v>
      </c>
      <c r="O892" s="218">
        <f t="shared" si="892"/>
        <v>0</v>
      </c>
      <c r="P892" s="218">
        <f t="shared" si="892"/>
        <v>0</v>
      </c>
      <c r="Q892" s="218"/>
      <c r="R892" s="233"/>
      <c r="S892" s="178"/>
    </row>
    <row r="893" spans="1:19" x14ac:dyDescent="0.2">
      <c r="A893" s="238" t="s">
        <v>127</v>
      </c>
      <c r="B893" s="263"/>
      <c r="C893" s="439">
        <f>C894+C895</f>
        <v>0</v>
      </c>
      <c r="D893" s="218">
        <f t="shared" ref="D893:E893" si="893">D894+D895</f>
        <v>13067479</v>
      </c>
      <c r="E893" s="218">
        <f t="shared" si="893"/>
        <v>12840280</v>
      </c>
      <c r="F893" s="220">
        <f t="shared" ref="F893:P893" si="894">F894+F895</f>
        <v>12840280</v>
      </c>
      <c r="G893" s="218" t="e">
        <f t="shared" si="894"/>
        <v>#VALUE!</v>
      </c>
      <c r="H893" s="298">
        <f t="shared" si="894"/>
        <v>0</v>
      </c>
      <c r="I893" s="218">
        <f t="shared" si="894"/>
        <v>0</v>
      </c>
      <c r="J893" s="218">
        <f t="shared" si="894"/>
        <v>1600000</v>
      </c>
      <c r="K893" s="218">
        <f t="shared" si="894"/>
        <v>1600000</v>
      </c>
      <c r="L893" s="218">
        <f t="shared" si="894"/>
        <v>1600000</v>
      </c>
      <c r="M893" s="299">
        <f t="shared" si="894"/>
        <v>1600000</v>
      </c>
      <c r="N893" s="299">
        <f t="shared" si="894"/>
        <v>1600000</v>
      </c>
      <c r="O893" s="218">
        <f t="shared" si="894"/>
        <v>0</v>
      </c>
      <c r="P893" s="218">
        <f t="shared" si="894"/>
        <v>3200000</v>
      </c>
      <c r="Q893" s="218"/>
      <c r="R893" s="219"/>
      <c r="S893" s="178"/>
    </row>
    <row r="894" spans="1:19" x14ac:dyDescent="0.2">
      <c r="A894" s="240" t="s">
        <v>123</v>
      </c>
      <c r="B894" s="263"/>
      <c r="C894" s="439">
        <f>C907+C924</f>
        <v>0</v>
      </c>
      <c r="D894" s="218">
        <f t="shared" ref="D894:E894" si="895">D907+D924</f>
        <v>0</v>
      </c>
      <c r="E894" s="218">
        <f t="shared" si="895"/>
        <v>0</v>
      </c>
      <c r="F894" s="220">
        <f t="shared" ref="F894:P894" si="896">F907+F924</f>
        <v>0</v>
      </c>
      <c r="G894" s="218">
        <f t="shared" si="896"/>
        <v>0</v>
      </c>
      <c r="H894" s="298">
        <f t="shared" si="896"/>
        <v>0</v>
      </c>
      <c r="I894" s="218">
        <f t="shared" si="896"/>
        <v>0</v>
      </c>
      <c r="J894" s="218">
        <f t="shared" si="896"/>
        <v>0</v>
      </c>
      <c r="K894" s="218">
        <f t="shared" si="896"/>
        <v>0</v>
      </c>
      <c r="L894" s="218">
        <f t="shared" si="896"/>
        <v>0</v>
      </c>
      <c r="M894" s="299">
        <f t="shared" si="896"/>
        <v>0</v>
      </c>
      <c r="N894" s="299">
        <f t="shared" si="896"/>
        <v>0</v>
      </c>
      <c r="O894" s="218">
        <f t="shared" si="896"/>
        <v>0</v>
      </c>
      <c r="P894" s="218">
        <f t="shared" si="896"/>
        <v>0</v>
      </c>
      <c r="Q894" s="218"/>
      <c r="R894" s="307"/>
      <c r="S894" s="178"/>
    </row>
    <row r="895" spans="1:19" ht="36" x14ac:dyDescent="0.2">
      <c r="A895" s="240" t="s">
        <v>124</v>
      </c>
      <c r="B895" s="263" t="s">
        <v>129</v>
      </c>
      <c r="C895" s="439">
        <f>C908+C925+C926+C927+C928</f>
        <v>0</v>
      </c>
      <c r="D895" s="218">
        <f>D908+D925+D926+D927+D928</f>
        <v>13067479</v>
      </c>
      <c r="E895" s="218">
        <f t="shared" ref="E895" si="897">E908+E925+E926+E927+E928</f>
        <v>12840280</v>
      </c>
      <c r="F895" s="220">
        <f t="shared" ref="F895:P895" si="898">F908+F925+F926+F927+F928</f>
        <v>12840280</v>
      </c>
      <c r="G895" s="218" t="e">
        <f t="shared" si="898"/>
        <v>#VALUE!</v>
      </c>
      <c r="H895" s="298">
        <f t="shared" si="898"/>
        <v>0</v>
      </c>
      <c r="I895" s="218">
        <f t="shared" si="898"/>
        <v>0</v>
      </c>
      <c r="J895" s="218">
        <f>J908+J925+J926+J927+J928</f>
        <v>1600000</v>
      </c>
      <c r="K895" s="218">
        <f t="shared" si="898"/>
        <v>1600000</v>
      </c>
      <c r="L895" s="218">
        <f t="shared" si="898"/>
        <v>1600000</v>
      </c>
      <c r="M895" s="299">
        <f t="shared" si="898"/>
        <v>1600000</v>
      </c>
      <c r="N895" s="299">
        <f t="shared" si="898"/>
        <v>1600000</v>
      </c>
      <c r="O895" s="218">
        <f t="shared" si="898"/>
        <v>0</v>
      </c>
      <c r="P895" s="218">
        <f t="shared" si="898"/>
        <v>3200000</v>
      </c>
      <c r="Q895" s="218"/>
      <c r="R895" s="231"/>
      <c r="S895" s="178"/>
    </row>
    <row r="896" spans="1:19" x14ac:dyDescent="0.2">
      <c r="A896" s="245" t="s">
        <v>498</v>
      </c>
      <c r="B896" s="336"/>
      <c r="C896" s="337"/>
      <c r="D896" s="211"/>
      <c r="E896" s="211"/>
      <c r="F896" s="309"/>
      <c r="G896" s="211"/>
      <c r="H896" s="310"/>
      <c r="I896" s="211"/>
      <c r="J896" s="211"/>
      <c r="K896" s="211"/>
      <c r="L896" s="211"/>
      <c r="M896" s="311"/>
      <c r="N896" s="311"/>
      <c r="O896" s="211"/>
      <c r="P896" s="211"/>
      <c r="Q896" s="211"/>
      <c r="R896" s="312"/>
    </row>
    <row r="897" spans="1:19" hidden="1" x14ac:dyDescent="0.2">
      <c r="A897" s="239" t="s">
        <v>118</v>
      </c>
      <c r="B897" s="263"/>
      <c r="C897" s="277">
        <f>SUM(C898:C901)</f>
        <v>0</v>
      </c>
      <c r="D897" s="218">
        <f t="shared" ref="D897:E897" si="899">SUM(D898:D901)</f>
        <v>0</v>
      </c>
      <c r="E897" s="218">
        <f t="shared" si="899"/>
        <v>0</v>
      </c>
      <c r="F897" s="220">
        <f t="shared" ref="F897:J897" si="900">SUM(F898:F901)</f>
        <v>0</v>
      </c>
      <c r="G897" s="218" t="e">
        <f t="shared" si="900"/>
        <v>#VALUE!</v>
      </c>
      <c r="H897" s="298">
        <f t="shared" si="900"/>
        <v>0</v>
      </c>
      <c r="I897" s="218">
        <f t="shared" si="900"/>
        <v>0</v>
      </c>
      <c r="J897" s="218">
        <f t="shared" si="900"/>
        <v>0</v>
      </c>
      <c r="K897" s="218">
        <f t="shared" ref="K897:P897" si="901">SUM(K898:K901)</f>
        <v>0</v>
      </c>
      <c r="L897" s="218">
        <f t="shared" si="901"/>
        <v>0</v>
      </c>
      <c r="M897" s="299">
        <f t="shared" si="901"/>
        <v>0</v>
      </c>
      <c r="N897" s="299">
        <f t="shared" si="901"/>
        <v>0</v>
      </c>
      <c r="O897" s="218">
        <f t="shared" si="901"/>
        <v>0</v>
      </c>
      <c r="P897" s="218">
        <f t="shared" si="901"/>
        <v>0</v>
      </c>
      <c r="Q897" s="218"/>
      <c r="R897" s="219"/>
      <c r="S897" s="178"/>
    </row>
    <row r="898" spans="1:19" hidden="1" x14ac:dyDescent="0.2">
      <c r="A898" s="238" t="s">
        <v>119</v>
      </c>
      <c r="B898" s="263"/>
      <c r="C898" s="277"/>
      <c r="D898" s="218"/>
      <c r="E898" s="218"/>
      <c r="F898" s="220"/>
      <c r="G898" s="218"/>
      <c r="H898" s="298"/>
      <c r="I898" s="218"/>
      <c r="J898" s="218"/>
      <c r="K898" s="218"/>
      <c r="L898" s="218"/>
      <c r="M898" s="299"/>
      <c r="N898" s="299"/>
      <c r="O898" s="218"/>
      <c r="P898" s="218"/>
      <c r="Q898" s="218"/>
      <c r="R898" s="219"/>
      <c r="S898" s="178"/>
    </row>
    <row r="899" spans="1:19" hidden="1" x14ac:dyDescent="0.2">
      <c r="A899" s="238" t="s">
        <v>120</v>
      </c>
      <c r="B899" s="263"/>
      <c r="C899" s="277"/>
      <c r="D899" s="218"/>
      <c r="E899" s="218"/>
      <c r="F899" s="220"/>
      <c r="G899" s="218"/>
      <c r="H899" s="298"/>
      <c r="I899" s="218"/>
      <c r="J899" s="218"/>
      <c r="K899" s="218"/>
      <c r="L899" s="218"/>
      <c r="M899" s="299"/>
      <c r="N899" s="299"/>
      <c r="O899" s="218"/>
      <c r="P899" s="218"/>
      <c r="Q899" s="218"/>
      <c r="R899" s="233"/>
      <c r="S899" s="178"/>
    </row>
    <row r="900" spans="1:19" ht="24" hidden="1" x14ac:dyDescent="0.2">
      <c r="A900" s="238" t="s">
        <v>616</v>
      </c>
      <c r="B900" s="263"/>
      <c r="C900" s="277"/>
      <c r="D900" s="218"/>
      <c r="E900" s="218"/>
      <c r="F900" s="220"/>
      <c r="G900" s="218"/>
      <c r="H900" s="298"/>
      <c r="I900" s="218"/>
      <c r="J900" s="218"/>
      <c r="K900" s="218"/>
      <c r="L900" s="218"/>
      <c r="M900" s="299"/>
      <c r="N900" s="299"/>
      <c r="O900" s="218"/>
      <c r="P900" s="218"/>
      <c r="Q900" s="218"/>
      <c r="R900" s="233"/>
      <c r="S900" s="178"/>
    </row>
    <row r="901" spans="1:19" hidden="1" x14ac:dyDescent="0.2">
      <c r="A901" s="239" t="s">
        <v>122</v>
      </c>
      <c r="B901" s="263"/>
      <c r="C901" s="277">
        <f>C902+C903</f>
        <v>0</v>
      </c>
      <c r="D901" s="218">
        <f t="shared" ref="D901:E901" si="902">D902+D903</f>
        <v>0</v>
      </c>
      <c r="E901" s="218">
        <f t="shared" si="902"/>
        <v>0</v>
      </c>
      <c r="F901" s="220">
        <f t="shared" ref="F901:P901" si="903">F902+F903</f>
        <v>0</v>
      </c>
      <c r="G901" s="218" t="e">
        <f t="shared" si="903"/>
        <v>#VALUE!</v>
      </c>
      <c r="H901" s="298">
        <f t="shared" si="903"/>
        <v>0</v>
      </c>
      <c r="I901" s="218">
        <f t="shared" si="903"/>
        <v>0</v>
      </c>
      <c r="J901" s="218">
        <f t="shared" si="903"/>
        <v>0</v>
      </c>
      <c r="K901" s="218">
        <f t="shared" si="903"/>
        <v>0</v>
      </c>
      <c r="L901" s="218">
        <f t="shared" si="903"/>
        <v>0</v>
      </c>
      <c r="M901" s="299">
        <f t="shared" si="903"/>
        <v>0</v>
      </c>
      <c r="N901" s="299">
        <f t="shared" si="903"/>
        <v>0</v>
      </c>
      <c r="O901" s="218">
        <f t="shared" si="903"/>
        <v>0</v>
      </c>
      <c r="P901" s="218">
        <f t="shared" si="903"/>
        <v>0</v>
      </c>
      <c r="Q901" s="218"/>
      <c r="R901" s="233"/>
      <c r="S901" s="178"/>
    </row>
    <row r="902" spans="1:19" hidden="1" x14ac:dyDescent="0.2">
      <c r="A902" s="240" t="s">
        <v>123</v>
      </c>
      <c r="B902" s="263"/>
      <c r="C902" s="277">
        <f>C907</f>
        <v>0</v>
      </c>
      <c r="D902" s="218">
        <f t="shared" ref="D902:E902" si="904">D907</f>
        <v>0</v>
      </c>
      <c r="E902" s="218">
        <f t="shared" si="904"/>
        <v>0</v>
      </c>
      <c r="F902" s="220">
        <f t="shared" ref="F902:P902" si="905">F907</f>
        <v>0</v>
      </c>
      <c r="G902" s="218">
        <f t="shared" si="905"/>
        <v>0</v>
      </c>
      <c r="H902" s="298">
        <f t="shared" si="905"/>
        <v>0</v>
      </c>
      <c r="I902" s="218">
        <f t="shared" si="905"/>
        <v>0</v>
      </c>
      <c r="J902" s="218">
        <f t="shared" si="905"/>
        <v>0</v>
      </c>
      <c r="K902" s="218">
        <f t="shared" si="905"/>
        <v>0</v>
      </c>
      <c r="L902" s="218">
        <f t="shared" si="905"/>
        <v>0</v>
      </c>
      <c r="M902" s="299">
        <f t="shared" si="905"/>
        <v>0</v>
      </c>
      <c r="N902" s="299">
        <f t="shared" si="905"/>
        <v>0</v>
      </c>
      <c r="O902" s="218">
        <f t="shared" si="905"/>
        <v>0</v>
      </c>
      <c r="P902" s="218">
        <f t="shared" si="905"/>
        <v>0</v>
      </c>
      <c r="Q902" s="218"/>
      <c r="R902" s="233"/>
      <c r="S902" s="178"/>
    </row>
    <row r="903" spans="1:19" ht="36" hidden="1" x14ac:dyDescent="0.2">
      <c r="A903" s="240" t="s">
        <v>124</v>
      </c>
      <c r="B903" s="263" t="s">
        <v>129</v>
      </c>
      <c r="C903" s="277">
        <f>C908</f>
        <v>0</v>
      </c>
      <c r="D903" s="218">
        <f t="shared" ref="D903:E903" si="906">D908</f>
        <v>0</v>
      </c>
      <c r="E903" s="218">
        <f t="shared" si="906"/>
        <v>0</v>
      </c>
      <c r="F903" s="220">
        <f t="shared" ref="F903:O903" si="907">F908</f>
        <v>0</v>
      </c>
      <c r="G903" s="218" t="str">
        <f t="shared" si="907"/>
        <v/>
      </c>
      <c r="H903" s="298">
        <f t="shared" si="907"/>
        <v>0</v>
      </c>
      <c r="I903" s="218">
        <f t="shared" si="907"/>
        <v>0</v>
      </c>
      <c r="J903" s="218">
        <f t="shared" si="907"/>
        <v>0</v>
      </c>
      <c r="K903" s="218">
        <f t="shared" si="907"/>
        <v>0</v>
      </c>
      <c r="L903" s="218">
        <f t="shared" si="907"/>
        <v>0</v>
      </c>
      <c r="M903" s="299">
        <f t="shared" si="907"/>
        <v>0</v>
      </c>
      <c r="N903" s="299">
        <f t="shared" si="907"/>
        <v>0</v>
      </c>
      <c r="O903" s="218">
        <f t="shared" si="907"/>
        <v>0</v>
      </c>
      <c r="P903" s="218">
        <f>P908</f>
        <v>0</v>
      </c>
      <c r="Q903" s="218"/>
      <c r="R903" s="233"/>
      <c r="S903" s="178"/>
    </row>
    <row r="904" spans="1:19" hidden="1" x14ac:dyDescent="0.2">
      <c r="A904" s="239" t="s">
        <v>125</v>
      </c>
      <c r="B904" s="263"/>
      <c r="C904" s="277"/>
      <c r="D904" s="218"/>
      <c r="E904" s="218"/>
      <c r="F904" s="220"/>
      <c r="G904" s="218"/>
      <c r="H904" s="298"/>
      <c r="I904" s="218"/>
      <c r="J904" s="218"/>
      <c r="K904" s="218"/>
      <c r="L904" s="218"/>
      <c r="M904" s="299"/>
      <c r="N904" s="299"/>
      <c r="O904" s="218"/>
      <c r="P904" s="218"/>
      <c r="Q904" s="218"/>
      <c r="R904" s="233"/>
      <c r="S904" s="178"/>
    </row>
    <row r="905" spans="1:19" hidden="1" x14ac:dyDescent="0.2">
      <c r="A905" s="238" t="s">
        <v>126</v>
      </c>
      <c r="B905" s="263"/>
      <c r="C905" s="277"/>
      <c r="D905" s="218"/>
      <c r="E905" s="218"/>
      <c r="F905" s="220"/>
      <c r="G905" s="218"/>
      <c r="H905" s="298"/>
      <c r="I905" s="218"/>
      <c r="J905" s="218"/>
      <c r="K905" s="218"/>
      <c r="L905" s="218"/>
      <c r="M905" s="299"/>
      <c r="N905" s="299"/>
      <c r="O905" s="218"/>
      <c r="P905" s="218"/>
      <c r="Q905" s="218"/>
      <c r="R905" s="233"/>
      <c r="S905" s="178"/>
    </row>
    <row r="906" spans="1:19" hidden="1" x14ac:dyDescent="0.2">
      <c r="A906" s="238" t="s">
        <v>127</v>
      </c>
      <c r="B906" s="263"/>
      <c r="C906" s="277">
        <f>C907+C908</f>
        <v>0</v>
      </c>
      <c r="D906" s="218">
        <f t="shared" ref="D906:E906" si="908">D907+D908</f>
        <v>0</v>
      </c>
      <c r="E906" s="218">
        <f t="shared" si="908"/>
        <v>0</v>
      </c>
      <c r="F906" s="220">
        <f t="shared" ref="F906:O906" si="909">F907+F908</f>
        <v>0</v>
      </c>
      <c r="G906" s="218" t="e">
        <f t="shared" si="909"/>
        <v>#VALUE!</v>
      </c>
      <c r="H906" s="298">
        <f t="shared" si="909"/>
        <v>0</v>
      </c>
      <c r="I906" s="218">
        <f t="shared" si="909"/>
        <v>0</v>
      </c>
      <c r="J906" s="218">
        <f t="shared" si="909"/>
        <v>0</v>
      </c>
      <c r="K906" s="218">
        <f t="shared" si="909"/>
        <v>0</v>
      </c>
      <c r="L906" s="218">
        <f t="shared" si="909"/>
        <v>0</v>
      </c>
      <c r="M906" s="299">
        <f t="shared" si="909"/>
        <v>0</v>
      </c>
      <c r="N906" s="299">
        <f t="shared" si="909"/>
        <v>0</v>
      </c>
      <c r="O906" s="218">
        <f t="shared" si="909"/>
        <v>0</v>
      </c>
      <c r="P906" s="218">
        <f>P907+P908</f>
        <v>0</v>
      </c>
      <c r="Q906" s="218"/>
      <c r="R906" s="233"/>
      <c r="S906" s="178"/>
    </row>
    <row r="907" spans="1:19" hidden="1" x14ac:dyDescent="0.2">
      <c r="A907" s="240" t="s">
        <v>123</v>
      </c>
      <c r="B907" s="263"/>
      <c r="C907" s="277"/>
      <c r="D907" s="218"/>
      <c r="E907" s="218"/>
      <c r="F907" s="220"/>
      <c r="G907" s="218"/>
      <c r="H907" s="298"/>
      <c r="I907" s="218"/>
      <c r="J907" s="218"/>
      <c r="K907" s="218"/>
      <c r="L907" s="218"/>
      <c r="M907" s="299"/>
      <c r="N907" s="299"/>
      <c r="O907" s="218"/>
      <c r="P907" s="218"/>
      <c r="Q907" s="218"/>
      <c r="R907" s="233"/>
      <c r="S907" s="178"/>
    </row>
    <row r="908" spans="1:19" ht="36" hidden="1" x14ac:dyDescent="0.2">
      <c r="A908" s="240" t="s">
        <v>124</v>
      </c>
      <c r="B908" s="263" t="s">
        <v>129</v>
      </c>
      <c r="C908" s="277"/>
      <c r="D908" s="218"/>
      <c r="E908" s="218"/>
      <c r="F908" s="220"/>
      <c r="G908" s="321" t="s">
        <v>129</v>
      </c>
      <c r="H908" s="298"/>
      <c r="I908" s="218"/>
      <c r="J908" s="218"/>
      <c r="K908" s="218"/>
      <c r="L908" s="218"/>
      <c r="M908" s="299"/>
      <c r="N908" s="299"/>
      <c r="O908" s="218"/>
      <c r="P908" s="218"/>
      <c r="Q908" s="218"/>
      <c r="R908" s="219" t="s">
        <v>279</v>
      </c>
      <c r="S908" s="178"/>
    </row>
    <row r="909" spans="1:19" x14ac:dyDescent="0.2">
      <c r="A909" s="245" t="s">
        <v>280</v>
      </c>
      <c r="B909" s="336"/>
      <c r="C909" s="337"/>
      <c r="D909" s="211"/>
      <c r="E909" s="211"/>
      <c r="F909" s="309"/>
      <c r="G909" s="211"/>
      <c r="H909" s="310"/>
      <c r="I909" s="211"/>
      <c r="J909" s="211"/>
      <c r="K909" s="211"/>
      <c r="L909" s="211"/>
      <c r="M909" s="311"/>
      <c r="N909" s="311"/>
      <c r="O909" s="211"/>
      <c r="P909" s="211"/>
      <c r="Q909" s="211"/>
      <c r="R909" s="312"/>
    </row>
    <row r="910" spans="1:19" x14ac:dyDescent="0.2">
      <c r="A910" s="245" t="s">
        <v>281</v>
      </c>
      <c r="B910" s="336"/>
      <c r="C910" s="337"/>
      <c r="D910" s="211"/>
      <c r="E910" s="211"/>
      <c r="F910" s="309"/>
      <c r="G910" s="211"/>
      <c r="H910" s="310"/>
      <c r="I910" s="211"/>
      <c r="J910" s="211"/>
      <c r="K910" s="211"/>
      <c r="L910" s="211"/>
      <c r="M910" s="311"/>
      <c r="N910" s="311"/>
      <c r="O910" s="211"/>
      <c r="P910" s="211"/>
      <c r="Q910" s="211"/>
      <c r="R910" s="312"/>
    </row>
    <row r="911" spans="1:19" x14ac:dyDescent="0.2">
      <c r="A911" s="239" t="s">
        <v>118</v>
      </c>
      <c r="B911" s="263"/>
      <c r="C911" s="439">
        <f>SUM(C912:C915)</f>
        <v>1368653.24</v>
      </c>
      <c r="D911" s="218">
        <f t="shared" ref="D911:E911" si="910">SUM(D912:D915)</f>
        <v>14338509</v>
      </c>
      <c r="E911" s="218">
        <f t="shared" si="910"/>
        <v>13134255</v>
      </c>
      <c r="F911" s="220">
        <f t="shared" ref="F911:O911" si="911">SUM(F912:F915)</f>
        <v>12840280</v>
      </c>
      <c r="G911" s="218">
        <f t="shared" si="911"/>
        <v>0</v>
      </c>
      <c r="H911" s="298">
        <f t="shared" si="911"/>
        <v>0</v>
      </c>
      <c r="I911" s="218">
        <f t="shared" si="911"/>
        <v>0</v>
      </c>
      <c r="J911" s="218">
        <f t="shared" si="911"/>
        <v>1600000</v>
      </c>
      <c r="K911" s="218">
        <f t="shared" si="911"/>
        <v>1600000</v>
      </c>
      <c r="L911" s="218">
        <f t="shared" si="911"/>
        <v>1600000</v>
      </c>
      <c r="M911" s="299">
        <f t="shared" si="911"/>
        <v>1600000</v>
      </c>
      <c r="N911" s="299">
        <f t="shared" si="911"/>
        <v>1600000</v>
      </c>
      <c r="O911" s="218">
        <f t="shared" si="911"/>
        <v>0</v>
      </c>
      <c r="P911" s="218">
        <f>SUM(P912:P915)</f>
        <v>3200000</v>
      </c>
      <c r="Q911" s="218"/>
      <c r="R911" s="219"/>
      <c r="S911" s="178"/>
    </row>
    <row r="912" spans="1:19" x14ac:dyDescent="0.2">
      <c r="A912" s="238" t="s">
        <v>119</v>
      </c>
      <c r="B912" s="263"/>
      <c r="C912" s="439"/>
      <c r="D912" s="218"/>
      <c r="E912" s="218"/>
      <c r="F912" s="220"/>
      <c r="G912" s="218"/>
      <c r="H912" s="298"/>
      <c r="I912" s="218"/>
      <c r="J912" s="218"/>
      <c r="K912" s="218"/>
      <c r="L912" s="218"/>
      <c r="M912" s="299"/>
      <c r="N912" s="299"/>
      <c r="O912" s="218"/>
      <c r="P912" s="218"/>
      <c r="Q912" s="218"/>
      <c r="R912" s="219"/>
      <c r="S912" s="178"/>
    </row>
    <row r="913" spans="1:19" x14ac:dyDescent="0.2">
      <c r="A913" s="238" t="s">
        <v>120</v>
      </c>
      <c r="B913" s="263"/>
      <c r="C913" s="439"/>
      <c r="D913" s="218"/>
      <c r="E913" s="218"/>
      <c r="F913" s="220"/>
      <c r="G913" s="218"/>
      <c r="H913" s="298"/>
      <c r="I913" s="218"/>
      <c r="J913" s="218"/>
      <c r="K913" s="218"/>
      <c r="L913" s="218"/>
      <c r="M913" s="299"/>
      <c r="N913" s="299"/>
      <c r="O913" s="218"/>
      <c r="P913" s="218"/>
      <c r="Q913" s="218"/>
      <c r="R913" s="233"/>
      <c r="S913" s="178"/>
    </row>
    <row r="914" spans="1:19" ht="24" x14ac:dyDescent="0.2">
      <c r="A914" s="238" t="s">
        <v>616</v>
      </c>
      <c r="B914" s="263"/>
      <c r="C914" s="439"/>
      <c r="D914" s="218"/>
      <c r="E914" s="218"/>
      <c r="F914" s="220"/>
      <c r="G914" s="218"/>
      <c r="H914" s="298"/>
      <c r="I914" s="218"/>
      <c r="J914" s="218"/>
      <c r="K914" s="218"/>
      <c r="L914" s="218"/>
      <c r="M914" s="299"/>
      <c r="N914" s="299"/>
      <c r="O914" s="218"/>
      <c r="P914" s="218"/>
      <c r="Q914" s="218"/>
      <c r="R914" s="233"/>
      <c r="S914" s="178"/>
    </row>
    <row r="915" spans="1:19" x14ac:dyDescent="0.2">
      <c r="A915" s="239" t="s">
        <v>122</v>
      </c>
      <c r="B915" s="263"/>
      <c r="C915" s="439">
        <f>C916+C917</f>
        <v>1368653.24</v>
      </c>
      <c r="D915" s="218">
        <f t="shared" ref="D915:E915" si="912">D916+D917</f>
        <v>14338509</v>
      </c>
      <c r="E915" s="218">
        <f t="shared" si="912"/>
        <v>13134255</v>
      </c>
      <c r="F915" s="220">
        <f t="shared" ref="F915:P915" si="913">F916+F917</f>
        <v>12840280</v>
      </c>
      <c r="G915" s="218">
        <f t="shared" si="913"/>
        <v>0</v>
      </c>
      <c r="H915" s="298">
        <f t="shared" si="913"/>
        <v>0</v>
      </c>
      <c r="I915" s="218">
        <f t="shared" si="913"/>
        <v>0</v>
      </c>
      <c r="J915" s="218">
        <f t="shared" si="913"/>
        <v>1600000</v>
      </c>
      <c r="K915" s="218">
        <f t="shared" si="913"/>
        <v>1600000</v>
      </c>
      <c r="L915" s="218">
        <f t="shared" si="913"/>
        <v>1600000</v>
      </c>
      <c r="M915" s="299">
        <f t="shared" si="913"/>
        <v>1600000</v>
      </c>
      <c r="N915" s="299">
        <f t="shared" si="913"/>
        <v>1600000</v>
      </c>
      <c r="O915" s="218">
        <f t="shared" si="913"/>
        <v>0</v>
      </c>
      <c r="P915" s="218">
        <f t="shared" si="913"/>
        <v>3200000</v>
      </c>
      <c r="Q915" s="218"/>
      <c r="R915" s="233"/>
      <c r="S915" s="178"/>
    </row>
    <row r="916" spans="1:19" x14ac:dyDescent="0.2">
      <c r="A916" s="240" t="s">
        <v>123</v>
      </c>
      <c r="B916" s="263"/>
      <c r="C916" s="439">
        <f>C921+C924</f>
        <v>0</v>
      </c>
      <c r="D916" s="218">
        <f t="shared" ref="D916:H916" si="914">D921+D924</f>
        <v>0</v>
      </c>
      <c r="E916" s="218">
        <f t="shared" si="914"/>
        <v>0</v>
      </c>
      <c r="F916" s="220">
        <f t="shared" si="914"/>
        <v>0</v>
      </c>
      <c r="G916" s="218">
        <f t="shared" si="914"/>
        <v>0</v>
      </c>
      <c r="H916" s="298">
        <f t="shared" si="914"/>
        <v>0</v>
      </c>
      <c r="I916" s="218">
        <f t="shared" ref="I916:P916" si="915">I921+I924</f>
        <v>0</v>
      </c>
      <c r="J916" s="218">
        <f t="shared" si="915"/>
        <v>0</v>
      </c>
      <c r="K916" s="218">
        <f t="shared" si="915"/>
        <v>0</v>
      </c>
      <c r="L916" s="218">
        <f t="shared" si="915"/>
        <v>0</v>
      </c>
      <c r="M916" s="299">
        <f t="shared" si="915"/>
        <v>0</v>
      </c>
      <c r="N916" s="299">
        <f t="shared" si="915"/>
        <v>0</v>
      </c>
      <c r="O916" s="218">
        <f>O921+O924</f>
        <v>0</v>
      </c>
      <c r="P916" s="218">
        <f t="shared" si="915"/>
        <v>0</v>
      </c>
      <c r="Q916" s="218"/>
      <c r="R916" s="233"/>
      <c r="S916" s="178"/>
    </row>
    <row r="917" spans="1:19" ht="36" x14ac:dyDescent="0.2">
      <c r="A917" s="240" t="s">
        <v>124</v>
      </c>
      <c r="B917" s="263"/>
      <c r="C917" s="439">
        <f>C922+C925+C926+C927+C928</f>
        <v>1368653.24</v>
      </c>
      <c r="D917" s="218">
        <f t="shared" ref="D917:E917" si="916">D922+D925+D926+D927+D928</f>
        <v>14338509</v>
      </c>
      <c r="E917" s="218">
        <f t="shared" si="916"/>
        <v>13134255</v>
      </c>
      <c r="F917" s="220">
        <f t="shared" ref="F917:P917" si="917">F922+F925+F926+F927+F928</f>
        <v>12840280</v>
      </c>
      <c r="G917" s="218">
        <f t="shared" si="917"/>
        <v>0</v>
      </c>
      <c r="H917" s="298">
        <f t="shared" si="917"/>
        <v>0</v>
      </c>
      <c r="I917" s="218">
        <f t="shared" si="917"/>
        <v>0</v>
      </c>
      <c r="J917" s="218">
        <f t="shared" si="917"/>
        <v>1600000</v>
      </c>
      <c r="K917" s="218">
        <f t="shared" si="917"/>
        <v>1600000</v>
      </c>
      <c r="L917" s="218">
        <f t="shared" si="917"/>
        <v>1600000</v>
      </c>
      <c r="M917" s="299">
        <f t="shared" si="917"/>
        <v>1600000</v>
      </c>
      <c r="N917" s="299">
        <f t="shared" si="917"/>
        <v>1600000</v>
      </c>
      <c r="O917" s="218">
        <f t="shared" si="917"/>
        <v>0</v>
      </c>
      <c r="P917" s="218">
        <f t="shared" si="917"/>
        <v>3200000</v>
      </c>
      <c r="Q917" s="218"/>
      <c r="R917" s="398"/>
      <c r="S917" s="178"/>
    </row>
    <row r="918" spans="1:19" x14ac:dyDescent="0.2">
      <c r="A918" s="239" t="s">
        <v>125</v>
      </c>
      <c r="B918" s="263"/>
      <c r="C918" s="439"/>
      <c r="D918" s="218"/>
      <c r="E918" s="218"/>
      <c r="F918" s="220"/>
      <c r="G918" s="218"/>
      <c r="H918" s="298"/>
      <c r="I918" s="218"/>
      <c r="J918" s="218"/>
      <c r="K918" s="218"/>
      <c r="L918" s="218"/>
      <c r="M918" s="299"/>
      <c r="N918" s="299"/>
      <c r="O918" s="218"/>
      <c r="P918" s="218"/>
      <c r="Q918" s="218"/>
      <c r="R918" s="233"/>
      <c r="S918" s="178"/>
    </row>
    <row r="919" spans="1:19" x14ac:dyDescent="0.2">
      <c r="A919" s="238" t="s">
        <v>126</v>
      </c>
      <c r="B919" s="263"/>
      <c r="C919" s="439"/>
      <c r="D919" s="218"/>
      <c r="E919" s="218"/>
      <c r="F919" s="220"/>
      <c r="G919" s="218"/>
      <c r="H919" s="298"/>
      <c r="I919" s="218"/>
      <c r="J919" s="218"/>
      <c r="K919" s="218"/>
      <c r="L919" s="218"/>
      <c r="M919" s="299"/>
      <c r="N919" s="299"/>
      <c r="O919" s="218"/>
      <c r="P919" s="218"/>
      <c r="Q919" s="218"/>
      <c r="R919" s="233"/>
      <c r="S919" s="178"/>
    </row>
    <row r="920" spans="1:19" x14ac:dyDescent="0.2">
      <c r="A920" s="253" t="s">
        <v>406</v>
      </c>
      <c r="B920" s="263"/>
      <c r="C920" s="439">
        <f>C921+C922</f>
        <v>1368653.24</v>
      </c>
      <c r="D920" s="218">
        <f t="shared" ref="D920:E920" si="918">D921+D922</f>
        <v>1271030</v>
      </c>
      <c r="E920" s="218">
        <f t="shared" si="918"/>
        <v>293975</v>
      </c>
      <c r="F920" s="220">
        <f t="shared" ref="F920:P920" si="919">F921+F922</f>
        <v>0</v>
      </c>
      <c r="G920" s="218">
        <f t="shared" si="919"/>
        <v>0</v>
      </c>
      <c r="H920" s="298">
        <f t="shared" si="919"/>
        <v>0</v>
      </c>
      <c r="I920" s="218">
        <f t="shared" si="919"/>
        <v>0</v>
      </c>
      <c r="J920" s="218">
        <f t="shared" si="919"/>
        <v>0</v>
      </c>
      <c r="K920" s="218">
        <f t="shared" si="919"/>
        <v>0</v>
      </c>
      <c r="L920" s="218">
        <f t="shared" si="919"/>
        <v>0</v>
      </c>
      <c r="M920" s="299">
        <f t="shared" si="919"/>
        <v>0</v>
      </c>
      <c r="N920" s="299">
        <f t="shared" si="919"/>
        <v>0</v>
      </c>
      <c r="O920" s="218">
        <f t="shared" si="919"/>
        <v>0</v>
      </c>
      <c r="P920" s="218">
        <f t="shared" si="919"/>
        <v>0</v>
      </c>
      <c r="Q920" s="218"/>
      <c r="R920" s="234"/>
      <c r="S920" s="178"/>
    </row>
    <row r="921" spans="1:19" x14ac:dyDescent="0.2">
      <c r="A921" s="241" t="s">
        <v>123</v>
      </c>
      <c r="B921" s="263"/>
      <c r="C921" s="439"/>
      <c r="D921" s="218"/>
      <c r="E921" s="218"/>
      <c r="F921" s="220"/>
      <c r="G921" s="218"/>
      <c r="H921" s="298"/>
      <c r="I921" s="218"/>
      <c r="J921" s="218"/>
      <c r="K921" s="218"/>
      <c r="L921" s="218"/>
      <c r="M921" s="299"/>
      <c r="N921" s="299"/>
      <c r="O921" s="218"/>
      <c r="P921" s="218"/>
      <c r="Q921" s="218"/>
      <c r="R921" s="233"/>
      <c r="S921" s="178"/>
    </row>
    <row r="922" spans="1:19" ht="102" customHeight="1" x14ac:dyDescent="0.2">
      <c r="A922" s="241" t="s">
        <v>124</v>
      </c>
      <c r="B922" s="263" t="s">
        <v>430</v>
      </c>
      <c r="C922" s="439">
        <v>1368653.24</v>
      </c>
      <c r="D922" s="298">
        <v>1271030</v>
      </c>
      <c r="E922" s="298">
        <v>293975</v>
      </c>
      <c r="F922" s="220"/>
      <c r="G922" s="298"/>
      <c r="H922" s="298"/>
      <c r="I922" s="218"/>
      <c r="J922" s="218"/>
      <c r="K922" s="218"/>
      <c r="L922" s="218"/>
      <c r="M922" s="299"/>
      <c r="N922" s="299"/>
      <c r="O922" s="218"/>
      <c r="P922" s="218"/>
      <c r="Q922" s="218"/>
      <c r="R922" s="316" t="s">
        <v>499</v>
      </c>
      <c r="S922" s="178"/>
    </row>
    <row r="923" spans="1:19" x14ac:dyDescent="0.2">
      <c r="A923" s="238" t="s">
        <v>127</v>
      </c>
      <c r="B923" s="263"/>
      <c r="C923" s="439">
        <f>C924+C925+C926+C927+C928</f>
        <v>0</v>
      </c>
      <c r="D923" s="218">
        <f t="shared" ref="D923:E923" si="920">D924+D925+D926+D927+D928</f>
        <v>13067479</v>
      </c>
      <c r="E923" s="218">
        <f t="shared" si="920"/>
        <v>12840280</v>
      </c>
      <c r="F923" s="220">
        <f t="shared" ref="F923:P923" si="921">F924+F925+F926+F927+F928</f>
        <v>12840280</v>
      </c>
      <c r="G923" s="218">
        <f t="shared" si="921"/>
        <v>0</v>
      </c>
      <c r="H923" s="298">
        <f t="shared" si="921"/>
        <v>0</v>
      </c>
      <c r="I923" s="218">
        <f t="shared" si="921"/>
        <v>0</v>
      </c>
      <c r="J923" s="218">
        <f t="shared" si="921"/>
        <v>1600000</v>
      </c>
      <c r="K923" s="218">
        <f t="shared" si="921"/>
        <v>1600000</v>
      </c>
      <c r="L923" s="218">
        <f t="shared" si="921"/>
        <v>1600000</v>
      </c>
      <c r="M923" s="299">
        <f t="shared" si="921"/>
        <v>1600000</v>
      </c>
      <c r="N923" s="299">
        <f t="shared" si="921"/>
        <v>1600000</v>
      </c>
      <c r="O923" s="218">
        <f t="shared" si="921"/>
        <v>0</v>
      </c>
      <c r="P923" s="218">
        <f t="shared" si="921"/>
        <v>3200000</v>
      </c>
      <c r="Q923" s="218"/>
      <c r="R923" s="233"/>
      <c r="S923" s="178"/>
    </row>
    <row r="924" spans="1:19" x14ac:dyDescent="0.2">
      <c r="A924" s="240" t="s">
        <v>123</v>
      </c>
      <c r="B924" s="263"/>
      <c r="C924" s="439"/>
      <c r="D924" s="218"/>
      <c r="E924" s="218"/>
      <c r="F924" s="220"/>
      <c r="G924" s="218"/>
      <c r="H924" s="298"/>
      <c r="I924" s="218"/>
      <c r="J924" s="218"/>
      <c r="K924" s="218"/>
      <c r="L924" s="218"/>
      <c r="M924" s="299"/>
      <c r="N924" s="299"/>
      <c r="O924" s="218"/>
      <c r="P924" s="218"/>
      <c r="Q924" s="218"/>
      <c r="R924" s="233"/>
      <c r="S924" s="178"/>
    </row>
    <row r="925" spans="1:19" ht="60" x14ac:dyDescent="0.2">
      <c r="A925" s="241" t="s">
        <v>124</v>
      </c>
      <c r="B925" s="263" t="s">
        <v>500</v>
      </c>
      <c r="C925" s="439"/>
      <c r="D925" s="320"/>
      <c r="E925" s="320"/>
      <c r="F925" s="220"/>
      <c r="G925" s="320"/>
      <c r="H925" s="298"/>
      <c r="I925" s="320"/>
      <c r="J925" s="298">
        <v>1600000</v>
      </c>
      <c r="K925" s="298">
        <v>1600000</v>
      </c>
      <c r="L925" s="298">
        <v>1600000</v>
      </c>
      <c r="M925" s="443">
        <v>1600000</v>
      </c>
      <c r="N925" s="443">
        <v>1600000</v>
      </c>
      <c r="O925" s="298"/>
      <c r="P925" s="298">
        <f>M925+N925</f>
        <v>3200000</v>
      </c>
      <c r="Q925" s="218" t="s">
        <v>420</v>
      </c>
      <c r="R925" s="233" t="s">
        <v>501</v>
      </c>
      <c r="S925" s="178"/>
    </row>
    <row r="926" spans="1:19" ht="106.5" customHeight="1" x14ac:dyDescent="0.2">
      <c r="A926" s="241" t="s">
        <v>124</v>
      </c>
      <c r="B926" s="263" t="s">
        <v>98</v>
      </c>
      <c r="C926" s="439">
        <v>0</v>
      </c>
      <c r="D926" s="220">
        <v>6588476</v>
      </c>
      <c r="E926" s="220">
        <v>4840280</v>
      </c>
      <c r="F926" s="220">
        <v>4840280</v>
      </c>
      <c r="G926" s="321"/>
      <c r="H926" s="298"/>
      <c r="I926" s="218"/>
      <c r="J926" s="218"/>
      <c r="K926" s="218"/>
      <c r="L926" s="218"/>
      <c r="M926" s="299"/>
      <c r="N926" s="299"/>
      <c r="O926" s="218"/>
      <c r="P926" s="218"/>
      <c r="Q926" s="218" t="s">
        <v>420</v>
      </c>
      <c r="R926" s="215" t="s">
        <v>502</v>
      </c>
      <c r="S926" s="178"/>
    </row>
    <row r="927" spans="1:19" ht="91.5" customHeight="1" x14ac:dyDescent="0.2">
      <c r="A927" s="241" t="s">
        <v>124</v>
      </c>
      <c r="B927" s="263" t="s">
        <v>98</v>
      </c>
      <c r="C927" s="439"/>
      <c r="D927" s="220">
        <v>5349827</v>
      </c>
      <c r="E927" s="220">
        <v>6000000</v>
      </c>
      <c r="F927" s="220">
        <v>6000000</v>
      </c>
      <c r="G927" s="360"/>
      <c r="H927" s="298"/>
      <c r="I927" s="320"/>
      <c r="J927" s="320"/>
      <c r="K927" s="320"/>
      <c r="L927" s="320"/>
      <c r="M927" s="299"/>
      <c r="N927" s="299"/>
      <c r="O927" s="320"/>
      <c r="P927" s="320"/>
      <c r="Q927" s="218" t="s">
        <v>420</v>
      </c>
      <c r="R927" s="215" t="s">
        <v>503</v>
      </c>
      <c r="S927" s="178"/>
    </row>
    <row r="928" spans="1:19" ht="98.25" customHeight="1" x14ac:dyDescent="0.2">
      <c r="A928" s="241" t="s">
        <v>124</v>
      </c>
      <c r="B928" s="263" t="s">
        <v>98</v>
      </c>
      <c r="C928" s="439"/>
      <c r="D928" s="220">
        <v>1129176</v>
      </c>
      <c r="E928" s="220">
        <v>2000000</v>
      </c>
      <c r="F928" s="220">
        <v>2000000</v>
      </c>
      <c r="G928" s="360"/>
      <c r="H928" s="298"/>
      <c r="I928" s="320"/>
      <c r="J928" s="320"/>
      <c r="K928" s="320"/>
      <c r="L928" s="320"/>
      <c r="M928" s="299"/>
      <c r="N928" s="299"/>
      <c r="O928" s="320"/>
      <c r="P928" s="320"/>
      <c r="Q928" s="218" t="s">
        <v>420</v>
      </c>
      <c r="R928" s="215" t="s">
        <v>504</v>
      </c>
      <c r="S928" s="178"/>
    </row>
    <row r="929" spans="1:19" ht="24" x14ac:dyDescent="0.2">
      <c r="A929" s="244" t="s">
        <v>505</v>
      </c>
      <c r="B929" s="332"/>
      <c r="C929" s="333"/>
      <c r="D929" s="301"/>
      <c r="E929" s="301"/>
      <c r="F929" s="303"/>
      <c r="G929" s="301"/>
      <c r="H929" s="304"/>
      <c r="I929" s="301"/>
      <c r="J929" s="301"/>
      <c r="K929" s="301"/>
      <c r="L929" s="301"/>
      <c r="M929" s="305"/>
      <c r="N929" s="305"/>
      <c r="O929" s="301"/>
      <c r="P929" s="301"/>
      <c r="Q929" s="301"/>
      <c r="R929" s="306"/>
      <c r="S929" s="178"/>
    </row>
    <row r="930" spans="1:19" x14ac:dyDescent="0.2">
      <c r="A930" s="239" t="s">
        <v>118</v>
      </c>
      <c r="B930" s="263"/>
      <c r="C930" s="439">
        <f>SUM(C931:C934)</f>
        <v>1868993.37</v>
      </c>
      <c r="D930" s="218">
        <f t="shared" ref="D930:E930" si="922">SUM(D931:D934)</f>
        <v>2394045</v>
      </c>
      <c r="E930" s="218">
        <f t="shared" si="922"/>
        <v>3548279</v>
      </c>
      <c r="F930" s="220">
        <f t="shared" ref="F930:O930" si="923">SUM(F931:F934)</f>
        <v>146518</v>
      </c>
      <c r="G930" s="218" t="e">
        <f t="shared" si="923"/>
        <v>#VALUE!</v>
      </c>
      <c r="H930" s="298">
        <f t="shared" si="923"/>
        <v>0</v>
      </c>
      <c r="I930" s="218">
        <f t="shared" si="923"/>
        <v>0</v>
      </c>
      <c r="J930" s="218">
        <f t="shared" si="923"/>
        <v>905532.86284960003</v>
      </c>
      <c r="K930" s="218">
        <f t="shared" si="923"/>
        <v>1571820.8628495999</v>
      </c>
      <c r="L930" s="218">
        <f t="shared" si="923"/>
        <v>1571820.8628495999</v>
      </c>
      <c r="M930" s="299">
        <f t="shared" si="923"/>
        <v>2238862</v>
      </c>
      <c r="N930" s="299">
        <f t="shared" si="923"/>
        <v>2238862</v>
      </c>
      <c r="O930" s="218">
        <f t="shared" si="923"/>
        <v>0</v>
      </c>
      <c r="P930" s="218">
        <f>SUM(P931:P934)</f>
        <v>2238107.9128496004</v>
      </c>
      <c r="Q930" s="218"/>
      <c r="R930" s="219"/>
      <c r="S930" s="178"/>
    </row>
    <row r="931" spans="1:19" x14ac:dyDescent="0.2">
      <c r="A931" s="238" t="s">
        <v>119</v>
      </c>
      <c r="B931" s="263"/>
      <c r="C931" s="439"/>
      <c r="D931" s="218"/>
      <c r="E931" s="218"/>
      <c r="F931" s="220"/>
      <c r="G931" s="218"/>
      <c r="H931" s="298"/>
      <c r="I931" s="218"/>
      <c r="J931" s="218"/>
      <c r="K931" s="218"/>
      <c r="L931" s="218"/>
      <c r="M931" s="299"/>
      <c r="N931" s="299"/>
      <c r="O931" s="218"/>
      <c r="P931" s="218"/>
      <c r="Q931" s="218"/>
      <c r="R931" s="219"/>
      <c r="S931" s="178"/>
    </row>
    <row r="932" spans="1:19" x14ac:dyDescent="0.2">
      <c r="A932" s="238" t="s">
        <v>120</v>
      </c>
      <c r="B932" s="263"/>
      <c r="C932" s="439"/>
      <c r="D932" s="218"/>
      <c r="E932" s="218"/>
      <c r="F932" s="220"/>
      <c r="G932" s="218"/>
      <c r="H932" s="298"/>
      <c r="I932" s="218"/>
      <c r="J932" s="218"/>
      <c r="K932" s="218"/>
      <c r="L932" s="218"/>
      <c r="M932" s="299"/>
      <c r="N932" s="299"/>
      <c r="O932" s="218"/>
      <c r="P932" s="218"/>
      <c r="Q932" s="218"/>
      <c r="R932" s="219"/>
      <c r="S932" s="178"/>
    </row>
    <row r="933" spans="1:19" ht="24" x14ac:dyDescent="0.2">
      <c r="A933" s="238" t="s">
        <v>616</v>
      </c>
      <c r="B933" s="263"/>
      <c r="C933" s="439"/>
      <c r="D933" s="218"/>
      <c r="E933" s="218"/>
      <c r="F933" s="220"/>
      <c r="G933" s="218"/>
      <c r="H933" s="298"/>
      <c r="I933" s="218"/>
      <c r="J933" s="218"/>
      <c r="K933" s="218"/>
      <c r="L933" s="218"/>
      <c r="M933" s="299"/>
      <c r="N933" s="299"/>
      <c r="O933" s="218"/>
      <c r="P933" s="218"/>
      <c r="Q933" s="218"/>
      <c r="R933" s="219"/>
      <c r="S933" s="178"/>
    </row>
    <row r="934" spans="1:19" x14ac:dyDescent="0.2">
      <c r="A934" s="239" t="s">
        <v>122</v>
      </c>
      <c r="B934" s="263"/>
      <c r="C934" s="439">
        <f>C935+C936</f>
        <v>1868993.37</v>
      </c>
      <c r="D934" s="218">
        <f t="shared" ref="D934:E934" si="924">D935+D936</f>
        <v>2394045</v>
      </c>
      <c r="E934" s="218">
        <f t="shared" si="924"/>
        <v>3548279</v>
      </c>
      <c r="F934" s="220">
        <f t="shared" ref="F934:P934" si="925">F935+F936</f>
        <v>146518</v>
      </c>
      <c r="G934" s="218" t="e">
        <f t="shared" si="925"/>
        <v>#VALUE!</v>
      </c>
      <c r="H934" s="298">
        <f t="shared" si="925"/>
        <v>0</v>
      </c>
      <c r="I934" s="218">
        <f t="shared" si="925"/>
        <v>0</v>
      </c>
      <c r="J934" s="218">
        <f t="shared" si="925"/>
        <v>905532.86284960003</v>
      </c>
      <c r="K934" s="218">
        <f t="shared" si="925"/>
        <v>1571820.8628495999</v>
      </c>
      <c r="L934" s="218">
        <f t="shared" si="925"/>
        <v>1571820.8628495999</v>
      </c>
      <c r="M934" s="299">
        <f t="shared" si="925"/>
        <v>2238862</v>
      </c>
      <c r="N934" s="299">
        <f t="shared" si="925"/>
        <v>2238862</v>
      </c>
      <c r="O934" s="218">
        <f t="shared" si="925"/>
        <v>0</v>
      </c>
      <c r="P934" s="218">
        <f t="shared" si="925"/>
        <v>2238107.9128496004</v>
      </c>
      <c r="Q934" s="218"/>
      <c r="R934" s="219"/>
      <c r="S934" s="178"/>
    </row>
    <row r="935" spans="1:19" x14ac:dyDescent="0.2">
      <c r="A935" s="240" t="s">
        <v>123</v>
      </c>
      <c r="B935" s="263"/>
      <c r="C935" s="439">
        <f>C940+C943</f>
        <v>146518</v>
      </c>
      <c r="D935" s="218">
        <f t="shared" ref="D935:E935" si="926">D940+D943</f>
        <v>146518</v>
      </c>
      <c r="E935" s="218">
        <f t="shared" si="926"/>
        <v>146518</v>
      </c>
      <c r="F935" s="220">
        <f t="shared" ref="F935:P935" si="927">F940+F943</f>
        <v>146518</v>
      </c>
      <c r="G935" s="218" t="e">
        <f t="shared" si="927"/>
        <v>#VALUE!</v>
      </c>
      <c r="H935" s="298">
        <f t="shared" si="927"/>
        <v>0</v>
      </c>
      <c r="I935" s="218">
        <f t="shared" si="927"/>
        <v>0</v>
      </c>
      <c r="J935" s="218">
        <f t="shared" si="927"/>
        <v>905532.86284960003</v>
      </c>
      <c r="K935" s="218">
        <f t="shared" si="927"/>
        <v>1571820.8628495999</v>
      </c>
      <c r="L935" s="218">
        <f t="shared" si="927"/>
        <v>1571820.8628495999</v>
      </c>
      <c r="M935" s="299">
        <f t="shared" si="927"/>
        <v>2238862</v>
      </c>
      <c r="N935" s="299">
        <f t="shared" si="927"/>
        <v>2238862</v>
      </c>
      <c r="O935" s="218">
        <f t="shared" si="927"/>
        <v>0</v>
      </c>
      <c r="P935" s="218">
        <f t="shared" si="927"/>
        <v>2238107.9128496004</v>
      </c>
      <c r="Q935" s="218"/>
      <c r="R935" s="219"/>
      <c r="S935" s="178"/>
    </row>
    <row r="936" spans="1:19" ht="36" x14ac:dyDescent="0.2">
      <c r="A936" s="240" t="s">
        <v>124</v>
      </c>
      <c r="B936" s="263" t="s">
        <v>129</v>
      </c>
      <c r="C936" s="439">
        <f>C941+C944</f>
        <v>1722475.37</v>
      </c>
      <c r="D936" s="218">
        <f t="shared" ref="D936:E936" si="928">D941+D944</f>
        <v>2247527</v>
      </c>
      <c r="E936" s="218">
        <f t="shared" si="928"/>
        <v>3401761</v>
      </c>
      <c r="F936" s="220">
        <f t="shared" ref="F936:P936" si="929">F941+F944</f>
        <v>0</v>
      </c>
      <c r="G936" s="218" t="e">
        <f t="shared" si="929"/>
        <v>#VALUE!</v>
      </c>
      <c r="H936" s="298">
        <f t="shared" si="929"/>
        <v>0</v>
      </c>
      <c r="I936" s="218">
        <f t="shared" si="929"/>
        <v>0</v>
      </c>
      <c r="J936" s="218">
        <f t="shared" si="929"/>
        <v>0</v>
      </c>
      <c r="K936" s="218">
        <f t="shared" si="929"/>
        <v>0</v>
      </c>
      <c r="L936" s="218">
        <f t="shared" si="929"/>
        <v>0</v>
      </c>
      <c r="M936" s="299">
        <f t="shared" si="929"/>
        <v>0</v>
      </c>
      <c r="N936" s="299">
        <f t="shared" si="929"/>
        <v>0</v>
      </c>
      <c r="O936" s="218">
        <f t="shared" si="929"/>
        <v>0</v>
      </c>
      <c r="P936" s="218">
        <f t="shared" si="929"/>
        <v>0</v>
      </c>
      <c r="Q936" s="218"/>
      <c r="R936" s="219"/>
      <c r="S936" s="178"/>
    </row>
    <row r="937" spans="1:19" x14ac:dyDescent="0.2">
      <c r="A937" s="239" t="s">
        <v>125</v>
      </c>
      <c r="B937" s="263"/>
      <c r="C937" s="439"/>
      <c r="D937" s="218"/>
      <c r="E937" s="218"/>
      <c r="F937" s="220"/>
      <c r="G937" s="218"/>
      <c r="H937" s="298"/>
      <c r="I937" s="218"/>
      <c r="J937" s="218"/>
      <c r="K937" s="218"/>
      <c r="L937" s="218"/>
      <c r="M937" s="299"/>
      <c r="N937" s="299"/>
      <c r="O937" s="218"/>
      <c r="P937" s="218"/>
      <c r="Q937" s="218"/>
      <c r="R937" s="219"/>
      <c r="S937" s="178"/>
    </row>
    <row r="938" spans="1:19" x14ac:dyDescent="0.2">
      <c r="A938" s="238" t="s">
        <v>126</v>
      </c>
      <c r="B938" s="263"/>
      <c r="C938" s="439"/>
      <c r="D938" s="218"/>
      <c r="E938" s="218"/>
      <c r="F938" s="220"/>
      <c r="G938" s="218"/>
      <c r="H938" s="298"/>
      <c r="I938" s="218"/>
      <c r="J938" s="218"/>
      <c r="K938" s="218"/>
      <c r="L938" s="218"/>
      <c r="M938" s="299"/>
      <c r="N938" s="299"/>
      <c r="O938" s="218"/>
      <c r="P938" s="218"/>
      <c r="Q938" s="218"/>
      <c r="R938" s="219"/>
      <c r="S938" s="178"/>
    </row>
    <row r="939" spans="1:19" x14ac:dyDescent="0.2">
      <c r="A939" s="259" t="s">
        <v>406</v>
      </c>
      <c r="B939" s="263"/>
      <c r="C939" s="439">
        <f>C940+C941</f>
        <v>1722475.37</v>
      </c>
      <c r="D939" s="218">
        <f t="shared" ref="D939:E939" si="930">D940+D941</f>
        <v>2247527</v>
      </c>
      <c r="E939" s="218">
        <f t="shared" si="930"/>
        <v>3401761</v>
      </c>
      <c r="F939" s="220">
        <f t="shared" ref="F939:P939" si="931">F940+F941</f>
        <v>0</v>
      </c>
      <c r="G939" s="218">
        <f t="shared" si="931"/>
        <v>0</v>
      </c>
      <c r="H939" s="298">
        <f t="shared" si="931"/>
        <v>0</v>
      </c>
      <c r="I939" s="218">
        <f t="shared" si="931"/>
        <v>0</v>
      </c>
      <c r="J939" s="218">
        <f t="shared" si="931"/>
        <v>0</v>
      </c>
      <c r="K939" s="218">
        <f t="shared" si="931"/>
        <v>0</v>
      </c>
      <c r="L939" s="218">
        <f t="shared" si="931"/>
        <v>0</v>
      </c>
      <c r="M939" s="299">
        <f t="shared" si="931"/>
        <v>0</v>
      </c>
      <c r="N939" s="299">
        <f t="shared" si="931"/>
        <v>0</v>
      </c>
      <c r="O939" s="218">
        <f t="shared" si="931"/>
        <v>0</v>
      </c>
      <c r="P939" s="218">
        <f t="shared" si="931"/>
        <v>0</v>
      </c>
      <c r="Q939" s="218"/>
      <c r="R939" s="219"/>
      <c r="S939" s="178"/>
    </row>
    <row r="940" spans="1:19" x14ac:dyDescent="0.2">
      <c r="A940" s="251" t="s">
        <v>123</v>
      </c>
      <c r="B940" s="263"/>
      <c r="C940" s="439">
        <f>C972</f>
        <v>0</v>
      </c>
      <c r="D940" s="439">
        <f t="shared" ref="D940:P940" si="932">D972</f>
        <v>0</v>
      </c>
      <c r="E940" s="439">
        <f t="shared" si="932"/>
        <v>0</v>
      </c>
      <c r="F940" s="439">
        <f t="shared" si="932"/>
        <v>0</v>
      </c>
      <c r="G940" s="439">
        <f t="shared" si="932"/>
        <v>0</v>
      </c>
      <c r="H940" s="439">
        <f t="shared" si="932"/>
        <v>0</v>
      </c>
      <c r="I940" s="439">
        <f t="shared" si="932"/>
        <v>0</v>
      </c>
      <c r="J940" s="439">
        <f t="shared" si="932"/>
        <v>0</v>
      </c>
      <c r="K940" s="439">
        <f t="shared" si="932"/>
        <v>0</v>
      </c>
      <c r="L940" s="439">
        <f t="shared" si="932"/>
        <v>0</v>
      </c>
      <c r="M940" s="439">
        <f t="shared" si="932"/>
        <v>0</v>
      </c>
      <c r="N940" s="439">
        <f t="shared" si="932"/>
        <v>0</v>
      </c>
      <c r="O940" s="439">
        <f t="shared" si="932"/>
        <v>0</v>
      </c>
      <c r="P940" s="439">
        <f t="shared" si="932"/>
        <v>0</v>
      </c>
      <c r="Q940" s="218"/>
      <c r="R940" s="219"/>
      <c r="S940" s="178"/>
    </row>
    <row r="941" spans="1:19" ht="36" x14ac:dyDescent="0.2">
      <c r="A941" s="251" t="s">
        <v>124</v>
      </c>
      <c r="B941" s="263"/>
      <c r="C941" s="439">
        <f>C973</f>
        <v>1722475.37</v>
      </c>
      <c r="D941" s="218">
        <f>D973</f>
        <v>2247527</v>
      </c>
      <c r="E941" s="218">
        <f>E973</f>
        <v>3401761</v>
      </c>
      <c r="F941" s="220">
        <f>F973</f>
        <v>0</v>
      </c>
      <c r="G941" s="218">
        <f>G973</f>
        <v>0</v>
      </c>
      <c r="H941" s="298"/>
      <c r="I941" s="218"/>
      <c r="J941" s="218"/>
      <c r="K941" s="218"/>
      <c r="L941" s="218"/>
      <c r="M941" s="299"/>
      <c r="N941" s="299"/>
      <c r="O941" s="218"/>
      <c r="P941" s="218"/>
      <c r="Q941" s="218"/>
      <c r="R941" s="219"/>
      <c r="S941" s="178"/>
    </row>
    <row r="942" spans="1:19" x14ac:dyDescent="0.2">
      <c r="A942" s="238" t="s">
        <v>127</v>
      </c>
      <c r="B942" s="263"/>
      <c r="C942" s="439">
        <f>C943+C944</f>
        <v>146518</v>
      </c>
      <c r="D942" s="218">
        <f t="shared" ref="D942:E942" si="933">D943+D944</f>
        <v>146518</v>
      </c>
      <c r="E942" s="218">
        <f t="shared" si="933"/>
        <v>146518</v>
      </c>
      <c r="F942" s="220">
        <f t="shared" ref="F942:P942" si="934">F943+F944</f>
        <v>146518</v>
      </c>
      <c r="G942" s="218" t="e">
        <f t="shared" si="934"/>
        <v>#VALUE!</v>
      </c>
      <c r="H942" s="298">
        <f t="shared" si="934"/>
        <v>0</v>
      </c>
      <c r="I942" s="218">
        <f t="shared" si="934"/>
        <v>0</v>
      </c>
      <c r="J942" s="218">
        <f t="shared" si="934"/>
        <v>905532.86284960003</v>
      </c>
      <c r="K942" s="218">
        <f t="shared" si="934"/>
        <v>1571820.8628495999</v>
      </c>
      <c r="L942" s="218">
        <f t="shared" si="934"/>
        <v>1571820.8628495999</v>
      </c>
      <c r="M942" s="299">
        <f t="shared" si="934"/>
        <v>2238862</v>
      </c>
      <c r="N942" s="299">
        <f t="shared" si="934"/>
        <v>2238862</v>
      </c>
      <c r="O942" s="218">
        <f t="shared" si="934"/>
        <v>0</v>
      </c>
      <c r="P942" s="218">
        <f t="shared" si="934"/>
        <v>2238107.9128496004</v>
      </c>
      <c r="Q942" s="218"/>
      <c r="R942" s="219"/>
      <c r="S942" s="178"/>
    </row>
    <row r="943" spans="1:19" x14ac:dyDescent="0.2">
      <c r="A943" s="240" t="s">
        <v>123</v>
      </c>
      <c r="B943" s="263"/>
      <c r="C943" s="439">
        <f>C957+C958+C975</f>
        <v>146518</v>
      </c>
      <c r="D943" s="218">
        <f t="shared" ref="D943:E943" si="935">D957+D958+D975</f>
        <v>146518</v>
      </c>
      <c r="E943" s="218">
        <f t="shared" si="935"/>
        <v>146518</v>
      </c>
      <c r="F943" s="220">
        <f t="shared" ref="F943:P943" si="936">F957+F958+F975</f>
        <v>146518</v>
      </c>
      <c r="G943" s="218" t="e">
        <f t="shared" si="936"/>
        <v>#VALUE!</v>
      </c>
      <c r="H943" s="298">
        <f t="shared" si="936"/>
        <v>0</v>
      </c>
      <c r="I943" s="218">
        <f t="shared" si="936"/>
        <v>0</v>
      </c>
      <c r="J943" s="218">
        <f t="shared" si="936"/>
        <v>905532.86284960003</v>
      </c>
      <c r="K943" s="218">
        <f t="shared" si="936"/>
        <v>1571820.8628495999</v>
      </c>
      <c r="L943" s="218">
        <f t="shared" si="936"/>
        <v>1571820.8628495999</v>
      </c>
      <c r="M943" s="299">
        <f t="shared" si="936"/>
        <v>2238862</v>
      </c>
      <c r="N943" s="299">
        <f t="shared" si="936"/>
        <v>2238862</v>
      </c>
      <c r="O943" s="218">
        <f t="shared" si="936"/>
        <v>0</v>
      </c>
      <c r="P943" s="218">
        <f t="shared" si="936"/>
        <v>2238107.9128496004</v>
      </c>
      <c r="Q943" s="218"/>
      <c r="R943" s="219"/>
      <c r="S943" s="178"/>
    </row>
    <row r="944" spans="1:19" ht="36" x14ac:dyDescent="0.2">
      <c r="A944" s="240" t="s">
        <v>124</v>
      </c>
      <c r="B944" s="263" t="s">
        <v>129</v>
      </c>
      <c r="C944" s="326">
        <f t="shared" ref="C944:I944" si="937">C959+C976</f>
        <v>0</v>
      </c>
      <c r="D944" s="326">
        <f t="shared" si="937"/>
        <v>0</v>
      </c>
      <c r="E944" s="326">
        <f t="shared" si="937"/>
        <v>0</v>
      </c>
      <c r="F944" s="326">
        <f t="shared" si="937"/>
        <v>0</v>
      </c>
      <c r="G944" s="326" t="e">
        <f t="shared" si="937"/>
        <v>#VALUE!</v>
      </c>
      <c r="H944" s="326">
        <f t="shared" si="937"/>
        <v>0</v>
      </c>
      <c r="I944" s="326">
        <f t="shared" si="937"/>
        <v>0</v>
      </c>
      <c r="J944" s="326">
        <f t="shared" ref="J944:P944" si="938">J959+J976</f>
        <v>0</v>
      </c>
      <c r="K944" s="326">
        <f t="shared" si="938"/>
        <v>0</v>
      </c>
      <c r="L944" s="326">
        <f t="shared" si="938"/>
        <v>0</v>
      </c>
      <c r="M944" s="328">
        <f t="shared" si="938"/>
        <v>0</v>
      </c>
      <c r="N944" s="328">
        <f t="shared" si="938"/>
        <v>0</v>
      </c>
      <c r="O944" s="326">
        <f t="shared" si="938"/>
        <v>0</v>
      </c>
      <c r="P944" s="326">
        <f t="shared" si="938"/>
        <v>0</v>
      </c>
      <c r="Q944" s="218"/>
      <c r="R944" s="231"/>
      <c r="S944" s="178"/>
    </row>
    <row r="945" spans="1:19" ht="36" x14ac:dyDescent="0.2">
      <c r="A945" s="247" t="s">
        <v>285</v>
      </c>
      <c r="B945" s="336"/>
      <c r="C945" s="337"/>
      <c r="D945" s="211"/>
      <c r="E945" s="211"/>
      <c r="F945" s="309"/>
      <c r="G945" s="211"/>
      <c r="H945" s="310"/>
      <c r="I945" s="211"/>
      <c r="J945" s="211"/>
      <c r="K945" s="211"/>
      <c r="L945" s="211"/>
      <c r="M945" s="311"/>
      <c r="N945" s="311"/>
      <c r="O945" s="211"/>
      <c r="P945" s="211"/>
      <c r="Q945" s="211"/>
      <c r="R945" s="312"/>
    </row>
    <row r="946" spans="1:19" ht="36" x14ac:dyDescent="0.2">
      <c r="A946" s="247" t="s">
        <v>286</v>
      </c>
      <c r="B946" s="336"/>
      <c r="C946" s="337"/>
      <c r="D946" s="211"/>
      <c r="E946" s="211"/>
      <c r="F946" s="309"/>
      <c r="G946" s="211"/>
      <c r="H946" s="310"/>
      <c r="I946" s="211"/>
      <c r="J946" s="211"/>
      <c r="K946" s="211"/>
      <c r="L946" s="211"/>
      <c r="M946" s="311"/>
      <c r="N946" s="311"/>
      <c r="O946" s="211"/>
      <c r="P946" s="211"/>
      <c r="Q946" s="211"/>
      <c r="R946" s="312"/>
    </row>
    <row r="947" spans="1:19" x14ac:dyDescent="0.2">
      <c r="A947" s="239" t="s">
        <v>118</v>
      </c>
      <c r="B947" s="263"/>
      <c r="C947" s="439">
        <f>SUM(C948:C951)</f>
        <v>146518</v>
      </c>
      <c r="D947" s="218">
        <f t="shared" ref="D947" si="939">SUM(D948:D951)</f>
        <v>146518</v>
      </c>
      <c r="E947" s="218">
        <f>SUM(E948:E951)</f>
        <v>146518</v>
      </c>
      <c r="F947" s="220">
        <f t="shared" ref="F947:P947" si="940">SUM(F948:F951)</f>
        <v>146518</v>
      </c>
      <c r="G947" s="218" t="e">
        <f t="shared" si="940"/>
        <v>#VALUE!</v>
      </c>
      <c r="H947" s="298">
        <f t="shared" si="940"/>
        <v>0</v>
      </c>
      <c r="I947" s="218">
        <f t="shared" si="940"/>
        <v>0</v>
      </c>
      <c r="J947" s="218">
        <f t="shared" si="940"/>
        <v>239245.8628496</v>
      </c>
      <c r="K947" s="218">
        <f t="shared" si="940"/>
        <v>239245.8628496</v>
      </c>
      <c r="L947" s="218">
        <f t="shared" si="940"/>
        <v>239245.8628496</v>
      </c>
      <c r="M947" s="299">
        <f t="shared" si="940"/>
        <v>240000</v>
      </c>
      <c r="N947" s="299">
        <f t="shared" si="940"/>
        <v>240000</v>
      </c>
      <c r="O947" s="218">
        <f t="shared" si="940"/>
        <v>0</v>
      </c>
      <c r="P947" s="218">
        <f t="shared" si="940"/>
        <v>239245.8628496</v>
      </c>
      <c r="Q947" s="218"/>
      <c r="R947" s="219"/>
      <c r="S947" s="178"/>
    </row>
    <row r="948" spans="1:19" x14ac:dyDescent="0.2">
      <c r="A948" s="238" t="s">
        <v>119</v>
      </c>
      <c r="B948" s="263"/>
      <c r="C948" s="439"/>
      <c r="D948" s="218"/>
      <c r="E948" s="218"/>
      <c r="F948" s="220"/>
      <c r="G948" s="218"/>
      <c r="H948" s="298"/>
      <c r="I948" s="218"/>
      <c r="J948" s="218"/>
      <c r="K948" s="218"/>
      <c r="L948" s="218"/>
      <c r="M948" s="299"/>
      <c r="N948" s="299"/>
      <c r="O948" s="218"/>
      <c r="P948" s="218"/>
      <c r="Q948" s="218"/>
      <c r="R948" s="219"/>
      <c r="S948" s="178"/>
    </row>
    <row r="949" spans="1:19" x14ac:dyDescent="0.2">
      <c r="A949" s="238" t="s">
        <v>120</v>
      </c>
      <c r="B949" s="263"/>
      <c r="C949" s="439"/>
      <c r="D949" s="218"/>
      <c r="E949" s="218"/>
      <c r="F949" s="220"/>
      <c r="G949" s="218"/>
      <c r="H949" s="298"/>
      <c r="I949" s="218"/>
      <c r="J949" s="218"/>
      <c r="K949" s="218"/>
      <c r="L949" s="218"/>
      <c r="M949" s="299"/>
      <c r="N949" s="299"/>
      <c r="O949" s="218"/>
      <c r="P949" s="218"/>
      <c r="Q949" s="218"/>
      <c r="R949" s="219"/>
      <c r="S949" s="178"/>
    </row>
    <row r="950" spans="1:19" ht="24" x14ac:dyDescent="0.2">
      <c r="A950" s="238" t="s">
        <v>616</v>
      </c>
      <c r="B950" s="263"/>
      <c r="C950" s="439"/>
      <c r="D950" s="218"/>
      <c r="E950" s="218"/>
      <c r="F950" s="220"/>
      <c r="G950" s="218"/>
      <c r="H950" s="298"/>
      <c r="I950" s="218"/>
      <c r="J950" s="218"/>
      <c r="K950" s="218"/>
      <c r="L950" s="218"/>
      <c r="M950" s="299"/>
      <c r="N950" s="299"/>
      <c r="O950" s="218"/>
      <c r="P950" s="218"/>
      <c r="Q950" s="218"/>
      <c r="R950" s="219"/>
      <c r="S950" s="178"/>
    </row>
    <row r="951" spans="1:19" x14ac:dyDescent="0.2">
      <c r="A951" s="239" t="s">
        <v>122</v>
      </c>
      <c r="B951" s="263"/>
      <c r="C951" s="439">
        <f>C952+C953</f>
        <v>146518</v>
      </c>
      <c r="D951" s="218">
        <f t="shared" ref="D951" si="941">D952+D953</f>
        <v>146518</v>
      </c>
      <c r="E951" s="218">
        <f>E952+E953</f>
        <v>146518</v>
      </c>
      <c r="F951" s="220">
        <f t="shared" ref="F951:P951" si="942">F952+F953</f>
        <v>146518</v>
      </c>
      <c r="G951" s="218" t="e">
        <f t="shared" si="942"/>
        <v>#VALUE!</v>
      </c>
      <c r="H951" s="298">
        <f t="shared" si="942"/>
        <v>0</v>
      </c>
      <c r="I951" s="218">
        <f t="shared" si="942"/>
        <v>0</v>
      </c>
      <c r="J951" s="218">
        <f t="shared" si="942"/>
        <v>239245.8628496</v>
      </c>
      <c r="K951" s="218">
        <f t="shared" si="942"/>
        <v>239245.8628496</v>
      </c>
      <c r="L951" s="218">
        <f t="shared" si="942"/>
        <v>239245.8628496</v>
      </c>
      <c r="M951" s="299">
        <f t="shared" si="942"/>
        <v>240000</v>
      </c>
      <c r="N951" s="299">
        <f t="shared" si="942"/>
        <v>240000</v>
      </c>
      <c r="O951" s="218">
        <f t="shared" si="942"/>
        <v>0</v>
      </c>
      <c r="P951" s="218">
        <f t="shared" si="942"/>
        <v>239245.8628496</v>
      </c>
      <c r="Q951" s="218"/>
      <c r="R951" s="219"/>
      <c r="S951" s="178"/>
    </row>
    <row r="952" spans="1:19" x14ac:dyDescent="0.2">
      <c r="A952" s="240" t="s">
        <v>123</v>
      </c>
      <c r="B952" s="263"/>
      <c r="C952" s="439">
        <f>C957+C958</f>
        <v>146518</v>
      </c>
      <c r="D952" s="218">
        <f t="shared" ref="D952" si="943">D957+D958</f>
        <v>146518</v>
      </c>
      <c r="E952" s="218">
        <f>E957+E958</f>
        <v>146518</v>
      </c>
      <c r="F952" s="220">
        <f t="shared" ref="F952:P952" si="944">F957+F958</f>
        <v>146518</v>
      </c>
      <c r="G952" s="218" t="e">
        <f t="shared" si="944"/>
        <v>#VALUE!</v>
      </c>
      <c r="H952" s="298">
        <f t="shared" si="944"/>
        <v>0</v>
      </c>
      <c r="I952" s="218">
        <f t="shared" si="944"/>
        <v>0</v>
      </c>
      <c r="J952" s="218">
        <f t="shared" si="944"/>
        <v>239245.8628496</v>
      </c>
      <c r="K952" s="218">
        <f t="shared" si="944"/>
        <v>239245.8628496</v>
      </c>
      <c r="L952" s="218">
        <f t="shared" si="944"/>
        <v>239245.8628496</v>
      </c>
      <c r="M952" s="299">
        <f t="shared" si="944"/>
        <v>240000</v>
      </c>
      <c r="N952" s="299">
        <f t="shared" si="944"/>
        <v>240000</v>
      </c>
      <c r="O952" s="218">
        <f t="shared" si="944"/>
        <v>0</v>
      </c>
      <c r="P952" s="218">
        <f t="shared" si="944"/>
        <v>239245.8628496</v>
      </c>
      <c r="Q952" s="218"/>
      <c r="R952" s="219"/>
      <c r="S952" s="178"/>
    </row>
    <row r="953" spans="1:19" ht="36" x14ac:dyDescent="0.2">
      <c r="A953" s="240" t="s">
        <v>124</v>
      </c>
      <c r="B953" s="263" t="s">
        <v>129</v>
      </c>
      <c r="C953" s="439">
        <f>C959</f>
        <v>0</v>
      </c>
      <c r="D953" s="218">
        <f t="shared" ref="D953" si="945">D959</f>
        <v>0</v>
      </c>
      <c r="E953" s="218">
        <f>E959</f>
        <v>0</v>
      </c>
      <c r="F953" s="220">
        <f t="shared" ref="F953:P953" si="946">F959</f>
        <v>0</v>
      </c>
      <c r="G953" s="218" t="str">
        <f t="shared" si="946"/>
        <v/>
      </c>
      <c r="H953" s="298">
        <f t="shared" si="946"/>
        <v>0</v>
      </c>
      <c r="I953" s="218">
        <f t="shared" si="946"/>
        <v>0</v>
      </c>
      <c r="J953" s="218">
        <f t="shared" si="946"/>
        <v>0</v>
      </c>
      <c r="K953" s="218">
        <f t="shared" si="946"/>
        <v>0</v>
      </c>
      <c r="L953" s="218">
        <f t="shared" si="946"/>
        <v>0</v>
      </c>
      <c r="M953" s="299">
        <f t="shared" si="946"/>
        <v>0</v>
      </c>
      <c r="N953" s="299">
        <f t="shared" si="946"/>
        <v>0</v>
      </c>
      <c r="O953" s="218">
        <f t="shared" si="946"/>
        <v>0</v>
      </c>
      <c r="P953" s="218">
        <f t="shared" si="946"/>
        <v>0</v>
      </c>
      <c r="Q953" s="218"/>
      <c r="R953" s="219"/>
      <c r="S953" s="178"/>
    </row>
    <row r="954" spans="1:19" x14ac:dyDescent="0.2">
      <c r="A954" s="239" t="s">
        <v>125</v>
      </c>
      <c r="B954" s="263"/>
      <c r="C954" s="439"/>
      <c r="D954" s="218"/>
      <c r="E954" s="218"/>
      <c r="F954" s="220"/>
      <c r="G954" s="218"/>
      <c r="H954" s="298"/>
      <c r="I954" s="218"/>
      <c r="J954" s="218"/>
      <c r="K954" s="218"/>
      <c r="L954" s="218"/>
      <c r="M954" s="299"/>
      <c r="N954" s="299"/>
      <c r="O954" s="218"/>
      <c r="P954" s="218"/>
      <c r="Q954" s="218"/>
      <c r="R954" s="219"/>
      <c r="S954" s="178"/>
    </row>
    <row r="955" spans="1:19" x14ac:dyDescent="0.2">
      <c r="A955" s="238" t="s">
        <v>126</v>
      </c>
      <c r="B955" s="263"/>
      <c r="C955" s="439"/>
      <c r="D955" s="218"/>
      <c r="E955" s="218"/>
      <c r="F955" s="220"/>
      <c r="G955" s="218"/>
      <c r="H955" s="298"/>
      <c r="I955" s="218"/>
      <c r="J955" s="218"/>
      <c r="K955" s="218"/>
      <c r="L955" s="218"/>
      <c r="M955" s="299"/>
      <c r="N955" s="299"/>
      <c r="O955" s="218"/>
      <c r="P955" s="218"/>
      <c r="Q955" s="218"/>
      <c r="R955" s="219"/>
      <c r="S955" s="178"/>
    </row>
    <row r="956" spans="1:19" x14ac:dyDescent="0.2">
      <c r="A956" s="238" t="s">
        <v>127</v>
      </c>
      <c r="B956" s="263"/>
      <c r="C956" s="439">
        <f>C957+C958+C959</f>
        <v>146518</v>
      </c>
      <c r="D956" s="218">
        <f t="shared" ref="D956" si="947">D957+D958+D959</f>
        <v>146518</v>
      </c>
      <c r="E956" s="218">
        <f>E957+E958+E959</f>
        <v>146518</v>
      </c>
      <c r="F956" s="220">
        <f t="shared" ref="F956:P956" si="948">F957+F958+F959</f>
        <v>146518</v>
      </c>
      <c r="G956" s="218" t="e">
        <f t="shared" si="948"/>
        <v>#VALUE!</v>
      </c>
      <c r="H956" s="298">
        <f t="shared" si="948"/>
        <v>0</v>
      </c>
      <c r="I956" s="218">
        <f t="shared" si="948"/>
        <v>0</v>
      </c>
      <c r="J956" s="218">
        <f t="shared" si="948"/>
        <v>239245.8628496</v>
      </c>
      <c r="K956" s="218">
        <f t="shared" si="948"/>
        <v>239245.8628496</v>
      </c>
      <c r="L956" s="218">
        <f t="shared" si="948"/>
        <v>239245.8628496</v>
      </c>
      <c r="M956" s="299">
        <f t="shared" si="948"/>
        <v>240000</v>
      </c>
      <c r="N956" s="299">
        <f t="shared" si="948"/>
        <v>240000</v>
      </c>
      <c r="O956" s="218">
        <f t="shared" si="948"/>
        <v>0</v>
      </c>
      <c r="P956" s="218">
        <f t="shared" si="948"/>
        <v>239245.8628496</v>
      </c>
      <c r="Q956" s="218"/>
      <c r="R956" s="219"/>
      <c r="S956" s="178"/>
    </row>
    <row r="957" spans="1:19" ht="48.75" customHeight="1" x14ac:dyDescent="0.2">
      <c r="A957" s="240" t="s">
        <v>123</v>
      </c>
      <c r="B957" s="263" t="s">
        <v>83</v>
      </c>
      <c r="C957" s="439">
        <v>146518</v>
      </c>
      <c r="D957" s="218">
        <v>146518</v>
      </c>
      <c r="E957" s="218">
        <v>146518</v>
      </c>
      <c r="F957" s="220">
        <v>146518</v>
      </c>
      <c r="G957" s="218" t="s">
        <v>83</v>
      </c>
      <c r="H957" s="298"/>
      <c r="I957" s="218"/>
      <c r="J957" s="218"/>
      <c r="K957" s="218"/>
      <c r="L957" s="218"/>
      <c r="M957" s="299"/>
      <c r="N957" s="299"/>
      <c r="O957" s="218"/>
      <c r="P957" s="218"/>
      <c r="Q957" s="218"/>
      <c r="R957" s="386"/>
      <c r="S957" s="178"/>
    </row>
    <row r="958" spans="1:19" ht="33.75" x14ac:dyDescent="0.2">
      <c r="A958" s="240" t="s">
        <v>123</v>
      </c>
      <c r="B958" s="263" t="s">
        <v>506</v>
      </c>
      <c r="C958" s="439"/>
      <c r="D958" s="218"/>
      <c r="E958" s="218"/>
      <c r="F958" s="220"/>
      <c r="G958" s="218"/>
      <c r="H958" s="298"/>
      <c r="I958" s="218"/>
      <c r="J958" s="218">
        <v>239245.8628496</v>
      </c>
      <c r="K958" s="218">
        <v>239245.8628496</v>
      </c>
      <c r="L958" s="218">
        <v>239245.8628496</v>
      </c>
      <c r="M958" s="299">
        <v>240000</v>
      </c>
      <c r="N958" s="299">
        <v>240000</v>
      </c>
      <c r="O958" s="218"/>
      <c r="P958" s="218">
        <v>239245.8628496</v>
      </c>
      <c r="Q958" s="218"/>
      <c r="R958" s="376" t="s">
        <v>649</v>
      </c>
      <c r="S958" s="178"/>
    </row>
    <row r="959" spans="1:19" ht="36" x14ac:dyDescent="0.2">
      <c r="A959" s="240" t="s">
        <v>124</v>
      </c>
      <c r="B959" s="263" t="s">
        <v>129</v>
      </c>
      <c r="C959" s="439"/>
      <c r="D959" s="218"/>
      <c r="E959" s="218"/>
      <c r="F959" s="220"/>
      <c r="G959" s="321" t="s">
        <v>129</v>
      </c>
      <c r="H959" s="298"/>
      <c r="I959" s="218"/>
      <c r="J959" s="218"/>
      <c r="K959" s="218"/>
      <c r="L959" s="218"/>
      <c r="M959" s="299"/>
      <c r="N959" s="299"/>
      <c r="O959" s="218"/>
      <c r="P959" s="218"/>
      <c r="Q959" s="218"/>
      <c r="R959" s="219"/>
      <c r="S959" s="178"/>
    </row>
    <row r="960" spans="1:19" x14ac:dyDescent="0.2">
      <c r="A960" s="245" t="s">
        <v>288</v>
      </c>
      <c r="B960" s="336"/>
      <c r="C960" s="337"/>
      <c r="D960" s="211"/>
      <c r="E960" s="211"/>
      <c r="F960" s="309"/>
      <c r="G960" s="211"/>
      <c r="H960" s="310"/>
      <c r="I960" s="211"/>
      <c r="J960" s="211"/>
      <c r="K960" s="211"/>
      <c r="L960" s="211"/>
      <c r="M960" s="311"/>
      <c r="N960" s="311"/>
      <c r="O960" s="211"/>
      <c r="P960" s="211"/>
      <c r="Q960" s="211"/>
      <c r="R960" s="312"/>
    </row>
    <row r="961" spans="1:19" x14ac:dyDescent="0.2">
      <c r="A961" s="245" t="s">
        <v>289</v>
      </c>
      <c r="B961" s="336"/>
      <c r="C961" s="337"/>
      <c r="D961" s="211"/>
      <c r="E961" s="211"/>
      <c r="F961" s="309"/>
      <c r="G961" s="211"/>
      <c r="H961" s="310"/>
      <c r="I961" s="211"/>
      <c r="J961" s="211"/>
      <c r="K961" s="211"/>
      <c r="L961" s="211"/>
      <c r="M961" s="311"/>
      <c r="N961" s="311"/>
      <c r="O961" s="211"/>
      <c r="P961" s="211"/>
      <c r="Q961" s="211"/>
      <c r="R961" s="312"/>
    </row>
    <row r="962" spans="1:19" ht="33.75" x14ac:dyDescent="0.2">
      <c r="A962" s="239" t="s">
        <v>118</v>
      </c>
      <c r="B962" s="263"/>
      <c r="C962" s="439">
        <f>SUM(C963:C966)</f>
        <v>1722475.37</v>
      </c>
      <c r="D962" s="218">
        <f t="shared" ref="D962:E962" si="949">SUM(D963:D966)</f>
        <v>2247527</v>
      </c>
      <c r="E962" s="218">
        <f t="shared" si="949"/>
        <v>3401761</v>
      </c>
      <c r="F962" s="220">
        <f t="shared" ref="F962:P962" si="950">SUM(F963:F966)</f>
        <v>0</v>
      </c>
      <c r="G962" s="218" t="e">
        <f t="shared" si="950"/>
        <v>#VALUE!</v>
      </c>
      <c r="H962" s="298">
        <f t="shared" si="950"/>
        <v>0</v>
      </c>
      <c r="I962" s="218">
        <f t="shared" si="950"/>
        <v>0</v>
      </c>
      <c r="J962" s="218">
        <f t="shared" si="950"/>
        <v>666287</v>
      </c>
      <c r="K962" s="218">
        <f t="shared" si="950"/>
        <v>1332575</v>
      </c>
      <c r="L962" s="218">
        <f t="shared" si="950"/>
        <v>1332575</v>
      </c>
      <c r="M962" s="299">
        <f t="shared" si="950"/>
        <v>1998862</v>
      </c>
      <c r="N962" s="299">
        <f t="shared" si="950"/>
        <v>1998862</v>
      </c>
      <c r="O962" s="218">
        <f t="shared" si="950"/>
        <v>0</v>
      </c>
      <c r="P962" s="218">
        <f t="shared" si="950"/>
        <v>1998862.0500000003</v>
      </c>
      <c r="Q962" s="218"/>
      <c r="R962" s="231" t="s">
        <v>650</v>
      </c>
      <c r="S962" s="178"/>
    </row>
    <row r="963" spans="1:19" x14ac:dyDescent="0.2">
      <c r="A963" s="238" t="s">
        <v>119</v>
      </c>
      <c r="B963" s="263"/>
      <c r="C963" s="439"/>
      <c r="D963" s="218"/>
      <c r="E963" s="218"/>
      <c r="F963" s="220"/>
      <c r="G963" s="218"/>
      <c r="H963" s="298"/>
      <c r="I963" s="218"/>
      <c r="J963" s="218"/>
      <c r="K963" s="218"/>
      <c r="L963" s="218"/>
      <c r="M963" s="299"/>
      <c r="N963" s="299"/>
      <c r="O963" s="218"/>
      <c r="P963" s="218"/>
      <c r="Q963" s="218"/>
      <c r="R963" s="219"/>
      <c r="S963" s="178"/>
    </row>
    <row r="964" spans="1:19" x14ac:dyDescent="0.2">
      <c r="A964" s="238" t="s">
        <v>120</v>
      </c>
      <c r="B964" s="263"/>
      <c r="C964" s="439"/>
      <c r="D964" s="218"/>
      <c r="E964" s="218"/>
      <c r="F964" s="220"/>
      <c r="G964" s="218"/>
      <c r="H964" s="298"/>
      <c r="I964" s="218"/>
      <c r="J964" s="218"/>
      <c r="K964" s="218"/>
      <c r="L964" s="218"/>
      <c r="M964" s="299"/>
      <c r="N964" s="299"/>
      <c r="O964" s="218"/>
      <c r="P964" s="218"/>
      <c r="Q964" s="218"/>
      <c r="R964" s="219"/>
      <c r="S964" s="178"/>
    </row>
    <row r="965" spans="1:19" ht="24" x14ac:dyDescent="0.2">
      <c r="A965" s="238" t="s">
        <v>616</v>
      </c>
      <c r="B965" s="263"/>
      <c r="C965" s="439"/>
      <c r="D965" s="218"/>
      <c r="E965" s="218"/>
      <c r="F965" s="220"/>
      <c r="G965" s="218"/>
      <c r="H965" s="298"/>
      <c r="I965" s="218"/>
      <c r="J965" s="218"/>
      <c r="K965" s="218"/>
      <c r="L965" s="218"/>
      <c r="M965" s="299"/>
      <c r="N965" s="299"/>
      <c r="O965" s="218"/>
      <c r="P965" s="218"/>
      <c r="Q965" s="218"/>
      <c r="R965" s="219"/>
      <c r="S965" s="178"/>
    </row>
    <row r="966" spans="1:19" x14ac:dyDescent="0.2">
      <c r="A966" s="239" t="s">
        <v>122</v>
      </c>
      <c r="B966" s="263"/>
      <c r="C966" s="439">
        <f>C967+C968</f>
        <v>1722475.37</v>
      </c>
      <c r="D966" s="218">
        <f t="shared" ref="D966:E966" si="951">D967+D968</f>
        <v>2247527</v>
      </c>
      <c r="E966" s="218">
        <f t="shared" si="951"/>
        <v>3401761</v>
      </c>
      <c r="F966" s="220">
        <f t="shared" ref="F966:P966" si="952">F967+F968</f>
        <v>0</v>
      </c>
      <c r="G966" s="218" t="e">
        <f t="shared" si="952"/>
        <v>#VALUE!</v>
      </c>
      <c r="H966" s="298">
        <f t="shared" si="952"/>
        <v>0</v>
      </c>
      <c r="I966" s="218">
        <f t="shared" si="952"/>
        <v>0</v>
      </c>
      <c r="J966" s="218">
        <f t="shared" si="952"/>
        <v>666287</v>
      </c>
      <c r="K966" s="218">
        <f t="shared" si="952"/>
        <v>1332575</v>
      </c>
      <c r="L966" s="218">
        <f t="shared" si="952"/>
        <v>1332575</v>
      </c>
      <c r="M966" s="299">
        <f t="shared" si="952"/>
        <v>1998862</v>
      </c>
      <c r="N966" s="299">
        <f t="shared" si="952"/>
        <v>1998862</v>
      </c>
      <c r="O966" s="218">
        <f t="shared" si="952"/>
        <v>0</v>
      </c>
      <c r="P966" s="218">
        <f t="shared" si="952"/>
        <v>1998862.0500000003</v>
      </c>
      <c r="Q966" s="218"/>
      <c r="R966" s="219"/>
      <c r="S966" s="178"/>
    </row>
    <row r="967" spans="1:19" x14ac:dyDescent="0.2">
      <c r="A967" s="240" t="s">
        <v>123</v>
      </c>
      <c r="B967" s="263"/>
      <c r="C967" s="439">
        <f>C972+C975</f>
        <v>0</v>
      </c>
      <c r="D967" s="218">
        <f t="shared" ref="D967" si="953">D972+D975</f>
        <v>0</v>
      </c>
      <c r="E967" s="218">
        <f>E972+E975</f>
        <v>0</v>
      </c>
      <c r="F967" s="220">
        <f t="shared" ref="F967:P967" si="954">F972+F975</f>
        <v>0</v>
      </c>
      <c r="G967" s="218">
        <f t="shared" si="954"/>
        <v>0</v>
      </c>
      <c r="H967" s="298">
        <f t="shared" si="954"/>
        <v>0</v>
      </c>
      <c r="I967" s="218">
        <f t="shared" si="954"/>
        <v>0</v>
      </c>
      <c r="J967" s="218">
        <f t="shared" si="954"/>
        <v>666287</v>
      </c>
      <c r="K967" s="218">
        <f t="shared" si="954"/>
        <v>1332575</v>
      </c>
      <c r="L967" s="218">
        <f t="shared" si="954"/>
        <v>1332575</v>
      </c>
      <c r="M967" s="299">
        <f t="shared" si="954"/>
        <v>1998862</v>
      </c>
      <c r="N967" s="299">
        <f t="shared" si="954"/>
        <v>1998862</v>
      </c>
      <c r="O967" s="218">
        <f t="shared" si="954"/>
        <v>0</v>
      </c>
      <c r="P967" s="218">
        <f t="shared" si="954"/>
        <v>1998862.0500000003</v>
      </c>
      <c r="Q967" s="218"/>
      <c r="R967" s="219"/>
      <c r="S967" s="178"/>
    </row>
    <row r="968" spans="1:19" ht="36" x14ac:dyDescent="0.2">
      <c r="A968" s="240" t="s">
        <v>124</v>
      </c>
      <c r="B968" s="263" t="s">
        <v>129</v>
      </c>
      <c r="C968" s="439">
        <f>C973+C976</f>
        <v>1722475.37</v>
      </c>
      <c r="D968" s="218">
        <f t="shared" ref="D968" si="955">D973+D976</f>
        <v>2247527</v>
      </c>
      <c r="E968" s="218">
        <f>E973+E976</f>
        <v>3401761</v>
      </c>
      <c r="F968" s="220">
        <f t="shared" ref="F968:P968" si="956">F973+F976</f>
        <v>0</v>
      </c>
      <c r="G968" s="218" t="e">
        <f t="shared" si="956"/>
        <v>#VALUE!</v>
      </c>
      <c r="H968" s="298">
        <f t="shared" si="956"/>
        <v>0</v>
      </c>
      <c r="I968" s="218">
        <f t="shared" si="956"/>
        <v>0</v>
      </c>
      <c r="J968" s="218">
        <f t="shared" si="956"/>
        <v>0</v>
      </c>
      <c r="K968" s="218">
        <f t="shared" si="956"/>
        <v>0</v>
      </c>
      <c r="L968" s="218">
        <f t="shared" si="956"/>
        <v>0</v>
      </c>
      <c r="M968" s="299">
        <f t="shared" si="956"/>
        <v>0</v>
      </c>
      <c r="N968" s="299">
        <f t="shared" si="956"/>
        <v>0</v>
      </c>
      <c r="O968" s="218">
        <f t="shared" si="956"/>
        <v>0</v>
      </c>
      <c r="P968" s="218">
        <f t="shared" si="956"/>
        <v>0</v>
      </c>
      <c r="Q968" s="218"/>
      <c r="R968" s="219"/>
      <c r="S968" s="178"/>
    </row>
    <row r="969" spans="1:19" x14ac:dyDescent="0.2">
      <c r="A969" s="239" t="s">
        <v>125</v>
      </c>
      <c r="B969" s="263"/>
      <c r="C969" s="439"/>
      <c r="D969" s="218"/>
      <c r="E969" s="218"/>
      <c r="F969" s="220"/>
      <c r="G969" s="218"/>
      <c r="H969" s="298"/>
      <c r="I969" s="218"/>
      <c r="J969" s="218"/>
      <c r="K969" s="218"/>
      <c r="L969" s="218"/>
      <c r="M969" s="299"/>
      <c r="N969" s="299"/>
      <c r="O969" s="218"/>
      <c r="P969" s="218"/>
      <c r="Q969" s="218"/>
      <c r="R969" s="219"/>
      <c r="S969" s="178"/>
    </row>
    <row r="970" spans="1:19" x14ac:dyDescent="0.2">
      <c r="A970" s="238" t="s">
        <v>126</v>
      </c>
      <c r="B970" s="263"/>
      <c r="C970" s="439"/>
      <c r="D970" s="218"/>
      <c r="E970" s="218"/>
      <c r="F970" s="220"/>
      <c r="G970" s="218"/>
      <c r="H970" s="298"/>
      <c r="I970" s="218"/>
      <c r="J970" s="218"/>
      <c r="K970" s="218"/>
      <c r="L970" s="218"/>
      <c r="M970" s="299"/>
      <c r="N970" s="299"/>
      <c r="O970" s="218"/>
      <c r="P970" s="218"/>
      <c r="Q970" s="218"/>
      <c r="R970" s="219"/>
      <c r="S970" s="178"/>
    </row>
    <row r="971" spans="1:19" x14ac:dyDescent="0.2">
      <c r="A971" s="253" t="s">
        <v>406</v>
      </c>
      <c r="B971" s="263"/>
      <c r="C971" s="439">
        <f>C972+C973</f>
        <v>1722475.37</v>
      </c>
      <c r="D971" s="218">
        <f t="shared" ref="D971:E971" si="957">D972+D973</f>
        <v>2247527</v>
      </c>
      <c r="E971" s="218">
        <f t="shared" si="957"/>
        <v>3401761</v>
      </c>
      <c r="F971" s="220">
        <f t="shared" ref="F971:P971" si="958">F972+F973</f>
        <v>0</v>
      </c>
      <c r="G971" s="218">
        <f t="shared" si="958"/>
        <v>0</v>
      </c>
      <c r="H971" s="298">
        <f t="shared" si="958"/>
        <v>0</v>
      </c>
      <c r="I971" s="218">
        <f t="shared" si="958"/>
        <v>0</v>
      </c>
      <c r="J971" s="218">
        <f t="shared" si="958"/>
        <v>0</v>
      </c>
      <c r="K971" s="218">
        <f t="shared" si="958"/>
        <v>0</v>
      </c>
      <c r="L971" s="218">
        <f t="shared" si="958"/>
        <v>0</v>
      </c>
      <c r="M971" s="299">
        <f t="shared" si="958"/>
        <v>0</v>
      </c>
      <c r="N971" s="299">
        <f t="shared" si="958"/>
        <v>0</v>
      </c>
      <c r="O971" s="218">
        <f t="shared" si="958"/>
        <v>0</v>
      </c>
      <c r="P971" s="218">
        <f t="shared" si="958"/>
        <v>0</v>
      </c>
      <c r="Q971" s="218"/>
      <c r="R971" s="219"/>
      <c r="S971" s="178"/>
    </row>
    <row r="972" spans="1:19" x14ac:dyDescent="0.2">
      <c r="A972" s="241" t="s">
        <v>123</v>
      </c>
      <c r="B972" s="263"/>
      <c r="C972" s="439"/>
      <c r="D972" s="218"/>
      <c r="E972" s="218"/>
      <c r="F972" s="220"/>
      <c r="G972" s="218"/>
      <c r="H972" s="298"/>
      <c r="I972" s="218"/>
      <c r="J972" s="218"/>
      <c r="K972" s="218"/>
      <c r="L972" s="218"/>
      <c r="M972" s="299"/>
      <c r="N972" s="299"/>
      <c r="O972" s="218"/>
      <c r="P972" s="218"/>
      <c r="Q972" s="218"/>
      <c r="R972" s="219"/>
      <c r="S972" s="178"/>
    </row>
    <row r="973" spans="1:19" ht="105.75" customHeight="1" x14ac:dyDescent="0.2">
      <c r="A973" s="241" t="s">
        <v>124</v>
      </c>
      <c r="B973" s="263" t="s">
        <v>507</v>
      </c>
      <c r="C973" s="439">
        <v>1722475.37</v>
      </c>
      <c r="D973" s="218">
        <v>2247527</v>
      </c>
      <c r="E973" s="218">
        <v>3401761</v>
      </c>
      <c r="F973" s="220"/>
      <c r="G973" s="218"/>
      <c r="H973" s="298"/>
      <c r="I973" s="218"/>
      <c r="J973" s="218"/>
      <c r="K973" s="218"/>
      <c r="L973" s="218"/>
      <c r="M973" s="299"/>
      <c r="N973" s="299"/>
      <c r="O973" s="218"/>
      <c r="P973" s="218"/>
      <c r="Q973" s="218"/>
      <c r="R973" s="231" t="s">
        <v>508</v>
      </c>
      <c r="S973" s="178"/>
    </row>
    <row r="974" spans="1:19" x14ac:dyDescent="0.2">
      <c r="A974" s="238" t="s">
        <v>127</v>
      </c>
      <c r="B974" s="263"/>
      <c r="C974" s="439">
        <f>C975+C976</f>
        <v>0</v>
      </c>
      <c r="D974" s="218">
        <f t="shared" ref="D974:E974" si="959">D975+D976</f>
        <v>0</v>
      </c>
      <c r="E974" s="218">
        <f t="shared" si="959"/>
        <v>0</v>
      </c>
      <c r="F974" s="220">
        <f t="shared" ref="F974:P974" si="960">F975+F976</f>
        <v>0</v>
      </c>
      <c r="G974" s="218" t="e">
        <f t="shared" si="960"/>
        <v>#VALUE!</v>
      </c>
      <c r="H974" s="298">
        <f t="shared" si="960"/>
        <v>0</v>
      </c>
      <c r="I974" s="218">
        <f t="shared" si="960"/>
        <v>0</v>
      </c>
      <c r="J974" s="218">
        <f t="shared" si="960"/>
        <v>666287</v>
      </c>
      <c r="K974" s="218">
        <f t="shared" si="960"/>
        <v>1332575</v>
      </c>
      <c r="L974" s="218">
        <f t="shared" si="960"/>
        <v>1332575</v>
      </c>
      <c r="M974" s="299">
        <f t="shared" si="960"/>
        <v>1998862</v>
      </c>
      <c r="N974" s="299">
        <f t="shared" si="960"/>
        <v>1998862</v>
      </c>
      <c r="O974" s="218">
        <f t="shared" si="960"/>
        <v>0</v>
      </c>
      <c r="P974" s="218">
        <f t="shared" si="960"/>
        <v>1998862.0500000003</v>
      </c>
      <c r="Q974" s="218"/>
      <c r="R974" s="219"/>
      <c r="S974" s="178"/>
    </row>
    <row r="975" spans="1:19" x14ac:dyDescent="0.2">
      <c r="A975" s="240" t="s">
        <v>123</v>
      </c>
      <c r="B975" s="263" t="s">
        <v>71</v>
      </c>
      <c r="C975" s="439"/>
      <c r="D975" s="218"/>
      <c r="E975" s="218"/>
      <c r="F975" s="220"/>
      <c r="G975" s="218"/>
      <c r="H975" s="298"/>
      <c r="I975" s="218"/>
      <c r="J975" s="218">
        <v>666287</v>
      </c>
      <c r="K975" s="218">
        <v>1332575</v>
      </c>
      <c r="L975" s="218">
        <v>1332575</v>
      </c>
      <c r="M975" s="299">
        <v>1998862</v>
      </c>
      <c r="N975" s="299">
        <v>1998862</v>
      </c>
      <c r="O975" s="218"/>
      <c r="P975" s="218">
        <v>1998862.0500000003</v>
      </c>
      <c r="Q975" s="218"/>
      <c r="R975" s="386" t="s">
        <v>509</v>
      </c>
      <c r="S975" s="178"/>
    </row>
    <row r="976" spans="1:19" ht="36" x14ac:dyDescent="0.2">
      <c r="A976" s="240" t="s">
        <v>124</v>
      </c>
      <c r="B976" s="263" t="s">
        <v>129</v>
      </c>
      <c r="C976" s="439"/>
      <c r="D976" s="218"/>
      <c r="E976" s="218"/>
      <c r="F976" s="220"/>
      <c r="G976" s="321" t="s">
        <v>129</v>
      </c>
      <c r="H976" s="298"/>
      <c r="I976" s="218"/>
      <c r="J976" s="187"/>
      <c r="K976" s="187"/>
      <c r="L976" s="187"/>
      <c r="M976" s="368"/>
      <c r="N976" s="368"/>
      <c r="O976" s="187"/>
      <c r="P976" s="187"/>
      <c r="Q976" s="399"/>
      <c r="R976" s="400"/>
      <c r="S976" s="178"/>
    </row>
    <row r="977" spans="1:19" x14ac:dyDescent="0.2">
      <c r="A977" s="242" t="s">
        <v>57</v>
      </c>
      <c r="B977" s="355"/>
      <c r="C977" s="273"/>
      <c r="D977" s="286"/>
      <c r="E977" s="286"/>
      <c r="F977" s="288"/>
      <c r="G977" s="286"/>
      <c r="H977" s="289"/>
      <c r="I977" s="286"/>
      <c r="J977" s="286"/>
      <c r="K977" s="286"/>
      <c r="L977" s="286"/>
      <c r="M977" s="290"/>
      <c r="N977" s="290"/>
      <c r="O977" s="286"/>
      <c r="P977" s="286"/>
      <c r="Q977" s="286"/>
      <c r="R977" s="291"/>
      <c r="S977" s="180"/>
    </row>
    <row r="978" spans="1:19" ht="24" x14ac:dyDescent="0.2">
      <c r="A978" s="243" t="s">
        <v>291</v>
      </c>
      <c r="B978" s="350"/>
      <c r="C978" s="351"/>
      <c r="D978" s="292"/>
      <c r="E978" s="292"/>
      <c r="F978" s="294"/>
      <c r="G978" s="292"/>
      <c r="H978" s="295"/>
      <c r="I978" s="292"/>
      <c r="J978" s="292"/>
      <c r="K978" s="292"/>
      <c r="L978" s="292"/>
      <c r="M978" s="296"/>
      <c r="N978" s="296"/>
      <c r="O978" s="292"/>
      <c r="P978" s="292"/>
      <c r="Q978" s="292"/>
      <c r="R978" s="297"/>
      <c r="S978" s="180"/>
    </row>
    <row r="979" spans="1:19" x14ac:dyDescent="0.2">
      <c r="A979" s="239" t="s">
        <v>118</v>
      </c>
      <c r="B979" s="263"/>
      <c r="C979" s="439">
        <f>SUM(C980:C983)</f>
        <v>16780898</v>
      </c>
      <c r="D979" s="218">
        <f t="shared" ref="D979:E979" si="961">SUM(D980:D983)</f>
        <v>21827378</v>
      </c>
      <c r="E979" s="218">
        <f t="shared" si="961"/>
        <v>9179300</v>
      </c>
      <c r="F979" s="220">
        <f t="shared" ref="F979:P979" si="962">SUM(F980:F983)</f>
        <v>11606763</v>
      </c>
      <c r="G979" s="218" t="e">
        <f t="shared" si="962"/>
        <v>#REF!</v>
      </c>
      <c r="H979" s="298">
        <f t="shared" si="962"/>
        <v>0</v>
      </c>
      <c r="I979" s="218">
        <f t="shared" si="962"/>
        <v>2573600</v>
      </c>
      <c r="J979" s="218">
        <f t="shared" si="962"/>
        <v>23811619</v>
      </c>
      <c r="K979" s="218">
        <f t="shared" si="962"/>
        <v>22751832</v>
      </c>
      <c r="L979" s="218">
        <f t="shared" si="962"/>
        <v>21695680.080000002</v>
      </c>
      <c r="M979" s="299">
        <f t="shared" si="962"/>
        <v>18881082</v>
      </c>
      <c r="N979" s="299">
        <f t="shared" si="962"/>
        <v>16862082</v>
      </c>
      <c r="O979" s="218">
        <f t="shared" si="962"/>
        <v>43563678</v>
      </c>
      <c r="P979" s="218">
        <f t="shared" si="962"/>
        <v>9300430.0800000019</v>
      </c>
      <c r="Q979" s="218"/>
      <c r="R979" s="219"/>
      <c r="S979" s="178"/>
    </row>
    <row r="980" spans="1:19" x14ac:dyDescent="0.2">
      <c r="A980" s="238" t="s">
        <v>119</v>
      </c>
      <c r="B980" s="263"/>
      <c r="C980" s="439">
        <f>C1100</f>
        <v>0</v>
      </c>
      <c r="D980" s="218">
        <f t="shared" ref="D980:E980" si="963">D1100</f>
        <v>0</v>
      </c>
      <c r="E980" s="218">
        <f t="shared" si="963"/>
        <v>0</v>
      </c>
      <c r="F980" s="220">
        <f t="shared" ref="F980:P980" si="964">F1100</f>
        <v>0</v>
      </c>
      <c r="G980" s="218">
        <f t="shared" si="964"/>
        <v>0</v>
      </c>
      <c r="H980" s="298">
        <f t="shared" si="964"/>
        <v>0</v>
      </c>
      <c r="I980" s="218">
        <f t="shared" si="964"/>
        <v>0</v>
      </c>
      <c r="J980" s="218">
        <f>J1100</f>
        <v>0</v>
      </c>
      <c r="K980" s="218">
        <f t="shared" si="964"/>
        <v>0</v>
      </c>
      <c r="L980" s="218">
        <f t="shared" si="964"/>
        <v>0</v>
      </c>
      <c r="M980" s="299">
        <f t="shared" si="964"/>
        <v>0</v>
      </c>
      <c r="N980" s="299">
        <f t="shared" si="964"/>
        <v>0</v>
      </c>
      <c r="O980" s="218">
        <f t="shared" si="964"/>
        <v>0</v>
      </c>
      <c r="P980" s="218">
        <f t="shared" si="964"/>
        <v>0</v>
      </c>
      <c r="Q980" s="218"/>
      <c r="R980" s="219"/>
      <c r="S980" s="178"/>
    </row>
    <row r="981" spans="1:19" x14ac:dyDescent="0.2">
      <c r="A981" s="238" t="s">
        <v>120</v>
      </c>
      <c r="B981" s="263"/>
      <c r="C981" s="439"/>
      <c r="D981" s="218"/>
      <c r="E981" s="218"/>
      <c r="F981" s="220"/>
      <c r="G981" s="218"/>
      <c r="H981" s="298"/>
      <c r="I981" s="218"/>
      <c r="J981" s="218"/>
      <c r="K981" s="218"/>
      <c r="L981" s="218"/>
      <c r="M981" s="299"/>
      <c r="N981" s="299"/>
      <c r="O981" s="218"/>
      <c r="P981" s="218"/>
      <c r="Q981" s="218"/>
      <c r="R981" s="219"/>
      <c r="S981" s="178"/>
    </row>
    <row r="982" spans="1:19" ht="24" x14ac:dyDescent="0.2">
      <c r="A982" s="238" t="s">
        <v>616</v>
      </c>
      <c r="B982" s="263"/>
      <c r="C982" s="439"/>
      <c r="D982" s="218"/>
      <c r="E982" s="218"/>
      <c r="F982" s="220"/>
      <c r="G982" s="218"/>
      <c r="H982" s="298"/>
      <c r="I982" s="218"/>
      <c r="J982" s="218"/>
      <c r="K982" s="218"/>
      <c r="L982" s="218"/>
      <c r="M982" s="299"/>
      <c r="N982" s="299"/>
      <c r="O982" s="218"/>
      <c r="P982" s="218"/>
      <c r="Q982" s="218"/>
      <c r="R982" s="219"/>
      <c r="S982" s="178"/>
    </row>
    <row r="983" spans="1:19" x14ac:dyDescent="0.2">
      <c r="A983" s="239" t="s">
        <v>122</v>
      </c>
      <c r="B983" s="263"/>
      <c r="C983" s="439">
        <f>C984+C985</f>
        <v>16780898</v>
      </c>
      <c r="D983" s="218">
        <f t="shared" ref="D983" si="965">D984+D985</f>
        <v>21827378</v>
      </c>
      <c r="E983" s="218">
        <f>E984+E985</f>
        <v>9179300</v>
      </c>
      <c r="F983" s="220">
        <f t="shared" ref="F983:P983" si="966">F984+F985</f>
        <v>11606763</v>
      </c>
      <c r="G983" s="218" t="e">
        <f t="shared" si="966"/>
        <v>#REF!</v>
      </c>
      <c r="H983" s="298">
        <f t="shared" si="966"/>
        <v>0</v>
      </c>
      <c r="I983" s="218">
        <f t="shared" si="966"/>
        <v>2573600</v>
      </c>
      <c r="J983" s="218">
        <f t="shared" si="966"/>
        <v>23811619</v>
      </c>
      <c r="K983" s="218">
        <f t="shared" si="966"/>
        <v>22751832</v>
      </c>
      <c r="L983" s="218">
        <f t="shared" si="966"/>
        <v>21695680.080000002</v>
      </c>
      <c r="M983" s="299">
        <f t="shared" si="966"/>
        <v>18881082</v>
      </c>
      <c r="N983" s="299">
        <f t="shared" si="966"/>
        <v>16862082</v>
      </c>
      <c r="O983" s="218">
        <f t="shared" si="966"/>
        <v>43563678</v>
      </c>
      <c r="P983" s="218">
        <f t="shared" si="966"/>
        <v>9300430.0800000019</v>
      </c>
      <c r="Q983" s="218"/>
      <c r="R983" s="219"/>
      <c r="S983" s="178"/>
    </row>
    <row r="984" spans="1:19" x14ac:dyDescent="0.2">
      <c r="A984" s="240" t="s">
        <v>123</v>
      </c>
      <c r="B984" s="263"/>
      <c r="C984" s="439">
        <f>C989+C992+C995</f>
        <v>4323660</v>
      </c>
      <c r="D984" s="439">
        <f t="shared" ref="D984:P984" si="967">D989+D992+D995</f>
        <v>6597869</v>
      </c>
      <c r="E984" s="439">
        <f t="shared" si="967"/>
        <v>9179300</v>
      </c>
      <c r="F984" s="439">
        <f t="shared" si="967"/>
        <v>11606763</v>
      </c>
      <c r="G984" s="439" t="e">
        <f t="shared" si="967"/>
        <v>#REF!</v>
      </c>
      <c r="H984" s="439">
        <f t="shared" si="967"/>
        <v>0</v>
      </c>
      <c r="I984" s="439">
        <f t="shared" si="967"/>
        <v>0</v>
      </c>
      <c r="J984" s="439">
        <f t="shared" si="967"/>
        <v>14862487</v>
      </c>
      <c r="K984" s="439">
        <f t="shared" si="967"/>
        <v>10573332</v>
      </c>
      <c r="L984" s="439">
        <f t="shared" si="967"/>
        <v>9300430.0800000019</v>
      </c>
      <c r="M984" s="439">
        <f t="shared" si="967"/>
        <v>10573332</v>
      </c>
      <c r="N984" s="439">
        <f t="shared" si="967"/>
        <v>10573332</v>
      </c>
      <c r="O984" s="439">
        <f t="shared" si="967"/>
        <v>0</v>
      </c>
      <c r="P984" s="439">
        <f t="shared" si="967"/>
        <v>9300430.0800000019</v>
      </c>
      <c r="Q984" s="218"/>
      <c r="R984" s="219"/>
      <c r="S984" s="178"/>
    </row>
    <row r="985" spans="1:19" ht="36" x14ac:dyDescent="0.2">
      <c r="A985" s="240" t="s">
        <v>124</v>
      </c>
      <c r="B985" s="263"/>
      <c r="C985" s="439">
        <f>C990+C993+C996</f>
        <v>12457238</v>
      </c>
      <c r="D985" s="439">
        <f t="shared" ref="D985:P985" si="968">D990+D993+D996</f>
        <v>15229509</v>
      </c>
      <c r="E985" s="439">
        <f t="shared" si="968"/>
        <v>0</v>
      </c>
      <c r="F985" s="439">
        <f t="shared" si="968"/>
        <v>0</v>
      </c>
      <c r="G985" s="439" t="e">
        <f t="shared" si="968"/>
        <v>#VALUE!</v>
      </c>
      <c r="H985" s="439">
        <f t="shared" si="968"/>
        <v>0</v>
      </c>
      <c r="I985" s="439">
        <f t="shared" si="968"/>
        <v>2573600</v>
      </c>
      <c r="J985" s="439">
        <f t="shared" si="968"/>
        <v>8949132</v>
      </c>
      <c r="K985" s="439">
        <f t="shared" si="968"/>
        <v>12178500</v>
      </c>
      <c r="L985" s="439">
        <f t="shared" si="968"/>
        <v>12395250</v>
      </c>
      <c r="M985" s="439">
        <f t="shared" si="968"/>
        <v>8307750</v>
      </c>
      <c r="N985" s="439">
        <f t="shared" si="968"/>
        <v>6288750</v>
      </c>
      <c r="O985" s="439">
        <f t="shared" si="968"/>
        <v>43563678</v>
      </c>
      <c r="P985" s="439">
        <f t="shared" si="968"/>
        <v>0</v>
      </c>
      <c r="Q985" s="218"/>
      <c r="R985" s="219"/>
      <c r="S985" s="178"/>
    </row>
    <row r="986" spans="1:19" x14ac:dyDescent="0.2">
      <c r="A986" s="239" t="s">
        <v>125</v>
      </c>
      <c r="B986" s="263"/>
      <c r="C986" s="439"/>
      <c r="D986" s="218"/>
      <c r="E986" s="218"/>
      <c r="F986" s="220"/>
      <c r="G986" s="218"/>
      <c r="H986" s="298"/>
      <c r="I986" s="218"/>
      <c r="J986" s="218"/>
      <c r="K986" s="218"/>
      <c r="L986" s="218"/>
      <c r="M986" s="299"/>
      <c r="N986" s="299"/>
      <c r="O986" s="218"/>
      <c r="P986" s="218"/>
      <c r="Q986" s="218"/>
      <c r="R986" s="233"/>
      <c r="S986" s="178"/>
    </row>
    <row r="987" spans="1:19" x14ac:dyDescent="0.2">
      <c r="A987" s="238" t="s">
        <v>126</v>
      </c>
      <c r="B987" s="263"/>
      <c r="C987" s="439"/>
      <c r="D987" s="218"/>
      <c r="E987" s="218"/>
      <c r="F987" s="220"/>
      <c r="G987" s="218"/>
      <c r="H987" s="298"/>
      <c r="I987" s="218"/>
      <c r="J987" s="218"/>
      <c r="K987" s="218"/>
      <c r="L987" s="218"/>
      <c r="M987" s="299"/>
      <c r="N987" s="299"/>
      <c r="O987" s="218"/>
      <c r="P987" s="218"/>
      <c r="Q987" s="218"/>
      <c r="R987" s="233"/>
      <c r="S987" s="178"/>
    </row>
    <row r="988" spans="1:19" x14ac:dyDescent="0.2">
      <c r="A988" s="238" t="s">
        <v>127</v>
      </c>
      <c r="B988" s="263"/>
      <c r="C988" s="439">
        <f>C989+C990</f>
        <v>16780898</v>
      </c>
      <c r="D988" s="218">
        <f t="shared" ref="D988:E988" si="969">D989+D990</f>
        <v>21492817</v>
      </c>
      <c r="E988" s="218">
        <f t="shared" si="969"/>
        <v>8829386</v>
      </c>
      <c r="F988" s="220">
        <f t="shared" ref="F988:P988" si="970">F989+F990</f>
        <v>11256849</v>
      </c>
      <c r="G988" s="218" t="e">
        <f t="shared" si="970"/>
        <v>#REF!</v>
      </c>
      <c r="H988" s="298">
        <f t="shared" si="970"/>
        <v>0</v>
      </c>
      <c r="I988" s="218">
        <f t="shared" si="970"/>
        <v>1873600</v>
      </c>
      <c r="J988" s="218">
        <f t="shared" si="970"/>
        <v>19687619</v>
      </c>
      <c r="K988" s="218">
        <f t="shared" si="970"/>
        <v>18490332</v>
      </c>
      <c r="L988" s="218">
        <f t="shared" si="970"/>
        <v>17260180.080000002</v>
      </c>
      <c r="M988" s="299">
        <f t="shared" si="970"/>
        <v>18359082</v>
      </c>
      <c r="N988" s="299">
        <f t="shared" si="970"/>
        <v>16862082</v>
      </c>
      <c r="O988" s="218">
        <f t="shared" si="970"/>
        <v>13549500</v>
      </c>
      <c r="P988" s="218">
        <f t="shared" si="970"/>
        <v>9300430.0800000019</v>
      </c>
      <c r="Q988" s="218"/>
      <c r="R988" s="219"/>
      <c r="S988" s="178"/>
    </row>
    <row r="989" spans="1:19" x14ac:dyDescent="0.2">
      <c r="A989" s="240" t="s">
        <v>123</v>
      </c>
      <c r="B989" s="263"/>
      <c r="C989" s="439">
        <f t="shared" ref="C989:P989" si="971">C1008+C1109+C1137</f>
        <v>4323660</v>
      </c>
      <c r="D989" s="218">
        <f t="shared" si="971"/>
        <v>6263308</v>
      </c>
      <c r="E989" s="218">
        <f>E1008+E1109+E1137</f>
        <v>8829386</v>
      </c>
      <c r="F989" s="220">
        <f t="shared" si="971"/>
        <v>11256849</v>
      </c>
      <c r="G989" s="218" t="e">
        <f t="shared" si="971"/>
        <v>#REF!</v>
      </c>
      <c r="H989" s="298">
        <f t="shared" si="971"/>
        <v>0</v>
      </c>
      <c r="I989" s="218">
        <f t="shared" si="971"/>
        <v>0</v>
      </c>
      <c r="J989" s="218">
        <f t="shared" si="971"/>
        <v>14862487</v>
      </c>
      <c r="K989" s="218">
        <f t="shared" si="971"/>
        <v>10573332</v>
      </c>
      <c r="L989" s="218">
        <f t="shared" si="971"/>
        <v>9300430.0800000019</v>
      </c>
      <c r="M989" s="299">
        <f t="shared" si="971"/>
        <v>10573332</v>
      </c>
      <c r="N989" s="299">
        <f t="shared" si="971"/>
        <v>10573332</v>
      </c>
      <c r="O989" s="218">
        <f t="shared" si="971"/>
        <v>0</v>
      </c>
      <c r="P989" s="218">
        <f t="shared" si="971"/>
        <v>9300430.0800000019</v>
      </c>
      <c r="Q989" s="218"/>
      <c r="R989" s="219"/>
      <c r="S989" s="178"/>
    </row>
    <row r="990" spans="1:19" ht="36" x14ac:dyDescent="0.2">
      <c r="A990" s="240" t="s">
        <v>124</v>
      </c>
      <c r="B990" s="263"/>
      <c r="C990" s="439">
        <f t="shared" ref="C990:P990" si="972">C1009+C1110+C1138</f>
        <v>12457238</v>
      </c>
      <c r="D990" s="218">
        <f t="shared" si="972"/>
        <v>15229509</v>
      </c>
      <c r="E990" s="218">
        <f>E1009+E1110+E1138</f>
        <v>0</v>
      </c>
      <c r="F990" s="220">
        <f t="shared" si="972"/>
        <v>0</v>
      </c>
      <c r="G990" s="218" t="e">
        <f t="shared" si="972"/>
        <v>#VALUE!</v>
      </c>
      <c r="H990" s="298">
        <f t="shared" si="972"/>
        <v>0</v>
      </c>
      <c r="I990" s="218">
        <f t="shared" si="972"/>
        <v>1873600</v>
      </c>
      <c r="J990" s="218">
        <f t="shared" si="972"/>
        <v>4825132</v>
      </c>
      <c r="K990" s="218">
        <f t="shared" si="972"/>
        <v>7917000</v>
      </c>
      <c r="L990" s="218">
        <f t="shared" si="972"/>
        <v>7959750</v>
      </c>
      <c r="M990" s="299">
        <f t="shared" si="972"/>
        <v>7785750</v>
      </c>
      <c r="N990" s="299">
        <f t="shared" si="972"/>
        <v>6288750</v>
      </c>
      <c r="O990" s="218">
        <f t="shared" si="972"/>
        <v>13549500</v>
      </c>
      <c r="P990" s="218">
        <f t="shared" si="972"/>
        <v>0</v>
      </c>
      <c r="Q990" s="218"/>
      <c r="R990" s="219"/>
      <c r="S990" s="178"/>
    </row>
    <row r="991" spans="1:19" x14ac:dyDescent="0.2">
      <c r="A991" s="240" t="s">
        <v>137</v>
      </c>
      <c r="B991" s="263"/>
      <c r="C991" s="439">
        <f>C992+C993</f>
        <v>0</v>
      </c>
      <c r="D991" s="439">
        <f t="shared" ref="D991:P991" si="973">D992+D993</f>
        <v>334561</v>
      </c>
      <c r="E991" s="439">
        <f t="shared" si="973"/>
        <v>349914</v>
      </c>
      <c r="F991" s="439">
        <f t="shared" si="973"/>
        <v>349914</v>
      </c>
      <c r="G991" s="439">
        <f t="shared" si="973"/>
        <v>0</v>
      </c>
      <c r="H991" s="439">
        <f t="shared" si="973"/>
        <v>0</v>
      </c>
      <c r="I991" s="439">
        <f t="shared" si="973"/>
        <v>0</v>
      </c>
      <c r="J991" s="439">
        <f t="shared" si="973"/>
        <v>0</v>
      </c>
      <c r="K991" s="439">
        <f t="shared" si="973"/>
        <v>0</v>
      </c>
      <c r="L991" s="439">
        <f t="shared" si="973"/>
        <v>0</v>
      </c>
      <c r="M991" s="439">
        <f t="shared" si="973"/>
        <v>0</v>
      </c>
      <c r="N991" s="439">
        <f t="shared" si="973"/>
        <v>0</v>
      </c>
      <c r="O991" s="439">
        <f t="shared" si="973"/>
        <v>0</v>
      </c>
      <c r="P991" s="439">
        <f t="shared" si="973"/>
        <v>0</v>
      </c>
      <c r="Q991" s="218"/>
      <c r="R991" s="219"/>
      <c r="S991" s="178"/>
    </row>
    <row r="992" spans="1:19" x14ac:dyDescent="0.2">
      <c r="A992" s="240" t="s">
        <v>123</v>
      </c>
      <c r="B992" s="263"/>
      <c r="C992" s="439">
        <f>C1011</f>
        <v>0</v>
      </c>
      <c r="D992" s="218">
        <f t="shared" ref="D992:E992" si="974">D1011</f>
        <v>334561</v>
      </c>
      <c r="E992" s="218">
        <f t="shared" si="974"/>
        <v>349914</v>
      </c>
      <c r="F992" s="220">
        <f t="shared" ref="F992:P992" si="975">F1011</f>
        <v>349914</v>
      </c>
      <c r="G992" s="218">
        <f t="shared" si="975"/>
        <v>0</v>
      </c>
      <c r="H992" s="298">
        <f t="shared" si="975"/>
        <v>0</v>
      </c>
      <c r="I992" s="218">
        <f t="shared" si="975"/>
        <v>0</v>
      </c>
      <c r="J992" s="218">
        <f t="shared" si="975"/>
        <v>0</v>
      </c>
      <c r="K992" s="218">
        <f t="shared" si="975"/>
        <v>0</v>
      </c>
      <c r="L992" s="218">
        <f t="shared" si="975"/>
        <v>0</v>
      </c>
      <c r="M992" s="299">
        <f t="shared" si="975"/>
        <v>0</v>
      </c>
      <c r="N992" s="299">
        <f t="shared" si="975"/>
        <v>0</v>
      </c>
      <c r="O992" s="218">
        <f t="shared" si="975"/>
        <v>0</v>
      </c>
      <c r="P992" s="218">
        <f t="shared" si="975"/>
        <v>0</v>
      </c>
      <c r="Q992" s="218"/>
      <c r="R992" s="219"/>
      <c r="S992" s="178"/>
    </row>
    <row r="993" spans="1:19" ht="36" x14ac:dyDescent="0.2">
      <c r="A993" s="240" t="s">
        <v>124</v>
      </c>
      <c r="B993" s="263"/>
      <c r="C993" s="439">
        <f>C1012</f>
        <v>0</v>
      </c>
      <c r="D993" s="439">
        <f t="shared" ref="D993:P993" si="976">D1012</f>
        <v>0</v>
      </c>
      <c r="E993" s="439">
        <f t="shared" si="976"/>
        <v>0</v>
      </c>
      <c r="F993" s="439">
        <f t="shared" si="976"/>
        <v>0</v>
      </c>
      <c r="G993" s="439">
        <f t="shared" si="976"/>
        <v>0</v>
      </c>
      <c r="H993" s="439">
        <f t="shared" si="976"/>
        <v>0</v>
      </c>
      <c r="I993" s="439">
        <f t="shared" si="976"/>
        <v>0</v>
      </c>
      <c r="J993" s="439">
        <f t="shared" si="976"/>
        <v>0</v>
      </c>
      <c r="K993" s="439">
        <f t="shared" si="976"/>
        <v>0</v>
      </c>
      <c r="L993" s="439">
        <f t="shared" si="976"/>
        <v>0</v>
      </c>
      <c r="M993" s="439">
        <f t="shared" si="976"/>
        <v>0</v>
      </c>
      <c r="N993" s="439">
        <f t="shared" si="976"/>
        <v>0</v>
      </c>
      <c r="O993" s="439">
        <f t="shared" si="976"/>
        <v>0</v>
      </c>
      <c r="P993" s="439">
        <f t="shared" si="976"/>
        <v>0</v>
      </c>
      <c r="Q993" s="218"/>
      <c r="R993" s="219"/>
      <c r="S993" s="178"/>
    </row>
    <row r="994" spans="1:19" ht="24" x14ac:dyDescent="0.2">
      <c r="A994" s="240" t="s">
        <v>638</v>
      </c>
      <c r="B994" s="263"/>
      <c r="C994" s="439">
        <f t="shared" ref="C994:P994" si="977">C995+C996</f>
        <v>0</v>
      </c>
      <c r="D994" s="439">
        <f t="shared" si="977"/>
        <v>0</v>
      </c>
      <c r="E994" s="439">
        <f t="shared" si="977"/>
        <v>0</v>
      </c>
      <c r="F994" s="439">
        <f t="shared" si="977"/>
        <v>0</v>
      </c>
      <c r="G994" s="439" t="e">
        <f t="shared" si="977"/>
        <v>#VALUE!</v>
      </c>
      <c r="H994" s="439">
        <f t="shared" si="977"/>
        <v>0</v>
      </c>
      <c r="I994" s="439">
        <f t="shared" si="977"/>
        <v>700000</v>
      </c>
      <c r="J994" s="439">
        <f t="shared" si="977"/>
        <v>4124000</v>
      </c>
      <c r="K994" s="439">
        <f t="shared" si="977"/>
        <v>4261500</v>
      </c>
      <c r="L994" s="439">
        <f t="shared" si="977"/>
        <v>4435500</v>
      </c>
      <c r="M994" s="439">
        <f t="shared" si="977"/>
        <v>522000</v>
      </c>
      <c r="N994" s="439">
        <f t="shared" si="977"/>
        <v>0</v>
      </c>
      <c r="O994" s="439">
        <f t="shared" si="977"/>
        <v>30014178</v>
      </c>
      <c r="P994" s="439">
        <f t="shared" si="977"/>
        <v>0</v>
      </c>
      <c r="Q994" s="218"/>
      <c r="R994" s="219"/>
      <c r="S994" s="178"/>
    </row>
    <row r="995" spans="1:19" x14ac:dyDescent="0.2">
      <c r="A995" s="240" t="s">
        <v>123</v>
      </c>
      <c r="B995" s="263"/>
      <c r="C995" s="439">
        <f>C1014</f>
        <v>0</v>
      </c>
      <c r="D995" s="439">
        <f t="shared" ref="D995:P995" si="978">D1014</f>
        <v>0</v>
      </c>
      <c r="E995" s="439">
        <f t="shared" si="978"/>
        <v>0</v>
      </c>
      <c r="F995" s="439">
        <f t="shared" si="978"/>
        <v>0</v>
      </c>
      <c r="G995" s="439">
        <f t="shared" si="978"/>
        <v>0</v>
      </c>
      <c r="H995" s="439">
        <f t="shared" si="978"/>
        <v>0</v>
      </c>
      <c r="I995" s="439">
        <f t="shared" si="978"/>
        <v>0</v>
      </c>
      <c r="J995" s="439">
        <f t="shared" si="978"/>
        <v>0</v>
      </c>
      <c r="K995" s="439">
        <f t="shared" si="978"/>
        <v>0</v>
      </c>
      <c r="L995" s="439">
        <f t="shared" si="978"/>
        <v>0</v>
      </c>
      <c r="M995" s="439">
        <f t="shared" si="978"/>
        <v>0</v>
      </c>
      <c r="N995" s="439">
        <f t="shared" si="978"/>
        <v>0</v>
      </c>
      <c r="O995" s="439">
        <f t="shared" si="978"/>
        <v>0</v>
      </c>
      <c r="P995" s="439">
        <f t="shared" si="978"/>
        <v>0</v>
      </c>
      <c r="Q995" s="218"/>
      <c r="R995" s="219"/>
      <c r="S995" s="178"/>
    </row>
    <row r="996" spans="1:19" ht="36" x14ac:dyDescent="0.2">
      <c r="A996" s="240" t="s">
        <v>124</v>
      </c>
      <c r="B996" s="263" t="s">
        <v>129</v>
      </c>
      <c r="C996" s="439">
        <f>C1015</f>
        <v>0</v>
      </c>
      <c r="D996" s="218">
        <f t="shared" ref="D996" si="979">D1015</f>
        <v>0</v>
      </c>
      <c r="E996" s="218">
        <f>E1015</f>
        <v>0</v>
      </c>
      <c r="F996" s="220">
        <f t="shared" ref="F996:P996" si="980">F1015</f>
        <v>0</v>
      </c>
      <c r="G996" s="218" t="e">
        <f t="shared" si="980"/>
        <v>#VALUE!</v>
      </c>
      <c r="H996" s="298">
        <f t="shared" si="980"/>
        <v>0</v>
      </c>
      <c r="I996" s="218">
        <f t="shared" si="980"/>
        <v>700000</v>
      </c>
      <c r="J996" s="218">
        <f t="shared" si="980"/>
        <v>4124000</v>
      </c>
      <c r="K996" s="218">
        <f t="shared" si="980"/>
        <v>4261500</v>
      </c>
      <c r="L996" s="218">
        <f t="shared" si="980"/>
        <v>4435500</v>
      </c>
      <c r="M996" s="299">
        <f t="shared" si="980"/>
        <v>522000</v>
      </c>
      <c r="N996" s="299">
        <f t="shared" si="980"/>
        <v>0</v>
      </c>
      <c r="O996" s="218">
        <f t="shared" si="980"/>
        <v>30014178</v>
      </c>
      <c r="P996" s="218">
        <f t="shared" si="980"/>
        <v>0</v>
      </c>
      <c r="Q996" s="218"/>
      <c r="R996" s="219"/>
      <c r="S996" s="178"/>
    </row>
    <row r="997" spans="1:19" ht="24" x14ac:dyDescent="0.2">
      <c r="A997" s="244" t="s">
        <v>292</v>
      </c>
      <c r="B997" s="332"/>
      <c r="C997" s="333"/>
      <c r="D997" s="301"/>
      <c r="E997" s="301"/>
      <c r="F997" s="303"/>
      <c r="G997" s="301"/>
      <c r="H997" s="304"/>
      <c r="I997" s="301"/>
      <c r="J997" s="301"/>
      <c r="K997" s="301"/>
      <c r="L997" s="301"/>
      <c r="M997" s="305"/>
      <c r="N997" s="305"/>
      <c r="O997" s="301"/>
      <c r="P997" s="301"/>
      <c r="Q997" s="301"/>
      <c r="R997" s="306"/>
      <c r="S997" s="178"/>
    </row>
    <row r="998" spans="1:19" x14ac:dyDescent="0.2">
      <c r="A998" s="239" t="s">
        <v>118</v>
      </c>
      <c r="B998" s="263"/>
      <c r="C998" s="439">
        <f>SUM(C999:C1002)</f>
        <v>15429231</v>
      </c>
      <c r="D998" s="218">
        <f t="shared" ref="D998:E998" si="981">SUM(D999:D1002)</f>
        <v>19877296</v>
      </c>
      <c r="E998" s="218">
        <f t="shared" si="981"/>
        <v>9169300</v>
      </c>
      <c r="F998" s="220">
        <f t="shared" ref="F998:P998" si="982">SUM(F999:F1002)</f>
        <v>11596763</v>
      </c>
      <c r="G998" s="218" t="e">
        <f t="shared" si="982"/>
        <v>#REF!</v>
      </c>
      <c r="H998" s="298">
        <f t="shared" si="982"/>
        <v>0</v>
      </c>
      <c r="I998" s="218">
        <f t="shared" si="982"/>
        <v>2200000</v>
      </c>
      <c r="J998" s="218">
        <f t="shared" si="982"/>
        <v>23811619</v>
      </c>
      <c r="K998" s="218">
        <f t="shared" si="982"/>
        <v>22751832</v>
      </c>
      <c r="L998" s="218">
        <f t="shared" si="982"/>
        <v>21695680.080000002</v>
      </c>
      <c r="M998" s="299">
        <f t="shared" si="982"/>
        <v>18881082</v>
      </c>
      <c r="N998" s="299">
        <f t="shared" si="982"/>
        <v>16862082</v>
      </c>
      <c r="O998" s="218">
        <f t="shared" si="982"/>
        <v>43563678</v>
      </c>
      <c r="P998" s="218">
        <f t="shared" si="982"/>
        <v>9300430.0800000019</v>
      </c>
      <c r="Q998" s="218"/>
      <c r="R998" s="219"/>
      <c r="S998" s="178"/>
    </row>
    <row r="999" spans="1:19" x14ac:dyDescent="0.2">
      <c r="A999" s="238" t="s">
        <v>119</v>
      </c>
      <c r="B999" s="263"/>
      <c r="C999" s="439"/>
      <c r="D999" s="218"/>
      <c r="E999" s="218"/>
      <c r="F999" s="220"/>
      <c r="G999" s="218"/>
      <c r="H999" s="298"/>
      <c r="I999" s="218"/>
      <c r="J999" s="218"/>
      <c r="K999" s="218"/>
      <c r="L999" s="218"/>
      <c r="M999" s="299"/>
      <c r="N999" s="299"/>
      <c r="O999" s="218"/>
      <c r="P999" s="218"/>
      <c r="Q999" s="218"/>
      <c r="R999" s="219"/>
      <c r="S999" s="178"/>
    </row>
    <row r="1000" spans="1:19" x14ac:dyDescent="0.2">
      <c r="A1000" s="238" t="s">
        <v>120</v>
      </c>
      <c r="B1000" s="263"/>
      <c r="C1000" s="439"/>
      <c r="D1000" s="218"/>
      <c r="E1000" s="218"/>
      <c r="F1000" s="220"/>
      <c r="G1000" s="218"/>
      <c r="H1000" s="298"/>
      <c r="I1000" s="218"/>
      <c r="J1000" s="218"/>
      <c r="K1000" s="218"/>
      <c r="L1000" s="218"/>
      <c r="M1000" s="299"/>
      <c r="N1000" s="299"/>
      <c r="O1000" s="218"/>
      <c r="P1000" s="218"/>
      <c r="Q1000" s="218"/>
      <c r="R1000" s="219"/>
      <c r="S1000" s="178"/>
    </row>
    <row r="1001" spans="1:19" ht="24" x14ac:dyDescent="0.2">
      <c r="A1001" s="238" t="s">
        <v>616</v>
      </c>
      <c r="B1001" s="263"/>
      <c r="C1001" s="439"/>
      <c r="D1001" s="218"/>
      <c r="E1001" s="218"/>
      <c r="F1001" s="220"/>
      <c r="G1001" s="218"/>
      <c r="H1001" s="298"/>
      <c r="I1001" s="218"/>
      <c r="J1001" s="218"/>
      <c r="K1001" s="218"/>
      <c r="L1001" s="218"/>
      <c r="M1001" s="299"/>
      <c r="N1001" s="299"/>
      <c r="O1001" s="218"/>
      <c r="P1001" s="218"/>
      <c r="Q1001" s="218"/>
      <c r="R1001" s="219"/>
      <c r="S1001" s="178"/>
    </row>
    <row r="1002" spans="1:19" x14ac:dyDescent="0.2">
      <c r="A1002" s="239" t="s">
        <v>122</v>
      </c>
      <c r="B1002" s="263"/>
      <c r="C1002" s="439">
        <f>C1003+C1004</f>
        <v>15429231</v>
      </c>
      <c r="D1002" s="218">
        <f t="shared" ref="D1002:E1002" si="983">D1003+D1004</f>
        <v>19877296</v>
      </c>
      <c r="E1002" s="218">
        <f t="shared" si="983"/>
        <v>9169300</v>
      </c>
      <c r="F1002" s="220">
        <f t="shared" ref="F1002:P1002" si="984">F1003+F1004</f>
        <v>11596763</v>
      </c>
      <c r="G1002" s="218" t="e">
        <f t="shared" si="984"/>
        <v>#REF!</v>
      </c>
      <c r="H1002" s="298">
        <f t="shared" si="984"/>
        <v>0</v>
      </c>
      <c r="I1002" s="218">
        <f t="shared" si="984"/>
        <v>2200000</v>
      </c>
      <c r="J1002" s="218">
        <f t="shared" si="984"/>
        <v>23811619</v>
      </c>
      <c r="K1002" s="218">
        <f t="shared" si="984"/>
        <v>22751832</v>
      </c>
      <c r="L1002" s="218">
        <f t="shared" si="984"/>
        <v>21695680.080000002</v>
      </c>
      <c r="M1002" s="299">
        <f t="shared" si="984"/>
        <v>18881082</v>
      </c>
      <c r="N1002" s="299">
        <f t="shared" si="984"/>
        <v>16862082</v>
      </c>
      <c r="O1002" s="218">
        <f t="shared" si="984"/>
        <v>43563678</v>
      </c>
      <c r="P1002" s="218">
        <f t="shared" si="984"/>
        <v>9300430.0800000019</v>
      </c>
      <c r="Q1002" s="218"/>
      <c r="R1002" s="219"/>
      <c r="S1002" s="178"/>
    </row>
    <row r="1003" spans="1:19" x14ac:dyDescent="0.2">
      <c r="A1003" s="240" t="s">
        <v>123</v>
      </c>
      <c r="B1003" s="263"/>
      <c r="C1003" s="439">
        <f>C1008+C1014+C1011</f>
        <v>4323660</v>
      </c>
      <c r="D1003" s="439">
        <f t="shared" ref="D1003:P1003" si="985">D1008+D1014+D1011</f>
        <v>6587869</v>
      </c>
      <c r="E1003" s="439">
        <f t="shared" si="985"/>
        <v>9169300</v>
      </c>
      <c r="F1003" s="439">
        <f t="shared" si="985"/>
        <v>11596763</v>
      </c>
      <c r="G1003" s="439" t="e">
        <f t="shared" si="985"/>
        <v>#REF!</v>
      </c>
      <c r="H1003" s="439">
        <f t="shared" si="985"/>
        <v>0</v>
      </c>
      <c r="I1003" s="439">
        <f t="shared" si="985"/>
        <v>0</v>
      </c>
      <c r="J1003" s="439">
        <f t="shared" si="985"/>
        <v>14862487</v>
      </c>
      <c r="K1003" s="439">
        <f t="shared" si="985"/>
        <v>10573332</v>
      </c>
      <c r="L1003" s="439">
        <f t="shared" si="985"/>
        <v>9300430.0800000019</v>
      </c>
      <c r="M1003" s="439">
        <f t="shared" si="985"/>
        <v>10573332</v>
      </c>
      <c r="N1003" s="439">
        <f t="shared" si="985"/>
        <v>10573332</v>
      </c>
      <c r="O1003" s="439">
        <f t="shared" si="985"/>
        <v>0</v>
      </c>
      <c r="P1003" s="439">
        <f t="shared" si="985"/>
        <v>9300430.0800000019</v>
      </c>
      <c r="Q1003" s="218"/>
      <c r="R1003" s="219"/>
      <c r="S1003" s="178"/>
    </row>
    <row r="1004" spans="1:19" ht="36" x14ac:dyDescent="0.2">
      <c r="A1004" s="240" t="s">
        <v>124</v>
      </c>
      <c r="B1004" s="263"/>
      <c r="C1004" s="439">
        <f>C1009+C1012+C1015</f>
        <v>11105571</v>
      </c>
      <c r="D1004" s="439">
        <f t="shared" ref="D1004:P1004" si="986">D1009+D1012+D1015</f>
        <v>13289427</v>
      </c>
      <c r="E1004" s="439">
        <f t="shared" si="986"/>
        <v>0</v>
      </c>
      <c r="F1004" s="439">
        <f t="shared" si="986"/>
        <v>0</v>
      </c>
      <c r="G1004" s="439" t="e">
        <f t="shared" si="986"/>
        <v>#VALUE!</v>
      </c>
      <c r="H1004" s="439">
        <f t="shared" si="986"/>
        <v>0</v>
      </c>
      <c r="I1004" s="439">
        <f t="shared" si="986"/>
        <v>2200000</v>
      </c>
      <c r="J1004" s="439">
        <f t="shared" si="986"/>
        <v>8949132</v>
      </c>
      <c r="K1004" s="439">
        <f t="shared" si="986"/>
        <v>12178500</v>
      </c>
      <c r="L1004" s="439">
        <f t="shared" si="986"/>
        <v>12395250</v>
      </c>
      <c r="M1004" s="439">
        <f t="shared" si="986"/>
        <v>8307750</v>
      </c>
      <c r="N1004" s="439">
        <f t="shared" si="986"/>
        <v>6288750</v>
      </c>
      <c r="O1004" s="439">
        <f t="shared" si="986"/>
        <v>43563678</v>
      </c>
      <c r="P1004" s="439">
        <f t="shared" si="986"/>
        <v>0</v>
      </c>
      <c r="Q1004" s="218"/>
      <c r="R1004" s="219"/>
      <c r="S1004" s="178"/>
    </row>
    <row r="1005" spans="1:19" x14ac:dyDescent="0.2">
      <c r="A1005" s="239" t="s">
        <v>125</v>
      </c>
      <c r="B1005" s="263"/>
      <c r="C1005" s="439"/>
      <c r="D1005" s="218"/>
      <c r="E1005" s="218"/>
      <c r="F1005" s="220"/>
      <c r="G1005" s="218"/>
      <c r="H1005" s="298"/>
      <c r="I1005" s="218"/>
      <c r="J1005" s="218"/>
      <c r="K1005" s="218"/>
      <c r="L1005" s="218"/>
      <c r="M1005" s="299"/>
      <c r="N1005" s="299"/>
      <c r="O1005" s="218"/>
      <c r="P1005" s="218"/>
      <c r="Q1005" s="218"/>
      <c r="R1005" s="233"/>
      <c r="S1005" s="178"/>
    </row>
    <row r="1006" spans="1:19" x14ac:dyDescent="0.2">
      <c r="A1006" s="238" t="s">
        <v>126</v>
      </c>
      <c r="B1006" s="263"/>
      <c r="C1006" s="439"/>
      <c r="D1006" s="218"/>
      <c r="E1006" s="218"/>
      <c r="F1006" s="220"/>
      <c r="G1006" s="218"/>
      <c r="H1006" s="298"/>
      <c r="I1006" s="218"/>
      <c r="J1006" s="218"/>
      <c r="K1006" s="218"/>
      <c r="L1006" s="218"/>
      <c r="M1006" s="299"/>
      <c r="N1006" s="299"/>
      <c r="O1006" s="218"/>
      <c r="P1006" s="218"/>
      <c r="Q1006" s="218"/>
      <c r="R1006" s="233"/>
      <c r="S1006" s="178"/>
    </row>
    <row r="1007" spans="1:19" x14ac:dyDescent="0.2">
      <c r="A1007" s="238" t="s">
        <v>127</v>
      </c>
      <c r="B1007" s="263"/>
      <c r="C1007" s="439">
        <f>C1008+C1009</f>
        <v>15429231</v>
      </c>
      <c r="D1007" s="218">
        <f t="shared" ref="D1007:E1007" si="987">D1008+D1009</f>
        <v>19542735</v>
      </c>
      <c r="E1007" s="218">
        <f t="shared" si="987"/>
        <v>8819386</v>
      </c>
      <c r="F1007" s="220">
        <f t="shared" ref="F1007:P1007" si="988">F1008+F1009</f>
        <v>11246849</v>
      </c>
      <c r="G1007" s="218" t="e">
        <f t="shared" si="988"/>
        <v>#REF!</v>
      </c>
      <c r="H1007" s="298">
        <f t="shared" si="988"/>
        <v>0</v>
      </c>
      <c r="I1007" s="218">
        <f t="shared" si="988"/>
        <v>1500000</v>
      </c>
      <c r="J1007" s="218">
        <f t="shared" si="988"/>
        <v>19687619</v>
      </c>
      <c r="K1007" s="218">
        <f t="shared" si="988"/>
        <v>18490332</v>
      </c>
      <c r="L1007" s="218">
        <f t="shared" si="988"/>
        <v>17260180.080000002</v>
      </c>
      <c r="M1007" s="299">
        <f t="shared" si="988"/>
        <v>18359082</v>
      </c>
      <c r="N1007" s="299">
        <f t="shared" si="988"/>
        <v>16862082</v>
      </c>
      <c r="O1007" s="218">
        <f t="shared" si="988"/>
        <v>13549500</v>
      </c>
      <c r="P1007" s="218">
        <f t="shared" si="988"/>
        <v>9300430.0800000019</v>
      </c>
      <c r="Q1007" s="218"/>
      <c r="R1007" s="219"/>
      <c r="S1007" s="178"/>
    </row>
    <row r="1008" spans="1:19" x14ac:dyDescent="0.2">
      <c r="A1008" s="240" t="s">
        <v>123</v>
      </c>
      <c r="B1008" s="263"/>
      <c r="C1008" s="439">
        <f t="shared" ref="C1008:P1008" si="989">C1032+C1047+C1048+C1062+C1063+C1064+C1065+C1066+C1067+C1082+C1096</f>
        <v>4323660</v>
      </c>
      <c r="D1008" s="218">
        <f t="shared" si="989"/>
        <v>6253308</v>
      </c>
      <c r="E1008" s="218">
        <f>E1032+E1047+E1048+E1062+E1063+E1064+E1065+E1066+E1067+E1082+E1096</f>
        <v>8819386</v>
      </c>
      <c r="F1008" s="220">
        <f t="shared" si="989"/>
        <v>11246849</v>
      </c>
      <c r="G1008" s="218" t="e">
        <f t="shared" si="989"/>
        <v>#REF!</v>
      </c>
      <c r="H1008" s="298">
        <f t="shared" si="989"/>
        <v>0</v>
      </c>
      <c r="I1008" s="218">
        <f t="shared" si="989"/>
        <v>0</v>
      </c>
      <c r="J1008" s="218">
        <f t="shared" si="989"/>
        <v>14862487</v>
      </c>
      <c r="K1008" s="218">
        <f t="shared" si="989"/>
        <v>10573332</v>
      </c>
      <c r="L1008" s="218">
        <f t="shared" si="989"/>
        <v>9300430.0800000019</v>
      </c>
      <c r="M1008" s="299">
        <f t="shared" si="989"/>
        <v>10573332</v>
      </c>
      <c r="N1008" s="299">
        <f t="shared" si="989"/>
        <v>10573332</v>
      </c>
      <c r="O1008" s="218">
        <f t="shared" si="989"/>
        <v>0</v>
      </c>
      <c r="P1008" s="218">
        <f t="shared" si="989"/>
        <v>9300430.0800000019</v>
      </c>
      <c r="Q1008" s="218"/>
      <c r="R1008" s="219"/>
      <c r="S1008" s="178"/>
    </row>
    <row r="1009" spans="1:19" ht="36" x14ac:dyDescent="0.2">
      <c r="A1009" s="240" t="s">
        <v>124</v>
      </c>
      <c r="B1009" s="263"/>
      <c r="C1009" s="439">
        <f t="shared" ref="C1009:P1009" si="990">C1033+C1049+C1068+C1069+C1070+C1083+C1097</f>
        <v>11105571</v>
      </c>
      <c r="D1009" s="218">
        <f t="shared" si="990"/>
        <v>13289427</v>
      </c>
      <c r="E1009" s="218">
        <f t="shared" si="990"/>
        <v>0</v>
      </c>
      <c r="F1009" s="220">
        <f t="shared" si="990"/>
        <v>0</v>
      </c>
      <c r="G1009" s="218" t="e">
        <f t="shared" si="990"/>
        <v>#VALUE!</v>
      </c>
      <c r="H1009" s="298">
        <f t="shared" si="990"/>
        <v>0</v>
      </c>
      <c r="I1009" s="218">
        <f t="shared" si="990"/>
        <v>1500000</v>
      </c>
      <c r="J1009" s="218">
        <f t="shared" si="990"/>
        <v>4825132</v>
      </c>
      <c r="K1009" s="218">
        <f t="shared" si="990"/>
        <v>7917000</v>
      </c>
      <c r="L1009" s="218">
        <f t="shared" si="990"/>
        <v>7959750</v>
      </c>
      <c r="M1009" s="299">
        <f t="shared" si="990"/>
        <v>7785750</v>
      </c>
      <c r="N1009" s="299">
        <f t="shared" si="990"/>
        <v>6288750</v>
      </c>
      <c r="O1009" s="218">
        <f t="shared" si="990"/>
        <v>13549500</v>
      </c>
      <c r="P1009" s="218">
        <f t="shared" si="990"/>
        <v>0</v>
      </c>
      <c r="Q1009" s="218"/>
      <c r="R1009" s="219"/>
      <c r="S1009" s="178"/>
    </row>
    <row r="1010" spans="1:19" x14ac:dyDescent="0.2">
      <c r="A1010" s="240" t="s">
        <v>137</v>
      </c>
      <c r="B1010" s="263"/>
      <c r="C1010" s="439">
        <f>C1011+C1012</f>
        <v>0</v>
      </c>
      <c r="D1010" s="439">
        <f t="shared" ref="D1010:P1010" si="991">D1011+D1012</f>
        <v>334561</v>
      </c>
      <c r="E1010" s="439">
        <f t="shared" si="991"/>
        <v>349914</v>
      </c>
      <c r="F1010" s="439">
        <f t="shared" si="991"/>
        <v>349914</v>
      </c>
      <c r="G1010" s="439">
        <f t="shared" si="991"/>
        <v>0</v>
      </c>
      <c r="H1010" s="439">
        <f t="shared" si="991"/>
        <v>0</v>
      </c>
      <c r="I1010" s="439">
        <f t="shared" si="991"/>
        <v>0</v>
      </c>
      <c r="J1010" s="439">
        <f t="shared" si="991"/>
        <v>0</v>
      </c>
      <c r="K1010" s="439">
        <f t="shared" si="991"/>
        <v>0</v>
      </c>
      <c r="L1010" s="439">
        <f t="shared" si="991"/>
        <v>0</v>
      </c>
      <c r="M1010" s="439">
        <f t="shared" si="991"/>
        <v>0</v>
      </c>
      <c r="N1010" s="439">
        <f t="shared" si="991"/>
        <v>0</v>
      </c>
      <c r="O1010" s="439">
        <f t="shared" si="991"/>
        <v>0</v>
      </c>
      <c r="P1010" s="439">
        <f t="shared" si="991"/>
        <v>0</v>
      </c>
      <c r="Q1010" s="218"/>
      <c r="R1010" s="219"/>
      <c r="S1010" s="178"/>
    </row>
    <row r="1011" spans="1:19" x14ac:dyDescent="0.2">
      <c r="A1011" s="240" t="s">
        <v>123</v>
      </c>
      <c r="B1011" s="263"/>
      <c r="C1011" s="439">
        <f>C1028</f>
        <v>0</v>
      </c>
      <c r="D1011" s="218">
        <f t="shared" ref="D1011:E1011" si="992">D1028</f>
        <v>334561</v>
      </c>
      <c r="E1011" s="218">
        <f t="shared" si="992"/>
        <v>349914</v>
      </c>
      <c r="F1011" s="220">
        <f t="shared" ref="F1011:P1011" si="993">F1028</f>
        <v>349914</v>
      </c>
      <c r="G1011" s="218">
        <f t="shared" si="993"/>
        <v>0</v>
      </c>
      <c r="H1011" s="298">
        <f t="shared" si="993"/>
        <v>0</v>
      </c>
      <c r="I1011" s="218">
        <f t="shared" si="993"/>
        <v>0</v>
      </c>
      <c r="J1011" s="218">
        <f t="shared" si="993"/>
        <v>0</v>
      </c>
      <c r="K1011" s="218">
        <f t="shared" si="993"/>
        <v>0</v>
      </c>
      <c r="L1011" s="218">
        <f t="shared" si="993"/>
        <v>0</v>
      </c>
      <c r="M1011" s="299">
        <f t="shared" si="993"/>
        <v>0</v>
      </c>
      <c r="N1011" s="299">
        <f t="shared" si="993"/>
        <v>0</v>
      </c>
      <c r="O1011" s="218">
        <f t="shared" si="993"/>
        <v>0</v>
      </c>
      <c r="P1011" s="218">
        <f t="shared" si="993"/>
        <v>0</v>
      </c>
      <c r="Q1011" s="218"/>
      <c r="R1011" s="219"/>
      <c r="S1011" s="178"/>
    </row>
    <row r="1012" spans="1:19" ht="36" x14ac:dyDescent="0.2">
      <c r="A1012" s="240" t="s">
        <v>124</v>
      </c>
      <c r="B1012" s="263"/>
      <c r="C1012" s="439"/>
      <c r="D1012" s="218"/>
      <c r="E1012" s="218"/>
      <c r="F1012" s="220"/>
      <c r="G1012" s="218"/>
      <c r="H1012" s="298"/>
      <c r="I1012" s="218"/>
      <c r="J1012" s="218"/>
      <c r="K1012" s="218"/>
      <c r="L1012" s="218"/>
      <c r="M1012" s="299"/>
      <c r="N1012" s="299"/>
      <c r="O1012" s="218"/>
      <c r="P1012" s="218"/>
      <c r="Q1012" s="218"/>
      <c r="R1012" s="219"/>
      <c r="S1012" s="178"/>
    </row>
    <row r="1013" spans="1:19" x14ac:dyDescent="0.2">
      <c r="A1013" s="456" t="s">
        <v>637</v>
      </c>
      <c r="B1013" s="263"/>
      <c r="C1013" s="439">
        <f>C1014+C1015</f>
        <v>0</v>
      </c>
      <c r="D1013" s="439">
        <f t="shared" ref="D1013:P1013" si="994">D1014+D1015</f>
        <v>0</v>
      </c>
      <c r="E1013" s="439">
        <f t="shared" si="994"/>
        <v>0</v>
      </c>
      <c r="F1013" s="439">
        <f t="shared" si="994"/>
        <v>0</v>
      </c>
      <c r="G1013" s="439" t="e">
        <f t="shared" si="994"/>
        <v>#VALUE!</v>
      </c>
      <c r="H1013" s="439">
        <f t="shared" si="994"/>
        <v>0</v>
      </c>
      <c r="I1013" s="439">
        <f t="shared" si="994"/>
        <v>700000</v>
      </c>
      <c r="J1013" s="439">
        <f t="shared" si="994"/>
        <v>4124000</v>
      </c>
      <c r="K1013" s="439">
        <f t="shared" si="994"/>
        <v>4261500</v>
      </c>
      <c r="L1013" s="439">
        <f t="shared" si="994"/>
        <v>4435500</v>
      </c>
      <c r="M1013" s="439">
        <f t="shared" si="994"/>
        <v>522000</v>
      </c>
      <c r="N1013" s="439">
        <f t="shared" si="994"/>
        <v>0</v>
      </c>
      <c r="O1013" s="439">
        <f t="shared" si="994"/>
        <v>30014178</v>
      </c>
      <c r="P1013" s="439">
        <f t="shared" si="994"/>
        <v>0</v>
      </c>
      <c r="Q1013" s="218"/>
      <c r="R1013" s="219"/>
      <c r="S1013" s="178"/>
    </row>
    <row r="1014" spans="1:19" x14ac:dyDescent="0.2">
      <c r="A1014" s="240" t="s">
        <v>123</v>
      </c>
      <c r="B1014" s="263"/>
      <c r="C1014" s="439"/>
      <c r="D1014" s="218"/>
      <c r="E1014" s="218"/>
      <c r="F1014" s="220"/>
      <c r="G1014" s="218"/>
      <c r="H1014" s="298"/>
      <c r="I1014" s="218"/>
      <c r="J1014" s="218"/>
      <c r="K1014" s="218"/>
      <c r="L1014" s="218"/>
      <c r="M1014" s="218"/>
      <c r="N1014" s="218"/>
      <c r="O1014" s="218"/>
      <c r="P1014" s="218"/>
      <c r="Q1014" s="218"/>
      <c r="R1014" s="219"/>
      <c r="S1014" s="178"/>
    </row>
    <row r="1015" spans="1:19" ht="36" x14ac:dyDescent="0.2">
      <c r="A1015" s="240" t="s">
        <v>124</v>
      </c>
      <c r="B1015" s="263" t="s">
        <v>129</v>
      </c>
      <c r="C1015" s="439">
        <f>C1029+C1030</f>
        <v>0</v>
      </c>
      <c r="D1015" s="218">
        <f t="shared" ref="D1015:E1015" si="995">D1029+D1030</f>
        <v>0</v>
      </c>
      <c r="E1015" s="218">
        <f t="shared" si="995"/>
        <v>0</v>
      </c>
      <c r="F1015" s="220">
        <f t="shared" ref="F1015:P1015" si="996">F1029+F1030</f>
        <v>0</v>
      </c>
      <c r="G1015" s="218" t="e">
        <f t="shared" si="996"/>
        <v>#VALUE!</v>
      </c>
      <c r="H1015" s="298">
        <f t="shared" si="996"/>
        <v>0</v>
      </c>
      <c r="I1015" s="218">
        <f>I1024</f>
        <v>700000</v>
      </c>
      <c r="J1015" s="218">
        <f t="shared" ref="J1015:O1015" si="997">J1024</f>
        <v>4124000</v>
      </c>
      <c r="K1015" s="218">
        <f t="shared" si="997"/>
        <v>4261500</v>
      </c>
      <c r="L1015" s="218">
        <f t="shared" si="997"/>
        <v>4435500</v>
      </c>
      <c r="M1015" s="218">
        <f t="shared" si="997"/>
        <v>522000</v>
      </c>
      <c r="N1015" s="218">
        <f t="shared" si="997"/>
        <v>0</v>
      </c>
      <c r="O1015" s="218">
        <f t="shared" si="997"/>
        <v>30014178</v>
      </c>
      <c r="P1015" s="218">
        <f t="shared" si="996"/>
        <v>0</v>
      </c>
      <c r="Q1015" s="218"/>
      <c r="R1015" s="219"/>
      <c r="S1015" s="178"/>
    </row>
    <row r="1016" spans="1:19" ht="48" x14ac:dyDescent="0.2">
      <c r="A1016" s="247" t="s">
        <v>510</v>
      </c>
      <c r="B1016" s="336"/>
      <c r="C1016" s="337"/>
      <c r="D1016" s="211"/>
      <c r="E1016" s="211"/>
      <c r="F1016" s="309"/>
      <c r="G1016" s="211"/>
      <c r="H1016" s="310"/>
      <c r="I1016" s="211"/>
      <c r="J1016" s="211"/>
      <c r="K1016" s="211"/>
      <c r="L1016" s="211"/>
      <c r="M1016" s="311"/>
      <c r="N1016" s="311"/>
      <c r="O1016" s="211"/>
      <c r="P1016" s="211"/>
      <c r="Q1016" s="211"/>
      <c r="R1016" s="312"/>
    </row>
    <row r="1017" spans="1:19" x14ac:dyDescent="0.2">
      <c r="A1017" s="247"/>
      <c r="B1017" s="336"/>
      <c r="C1017" s="337"/>
      <c r="D1017" s="211"/>
      <c r="E1017" s="211"/>
      <c r="F1017" s="309"/>
      <c r="G1017" s="211"/>
      <c r="H1017" s="310"/>
      <c r="I1017" s="211"/>
      <c r="J1017" s="211"/>
      <c r="K1017" s="211"/>
      <c r="L1017" s="211"/>
      <c r="M1017" s="311"/>
      <c r="N1017" s="311"/>
      <c r="O1017" s="211"/>
      <c r="P1017" s="211"/>
      <c r="Q1017" s="211"/>
      <c r="R1017" s="312"/>
    </row>
    <row r="1018" spans="1:19" x14ac:dyDescent="0.2">
      <c r="A1018" s="239" t="s">
        <v>118</v>
      </c>
      <c r="B1018" s="263"/>
      <c r="C1018" s="439">
        <f>SUM(C1019:C1022)</f>
        <v>0</v>
      </c>
      <c r="D1018" s="218">
        <f t="shared" ref="D1018:E1018" si="998">SUM(D1019:D1022)</f>
        <v>334561</v>
      </c>
      <c r="E1018" s="218">
        <f t="shared" si="998"/>
        <v>349914</v>
      </c>
      <c r="F1018" s="220">
        <f t="shared" ref="F1018:I1018" si="999">SUM(F1019:F1022)</f>
        <v>349914</v>
      </c>
      <c r="G1018" s="218" t="e">
        <f t="shared" si="999"/>
        <v>#VALUE!</v>
      </c>
      <c r="H1018" s="298">
        <f t="shared" si="999"/>
        <v>0</v>
      </c>
      <c r="I1018" s="218">
        <f t="shared" si="999"/>
        <v>700000</v>
      </c>
      <c r="J1018" s="218">
        <f t="shared" ref="J1018:P1018" si="1000">SUM(J1019:J1022)</f>
        <v>4124000</v>
      </c>
      <c r="K1018" s="218">
        <f t="shared" si="1000"/>
        <v>4261500</v>
      </c>
      <c r="L1018" s="218">
        <f t="shared" si="1000"/>
        <v>4435500</v>
      </c>
      <c r="M1018" s="299">
        <f t="shared" si="1000"/>
        <v>522000</v>
      </c>
      <c r="N1018" s="299">
        <f t="shared" si="1000"/>
        <v>0</v>
      </c>
      <c r="O1018" s="218">
        <f>SUM(O1019:O1022)</f>
        <v>30014178</v>
      </c>
      <c r="P1018" s="218">
        <f t="shared" si="1000"/>
        <v>0</v>
      </c>
      <c r="Q1018" s="218"/>
      <c r="R1018" s="219"/>
      <c r="S1018" s="178"/>
    </row>
    <row r="1019" spans="1:19" x14ac:dyDescent="0.2">
      <c r="A1019" s="238" t="s">
        <v>119</v>
      </c>
      <c r="B1019" s="263"/>
      <c r="C1019" s="439"/>
      <c r="D1019" s="218"/>
      <c r="E1019" s="218"/>
      <c r="F1019" s="220"/>
      <c r="G1019" s="218"/>
      <c r="H1019" s="298"/>
      <c r="I1019" s="218"/>
      <c r="J1019" s="218"/>
      <c r="K1019" s="218"/>
      <c r="L1019" s="218"/>
      <c r="M1019" s="299"/>
      <c r="N1019" s="299"/>
      <c r="O1019" s="218"/>
      <c r="P1019" s="218"/>
      <c r="Q1019" s="218"/>
      <c r="R1019" s="219"/>
      <c r="S1019" s="178"/>
    </row>
    <row r="1020" spans="1:19" x14ac:dyDescent="0.2">
      <c r="A1020" s="238" t="s">
        <v>120</v>
      </c>
      <c r="B1020" s="263"/>
      <c r="C1020" s="439"/>
      <c r="D1020" s="218"/>
      <c r="E1020" s="218"/>
      <c r="F1020" s="220"/>
      <c r="G1020" s="218"/>
      <c r="H1020" s="298"/>
      <c r="I1020" s="218"/>
      <c r="J1020" s="218"/>
      <c r="K1020" s="218"/>
      <c r="L1020" s="218"/>
      <c r="M1020" s="299"/>
      <c r="N1020" s="299"/>
      <c r="O1020" s="218"/>
      <c r="P1020" s="218"/>
      <c r="Q1020" s="218"/>
      <c r="R1020" s="233"/>
      <c r="S1020" s="178"/>
    </row>
    <row r="1021" spans="1:19" ht="24" x14ac:dyDescent="0.2">
      <c r="A1021" s="238" t="s">
        <v>616</v>
      </c>
      <c r="B1021" s="263"/>
      <c r="C1021" s="439"/>
      <c r="D1021" s="218"/>
      <c r="E1021" s="218"/>
      <c r="F1021" s="220"/>
      <c r="G1021" s="218"/>
      <c r="H1021" s="298"/>
      <c r="I1021" s="218"/>
      <c r="J1021" s="218"/>
      <c r="K1021" s="218"/>
      <c r="L1021" s="218"/>
      <c r="M1021" s="299"/>
      <c r="N1021" s="299"/>
      <c r="O1021" s="218"/>
      <c r="P1021" s="218"/>
      <c r="Q1021" s="218"/>
      <c r="R1021" s="233"/>
      <c r="S1021" s="178"/>
    </row>
    <row r="1022" spans="1:19" x14ac:dyDescent="0.2">
      <c r="A1022" s="239" t="s">
        <v>122</v>
      </c>
      <c r="B1022" s="263"/>
      <c r="C1022" s="439">
        <f>C1023+C1024</f>
        <v>0</v>
      </c>
      <c r="D1022" s="218">
        <f>D1023+D1024</f>
        <v>334561</v>
      </c>
      <c r="E1022" s="218">
        <f t="shared" ref="E1022" si="1001">E1023+E1024</f>
        <v>349914</v>
      </c>
      <c r="F1022" s="220">
        <f t="shared" ref="F1022:P1022" si="1002">F1023+F1024</f>
        <v>349914</v>
      </c>
      <c r="G1022" s="218" t="e">
        <f t="shared" si="1002"/>
        <v>#VALUE!</v>
      </c>
      <c r="H1022" s="298">
        <f t="shared" si="1002"/>
        <v>0</v>
      </c>
      <c r="I1022" s="218">
        <f t="shared" si="1002"/>
        <v>700000</v>
      </c>
      <c r="J1022" s="218">
        <f t="shared" si="1002"/>
        <v>4124000</v>
      </c>
      <c r="K1022" s="218">
        <f t="shared" si="1002"/>
        <v>4261500</v>
      </c>
      <c r="L1022" s="218">
        <f t="shared" si="1002"/>
        <v>4435500</v>
      </c>
      <c r="M1022" s="299">
        <f t="shared" si="1002"/>
        <v>522000</v>
      </c>
      <c r="N1022" s="299">
        <f t="shared" si="1002"/>
        <v>0</v>
      </c>
      <c r="O1022" s="218">
        <f t="shared" si="1002"/>
        <v>30014178</v>
      </c>
      <c r="P1022" s="218">
        <f t="shared" si="1002"/>
        <v>0</v>
      </c>
      <c r="Q1022" s="218"/>
      <c r="R1022" s="233"/>
      <c r="S1022" s="178"/>
    </row>
    <row r="1023" spans="1:19" x14ac:dyDescent="0.2">
      <c r="A1023" s="240" t="s">
        <v>123</v>
      </c>
      <c r="B1023" s="263"/>
      <c r="C1023" s="439">
        <f>C1028+C1032</f>
        <v>0</v>
      </c>
      <c r="D1023" s="218">
        <f>D1028+D1032</f>
        <v>334561</v>
      </c>
      <c r="E1023" s="218">
        <f t="shared" ref="E1023" si="1003">E1028+E1032</f>
        <v>349914</v>
      </c>
      <c r="F1023" s="220">
        <f t="shared" ref="F1023:P1023" si="1004">F1028+F1032</f>
        <v>349914</v>
      </c>
      <c r="G1023" s="218">
        <f t="shared" si="1004"/>
        <v>0</v>
      </c>
      <c r="H1023" s="298">
        <f t="shared" si="1004"/>
        <v>0</v>
      </c>
      <c r="I1023" s="218">
        <f t="shared" si="1004"/>
        <v>0</v>
      </c>
      <c r="J1023" s="218">
        <f t="shared" si="1004"/>
        <v>0</v>
      </c>
      <c r="K1023" s="218">
        <f t="shared" si="1004"/>
        <v>0</v>
      </c>
      <c r="L1023" s="218">
        <f t="shared" si="1004"/>
        <v>0</v>
      </c>
      <c r="M1023" s="299">
        <f t="shared" si="1004"/>
        <v>0</v>
      </c>
      <c r="N1023" s="299">
        <f t="shared" si="1004"/>
        <v>0</v>
      </c>
      <c r="O1023" s="218">
        <f t="shared" si="1004"/>
        <v>0</v>
      </c>
      <c r="P1023" s="218">
        <f t="shared" si="1004"/>
        <v>0</v>
      </c>
      <c r="Q1023" s="218"/>
      <c r="R1023" s="233"/>
      <c r="S1023" s="178"/>
    </row>
    <row r="1024" spans="1:19" ht="36" x14ac:dyDescent="0.2">
      <c r="A1024" s="240" t="s">
        <v>124</v>
      </c>
      <c r="B1024" s="263" t="s">
        <v>129</v>
      </c>
      <c r="C1024" s="439">
        <f>C1029+C1030+C1033</f>
        <v>0</v>
      </c>
      <c r="D1024" s="218">
        <f>D1029+D1030+D1033</f>
        <v>0</v>
      </c>
      <c r="E1024" s="218">
        <f t="shared" ref="E1024:H1024" si="1005">E1029+E1030+E1033</f>
        <v>0</v>
      </c>
      <c r="F1024" s="220">
        <f t="shared" si="1005"/>
        <v>0</v>
      </c>
      <c r="G1024" s="218" t="e">
        <f t="shared" si="1005"/>
        <v>#VALUE!</v>
      </c>
      <c r="H1024" s="298">
        <f t="shared" si="1005"/>
        <v>0</v>
      </c>
      <c r="I1024" s="218">
        <f>I1030+I1033</f>
        <v>700000</v>
      </c>
      <c r="J1024" s="218">
        <f t="shared" ref="J1024:O1024" si="1006">J1030+J1033</f>
        <v>4124000</v>
      </c>
      <c r="K1024" s="218">
        <f t="shared" si="1006"/>
        <v>4261500</v>
      </c>
      <c r="L1024" s="218">
        <f t="shared" si="1006"/>
        <v>4435500</v>
      </c>
      <c r="M1024" s="218">
        <f t="shared" si="1006"/>
        <v>522000</v>
      </c>
      <c r="N1024" s="218">
        <f t="shared" si="1006"/>
        <v>0</v>
      </c>
      <c r="O1024" s="218">
        <f t="shared" si="1006"/>
        <v>30014178</v>
      </c>
      <c r="P1024" s="218">
        <f>P1030+P1033</f>
        <v>0</v>
      </c>
      <c r="Q1024" s="218"/>
      <c r="R1024" s="233"/>
      <c r="S1024" s="178"/>
    </row>
    <row r="1025" spans="1:19" x14ac:dyDescent="0.2">
      <c r="A1025" s="239" t="s">
        <v>125</v>
      </c>
      <c r="B1025" s="263"/>
      <c r="C1025" s="439"/>
      <c r="D1025" s="218"/>
      <c r="E1025" s="218"/>
      <c r="F1025" s="220"/>
      <c r="G1025" s="218"/>
      <c r="H1025" s="298"/>
      <c r="I1025" s="218"/>
      <c r="J1025" s="218"/>
      <c r="K1025" s="218"/>
      <c r="L1025" s="218"/>
      <c r="M1025" s="299"/>
      <c r="N1025" s="299"/>
      <c r="O1025" s="218"/>
      <c r="P1025" s="218"/>
      <c r="Q1025" s="218"/>
      <c r="R1025" s="233"/>
      <c r="S1025" s="178"/>
    </row>
    <row r="1026" spans="1:19" x14ac:dyDescent="0.2">
      <c r="A1026" s="238" t="s">
        <v>126</v>
      </c>
      <c r="B1026" s="263"/>
      <c r="C1026" s="439"/>
      <c r="D1026" s="218"/>
      <c r="E1026" s="218"/>
      <c r="F1026" s="220"/>
      <c r="G1026" s="218"/>
      <c r="H1026" s="298"/>
      <c r="I1026" s="218"/>
      <c r="J1026" s="218"/>
      <c r="K1026" s="218"/>
      <c r="L1026" s="218"/>
      <c r="M1026" s="299"/>
      <c r="N1026" s="299"/>
      <c r="O1026" s="218"/>
      <c r="P1026" s="218"/>
      <c r="Q1026" s="218"/>
      <c r="R1026" s="233"/>
      <c r="S1026" s="178"/>
    </row>
    <row r="1027" spans="1:19" x14ac:dyDescent="0.2">
      <c r="A1027" s="238" t="s">
        <v>137</v>
      </c>
      <c r="B1027" s="263"/>
      <c r="C1027" s="439">
        <f>C1028+C1029+C1030</f>
        <v>0</v>
      </c>
      <c r="D1027" s="218">
        <f>D1028+D1029+D1030</f>
        <v>334561</v>
      </c>
      <c r="E1027" s="218">
        <f t="shared" ref="E1027" si="1007">E1028+E1029+E1030</f>
        <v>349914</v>
      </c>
      <c r="F1027" s="220">
        <f t="shared" ref="F1027:P1027" si="1008">F1028+F1029+F1030</f>
        <v>349914</v>
      </c>
      <c r="G1027" s="218" t="e">
        <f t="shared" si="1008"/>
        <v>#VALUE!</v>
      </c>
      <c r="H1027" s="298">
        <f t="shared" si="1008"/>
        <v>0</v>
      </c>
      <c r="I1027" s="218">
        <v>0</v>
      </c>
      <c r="J1027" s="218">
        <v>0</v>
      </c>
      <c r="K1027" s="218">
        <v>0</v>
      </c>
      <c r="L1027" s="218">
        <v>0</v>
      </c>
      <c r="M1027" s="299">
        <f t="shared" si="1008"/>
        <v>0</v>
      </c>
      <c r="N1027" s="299">
        <f t="shared" si="1008"/>
        <v>0</v>
      </c>
      <c r="O1027" s="218">
        <v>0</v>
      </c>
      <c r="P1027" s="218">
        <f t="shared" si="1008"/>
        <v>0</v>
      </c>
      <c r="Q1027" s="218"/>
      <c r="R1027" s="233"/>
      <c r="S1027" s="178"/>
    </row>
    <row r="1028" spans="1:19" ht="101.25" x14ac:dyDescent="0.2">
      <c r="A1028" s="240" t="s">
        <v>123</v>
      </c>
      <c r="B1028" s="263" t="s">
        <v>511</v>
      </c>
      <c r="C1028" s="439"/>
      <c r="D1028" s="189">
        <v>334561</v>
      </c>
      <c r="E1028" s="189">
        <v>349914</v>
      </c>
      <c r="F1028" s="457">
        <v>349914</v>
      </c>
      <c r="G1028" s="218"/>
      <c r="H1028" s="298"/>
      <c r="I1028" s="218"/>
      <c r="J1028" s="218"/>
      <c r="K1028" s="218"/>
      <c r="L1028" s="218"/>
      <c r="M1028" s="299"/>
      <c r="N1028" s="299"/>
      <c r="O1028" s="218"/>
      <c r="P1028" s="218"/>
      <c r="Q1028" s="218"/>
      <c r="R1028" s="215" t="s">
        <v>633</v>
      </c>
      <c r="S1028" s="178"/>
    </row>
    <row r="1029" spans="1:19" x14ac:dyDescent="0.2">
      <c r="A1029" s="240" t="s">
        <v>636</v>
      </c>
      <c r="B1029" s="318"/>
      <c r="C1029" s="439"/>
      <c r="D1029" s="320"/>
      <c r="E1029" s="320"/>
      <c r="F1029" s="220"/>
      <c r="G1029" s="321" t="s">
        <v>129</v>
      </c>
      <c r="H1029" s="298"/>
      <c r="I1029" s="189">
        <f>I1030</f>
        <v>700000</v>
      </c>
      <c r="J1029" s="457">
        <f t="shared" ref="J1029:O1029" si="1009">J1030</f>
        <v>4124000</v>
      </c>
      <c r="K1029" s="457">
        <f t="shared" si="1009"/>
        <v>3739500</v>
      </c>
      <c r="L1029" s="457">
        <f t="shared" si="1009"/>
        <v>3739500</v>
      </c>
      <c r="M1029" s="457">
        <f t="shared" si="1009"/>
        <v>0</v>
      </c>
      <c r="N1029" s="457">
        <f t="shared" si="1009"/>
        <v>0</v>
      </c>
      <c r="O1029" s="457">
        <f t="shared" si="1009"/>
        <v>29492178</v>
      </c>
      <c r="P1029" s="218"/>
      <c r="Q1029" s="218"/>
      <c r="R1029" s="215"/>
      <c r="S1029" s="178"/>
    </row>
    <row r="1030" spans="1:19" ht="72" x14ac:dyDescent="0.2">
      <c r="A1030" s="240" t="s">
        <v>124</v>
      </c>
      <c r="B1030" s="318" t="s">
        <v>512</v>
      </c>
      <c r="C1030" s="439"/>
      <c r="D1030" s="218"/>
      <c r="E1030" s="218"/>
      <c r="F1030" s="220"/>
      <c r="G1030" s="321" t="s">
        <v>129</v>
      </c>
      <c r="H1030" s="298"/>
      <c r="I1030" s="457">
        <v>700000</v>
      </c>
      <c r="J1030" s="457">
        <v>4124000</v>
      </c>
      <c r="K1030" s="457">
        <v>3739500</v>
      </c>
      <c r="L1030" s="458">
        <v>3739500</v>
      </c>
      <c r="M1030" s="459"/>
      <c r="N1030" s="459"/>
      <c r="O1030" s="457">
        <v>29492178</v>
      </c>
      <c r="P1030" s="218"/>
      <c r="Q1030" s="218"/>
      <c r="R1030" s="215" t="s">
        <v>513</v>
      </c>
      <c r="S1030" s="178"/>
    </row>
    <row r="1031" spans="1:19" ht="33.75" x14ac:dyDescent="0.2">
      <c r="A1031" s="253" t="s">
        <v>127</v>
      </c>
      <c r="B1031" s="359"/>
      <c r="C1031" s="439">
        <f>C1032+C1033</f>
        <v>0</v>
      </c>
      <c r="D1031" s="218">
        <f>D1032+D1033</f>
        <v>0</v>
      </c>
      <c r="E1031" s="218">
        <f t="shared" ref="E1031:P1031" si="1010">E1032+E1033</f>
        <v>0</v>
      </c>
      <c r="F1031" s="220">
        <f t="shared" si="1010"/>
        <v>0</v>
      </c>
      <c r="G1031" s="218">
        <f t="shared" si="1010"/>
        <v>0</v>
      </c>
      <c r="H1031" s="298">
        <f t="shared" si="1010"/>
        <v>0</v>
      </c>
      <c r="I1031" s="218">
        <f t="shared" si="1010"/>
        <v>0</v>
      </c>
      <c r="J1031" s="218">
        <f t="shared" si="1010"/>
        <v>0</v>
      </c>
      <c r="K1031" s="218">
        <f t="shared" si="1010"/>
        <v>522000</v>
      </c>
      <c r="L1031" s="218">
        <f t="shared" si="1010"/>
        <v>696000</v>
      </c>
      <c r="M1031" s="299">
        <f t="shared" si="1010"/>
        <v>522000</v>
      </c>
      <c r="N1031" s="299">
        <f t="shared" si="1010"/>
        <v>0</v>
      </c>
      <c r="O1031" s="218">
        <f t="shared" si="1010"/>
        <v>522000</v>
      </c>
      <c r="P1031" s="218">
        <f t="shared" si="1010"/>
        <v>0</v>
      </c>
      <c r="Q1031" s="218"/>
      <c r="R1031" s="316" t="s">
        <v>635</v>
      </c>
      <c r="S1031" s="178"/>
    </row>
    <row r="1032" spans="1:19" x14ac:dyDescent="0.2">
      <c r="A1032" s="241" t="s">
        <v>123</v>
      </c>
      <c r="B1032" s="359"/>
      <c r="C1032" s="439"/>
      <c r="D1032" s="218"/>
      <c r="E1032" s="218"/>
      <c r="F1032" s="220"/>
      <c r="G1032" s="321"/>
      <c r="H1032" s="298"/>
      <c r="I1032" s="218"/>
      <c r="J1032" s="218"/>
      <c r="K1032" s="218"/>
      <c r="L1032" s="218"/>
      <c r="M1032" s="299"/>
      <c r="N1032" s="299"/>
      <c r="O1032" s="218"/>
      <c r="P1032" s="218"/>
      <c r="Q1032" s="218"/>
      <c r="R1032" s="233"/>
      <c r="S1032" s="178"/>
    </row>
    <row r="1033" spans="1:19" ht="72" x14ac:dyDescent="0.2">
      <c r="A1033" s="241" t="s">
        <v>124</v>
      </c>
      <c r="B1033" s="365" t="s">
        <v>634</v>
      </c>
      <c r="C1033" s="441"/>
      <c r="D1033" s="320"/>
      <c r="E1033" s="320"/>
      <c r="F1033" s="220"/>
      <c r="G1033" s="377"/>
      <c r="H1033" s="298"/>
      <c r="I1033" s="320"/>
      <c r="J1033" s="320"/>
      <c r="K1033" s="218">
        <v>522000</v>
      </c>
      <c r="L1033" s="218">
        <v>696000</v>
      </c>
      <c r="M1033" s="299">
        <v>522000</v>
      </c>
      <c r="N1033" s="299"/>
      <c r="O1033" s="218">
        <v>522000</v>
      </c>
      <c r="P1033" s="320"/>
      <c r="Q1033" s="320"/>
      <c r="R1033" s="316" t="s">
        <v>514</v>
      </c>
      <c r="S1033" s="178"/>
    </row>
    <row r="1034" spans="1:19" ht="36" x14ac:dyDescent="0.2">
      <c r="A1034" s="247" t="s">
        <v>515</v>
      </c>
      <c r="B1034" s="336"/>
      <c r="C1034" s="337"/>
      <c r="D1034" s="211"/>
      <c r="E1034" s="211"/>
      <c r="F1034" s="309"/>
      <c r="G1034" s="211"/>
      <c r="H1034" s="310"/>
      <c r="I1034" s="211"/>
      <c r="J1034" s="211"/>
      <c r="K1034" s="211"/>
      <c r="L1034" s="211"/>
      <c r="M1034" s="311"/>
      <c r="N1034" s="311"/>
      <c r="O1034" s="211"/>
      <c r="P1034" s="211"/>
      <c r="Q1034" s="211"/>
      <c r="R1034" s="364" t="s">
        <v>516</v>
      </c>
    </row>
    <row r="1035" spans="1:19" hidden="1" x14ac:dyDescent="0.2">
      <c r="A1035" s="247"/>
      <c r="B1035" s="336"/>
      <c r="C1035" s="337"/>
      <c r="D1035" s="211"/>
      <c r="E1035" s="211"/>
      <c r="F1035" s="309"/>
      <c r="G1035" s="211"/>
      <c r="H1035" s="310"/>
      <c r="I1035" s="211"/>
      <c r="J1035" s="211"/>
      <c r="K1035" s="211"/>
      <c r="L1035" s="211"/>
      <c r="M1035" s="311"/>
      <c r="N1035" s="311"/>
      <c r="O1035" s="211"/>
      <c r="P1035" s="211"/>
      <c r="Q1035" s="211"/>
      <c r="R1035" s="364"/>
    </row>
    <row r="1036" spans="1:19" hidden="1" x14ac:dyDescent="0.2">
      <c r="A1036" s="247"/>
      <c r="B1036" s="336"/>
      <c r="C1036" s="337"/>
      <c r="D1036" s="211"/>
      <c r="E1036" s="211"/>
      <c r="F1036" s="309"/>
      <c r="G1036" s="211"/>
      <c r="H1036" s="310"/>
      <c r="I1036" s="211"/>
      <c r="J1036" s="211"/>
      <c r="K1036" s="211"/>
      <c r="L1036" s="211"/>
      <c r="M1036" s="311"/>
      <c r="N1036" s="311"/>
      <c r="O1036" s="211"/>
      <c r="P1036" s="211"/>
      <c r="Q1036" s="211"/>
      <c r="R1036" s="312"/>
    </row>
    <row r="1037" spans="1:19" x14ac:dyDescent="0.2">
      <c r="A1037" s="239" t="s">
        <v>118</v>
      </c>
      <c r="B1037" s="263"/>
      <c r="C1037" s="439">
        <f>SUM(C1038:C1041)</f>
        <v>5509787</v>
      </c>
      <c r="D1037" s="218">
        <f t="shared" ref="D1037:E1037" si="1011">SUM(D1038:D1041)</f>
        <v>9394815</v>
      </c>
      <c r="E1037" s="218">
        <f t="shared" si="1011"/>
        <v>2054033</v>
      </c>
      <c r="F1037" s="220">
        <f t="shared" ref="F1037:P1037" si="1012">SUM(F1038:F1041)</f>
        <v>2192341</v>
      </c>
      <c r="G1037" s="218">
        <f t="shared" si="1012"/>
        <v>0</v>
      </c>
      <c r="H1037" s="298">
        <f t="shared" si="1012"/>
        <v>0</v>
      </c>
      <c r="I1037" s="218">
        <f t="shared" si="1012"/>
        <v>0</v>
      </c>
      <c r="J1037" s="218">
        <f t="shared" si="1012"/>
        <v>1094599</v>
      </c>
      <c r="K1037" s="218">
        <f t="shared" si="1012"/>
        <v>0</v>
      </c>
      <c r="L1037" s="218">
        <f t="shared" si="1012"/>
        <v>0</v>
      </c>
      <c r="M1037" s="299">
        <f t="shared" si="1012"/>
        <v>0</v>
      </c>
      <c r="N1037" s="299">
        <f t="shared" si="1012"/>
        <v>0</v>
      </c>
      <c r="O1037" s="218">
        <f t="shared" si="1012"/>
        <v>0</v>
      </c>
      <c r="P1037" s="218">
        <f t="shared" si="1012"/>
        <v>0</v>
      </c>
      <c r="Q1037" s="218"/>
      <c r="R1037" s="219"/>
      <c r="S1037" s="178"/>
    </row>
    <row r="1038" spans="1:19" x14ac:dyDescent="0.2">
      <c r="A1038" s="238" t="s">
        <v>119</v>
      </c>
      <c r="B1038" s="263"/>
      <c r="C1038" s="439"/>
      <c r="D1038" s="218"/>
      <c r="E1038" s="320"/>
      <c r="F1038" s="220"/>
      <c r="G1038" s="218"/>
      <c r="H1038" s="298"/>
      <c r="I1038" s="267"/>
      <c r="J1038" s="267"/>
      <c r="K1038" s="218"/>
      <c r="L1038" s="218"/>
      <c r="M1038" s="299"/>
      <c r="N1038" s="299"/>
      <c r="O1038" s="218"/>
      <c r="P1038" s="218"/>
      <c r="Q1038" s="218"/>
      <c r="R1038" s="219"/>
      <c r="S1038" s="178"/>
    </row>
    <row r="1039" spans="1:19" x14ac:dyDescent="0.2">
      <c r="A1039" s="238" t="s">
        <v>120</v>
      </c>
      <c r="B1039" s="263"/>
      <c r="C1039" s="439"/>
      <c r="D1039" s="218"/>
      <c r="E1039" s="320"/>
      <c r="F1039" s="220"/>
      <c r="G1039" s="218"/>
      <c r="H1039" s="298"/>
      <c r="I1039" s="267"/>
      <c r="J1039" s="267"/>
      <c r="K1039" s="218"/>
      <c r="L1039" s="218"/>
      <c r="M1039" s="299"/>
      <c r="N1039" s="299"/>
      <c r="O1039" s="218"/>
      <c r="P1039" s="218"/>
      <c r="Q1039" s="218"/>
      <c r="R1039" s="233"/>
      <c r="S1039" s="178"/>
    </row>
    <row r="1040" spans="1:19" ht="24" x14ac:dyDescent="0.2">
      <c r="A1040" s="238" t="s">
        <v>616</v>
      </c>
      <c r="B1040" s="263"/>
      <c r="C1040" s="439"/>
      <c r="D1040" s="218"/>
      <c r="E1040" s="320"/>
      <c r="F1040" s="220"/>
      <c r="G1040" s="218"/>
      <c r="H1040" s="298"/>
      <c r="I1040" s="267"/>
      <c r="J1040" s="267"/>
      <c r="K1040" s="218"/>
      <c r="L1040" s="218"/>
      <c r="M1040" s="299"/>
      <c r="N1040" s="299"/>
      <c r="O1040" s="218"/>
      <c r="P1040" s="218"/>
      <c r="Q1040" s="218"/>
      <c r="R1040" s="233"/>
      <c r="S1040" s="178"/>
    </row>
    <row r="1041" spans="1:19" x14ac:dyDescent="0.2">
      <c r="A1041" s="239" t="s">
        <v>122</v>
      </c>
      <c r="B1041" s="263"/>
      <c r="C1041" s="439">
        <f>C1042+C1043</f>
        <v>5509787</v>
      </c>
      <c r="D1041" s="218">
        <f t="shared" ref="D1041:E1041" si="1013">D1042+D1043</f>
        <v>9394815</v>
      </c>
      <c r="E1041" s="218">
        <f t="shared" si="1013"/>
        <v>2054033</v>
      </c>
      <c r="F1041" s="220">
        <f t="shared" ref="F1041:P1041" si="1014">F1042+F1043</f>
        <v>2192341</v>
      </c>
      <c r="G1041" s="218">
        <f t="shared" si="1014"/>
        <v>0</v>
      </c>
      <c r="H1041" s="298">
        <f t="shared" si="1014"/>
        <v>0</v>
      </c>
      <c r="I1041" s="218">
        <f t="shared" si="1014"/>
        <v>0</v>
      </c>
      <c r="J1041" s="218">
        <f t="shared" si="1014"/>
        <v>1094599</v>
      </c>
      <c r="K1041" s="218">
        <f t="shared" si="1014"/>
        <v>0</v>
      </c>
      <c r="L1041" s="218">
        <f t="shared" si="1014"/>
        <v>0</v>
      </c>
      <c r="M1041" s="299">
        <f t="shared" si="1014"/>
        <v>0</v>
      </c>
      <c r="N1041" s="299">
        <f t="shared" si="1014"/>
        <v>0</v>
      </c>
      <c r="O1041" s="218">
        <f t="shared" si="1014"/>
        <v>0</v>
      </c>
      <c r="P1041" s="218">
        <f t="shared" si="1014"/>
        <v>0</v>
      </c>
      <c r="Q1041" s="218"/>
      <c r="R1041" s="233"/>
      <c r="S1041" s="178"/>
    </row>
    <row r="1042" spans="1:19" x14ac:dyDescent="0.2">
      <c r="A1042" s="240" t="s">
        <v>123</v>
      </c>
      <c r="B1042" s="263"/>
      <c r="C1042" s="439">
        <f>C1047+C1048</f>
        <v>1041994</v>
      </c>
      <c r="D1042" s="218">
        <f t="shared" ref="D1042:E1042" si="1015">D1047+D1048</f>
        <v>1963388</v>
      </c>
      <c r="E1042" s="218">
        <f t="shared" si="1015"/>
        <v>2054033</v>
      </c>
      <c r="F1042" s="220">
        <f t="shared" ref="F1042:P1042" si="1016">F1047+F1048</f>
        <v>2192341</v>
      </c>
      <c r="G1042" s="218">
        <f t="shared" si="1016"/>
        <v>0</v>
      </c>
      <c r="H1042" s="298">
        <f t="shared" si="1016"/>
        <v>0</v>
      </c>
      <c r="I1042" s="218">
        <f t="shared" si="1016"/>
        <v>0</v>
      </c>
      <c r="J1042" s="218">
        <f t="shared" si="1016"/>
        <v>0</v>
      </c>
      <c r="K1042" s="218">
        <f t="shared" si="1016"/>
        <v>0</v>
      </c>
      <c r="L1042" s="218">
        <f t="shared" si="1016"/>
        <v>0</v>
      </c>
      <c r="M1042" s="299">
        <f t="shared" si="1016"/>
        <v>0</v>
      </c>
      <c r="N1042" s="299">
        <f t="shared" si="1016"/>
        <v>0</v>
      </c>
      <c r="O1042" s="218">
        <f t="shared" si="1016"/>
        <v>0</v>
      </c>
      <c r="P1042" s="218">
        <f t="shared" si="1016"/>
        <v>0</v>
      </c>
      <c r="Q1042" s="218"/>
      <c r="R1042" s="233"/>
      <c r="S1042" s="178"/>
    </row>
    <row r="1043" spans="1:19" ht="36" x14ac:dyDescent="0.2">
      <c r="A1043" s="240" t="s">
        <v>124</v>
      </c>
      <c r="B1043" s="263"/>
      <c r="C1043" s="439">
        <f>C1049</f>
        <v>4467793</v>
      </c>
      <c r="D1043" s="218">
        <f t="shared" ref="D1043" si="1017">D1049</f>
        <v>7431427</v>
      </c>
      <c r="E1043" s="218">
        <f>E1049</f>
        <v>0</v>
      </c>
      <c r="F1043" s="220">
        <f t="shared" ref="F1043:P1043" si="1018">F1049</f>
        <v>0</v>
      </c>
      <c r="G1043" s="218">
        <f t="shared" si="1018"/>
        <v>0</v>
      </c>
      <c r="H1043" s="298">
        <f t="shared" si="1018"/>
        <v>0</v>
      </c>
      <c r="I1043" s="218">
        <f t="shared" si="1018"/>
        <v>0</v>
      </c>
      <c r="J1043" s="218">
        <f t="shared" si="1018"/>
        <v>1094599</v>
      </c>
      <c r="K1043" s="218">
        <f t="shared" si="1018"/>
        <v>0</v>
      </c>
      <c r="L1043" s="218">
        <f t="shared" si="1018"/>
        <v>0</v>
      </c>
      <c r="M1043" s="299">
        <f t="shared" si="1018"/>
        <v>0</v>
      </c>
      <c r="N1043" s="299">
        <f t="shared" si="1018"/>
        <v>0</v>
      </c>
      <c r="O1043" s="218">
        <f t="shared" si="1018"/>
        <v>0</v>
      </c>
      <c r="P1043" s="218">
        <f t="shared" si="1018"/>
        <v>0</v>
      </c>
      <c r="Q1043" s="218"/>
      <c r="R1043" s="314"/>
      <c r="S1043" s="178"/>
    </row>
    <row r="1044" spans="1:19" x14ac:dyDescent="0.2">
      <c r="A1044" s="239" t="s">
        <v>125</v>
      </c>
      <c r="B1044" s="263"/>
      <c r="C1044" s="439"/>
      <c r="D1044" s="218"/>
      <c r="E1044" s="320"/>
      <c r="F1044" s="220"/>
      <c r="G1044" s="218"/>
      <c r="H1044" s="298"/>
      <c r="I1044" s="218"/>
      <c r="J1044" s="218"/>
      <c r="K1044" s="218"/>
      <c r="L1044" s="218"/>
      <c r="M1044" s="299"/>
      <c r="N1044" s="299"/>
      <c r="O1044" s="218"/>
      <c r="P1044" s="218"/>
      <c r="Q1044" s="218"/>
      <c r="R1044" s="233"/>
      <c r="S1044" s="178"/>
    </row>
    <row r="1045" spans="1:19" x14ac:dyDescent="0.2">
      <c r="A1045" s="238" t="s">
        <v>126</v>
      </c>
      <c r="B1045" s="263"/>
      <c r="C1045" s="439"/>
      <c r="D1045" s="218"/>
      <c r="E1045" s="320"/>
      <c r="F1045" s="220"/>
      <c r="G1045" s="218"/>
      <c r="H1045" s="298"/>
      <c r="I1045" s="218"/>
      <c r="J1045" s="218"/>
      <c r="K1045" s="218"/>
      <c r="L1045" s="218"/>
      <c r="M1045" s="299"/>
      <c r="N1045" s="299"/>
      <c r="O1045" s="218"/>
      <c r="P1045" s="218"/>
      <c r="Q1045" s="218"/>
      <c r="R1045" s="233"/>
      <c r="S1045" s="178"/>
    </row>
    <row r="1046" spans="1:19" x14ac:dyDescent="0.2">
      <c r="A1046" s="238" t="s">
        <v>127</v>
      </c>
      <c r="B1046" s="263"/>
      <c r="C1046" s="439">
        <f>C1047+C1048+C1049</f>
        <v>5509787</v>
      </c>
      <c r="D1046" s="218">
        <f t="shared" ref="D1046:E1046" si="1019">D1047+D1048+D1049</f>
        <v>9394815</v>
      </c>
      <c r="E1046" s="218">
        <f t="shared" si="1019"/>
        <v>2054033</v>
      </c>
      <c r="F1046" s="220">
        <f t="shared" ref="F1046:P1046" si="1020">F1047+F1048+F1049</f>
        <v>2192341</v>
      </c>
      <c r="G1046" s="218">
        <f t="shared" si="1020"/>
        <v>0</v>
      </c>
      <c r="H1046" s="298">
        <f t="shared" si="1020"/>
        <v>0</v>
      </c>
      <c r="I1046" s="218">
        <f t="shared" si="1020"/>
        <v>0</v>
      </c>
      <c r="J1046" s="218">
        <f t="shared" si="1020"/>
        <v>1094599</v>
      </c>
      <c r="K1046" s="218">
        <f t="shared" si="1020"/>
        <v>0</v>
      </c>
      <c r="L1046" s="218">
        <f t="shared" si="1020"/>
        <v>0</v>
      </c>
      <c r="M1046" s="299">
        <f t="shared" si="1020"/>
        <v>0</v>
      </c>
      <c r="N1046" s="299">
        <f t="shared" si="1020"/>
        <v>0</v>
      </c>
      <c r="O1046" s="218">
        <f t="shared" si="1020"/>
        <v>0</v>
      </c>
      <c r="P1046" s="218">
        <f t="shared" si="1020"/>
        <v>0</v>
      </c>
      <c r="Q1046" s="218"/>
      <c r="R1046" s="233"/>
      <c r="S1046" s="178"/>
    </row>
    <row r="1047" spans="1:19" ht="63.75" customHeight="1" x14ac:dyDescent="0.2">
      <c r="A1047" s="240" t="s">
        <v>123</v>
      </c>
      <c r="B1047" s="263" t="s">
        <v>100</v>
      </c>
      <c r="C1047" s="439">
        <v>10104</v>
      </c>
      <c r="D1047" s="218">
        <v>19104</v>
      </c>
      <c r="E1047" s="218">
        <v>19104</v>
      </c>
      <c r="F1047" s="220">
        <v>19104</v>
      </c>
      <c r="G1047" s="218"/>
      <c r="H1047" s="298"/>
      <c r="I1047" s="218"/>
      <c r="J1047" s="218"/>
      <c r="K1047" s="218"/>
      <c r="L1047" s="218"/>
      <c r="M1047" s="299"/>
      <c r="N1047" s="299"/>
      <c r="O1047" s="218"/>
      <c r="P1047" s="218"/>
      <c r="Q1047" s="218"/>
      <c r="R1047" s="233" t="s">
        <v>517</v>
      </c>
      <c r="S1047" s="178"/>
    </row>
    <row r="1048" spans="1:19" ht="134.25" customHeight="1" x14ac:dyDescent="0.2">
      <c r="A1048" s="240" t="s">
        <v>123</v>
      </c>
      <c r="B1048" s="263" t="s">
        <v>99</v>
      </c>
      <c r="C1048" s="439">
        <v>1031890</v>
      </c>
      <c r="D1048" s="218">
        <v>1944284</v>
      </c>
      <c r="E1048" s="218">
        <v>2034929</v>
      </c>
      <c r="F1048" s="220">
        <v>2173237</v>
      </c>
      <c r="G1048" s="218"/>
      <c r="H1048" s="298"/>
      <c r="I1048" s="218"/>
      <c r="J1048" s="218"/>
      <c r="K1048" s="218"/>
      <c r="L1048" s="218"/>
      <c r="M1048" s="299"/>
      <c r="N1048" s="299"/>
      <c r="O1048" s="218"/>
      <c r="P1048" s="218"/>
      <c r="Q1048" s="218"/>
      <c r="R1048" s="233" t="s">
        <v>518</v>
      </c>
      <c r="S1048" s="178"/>
    </row>
    <row r="1049" spans="1:19" ht="48" x14ac:dyDescent="0.2">
      <c r="A1049" s="240" t="s">
        <v>124</v>
      </c>
      <c r="B1049" s="263" t="s">
        <v>143</v>
      </c>
      <c r="C1049" s="439">
        <v>4467793</v>
      </c>
      <c r="D1049" s="218">
        <v>7431427</v>
      </c>
      <c r="E1049" s="320"/>
      <c r="F1049" s="220"/>
      <c r="G1049" s="218"/>
      <c r="H1049" s="298"/>
      <c r="I1049" s="218"/>
      <c r="J1049" s="218">
        <v>1094599</v>
      </c>
      <c r="K1049" s="218"/>
      <c r="L1049" s="218"/>
      <c r="M1049" s="299"/>
      <c r="N1049" s="299"/>
      <c r="O1049" s="218"/>
      <c r="P1049" s="218"/>
      <c r="Q1049" s="218"/>
      <c r="R1049" s="401" t="s">
        <v>519</v>
      </c>
      <c r="S1049" s="183" t="s">
        <v>129</v>
      </c>
    </row>
    <row r="1050" spans="1:19" ht="90" x14ac:dyDescent="0.2">
      <c r="A1050" s="247" t="s">
        <v>520</v>
      </c>
      <c r="B1050" s="336"/>
      <c r="C1050" s="337"/>
      <c r="D1050" s="211"/>
      <c r="E1050" s="211"/>
      <c r="F1050" s="309"/>
      <c r="G1050" s="211"/>
      <c r="H1050" s="310"/>
      <c r="I1050" s="211"/>
      <c r="J1050" s="211"/>
      <c r="K1050" s="211"/>
      <c r="L1050" s="211"/>
      <c r="M1050" s="311"/>
      <c r="N1050" s="311"/>
      <c r="O1050" s="211"/>
      <c r="P1050" s="211"/>
      <c r="Q1050" s="211"/>
      <c r="R1050" s="364" t="s">
        <v>624</v>
      </c>
    </row>
    <row r="1051" spans="1:19" x14ac:dyDescent="0.2">
      <c r="A1051" s="247"/>
      <c r="B1051" s="336"/>
      <c r="C1051" s="337"/>
      <c r="D1051" s="211"/>
      <c r="E1051" s="211"/>
      <c r="F1051" s="309"/>
      <c r="G1051" s="211"/>
      <c r="H1051" s="310"/>
      <c r="I1051" s="211"/>
      <c r="J1051" s="211"/>
      <c r="K1051" s="211"/>
      <c r="L1051" s="211"/>
      <c r="M1051" s="311"/>
      <c r="N1051" s="311"/>
      <c r="O1051" s="211"/>
      <c r="P1051" s="211"/>
      <c r="Q1051" s="211"/>
      <c r="R1051" s="312"/>
    </row>
    <row r="1052" spans="1:19" x14ac:dyDescent="0.2">
      <c r="A1052" s="239" t="s">
        <v>118</v>
      </c>
      <c r="B1052" s="263"/>
      <c r="C1052" s="439">
        <f>SUM(C1053:C1056)</f>
        <v>8999255</v>
      </c>
      <c r="D1052" s="218">
        <f t="shared" ref="D1052:E1052" si="1021">SUM(D1053:D1056)</f>
        <v>6525840</v>
      </c>
      <c r="E1052" s="218">
        <f t="shared" si="1021"/>
        <v>667840</v>
      </c>
      <c r="F1052" s="220">
        <f t="shared" ref="F1052:I1052" si="1022">SUM(F1053:F1056)</f>
        <v>667840</v>
      </c>
      <c r="G1052" s="218" t="e">
        <f t="shared" si="1022"/>
        <v>#VALUE!</v>
      </c>
      <c r="H1052" s="298">
        <f t="shared" si="1022"/>
        <v>0</v>
      </c>
      <c r="I1052" s="218">
        <f t="shared" si="1022"/>
        <v>0</v>
      </c>
      <c r="J1052" s="218">
        <f t="shared" ref="J1052:P1052" si="1023">SUM(J1053:J1056)</f>
        <v>4530533</v>
      </c>
      <c r="K1052" s="218">
        <f t="shared" si="1023"/>
        <v>5763750</v>
      </c>
      <c r="L1052" s="218">
        <f t="shared" si="1023"/>
        <v>5763750</v>
      </c>
      <c r="M1052" s="299">
        <f t="shared" si="1023"/>
        <v>5763750</v>
      </c>
      <c r="N1052" s="299">
        <f t="shared" si="1023"/>
        <v>5763750</v>
      </c>
      <c r="O1052" s="218">
        <f>SUM(O1053:O1056)</f>
        <v>11527500</v>
      </c>
      <c r="P1052" s="218">
        <f t="shared" si="1023"/>
        <v>0</v>
      </c>
      <c r="Q1052" s="218"/>
      <c r="R1052" s="219"/>
      <c r="S1052" s="178"/>
    </row>
    <row r="1053" spans="1:19" x14ac:dyDescent="0.2">
      <c r="A1053" s="238" t="s">
        <v>119</v>
      </c>
      <c r="B1053" s="263"/>
      <c r="C1053" s="439"/>
      <c r="D1053" s="218"/>
      <c r="E1053" s="218"/>
      <c r="F1053" s="220"/>
      <c r="G1053" s="218"/>
      <c r="H1053" s="298"/>
      <c r="I1053" s="218"/>
      <c r="J1053" s="218"/>
      <c r="K1053" s="218"/>
      <c r="L1053" s="218"/>
      <c r="M1053" s="299"/>
      <c r="N1053" s="299"/>
      <c r="O1053" s="218"/>
      <c r="P1053" s="218"/>
      <c r="Q1053" s="218"/>
      <c r="R1053" s="219"/>
      <c r="S1053" s="178"/>
    </row>
    <row r="1054" spans="1:19" x14ac:dyDescent="0.2">
      <c r="A1054" s="238" t="s">
        <v>120</v>
      </c>
      <c r="B1054" s="263"/>
      <c r="C1054" s="439"/>
      <c r="D1054" s="218"/>
      <c r="E1054" s="218"/>
      <c r="F1054" s="220"/>
      <c r="G1054" s="218"/>
      <c r="H1054" s="298"/>
      <c r="I1054" s="218"/>
      <c r="J1054" s="218"/>
      <c r="K1054" s="218"/>
      <c r="L1054" s="218"/>
      <c r="M1054" s="299"/>
      <c r="N1054" s="299"/>
      <c r="O1054" s="218"/>
      <c r="P1054" s="218"/>
      <c r="Q1054" s="218"/>
      <c r="R1054" s="233"/>
      <c r="S1054" s="178"/>
    </row>
    <row r="1055" spans="1:19" ht="24" x14ac:dyDescent="0.2">
      <c r="A1055" s="238" t="s">
        <v>616</v>
      </c>
      <c r="B1055" s="263"/>
      <c r="C1055" s="439"/>
      <c r="D1055" s="218"/>
      <c r="E1055" s="218"/>
      <c r="F1055" s="220"/>
      <c r="G1055" s="218"/>
      <c r="H1055" s="298"/>
      <c r="I1055" s="218"/>
      <c r="J1055" s="218"/>
      <c r="K1055" s="218"/>
      <c r="L1055" s="218"/>
      <c r="M1055" s="299"/>
      <c r="N1055" s="299"/>
      <c r="O1055" s="218"/>
      <c r="P1055" s="218"/>
      <c r="Q1055" s="218"/>
      <c r="R1055" s="233"/>
      <c r="S1055" s="178"/>
    </row>
    <row r="1056" spans="1:19" x14ac:dyDescent="0.2">
      <c r="A1056" s="239" t="s">
        <v>122</v>
      </c>
      <c r="B1056" s="263"/>
      <c r="C1056" s="439">
        <f>C1057+C1058</f>
        <v>8999255</v>
      </c>
      <c r="D1056" s="218">
        <f t="shared" ref="D1056:E1056" si="1024">D1057+D1058</f>
        <v>6525840</v>
      </c>
      <c r="E1056" s="218">
        <f t="shared" si="1024"/>
        <v>667840</v>
      </c>
      <c r="F1056" s="220">
        <f t="shared" ref="F1056:I1056" si="1025">F1057+F1058</f>
        <v>667840</v>
      </c>
      <c r="G1056" s="218" t="e">
        <f t="shared" si="1025"/>
        <v>#VALUE!</v>
      </c>
      <c r="H1056" s="298">
        <f t="shared" si="1025"/>
        <v>0</v>
      </c>
      <c r="I1056" s="218">
        <f t="shared" si="1025"/>
        <v>0</v>
      </c>
      <c r="J1056" s="218">
        <f t="shared" ref="J1056:P1056" si="1026">J1057+J1058</f>
        <v>4530533</v>
      </c>
      <c r="K1056" s="218">
        <f t="shared" si="1026"/>
        <v>5763750</v>
      </c>
      <c r="L1056" s="218">
        <f t="shared" si="1026"/>
        <v>5763750</v>
      </c>
      <c r="M1056" s="299">
        <f t="shared" si="1026"/>
        <v>5763750</v>
      </c>
      <c r="N1056" s="299">
        <f t="shared" si="1026"/>
        <v>5763750</v>
      </c>
      <c r="O1056" s="218">
        <f>O1057+O1058</f>
        <v>11527500</v>
      </c>
      <c r="P1056" s="218">
        <f t="shared" si="1026"/>
        <v>0</v>
      </c>
      <c r="Q1056" s="218"/>
      <c r="R1056" s="233"/>
      <c r="S1056" s="178"/>
    </row>
    <row r="1057" spans="1:19" x14ac:dyDescent="0.2">
      <c r="A1057" s="240" t="s">
        <v>123</v>
      </c>
      <c r="B1057" s="263"/>
      <c r="C1057" s="439">
        <f t="shared" ref="C1057:P1057" si="1027">C1062+C1063+C1064+C1065+C1066+C1067</f>
        <v>3281666</v>
      </c>
      <c r="D1057" s="218">
        <f t="shared" si="1027"/>
        <v>667840</v>
      </c>
      <c r="E1057" s="218">
        <f>E1062+E1063+E1064+E1065+E1066+E1067</f>
        <v>667840</v>
      </c>
      <c r="F1057" s="220">
        <f t="shared" si="1027"/>
        <v>667840</v>
      </c>
      <c r="G1057" s="218">
        <f t="shared" si="1027"/>
        <v>0</v>
      </c>
      <c r="H1057" s="298">
        <f t="shared" si="1027"/>
        <v>0</v>
      </c>
      <c r="I1057" s="218">
        <f t="shared" si="1027"/>
        <v>0</v>
      </c>
      <c r="J1057" s="218">
        <f t="shared" si="1027"/>
        <v>2000000</v>
      </c>
      <c r="K1057" s="218">
        <f t="shared" si="1027"/>
        <v>0</v>
      </c>
      <c r="L1057" s="218">
        <f t="shared" si="1027"/>
        <v>0</v>
      </c>
      <c r="M1057" s="299">
        <f t="shared" si="1027"/>
        <v>0</v>
      </c>
      <c r="N1057" s="299">
        <f t="shared" si="1027"/>
        <v>0</v>
      </c>
      <c r="O1057" s="218">
        <f t="shared" si="1027"/>
        <v>0</v>
      </c>
      <c r="P1057" s="218">
        <f t="shared" si="1027"/>
        <v>0</v>
      </c>
      <c r="Q1057" s="218"/>
      <c r="R1057" s="233"/>
      <c r="S1057" s="178"/>
    </row>
    <row r="1058" spans="1:19" ht="36" x14ac:dyDescent="0.2">
      <c r="A1058" s="240" t="s">
        <v>124</v>
      </c>
      <c r="B1058" s="263" t="s">
        <v>129</v>
      </c>
      <c r="C1058" s="439">
        <f>C1068+C1069+C1070</f>
        <v>5717589</v>
      </c>
      <c r="D1058" s="218">
        <f t="shared" ref="D1058" si="1028">D1068+D1069+D1070</f>
        <v>5858000</v>
      </c>
      <c r="E1058" s="218">
        <f>E1068+E1069+E1070</f>
        <v>0</v>
      </c>
      <c r="F1058" s="220">
        <f t="shared" ref="F1058:P1058" si="1029">F1068+F1069+F1070</f>
        <v>0</v>
      </c>
      <c r="G1058" s="218" t="e">
        <f t="shared" si="1029"/>
        <v>#VALUE!</v>
      </c>
      <c r="H1058" s="298">
        <f t="shared" si="1029"/>
        <v>0</v>
      </c>
      <c r="I1058" s="218">
        <f t="shared" si="1029"/>
        <v>0</v>
      </c>
      <c r="J1058" s="218">
        <f t="shared" si="1029"/>
        <v>2530533</v>
      </c>
      <c r="K1058" s="218">
        <f t="shared" si="1029"/>
        <v>5763750</v>
      </c>
      <c r="L1058" s="218">
        <f t="shared" si="1029"/>
        <v>5763750</v>
      </c>
      <c r="M1058" s="299">
        <f t="shared" si="1029"/>
        <v>5763750</v>
      </c>
      <c r="N1058" s="299">
        <f t="shared" si="1029"/>
        <v>5763750</v>
      </c>
      <c r="O1058" s="218">
        <f t="shared" si="1029"/>
        <v>11527500</v>
      </c>
      <c r="P1058" s="218">
        <f t="shared" si="1029"/>
        <v>0</v>
      </c>
      <c r="Q1058" s="218"/>
      <c r="R1058" s="233"/>
      <c r="S1058" s="178"/>
    </row>
    <row r="1059" spans="1:19" x14ac:dyDescent="0.2">
      <c r="A1059" s="239" t="s">
        <v>125</v>
      </c>
      <c r="B1059" s="263"/>
      <c r="C1059" s="439"/>
      <c r="D1059" s="218"/>
      <c r="E1059" s="218"/>
      <c r="F1059" s="220"/>
      <c r="G1059" s="218"/>
      <c r="H1059" s="298"/>
      <c r="I1059" s="218"/>
      <c r="J1059" s="218"/>
      <c r="K1059" s="218"/>
      <c r="L1059" s="218"/>
      <c r="M1059" s="299"/>
      <c r="N1059" s="299"/>
      <c r="O1059" s="218"/>
      <c r="P1059" s="218"/>
      <c r="Q1059" s="218"/>
      <c r="R1059" s="233"/>
      <c r="S1059" s="178"/>
    </row>
    <row r="1060" spans="1:19" x14ac:dyDescent="0.2">
      <c r="A1060" s="238" t="s">
        <v>126</v>
      </c>
      <c r="B1060" s="263"/>
      <c r="C1060" s="439"/>
      <c r="D1060" s="218"/>
      <c r="E1060" s="218"/>
      <c r="F1060" s="220"/>
      <c r="G1060" s="218"/>
      <c r="H1060" s="298"/>
      <c r="I1060" s="218"/>
      <c r="J1060" s="218"/>
      <c r="K1060" s="218"/>
      <c r="L1060" s="218"/>
      <c r="M1060" s="299"/>
      <c r="N1060" s="299"/>
      <c r="O1060" s="218"/>
      <c r="P1060" s="218"/>
      <c r="Q1060" s="218"/>
      <c r="R1060" s="233"/>
      <c r="S1060" s="178"/>
    </row>
    <row r="1061" spans="1:19" x14ac:dyDescent="0.2">
      <c r="A1061" s="238" t="s">
        <v>127</v>
      </c>
      <c r="B1061" s="263"/>
      <c r="C1061" s="439">
        <f t="shared" ref="C1061:P1061" si="1030">SUM(C1062:C1070)</f>
        <v>8999255</v>
      </c>
      <c r="D1061" s="218">
        <f>SUM(D1062:D1070)</f>
        <v>6525840</v>
      </c>
      <c r="E1061" s="218">
        <f t="shared" si="1030"/>
        <v>667840</v>
      </c>
      <c r="F1061" s="220">
        <f t="shared" si="1030"/>
        <v>667840</v>
      </c>
      <c r="G1061" s="218">
        <f t="shared" si="1030"/>
        <v>0</v>
      </c>
      <c r="H1061" s="298">
        <f t="shared" si="1030"/>
        <v>0</v>
      </c>
      <c r="I1061" s="218">
        <f t="shared" si="1030"/>
        <v>0</v>
      </c>
      <c r="J1061" s="218">
        <f t="shared" si="1030"/>
        <v>4530533</v>
      </c>
      <c r="K1061" s="218">
        <f t="shared" si="1030"/>
        <v>5763750</v>
      </c>
      <c r="L1061" s="218">
        <f t="shared" si="1030"/>
        <v>5763750</v>
      </c>
      <c r="M1061" s="299">
        <f t="shared" si="1030"/>
        <v>5763750</v>
      </c>
      <c r="N1061" s="299">
        <f t="shared" si="1030"/>
        <v>5763750</v>
      </c>
      <c r="O1061" s="218">
        <f t="shared" si="1030"/>
        <v>11527500</v>
      </c>
      <c r="P1061" s="218">
        <f t="shared" si="1030"/>
        <v>0</v>
      </c>
      <c r="Q1061" s="218"/>
      <c r="R1061" s="233"/>
      <c r="S1061" s="178"/>
    </row>
    <row r="1062" spans="1:19" ht="60" x14ac:dyDescent="0.2">
      <c r="A1062" s="240" t="s">
        <v>123</v>
      </c>
      <c r="B1062" s="263" t="s">
        <v>521</v>
      </c>
      <c r="C1062" s="439">
        <v>376042</v>
      </c>
      <c r="D1062" s="218">
        <v>373160</v>
      </c>
      <c r="E1062" s="218">
        <v>373160</v>
      </c>
      <c r="F1062" s="220">
        <v>373160</v>
      </c>
      <c r="G1062" s="218"/>
      <c r="H1062" s="298"/>
      <c r="I1062" s="218"/>
      <c r="J1062" s="218"/>
      <c r="K1062" s="218"/>
      <c r="L1062" s="218"/>
      <c r="M1062" s="299"/>
      <c r="N1062" s="299"/>
      <c r="O1062" s="218"/>
      <c r="P1062" s="218"/>
      <c r="Q1062" s="218"/>
      <c r="R1062" s="215" t="s">
        <v>522</v>
      </c>
      <c r="S1062" s="178"/>
    </row>
    <row r="1063" spans="1:19" ht="48" x14ac:dyDescent="0.2">
      <c r="A1063" s="240" t="s">
        <v>123</v>
      </c>
      <c r="B1063" s="263" t="s">
        <v>523</v>
      </c>
      <c r="C1063" s="439">
        <v>291910</v>
      </c>
      <c r="D1063" s="218">
        <v>294680</v>
      </c>
      <c r="E1063" s="218">
        <v>294680</v>
      </c>
      <c r="F1063" s="220">
        <v>294680</v>
      </c>
      <c r="G1063" s="218"/>
      <c r="H1063" s="298"/>
      <c r="I1063" s="218"/>
      <c r="J1063" s="218"/>
      <c r="K1063" s="218"/>
      <c r="L1063" s="218"/>
      <c r="M1063" s="299"/>
      <c r="N1063" s="299"/>
      <c r="O1063" s="218"/>
      <c r="P1063" s="218"/>
      <c r="Q1063" s="218"/>
      <c r="R1063" s="215" t="s">
        <v>524</v>
      </c>
      <c r="S1063" s="178"/>
    </row>
    <row r="1064" spans="1:19" ht="67.5" x14ac:dyDescent="0.2">
      <c r="A1064" s="241" t="s">
        <v>123</v>
      </c>
      <c r="B1064" s="359" t="s">
        <v>607</v>
      </c>
      <c r="C1064" s="441"/>
      <c r="D1064" s="220"/>
      <c r="E1064" s="220"/>
      <c r="F1064" s="220"/>
      <c r="G1064" s="220"/>
      <c r="H1064" s="298"/>
      <c r="I1064" s="220"/>
      <c r="J1064" s="220">
        <v>2000000</v>
      </c>
      <c r="K1064" s="320"/>
      <c r="L1064" s="320"/>
      <c r="M1064" s="299"/>
      <c r="N1064" s="299"/>
      <c r="O1064" s="320"/>
      <c r="P1064" s="320"/>
      <c r="Q1064" s="218"/>
      <c r="R1064" s="215" t="s">
        <v>632</v>
      </c>
      <c r="S1064" s="178"/>
    </row>
    <row r="1065" spans="1:19" x14ac:dyDescent="0.2">
      <c r="A1065" s="241" t="s">
        <v>123</v>
      </c>
      <c r="B1065" s="359" t="s">
        <v>525</v>
      </c>
      <c r="C1065" s="441">
        <v>1151038</v>
      </c>
      <c r="D1065" s="220"/>
      <c r="E1065" s="220"/>
      <c r="F1065" s="220"/>
      <c r="G1065" s="220"/>
      <c r="H1065" s="298"/>
      <c r="I1065" s="220"/>
      <c r="J1065" s="220"/>
      <c r="K1065" s="218"/>
      <c r="L1065" s="218"/>
      <c r="M1065" s="299"/>
      <c r="N1065" s="299"/>
      <c r="O1065" s="218"/>
      <c r="P1065" s="218"/>
      <c r="Q1065" s="218"/>
      <c r="R1065" s="376" t="s">
        <v>609</v>
      </c>
      <c r="S1065" s="178"/>
    </row>
    <row r="1066" spans="1:19" ht="22.5" x14ac:dyDescent="0.2">
      <c r="A1066" s="241" t="s">
        <v>123</v>
      </c>
      <c r="B1066" s="359" t="s">
        <v>525</v>
      </c>
      <c r="C1066" s="441">
        <v>1462676</v>
      </c>
      <c r="D1066" s="220"/>
      <c r="E1066" s="220"/>
      <c r="F1066" s="220"/>
      <c r="G1066" s="220"/>
      <c r="H1066" s="298"/>
      <c r="I1066" s="220"/>
      <c r="J1066" s="220"/>
      <c r="K1066" s="218"/>
      <c r="L1066" s="218"/>
      <c r="M1066" s="299"/>
      <c r="N1066" s="299"/>
      <c r="O1066" s="218"/>
      <c r="P1066" s="218"/>
      <c r="Q1066" s="218"/>
      <c r="R1066" s="215" t="s">
        <v>608</v>
      </c>
      <c r="S1066" s="178"/>
    </row>
    <row r="1067" spans="1:19" hidden="1" x14ac:dyDescent="0.2">
      <c r="A1067" s="241" t="s">
        <v>123</v>
      </c>
      <c r="B1067" s="359"/>
      <c r="C1067" s="441"/>
      <c r="D1067" s="220"/>
      <c r="E1067" s="220"/>
      <c r="F1067" s="220"/>
      <c r="G1067" s="220"/>
      <c r="H1067" s="298"/>
      <c r="I1067" s="220"/>
      <c r="J1067" s="220"/>
      <c r="K1067" s="218"/>
      <c r="L1067" s="218"/>
      <c r="M1067" s="299"/>
      <c r="N1067" s="299"/>
      <c r="O1067" s="218"/>
      <c r="P1067" s="218"/>
      <c r="Q1067" s="218"/>
      <c r="R1067" s="386"/>
      <c r="S1067" s="178"/>
    </row>
    <row r="1068" spans="1:19" ht="72" x14ac:dyDescent="0.2">
      <c r="A1068" s="255" t="s">
        <v>124</v>
      </c>
      <c r="B1068" s="359" t="s">
        <v>101</v>
      </c>
      <c r="C1068" s="441">
        <v>5173389</v>
      </c>
      <c r="D1068" s="220">
        <v>5303000</v>
      </c>
      <c r="E1068" s="220"/>
      <c r="F1068" s="220"/>
      <c r="G1068" s="360" t="s">
        <v>129</v>
      </c>
      <c r="H1068" s="298"/>
      <c r="I1068" s="220"/>
      <c r="J1068" s="220">
        <v>2043333</v>
      </c>
      <c r="K1068" s="218"/>
      <c r="L1068" s="218"/>
      <c r="M1068" s="299"/>
      <c r="N1068" s="299"/>
      <c r="O1068" s="218"/>
      <c r="P1068" s="218"/>
      <c r="Q1068" s="218"/>
      <c r="R1068" s="316" t="s">
        <v>526</v>
      </c>
      <c r="S1068" s="178"/>
    </row>
    <row r="1069" spans="1:19" ht="72" x14ac:dyDescent="0.2">
      <c r="A1069" s="241" t="s">
        <v>124</v>
      </c>
      <c r="B1069" s="359" t="s">
        <v>101</v>
      </c>
      <c r="C1069" s="441">
        <v>544200</v>
      </c>
      <c r="D1069" s="220">
        <v>555000</v>
      </c>
      <c r="E1069" s="220"/>
      <c r="F1069" s="220"/>
      <c r="G1069" s="360"/>
      <c r="H1069" s="298"/>
      <c r="I1069" s="220"/>
      <c r="J1069" s="220">
        <v>487200</v>
      </c>
      <c r="K1069" s="320"/>
      <c r="L1069" s="320"/>
      <c r="M1069" s="299"/>
      <c r="N1069" s="299"/>
      <c r="O1069" s="320"/>
      <c r="P1069" s="320"/>
      <c r="Q1069" s="218"/>
      <c r="R1069" s="215" t="s">
        <v>610</v>
      </c>
      <c r="S1069" s="178"/>
    </row>
    <row r="1070" spans="1:19" ht="78.75" customHeight="1" x14ac:dyDescent="0.2">
      <c r="A1070" s="241" t="s">
        <v>124</v>
      </c>
      <c r="B1070" s="359" t="s">
        <v>527</v>
      </c>
      <c r="C1070" s="441"/>
      <c r="D1070" s="220"/>
      <c r="E1070" s="220"/>
      <c r="F1070" s="220"/>
      <c r="G1070" s="360"/>
      <c r="H1070" s="298"/>
      <c r="I1070" s="220"/>
      <c r="J1070" s="220"/>
      <c r="K1070" s="218">
        <v>5763750</v>
      </c>
      <c r="L1070" s="218">
        <v>5763750</v>
      </c>
      <c r="M1070" s="299">
        <v>5763750</v>
      </c>
      <c r="N1070" s="299">
        <v>5763750</v>
      </c>
      <c r="O1070" s="218">
        <f>M1070+N1070</f>
        <v>11527500</v>
      </c>
      <c r="P1070" s="218"/>
      <c r="Q1070" s="218"/>
      <c r="R1070" s="316" t="s">
        <v>528</v>
      </c>
      <c r="S1070" s="178"/>
    </row>
    <row r="1071" spans="1:19" ht="24" x14ac:dyDescent="0.2">
      <c r="A1071" s="247" t="s">
        <v>306</v>
      </c>
      <c r="B1071" s="336"/>
      <c r="C1071" s="337"/>
      <c r="D1071" s="211"/>
      <c r="E1071" s="211"/>
      <c r="F1071" s="309"/>
      <c r="G1071" s="211"/>
      <c r="H1071" s="310"/>
      <c r="I1071" s="211"/>
      <c r="J1071" s="211"/>
      <c r="K1071" s="211"/>
      <c r="L1071" s="211"/>
      <c r="M1071" s="311"/>
      <c r="N1071" s="311"/>
      <c r="O1071" s="211"/>
      <c r="P1071" s="211"/>
      <c r="Q1071" s="211"/>
      <c r="R1071" s="312"/>
    </row>
    <row r="1072" spans="1:19" x14ac:dyDescent="0.2">
      <c r="A1072" s="239" t="s">
        <v>118</v>
      </c>
      <c r="B1072" s="263"/>
      <c r="C1072" s="439">
        <f>SUM(C1073:C1076)</f>
        <v>920189</v>
      </c>
      <c r="D1072" s="218">
        <f t="shared" ref="D1072:E1072" si="1031">SUM(D1073:D1076)</f>
        <v>0</v>
      </c>
      <c r="E1072" s="218">
        <f t="shared" si="1031"/>
        <v>0</v>
      </c>
      <c r="F1072" s="220">
        <f t="shared" ref="F1072:P1072" si="1032">SUM(F1073:F1076)</f>
        <v>0</v>
      </c>
      <c r="G1072" s="218" t="e">
        <f t="shared" si="1032"/>
        <v>#VALUE!</v>
      </c>
      <c r="H1072" s="298">
        <f t="shared" si="1032"/>
        <v>0</v>
      </c>
      <c r="I1072" s="218">
        <f t="shared" si="1032"/>
        <v>1500000</v>
      </c>
      <c r="J1072" s="218">
        <f t="shared" si="1032"/>
        <v>1200000</v>
      </c>
      <c r="K1072" s="218">
        <f t="shared" si="1032"/>
        <v>1631250</v>
      </c>
      <c r="L1072" s="218">
        <f t="shared" si="1032"/>
        <v>1500000</v>
      </c>
      <c r="M1072" s="299">
        <f t="shared" si="1032"/>
        <v>1500000</v>
      </c>
      <c r="N1072" s="299">
        <f t="shared" si="1032"/>
        <v>525000</v>
      </c>
      <c r="O1072" s="218">
        <f t="shared" si="1032"/>
        <v>1500000</v>
      </c>
      <c r="P1072" s="218">
        <f t="shared" si="1032"/>
        <v>0</v>
      </c>
      <c r="Q1072" s="218"/>
      <c r="R1072" s="300"/>
      <c r="S1072" s="178"/>
    </row>
    <row r="1073" spans="1:19" x14ac:dyDescent="0.2">
      <c r="A1073" s="238" t="s">
        <v>119</v>
      </c>
      <c r="B1073" s="263"/>
      <c r="C1073" s="439"/>
      <c r="D1073" s="218"/>
      <c r="E1073" s="218"/>
      <c r="F1073" s="220"/>
      <c r="G1073" s="218"/>
      <c r="H1073" s="298"/>
      <c r="I1073" s="218"/>
      <c r="J1073" s="218"/>
      <c r="K1073" s="218"/>
      <c r="L1073" s="218"/>
      <c r="M1073" s="299"/>
      <c r="N1073" s="299"/>
      <c r="O1073" s="218"/>
      <c r="P1073" s="218"/>
      <c r="Q1073" s="218"/>
      <c r="R1073" s="219"/>
      <c r="S1073" s="178"/>
    </row>
    <row r="1074" spans="1:19" x14ac:dyDescent="0.2">
      <c r="A1074" s="238" t="s">
        <v>120</v>
      </c>
      <c r="B1074" s="263"/>
      <c r="C1074" s="439"/>
      <c r="D1074" s="218"/>
      <c r="E1074" s="218"/>
      <c r="F1074" s="220"/>
      <c r="G1074" s="218"/>
      <c r="H1074" s="298"/>
      <c r="I1074" s="218"/>
      <c r="J1074" s="218"/>
      <c r="K1074" s="218"/>
      <c r="L1074" s="218"/>
      <c r="M1074" s="299"/>
      <c r="N1074" s="299"/>
      <c r="O1074" s="218"/>
      <c r="P1074" s="218"/>
      <c r="Q1074" s="218"/>
      <c r="R1074" s="233"/>
      <c r="S1074" s="178"/>
    </row>
    <row r="1075" spans="1:19" ht="24" x14ac:dyDescent="0.2">
      <c r="A1075" s="238" t="s">
        <v>616</v>
      </c>
      <c r="B1075" s="263"/>
      <c r="C1075" s="439"/>
      <c r="D1075" s="218"/>
      <c r="E1075" s="218"/>
      <c r="F1075" s="220"/>
      <c r="G1075" s="218"/>
      <c r="H1075" s="298"/>
      <c r="I1075" s="218"/>
      <c r="J1075" s="218"/>
      <c r="K1075" s="218"/>
      <c r="L1075" s="218"/>
      <c r="M1075" s="299"/>
      <c r="N1075" s="299"/>
      <c r="O1075" s="218"/>
      <c r="P1075" s="218"/>
      <c r="Q1075" s="218"/>
      <c r="R1075" s="233"/>
      <c r="S1075" s="178"/>
    </row>
    <row r="1076" spans="1:19" x14ac:dyDescent="0.2">
      <c r="A1076" s="239" t="s">
        <v>122</v>
      </c>
      <c r="B1076" s="263"/>
      <c r="C1076" s="439">
        <f>C1077+C1078</f>
        <v>920189</v>
      </c>
      <c r="D1076" s="218">
        <f t="shared" ref="D1076:E1076" si="1033">D1077+D1078</f>
        <v>0</v>
      </c>
      <c r="E1076" s="218">
        <f t="shared" si="1033"/>
        <v>0</v>
      </c>
      <c r="F1076" s="220">
        <f t="shared" ref="F1076:P1076" si="1034">F1077+F1078</f>
        <v>0</v>
      </c>
      <c r="G1076" s="218" t="e">
        <f t="shared" si="1034"/>
        <v>#VALUE!</v>
      </c>
      <c r="H1076" s="298">
        <f t="shared" si="1034"/>
        <v>0</v>
      </c>
      <c r="I1076" s="218">
        <f t="shared" si="1034"/>
        <v>1500000</v>
      </c>
      <c r="J1076" s="218">
        <f t="shared" si="1034"/>
        <v>1200000</v>
      </c>
      <c r="K1076" s="218">
        <f t="shared" si="1034"/>
        <v>1631250</v>
      </c>
      <c r="L1076" s="218">
        <f t="shared" si="1034"/>
        <v>1500000</v>
      </c>
      <c r="M1076" s="299">
        <f t="shared" si="1034"/>
        <v>1500000</v>
      </c>
      <c r="N1076" s="299">
        <f t="shared" si="1034"/>
        <v>525000</v>
      </c>
      <c r="O1076" s="218">
        <f t="shared" si="1034"/>
        <v>1500000</v>
      </c>
      <c r="P1076" s="218">
        <f t="shared" si="1034"/>
        <v>0</v>
      </c>
      <c r="Q1076" s="218"/>
      <c r="R1076" s="233"/>
      <c r="S1076" s="204"/>
    </row>
    <row r="1077" spans="1:19" x14ac:dyDescent="0.2">
      <c r="A1077" s="240" t="s">
        <v>123</v>
      </c>
      <c r="B1077" s="263"/>
      <c r="C1077" s="439">
        <f>C1082</f>
        <v>0</v>
      </c>
      <c r="D1077" s="218">
        <f t="shared" ref="D1077:E1077" si="1035">D1082</f>
        <v>0</v>
      </c>
      <c r="E1077" s="218">
        <f t="shared" si="1035"/>
        <v>0</v>
      </c>
      <c r="F1077" s="220">
        <f t="shared" ref="F1077:P1077" si="1036">F1082</f>
        <v>0</v>
      </c>
      <c r="G1077" s="218">
        <f t="shared" si="1036"/>
        <v>0</v>
      </c>
      <c r="H1077" s="298">
        <f t="shared" si="1036"/>
        <v>0</v>
      </c>
      <c r="I1077" s="218">
        <f t="shared" si="1036"/>
        <v>0</v>
      </c>
      <c r="J1077" s="218">
        <f t="shared" si="1036"/>
        <v>0</v>
      </c>
      <c r="K1077" s="218">
        <f t="shared" si="1036"/>
        <v>0</v>
      </c>
      <c r="L1077" s="218">
        <f t="shared" si="1036"/>
        <v>0</v>
      </c>
      <c r="M1077" s="299">
        <f t="shared" si="1036"/>
        <v>0</v>
      </c>
      <c r="N1077" s="299">
        <f t="shared" si="1036"/>
        <v>0</v>
      </c>
      <c r="O1077" s="218">
        <f t="shared" si="1036"/>
        <v>0</v>
      </c>
      <c r="P1077" s="218">
        <f t="shared" si="1036"/>
        <v>0</v>
      </c>
      <c r="Q1077" s="218"/>
      <c r="R1077" s="233"/>
      <c r="S1077" s="204"/>
    </row>
    <row r="1078" spans="1:19" ht="36" x14ac:dyDescent="0.2">
      <c r="A1078" s="240" t="s">
        <v>124</v>
      </c>
      <c r="B1078" s="263"/>
      <c r="C1078" s="439">
        <f>C1083</f>
        <v>920189</v>
      </c>
      <c r="D1078" s="218">
        <f t="shared" ref="D1078:E1078" si="1037">D1083</f>
        <v>0</v>
      </c>
      <c r="E1078" s="218">
        <f t="shared" si="1037"/>
        <v>0</v>
      </c>
      <c r="F1078" s="220">
        <f t="shared" ref="F1078:P1078" si="1038">F1083</f>
        <v>0</v>
      </c>
      <c r="G1078" s="218" t="str">
        <f t="shared" si="1038"/>
        <v>63.08.00  Eiropas Sociālā fonda (ESF) projekti (2014-2020) (2021. gadam) Projekts "Proti un dari!"</v>
      </c>
      <c r="H1078" s="298">
        <f t="shared" si="1038"/>
        <v>0</v>
      </c>
      <c r="I1078" s="218">
        <f t="shared" si="1038"/>
        <v>1500000</v>
      </c>
      <c r="J1078" s="218">
        <f t="shared" si="1038"/>
        <v>1200000</v>
      </c>
      <c r="K1078" s="218">
        <f t="shared" si="1038"/>
        <v>1631250</v>
      </c>
      <c r="L1078" s="218">
        <f t="shared" si="1038"/>
        <v>1500000</v>
      </c>
      <c r="M1078" s="299">
        <f t="shared" si="1038"/>
        <v>1500000</v>
      </c>
      <c r="N1078" s="299">
        <f t="shared" si="1038"/>
        <v>525000</v>
      </c>
      <c r="O1078" s="218">
        <f t="shared" si="1038"/>
        <v>1500000</v>
      </c>
      <c r="P1078" s="218">
        <f t="shared" si="1038"/>
        <v>0</v>
      </c>
      <c r="Q1078" s="218"/>
      <c r="R1078" s="234"/>
      <c r="S1078" s="232"/>
    </row>
    <row r="1079" spans="1:19" x14ac:dyDescent="0.2">
      <c r="A1079" s="239" t="s">
        <v>125</v>
      </c>
      <c r="B1079" s="263"/>
      <c r="C1079" s="439"/>
      <c r="D1079" s="218"/>
      <c r="E1079" s="218"/>
      <c r="F1079" s="220"/>
      <c r="G1079" s="218"/>
      <c r="H1079" s="298"/>
      <c r="I1079" s="218"/>
      <c r="J1079" s="218"/>
      <c r="K1079" s="218"/>
      <c r="L1079" s="218"/>
      <c r="M1079" s="299"/>
      <c r="N1079" s="299"/>
      <c r="O1079" s="218"/>
      <c r="P1079" s="218"/>
      <c r="Q1079" s="218"/>
      <c r="R1079" s="233"/>
      <c r="S1079" s="204"/>
    </row>
    <row r="1080" spans="1:19" x14ac:dyDescent="0.2">
      <c r="A1080" s="238" t="s">
        <v>126</v>
      </c>
      <c r="B1080" s="263"/>
      <c r="C1080" s="439"/>
      <c r="D1080" s="218"/>
      <c r="E1080" s="218"/>
      <c r="F1080" s="220"/>
      <c r="G1080" s="218"/>
      <c r="H1080" s="298"/>
      <c r="I1080" s="218"/>
      <c r="J1080" s="218"/>
      <c r="K1080" s="218"/>
      <c r="L1080" s="218"/>
      <c r="M1080" s="299"/>
      <c r="N1080" s="299"/>
      <c r="O1080" s="218"/>
      <c r="P1080" s="218"/>
      <c r="Q1080" s="218"/>
      <c r="R1080" s="233"/>
      <c r="S1080" s="178"/>
    </row>
    <row r="1081" spans="1:19" x14ac:dyDescent="0.2">
      <c r="A1081" s="238" t="s">
        <v>127</v>
      </c>
      <c r="B1081" s="263"/>
      <c r="C1081" s="439">
        <f>C1082+C1083</f>
        <v>920189</v>
      </c>
      <c r="D1081" s="218">
        <f t="shared" ref="D1081:E1081" si="1039">D1082+D1083</f>
        <v>0</v>
      </c>
      <c r="E1081" s="218">
        <f t="shared" si="1039"/>
        <v>0</v>
      </c>
      <c r="F1081" s="220">
        <f t="shared" ref="F1081:P1081" si="1040">F1082+F1083</f>
        <v>0</v>
      </c>
      <c r="G1081" s="218" t="e">
        <f t="shared" si="1040"/>
        <v>#VALUE!</v>
      </c>
      <c r="H1081" s="298">
        <f t="shared" si="1040"/>
        <v>0</v>
      </c>
      <c r="I1081" s="218">
        <f t="shared" si="1040"/>
        <v>1500000</v>
      </c>
      <c r="J1081" s="218">
        <f t="shared" si="1040"/>
        <v>1200000</v>
      </c>
      <c r="K1081" s="218">
        <f t="shared" si="1040"/>
        <v>1631250</v>
      </c>
      <c r="L1081" s="218">
        <f t="shared" si="1040"/>
        <v>1500000</v>
      </c>
      <c r="M1081" s="299">
        <f t="shared" si="1040"/>
        <v>1500000</v>
      </c>
      <c r="N1081" s="299">
        <f t="shared" si="1040"/>
        <v>525000</v>
      </c>
      <c r="O1081" s="218">
        <f t="shared" si="1040"/>
        <v>1500000</v>
      </c>
      <c r="P1081" s="218">
        <f t="shared" si="1040"/>
        <v>0</v>
      </c>
      <c r="Q1081" s="218"/>
      <c r="R1081" s="233"/>
      <c r="S1081" s="178"/>
    </row>
    <row r="1082" spans="1:19" x14ac:dyDescent="0.2">
      <c r="A1082" s="240" t="s">
        <v>123</v>
      </c>
      <c r="B1082" s="263"/>
      <c r="C1082" s="439"/>
      <c r="D1082" s="218"/>
      <c r="E1082" s="218"/>
      <c r="F1082" s="220"/>
      <c r="G1082" s="218"/>
      <c r="H1082" s="298"/>
      <c r="I1082" s="218"/>
      <c r="J1082" s="218"/>
      <c r="K1082" s="218"/>
      <c r="L1082" s="218"/>
      <c r="M1082" s="299"/>
      <c r="N1082" s="299"/>
      <c r="O1082" s="218"/>
      <c r="P1082" s="218"/>
      <c r="Q1082" s="218"/>
      <c r="R1082" s="402"/>
      <c r="S1082" s="178"/>
    </row>
    <row r="1083" spans="1:19" ht="60" x14ac:dyDescent="0.2">
      <c r="A1083" s="240" t="s">
        <v>124</v>
      </c>
      <c r="B1083" s="263" t="s">
        <v>308</v>
      </c>
      <c r="C1083" s="439">
        <v>920189</v>
      </c>
      <c r="D1083" s="218"/>
      <c r="E1083" s="218"/>
      <c r="F1083" s="220"/>
      <c r="G1083" s="218" t="s">
        <v>308</v>
      </c>
      <c r="H1083" s="298"/>
      <c r="I1083" s="218">
        <v>1500000</v>
      </c>
      <c r="J1083" s="218">
        <v>1200000</v>
      </c>
      <c r="K1083" s="218">
        <v>1631250</v>
      </c>
      <c r="L1083" s="218">
        <v>1500000</v>
      </c>
      <c r="M1083" s="299">
        <v>1500000</v>
      </c>
      <c r="N1083" s="299">
        <v>525000</v>
      </c>
      <c r="O1083" s="218">
        <v>1500000</v>
      </c>
      <c r="P1083" s="218"/>
      <c r="Q1083" s="218"/>
      <c r="R1083" s="221" t="s">
        <v>529</v>
      </c>
      <c r="S1083" s="178"/>
    </row>
    <row r="1084" spans="1:19" ht="36" x14ac:dyDescent="0.2">
      <c r="A1084" s="247" t="s">
        <v>310</v>
      </c>
      <c r="B1084" s="336"/>
      <c r="C1084" s="337"/>
      <c r="D1084" s="211"/>
      <c r="E1084" s="211"/>
      <c r="F1084" s="309"/>
      <c r="G1084" s="211"/>
      <c r="H1084" s="310"/>
      <c r="I1084" s="211"/>
      <c r="J1084" s="211"/>
      <c r="K1084" s="211"/>
      <c r="L1084" s="211"/>
      <c r="M1084" s="311"/>
      <c r="N1084" s="311"/>
      <c r="O1084" s="211"/>
      <c r="P1084" s="211"/>
      <c r="Q1084" s="211"/>
      <c r="R1084" s="312"/>
    </row>
    <row r="1085" spans="1:19" ht="24" x14ac:dyDescent="0.2">
      <c r="A1085" s="247" t="s">
        <v>311</v>
      </c>
      <c r="B1085" s="336"/>
      <c r="C1085" s="337"/>
      <c r="D1085" s="211"/>
      <c r="E1085" s="211"/>
      <c r="F1085" s="309"/>
      <c r="G1085" s="211"/>
      <c r="H1085" s="310"/>
      <c r="I1085" s="211"/>
      <c r="J1085" s="211"/>
      <c r="K1085" s="211"/>
      <c r="L1085" s="211"/>
      <c r="M1085" s="311"/>
      <c r="N1085" s="311"/>
      <c r="O1085" s="211"/>
      <c r="P1085" s="211"/>
      <c r="Q1085" s="211"/>
      <c r="R1085" s="312"/>
    </row>
    <row r="1086" spans="1:19" x14ac:dyDescent="0.2">
      <c r="A1086" s="239" t="s">
        <v>118</v>
      </c>
      <c r="B1086" s="263"/>
      <c r="C1086" s="439">
        <f>SUM(C1087:C1090)</f>
        <v>0</v>
      </c>
      <c r="D1086" s="218">
        <f t="shared" ref="D1086:E1086" si="1041">SUM(D1087:D1090)</f>
        <v>3622080</v>
      </c>
      <c r="E1086" s="218">
        <f t="shared" si="1041"/>
        <v>6097513</v>
      </c>
      <c r="F1086" s="220">
        <f t="shared" ref="F1086:P1086" si="1042">SUM(F1087:F1090)</f>
        <v>8386668</v>
      </c>
      <c r="G1086" s="218" t="e">
        <f t="shared" si="1042"/>
        <v>#REF!</v>
      </c>
      <c r="H1086" s="298">
        <f t="shared" si="1042"/>
        <v>0</v>
      </c>
      <c r="I1086" s="218">
        <f t="shared" si="1042"/>
        <v>0</v>
      </c>
      <c r="J1086" s="218">
        <f t="shared" si="1042"/>
        <v>12862487</v>
      </c>
      <c r="K1086" s="218">
        <f t="shared" si="1042"/>
        <v>10573332</v>
      </c>
      <c r="L1086" s="218">
        <f t="shared" si="1042"/>
        <v>9300430.0800000019</v>
      </c>
      <c r="M1086" s="299">
        <f t="shared" si="1042"/>
        <v>10573332</v>
      </c>
      <c r="N1086" s="299">
        <f t="shared" si="1042"/>
        <v>10573332</v>
      </c>
      <c r="O1086" s="218">
        <f t="shared" si="1042"/>
        <v>0</v>
      </c>
      <c r="P1086" s="218">
        <f t="shared" si="1042"/>
        <v>9300430.0800000019</v>
      </c>
      <c r="Q1086" s="218"/>
      <c r="R1086" s="219"/>
      <c r="S1086" s="178"/>
    </row>
    <row r="1087" spans="1:19" x14ac:dyDescent="0.2">
      <c r="A1087" s="238" t="s">
        <v>119</v>
      </c>
      <c r="B1087" s="263"/>
      <c r="C1087" s="439"/>
      <c r="D1087" s="218"/>
      <c r="E1087" s="218"/>
      <c r="F1087" s="220"/>
      <c r="G1087" s="218"/>
      <c r="H1087" s="298"/>
      <c r="I1087" s="218"/>
      <c r="J1087" s="218"/>
      <c r="K1087" s="218"/>
      <c r="L1087" s="218"/>
      <c r="M1087" s="299"/>
      <c r="N1087" s="299"/>
      <c r="O1087" s="218"/>
      <c r="P1087" s="218"/>
      <c r="Q1087" s="218"/>
      <c r="R1087" s="219"/>
      <c r="S1087" s="178"/>
    </row>
    <row r="1088" spans="1:19" x14ac:dyDescent="0.2">
      <c r="A1088" s="238" t="s">
        <v>120</v>
      </c>
      <c r="B1088" s="263"/>
      <c r="C1088" s="439"/>
      <c r="D1088" s="218"/>
      <c r="E1088" s="218"/>
      <c r="F1088" s="220"/>
      <c r="G1088" s="218"/>
      <c r="H1088" s="298"/>
      <c r="I1088" s="218"/>
      <c r="J1088" s="218"/>
      <c r="K1088" s="218"/>
      <c r="L1088" s="218"/>
      <c r="M1088" s="299"/>
      <c r="N1088" s="299"/>
      <c r="O1088" s="218"/>
      <c r="P1088" s="218"/>
      <c r="Q1088" s="218"/>
      <c r="R1088" s="233"/>
      <c r="S1088" s="178"/>
    </row>
    <row r="1089" spans="1:19" ht="24" x14ac:dyDescent="0.2">
      <c r="A1089" s="238" t="s">
        <v>616</v>
      </c>
      <c r="B1089" s="263"/>
      <c r="C1089" s="439"/>
      <c r="D1089" s="218"/>
      <c r="E1089" s="218"/>
      <c r="F1089" s="220"/>
      <c r="G1089" s="218"/>
      <c r="H1089" s="298"/>
      <c r="I1089" s="218"/>
      <c r="J1089" s="218"/>
      <c r="K1089" s="218"/>
      <c r="L1089" s="218"/>
      <c r="M1089" s="299"/>
      <c r="N1089" s="299"/>
      <c r="O1089" s="218"/>
      <c r="P1089" s="218"/>
      <c r="Q1089" s="218"/>
      <c r="R1089" s="233"/>
      <c r="S1089" s="178"/>
    </row>
    <row r="1090" spans="1:19" x14ac:dyDescent="0.2">
      <c r="A1090" s="239" t="s">
        <v>122</v>
      </c>
      <c r="B1090" s="263"/>
      <c r="C1090" s="439">
        <f>C1091+C1092</f>
        <v>0</v>
      </c>
      <c r="D1090" s="218">
        <f>D1091+D1092</f>
        <v>3622080</v>
      </c>
      <c r="E1090" s="218">
        <f t="shared" ref="E1090" si="1043">E1091+E1092</f>
        <v>6097513</v>
      </c>
      <c r="F1090" s="220">
        <f t="shared" ref="F1090:P1090" si="1044">F1091+F1092</f>
        <v>8386668</v>
      </c>
      <c r="G1090" s="218" t="e">
        <f t="shared" si="1044"/>
        <v>#REF!</v>
      </c>
      <c r="H1090" s="298">
        <f t="shared" si="1044"/>
        <v>0</v>
      </c>
      <c r="I1090" s="218">
        <f t="shared" si="1044"/>
        <v>0</v>
      </c>
      <c r="J1090" s="218">
        <f t="shared" si="1044"/>
        <v>12862487</v>
      </c>
      <c r="K1090" s="218">
        <f t="shared" si="1044"/>
        <v>10573332</v>
      </c>
      <c r="L1090" s="218">
        <f t="shared" si="1044"/>
        <v>9300430.0800000019</v>
      </c>
      <c r="M1090" s="299">
        <f t="shared" si="1044"/>
        <v>10573332</v>
      </c>
      <c r="N1090" s="299">
        <f t="shared" si="1044"/>
        <v>10573332</v>
      </c>
      <c r="O1090" s="218">
        <f t="shared" si="1044"/>
        <v>0</v>
      </c>
      <c r="P1090" s="218">
        <f t="shared" si="1044"/>
        <v>9300430.0800000019</v>
      </c>
      <c r="Q1090" s="218"/>
      <c r="R1090" s="233"/>
      <c r="S1090" s="178"/>
    </row>
    <row r="1091" spans="1:19" x14ac:dyDescent="0.2">
      <c r="A1091" s="240" t="s">
        <v>123</v>
      </c>
      <c r="B1091" s="263"/>
      <c r="C1091" s="439">
        <f>C1096</f>
        <v>0</v>
      </c>
      <c r="D1091" s="218">
        <f t="shared" ref="D1091:E1091" si="1045">D1096</f>
        <v>3622080</v>
      </c>
      <c r="E1091" s="218">
        <f t="shared" si="1045"/>
        <v>6097513</v>
      </c>
      <c r="F1091" s="220">
        <f t="shared" ref="F1091:P1091" si="1046">F1096</f>
        <v>8386668</v>
      </c>
      <c r="G1091" s="218" t="e">
        <f t="shared" si="1046"/>
        <v>#REF!</v>
      </c>
      <c r="H1091" s="298">
        <f t="shared" si="1046"/>
        <v>0</v>
      </c>
      <c r="I1091" s="218">
        <f t="shared" si="1046"/>
        <v>0</v>
      </c>
      <c r="J1091" s="218">
        <f t="shared" si="1046"/>
        <v>12862487</v>
      </c>
      <c r="K1091" s="218">
        <f t="shared" si="1046"/>
        <v>10573332</v>
      </c>
      <c r="L1091" s="218">
        <f t="shared" si="1046"/>
        <v>9300430.0800000019</v>
      </c>
      <c r="M1091" s="299">
        <f t="shared" si="1046"/>
        <v>10573332</v>
      </c>
      <c r="N1091" s="299">
        <f t="shared" si="1046"/>
        <v>10573332</v>
      </c>
      <c r="O1091" s="218">
        <f t="shared" si="1046"/>
        <v>0</v>
      </c>
      <c r="P1091" s="218">
        <f t="shared" si="1046"/>
        <v>9300430.0800000019</v>
      </c>
      <c r="Q1091" s="218"/>
      <c r="R1091" s="233"/>
      <c r="S1091" s="178"/>
    </row>
    <row r="1092" spans="1:19" ht="36" x14ac:dyDescent="0.2">
      <c r="A1092" s="240" t="s">
        <v>124</v>
      </c>
      <c r="B1092" s="263" t="s">
        <v>129</v>
      </c>
      <c r="C1092" s="439">
        <f>C1097</f>
        <v>0</v>
      </c>
      <c r="D1092" s="218">
        <f>D1097</f>
        <v>0</v>
      </c>
      <c r="E1092" s="218">
        <f t="shared" ref="E1092" si="1047">E1097</f>
        <v>0</v>
      </c>
      <c r="F1092" s="220">
        <f t="shared" ref="F1092:P1092" si="1048">F1097</f>
        <v>0</v>
      </c>
      <c r="G1092" s="218" t="str">
        <f t="shared" si="1048"/>
        <v/>
      </c>
      <c r="H1092" s="298">
        <f t="shared" si="1048"/>
        <v>0</v>
      </c>
      <c r="I1092" s="218">
        <f t="shared" si="1048"/>
        <v>0</v>
      </c>
      <c r="J1092" s="218">
        <f t="shared" si="1048"/>
        <v>0</v>
      </c>
      <c r="K1092" s="218">
        <f t="shared" si="1048"/>
        <v>0</v>
      </c>
      <c r="L1092" s="218">
        <f t="shared" si="1048"/>
        <v>0</v>
      </c>
      <c r="M1092" s="299">
        <f t="shared" si="1048"/>
        <v>0</v>
      </c>
      <c r="N1092" s="299">
        <f t="shared" si="1048"/>
        <v>0</v>
      </c>
      <c r="O1092" s="218">
        <f t="shared" si="1048"/>
        <v>0</v>
      </c>
      <c r="P1092" s="218">
        <f t="shared" si="1048"/>
        <v>0</v>
      </c>
      <c r="Q1092" s="218"/>
      <c r="R1092" s="233"/>
      <c r="S1092" s="178"/>
    </row>
    <row r="1093" spans="1:19" x14ac:dyDescent="0.2">
      <c r="A1093" s="239" t="s">
        <v>125</v>
      </c>
      <c r="B1093" s="263"/>
      <c r="C1093" s="439"/>
      <c r="D1093" s="218"/>
      <c r="E1093" s="218"/>
      <c r="F1093" s="220"/>
      <c r="G1093" s="218"/>
      <c r="H1093" s="298"/>
      <c r="I1093" s="218"/>
      <c r="J1093" s="218"/>
      <c r="K1093" s="218"/>
      <c r="L1093" s="218"/>
      <c r="M1093" s="299"/>
      <c r="N1093" s="299"/>
      <c r="O1093" s="218"/>
      <c r="P1093" s="218"/>
      <c r="Q1093" s="218"/>
      <c r="R1093" s="233"/>
      <c r="S1093" s="178"/>
    </row>
    <row r="1094" spans="1:19" x14ac:dyDescent="0.2">
      <c r="A1094" s="238" t="s">
        <v>126</v>
      </c>
      <c r="B1094" s="263"/>
      <c r="C1094" s="439"/>
      <c r="D1094" s="218"/>
      <c r="E1094" s="218"/>
      <c r="F1094" s="220"/>
      <c r="G1094" s="218"/>
      <c r="H1094" s="298"/>
      <c r="I1094" s="218"/>
      <c r="J1094" s="218"/>
      <c r="K1094" s="218"/>
      <c r="L1094" s="218"/>
      <c r="M1094" s="299"/>
      <c r="N1094" s="299"/>
      <c r="O1094" s="218"/>
      <c r="P1094" s="218"/>
      <c r="Q1094" s="218"/>
      <c r="R1094" s="233"/>
      <c r="S1094" s="178"/>
    </row>
    <row r="1095" spans="1:19" x14ac:dyDescent="0.2">
      <c r="A1095" s="238" t="s">
        <v>127</v>
      </c>
      <c r="B1095" s="263"/>
      <c r="C1095" s="439">
        <f>C1096+C1097</f>
        <v>0</v>
      </c>
      <c r="D1095" s="218">
        <f t="shared" ref="D1095:E1095" si="1049">D1096+D1097</f>
        <v>3622080</v>
      </c>
      <c r="E1095" s="218">
        <f t="shared" si="1049"/>
        <v>6097513</v>
      </c>
      <c r="F1095" s="220">
        <f t="shared" ref="F1095:P1095" si="1050">F1096+F1097</f>
        <v>8386668</v>
      </c>
      <c r="G1095" s="218" t="e">
        <f t="shared" si="1050"/>
        <v>#REF!</v>
      </c>
      <c r="H1095" s="298">
        <f t="shared" si="1050"/>
        <v>0</v>
      </c>
      <c r="I1095" s="218">
        <f t="shared" si="1050"/>
        <v>0</v>
      </c>
      <c r="J1095" s="218">
        <f t="shared" si="1050"/>
        <v>12862487</v>
      </c>
      <c r="K1095" s="218">
        <f t="shared" si="1050"/>
        <v>10573332</v>
      </c>
      <c r="L1095" s="218">
        <f t="shared" si="1050"/>
        <v>9300430.0800000019</v>
      </c>
      <c r="M1095" s="299">
        <f t="shared" si="1050"/>
        <v>10573332</v>
      </c>
      <c r="N1095" s="299">
        <f t="shared" si="1050"/>
        <v>10573332</v>
      </c>
      <c r="O1095" s="218">
        <f t="shared" si="1050"/>
        <v>0</v>
      </c>
      <c r="P1095" s="218">
        <f t="shared" si="1050"/>
        <v>9300430.0800000019</v>
      </c>
      <c r="Q1095" s="218"/>
      <c r="R1095" s="233"/>
      <c r="S1095" s="178"/>
    </row>
    <row r="1096" spans="1:19" ht="56.25" x14ac:dyDescent="0.2">
      <c r="A1096" s="240" t="s">
        <v>123</v>
      </c>
      <c r="B1096" s="263" t="s">
        <v>506</v>
      </c>
      <c r="C1096" s="439"/>
      <c r="D1096" s="218">
        <v>3622080</v>
      </c>
      <c r="E1096" s="218">
        <v>6097513</v>
      </c>
      <c r="F1096" s="220">
        <v>8386668</v>
      </c>
      <c r="G1096" s="218" t="e">
        <f>#REF!+#REF!</f>
        <v>#REF!</v>
      </c>
      <c r="H1096" s="298"/>
      <c r="I1096" s="218"/>
      <c r="J1096" s="218">
        <v>12862487</v>
      </c>
      <c r="K1096" s="218">
        <v>10573332</v>
      </c>
      <c r="L1096" s="218">
        <v>9300430.0800000019</v>
      </c>
      <c r="M1096" s="299">
        <v>10573332</v>
      </c>
      <c r="N1096" s="299">
        <v>10573332</v>
      </c>
      <c r="O1096" s="218"/>
      <c r="P1096" s="218">
        <v>9300430.0800000019</v>
      </c>
      <c r="Q1096" s="218"/>
      <c r="R1096" s="376" t="s">
        <v>651</v>
      </c>
      <c r="S1096" s="178"/>
    </row>
    <row r="1097" spans="1:19" ht="36" x14ac:dyDescent="0.2">
      <c r="A1097" s="240" t="s">
        <v>124</v>
      </c>
      <c r="B1097" s="263"/>
      <c r="C1097" s="439"/>
      <c r="D1097" s="218"/>
      <c r="E1097" s="218"/>
      <c r="F1097" s="220"/>
      <c r="G1097" s="321" t="s">
        <v>129</v>
      </c>
      <c r="H1097" s="298"/>
      <c r="I1097" s="218"/>
      <c r="J1097" s="218"/>
      <c r="K1097" s="218"/>
      <c r="L1097" s="218"/>
      <c r="M1097" s="299"/>
      <c r="N1097" s="299"/>
      <c r="O1097" s="218"/>
      <c r="P1097" s="218"/>
      <c r="Q1097" s="218"/>
      <c r="R1097" s="233"/>
      <c r="S1097" s="178"/>
    </row>
    <row r="1098" spans="1:19" x14ac:dyDescent="0.2">
      <c r="A1098" s="246" t="s">
        <v>317</v>
      </c>
      <c r="B1098" s="332"/>
      <c r="C1098" s="333"/>
      <c r="D1098" s="301"/>
      <c r="E1098" s="301"/>
      <c r="F1098" s="303"/>
      <c r="G1098" s="301"/>
      <c r="H1098" s="304"/>
      <c r="I1098" s="301"/>
      <c r="J1098" s="301"/>
      <c r="K1098" s="301"/>
      <c r="L1098" s="301"/>
      <c r="M1098" s="305"/>
      <c r="N1098" s="305"/>
      <c r="O1098" s="301"/>
      <c r="P1098" s="301"/>
      <c r="Q1098" s="301"/>
      <c r="R1098" s="306"/>
      <c r="S1098" s="178"/>
    </row>
    <row r="1099" spans="1:19" hidden="1" x14ac:dyDescent="0.2">
      <c r="A1099" s="239" t="s">
        <v>118</v>
      </c>
      <c r="B1099" s="263"/>
      <c r="C1099" s="277">
        <f>SUM(C1100:C1103)</f>
        <v>0</v>
      </c>
      <c r="D1099" s="218">
        <f t="shared" ref="D1099:E1099" si="1051">SUM(D1100:D1103)</f>
        <v>0</v>
      </c>
      <c r="E1099" s="218">
        <f t="shared" si="1051"/>
        <v>0</v>
      </c>
      <c r="F1099" s="220">
        <f t="shared" ref="F1099:I1099" si="1052">SUM(F1100:F1103)</f>
        <v>0</v>
      </c>
      <c r="G1099" s="218" t="e">
        <f t="shared" si="1052"/>
        <v>#VALUE!</v>
      </c>
      <c r="H1099" s="298">
        <f t="shared" si="1052"/>
        <v>0</v>
      </c>
      <c r="I1099" s="218">
        <f t="shared" si="1052"/>
        <v>0</v>
      </c>
      <c r="J1099" s="218">
        <f t="shared" ref="J1099:P1099" si="1053">SUM(J1100:J1103)</f>
        <v>0</v>
      </c>
      <c r="K1099" s="218">
        <f t="shared" si="1053"/>
        <v>0</v>
      </c>
      <c r="L1099" s="218">
        <f t="shared" si="1053"/>
        <v>0</v>
      </c>
      <c r="M1099" s="299">
        <f t="shared" si="1053"/>
        <v>0</v>
      </c>
      <c r="N1099" s="299">
        <f t="shared" si="1053"/>
        <v>0</v>
      </c>
      <c r="O1099" s="218">
        <f t="shared" si="1053"/>
        <v>0</v>
      </c>
      <c r="P1099" s="218">
        <f t="shared" si="1053"/>
        <v>0</v>
      </c>
      <c r="Q1099" s="218"/>
      <c r="R1099" s="233"/>
      <c r="S1099" s="178"/>
    </row>
    <row r="1100" spans="1:19" hidden="1" x14ac:dyDescent="0.2">
      <c r="A1100" s="238" t="s">
        <v>119</v>
      </c>
      <c r="B1100" s="263"/>
      <c r="C1100" s="277">
        <f>C1113</f>
        <v>0</v>
      </c>
      <c r="D1100" s="218">
        <f t="shared" ref="D1100:E1100" si="1054">D1113</f>
        <v>0</v>
      </c>
      <c r="E1100" s="218">
        <f t="shared" si="1054"/>
        <v>0</v>
      </c>
      <c r="F1100" s="220">
        <f t="shared" ref="F1100:P1100" si="1055">F1113</f>
        <v>0</v>
      </c>
      <c r="G1100" s="218">
        <f t="shared" si="1055"/>
        <v>0</v>
      </c>
      <c r="H1100" s="298">
        <f t="shared" si="1055"/>
        <v>0</v>
      </c>
      <c r="I1100" s="218">
        <f t="shared" si="1055"/>
        <v>0</v>
      </c>
      <c r="J1100" s="218">
        <f>J1113</f>
        <v>0</v>
      </c>
      <c r="K1100" s="218">
        <f t="shared" si="1055"/>
        <v>0</v>
      </c>
      <c r="L1100" s="218">
        <f t="shared" si="1055"/>
        <v>0</v>
      </c>
      <c r="M1100" s="299">
        <f t="shared" si="1055"/>
        <v>0</v>
      </c>
      <c r="N1100" s="299">
        <f t="shared" si="1055"/>
        <v>0</v>
      </c>
      <c r="O1100" s="218">
        <f t="shared" si="1055"/>
        <v>0</v>
      </c>
      <c r="P1100" s="218">
        <f t="shared" si="1055"/>
        <v>0</v>
      </c>
      <c r="Q1100" s="218"/>
      <c r="R1100" s="233"/>
      <c r="S1100" s="178"/>
    </row>
    <row r="1101" spans="1:19" hidden="1" x14ac:dyDescent="0.2">
      <c r="A1101" s="238" t="s">
        <v>120</v>
      </c>
      <c r="B1101" s="263"/>
      <c r="C1101" s="277"/>
      <c r="D1101" s="218"/>
      <c r="E1101" s="218"/>
      <c r="F1101" s="220"/>
      <c r="G1101" s="218"/>
      <c r="H1101" s="298"/>
      <c r="I1101" s="218"/>
      <c r="J1101" s="218"/>
      <c r="K1101" s="218"/>
      <c r="L1101" s="218"/>
      <c r="M1101" s="299"/>
      <c r="N1101" s="299"/>
      <c r="O1101" s="218"/>
      <c r="P1101" s="218"/>
      <c r="Q1101" s="218"/>
      <c r="R1101" s="233"/>
      <c r="S1101" s="178"/>
    </row>
    <row r="1102" spans="1:19" ht="24" hidden="1" x14ac:dyDescent="0.2">
      <c r="A1102" s="238" t="s">
        <v>616</v>
      </c>
      <c r="B1102" s="263"/>
      <c r="C1102" s="277"/>
      <c r="D1102" s="218"/>
      <c r="E1102" s="218"/>
      <c r="F1102" s="220"/>
      <c r="G1102" s="218"/>
      <c r="H1102" s="298"/>
      <c r="I1102" s="218"/>
      <c r="J1102" s="218"/>
      <c r="K1102" s="218"/>
      <c r="L1102" s="218"/>
      <c r="M1102" s="299"/>
      <c r="N1102" s="299"/>
      <c r="O1102" s="218"/>
      <c r="P1102" s="218"/>
      <c r="Q1102" s="218"/>
      <c r="R1102" s="233"/>
      <c r="S1102" s="178"/>
    </row>
    <row r="1103" spans="1:19" hidden="1" x14ac:dyDescent="0.2">
      <c r="A1103" s="239" t="s">
        <v>122</v>
      </c>
      <c r="B1103" s="263"/>
      <c r="C1103" s="277">
        <f>C1104+C1105</f>
        <v>0</v>
      </c>
      <c r="D1103" s="218">
        <f t="shared" ref="D1103:E1103" si="1056">D1104+D1105</f>
        <v>0</v>
      </c>
      <c r="E1103" s="218">
        <f t="shared" si="1056"/>
        <v>0</v>
      </c>
      <c r="F1103" s="220">
        <f t="shared" ref="F1103:P1103" si="1057">F1104+F1105</f>
        <v>0</v>
      </c>
      <c r="G1103" s="218" t="e">
        <f t="shared" si="1057"/>
        <v>#VALUE!</v>
      </c>
      <c r="H1103" s="298">
        <f t="shared" si="1057"/>
        <v>0</v>
      </c>
      <c r="I1103" s="218">
        <f t="shared" si="1057"/>
        <v>0</v>
      </c>
      <c r="J1103" s="218">
        <f t="shared" si="1057"/>
        <v>0</v>
      </c>
      <c r="K1103" s="218">
        <f t="shared" si="1057"/>
        <v>0</v>
      </c>
      <c r="L1103" s="218">
        <f t="shared" si="1057"/>
        <v>0</v>
      </c>
      <c r="M1103" s="299">
        <f t="shared" si="1057"/>
        <v>0</v>
      </c>
      <c r="N1103" s="299">
        <f t="shared" si="1057"/>
        <v>0</v>
      </c>
      <c r="O1103" s="218">
        <f t="shared" si="1057"/>
        <v>0</v>
      </c>
      <c r="P1103" s="218">
        <f t="shared" si="1057"/>
        <v>0</v>
      </c>
      <c r="Q1103" s="218"/>
      <c r="R1103" s="233"/>
      <c r="S1103" s="178"/>
    </row>
    <row r="1104" spans="1:19" hidden="1" x14ac:dyDescent="0.2">
      <c r="A1104" s="240" t="s">
        <v>123</v>
      </c>
      <c r="B1104" s="263"/>
      <c r="C1104" s="277">
        <f>C1109</f>
        <v>0</v>
      </c>
      <c r="D1104" s="218">
        <f t="shared" ref="D1104:E1104" si="1058">D1109</f>
        <v>0</v>
      </c>
      <c r="E1104" s="218">
        <f t="shared" si="1058"/>
        <v>0</v>
      </c>
      <c r="F1104" s="220">
        <f t="shared" ref="F1104:P1104" si="1059">F1109</f>
        <v>0</v>
      </c>
      <c r="G1104" s="218">
        <f t="shared" si="1059"/>
        <v>0</v>
      </c>
      <c r="H1104" s="298">
        <f t="shared" si="1059"/>
        <v>0</v>
      </c>
      <c r="I1104" s="218">
        <f t="shared" si="1059"/>
        <v>0</v>
      </c>
      <c r="J1104" s="218">
        <f t="shared" si="1059"/>
        <v>0</v>
      </c>
      <c r="K1104" s="218">
        <f t="shared" si="1059"/>
        <v>0</v>
      </c>
      <c r="L1104" s="218">
        <f t="shared" si="1059"/>
        <v>0</v>
      </c>
      <c r="M1104" s="299">
        <f t="shared" si="1059"/>
        <v>0</v>
      </c>
      <c r="N1104" s="299">
        <f t="shared" si="1059"/>
        <v>0</v>
      </c>
      <c r="O1104" s="218">
        <f t="shared" si="1059"/>
        <v>0</v>
      </c>
      <c r="P1104" s="218">
        <f t="shared" si="1059"/>
        <v>0</v>
      </c>
      <c r="Q1104" s="218"/>
      <c r="R1104" s="233"/>
      <c r="S1104" s="178"/>
    </row>
    <row r="1105" spans="1:19" ht="36" hidden="1" x14ac:dyDescent="0.2">
      <c r="A1105" s="240" t="s">
        <v>124</v>
      </c>
      <c r="B1105" s="263" t="s">
        <v>129</v>
      </c>
      <c r="C1105" s="277">
        <f>C1110</f>
        <v>0</v>
      </c>
      <c r="D1105" s="218">
        <f t="shared" ref="D1105:E1105" si="1060">D1110</f>
        <v>0</v>
      </c>
      <c r="E1105" s="218">
        <f t="shared" si="1060"/>
        <v>0</v>
      </c>
      <c r="F1105" s="220">
        <f t="shared" ref="F1105:P1105" si="1061">F1110</f>
        <v>0</v>
      </c>
      <c r="G1105" s="218" t="str">
        <f t="shared" si="1061"/>
        <v/>
      </c>
      <c r="H1105" s="298">
        <f t="shared" si="1061"/>
        <v>0</v>
      </c>
      <c r="I1105" s="218">
        <f t="shared" si="1061"/>
        <v>0</v>
      </c>
      <c r="J1105" s="218">
        <f t="shared" si="1061"/>
        <v>0</v>
      </c>
      <c r="K1105" s="218">
        <f t="shared" si="1061"/>
        <v>0</v>
      </c>
      <c r="L1105" s="218">
        <f t="shared" si="1061"/>
        <v>0</v>
      </c>
      <c r="M1105" s="299">
        <f t="shared" si="1061"/>
        <v>0</v>
      </c>
      <c r="N1105" s="299">
        <f t="shared" si="1061"/>
        <v>0</v>
      </c>
      <c r="O1105" s="218">
        <f t="shared" si="1061"/>
        <v>0</v>
      </c>
      <c r="P1105" s="218">
        <f t="shared" si="1061"/>
        <v>0</v>
      </c>
      <c r="Q1105" s="218"/>
      <c r="R1105" s="233"/>
      <c r="S1105" s="178"/>
    </row>
    <row r="1106" spans="1:19" hidden="1" x14ac:dyDescent="0.2">
      <c r="A1106" s="239" t="s">
        <v>125</v>
      </c>
      <c r="B1106" s="263"/>
      <c r="C1106" s="277"/>
      <c r="D1106" s="218"/>
      <c r="E1106" s="218"/>
      <c r="F1106" s="220"/>
      <c r="G1106" s="218"/>
      <c r="H1106" s="298"/>
      <c r="I1106" s="218"/>
      <c r="J1106" s="218"/>
      <c r="K1106" s="218"/>
      <c r="L1106" s="218"/>
      <c r="M1106" s="299"/>
      <c r="N1106" s="299"/>
      <c r="O1106" s="218"/>
      <c r="P1106" s="218"/>
      <c r="Q1106" s="218"/>
      <c r="R1106" s="233"/>
      <c r="S1106" s="178"/>
    </row>
    <row r="1107" spans="1:19" hidden="1" x14ac:dyDescent="0.2">
      <c r="A1107" s="238" t="s">
        <v>126</v>
      </c>
      <c r="B1107" s="263"/>
      <c r="C1107" s="277"/>
      <c r="D1107" s="218"/>
      <c r="E1107" s="218"/>
      <c r="F1107" s="220"/>
      <c r="G1107" s="218"/>
      <c r="H1107" s="298"/>
      <c r="I1107" s="218"/>
      <c r="J1107" s="218"/>
      <c r="K1107" s="218"/>
      <c r="L1107" s="218"/>
      <c r="M1107" s="299"/>
      <c r="N1107" s="299"/>
      <c r="O1107" s="218"/>
      <c r="P1107" s="218"/>
      <c r="Q1107" s="218"/>
      <c r="R1107" s="233"/>
      <c r="S1107" s="178"/>
    </row>
    <row r="1108" spans="1:19" hidden="1" x14ac:dyDescent="0.2">
      <c r="A1108" s="238" t="s">
        <v>127</v>
      </c>
      <c r="B1108" s="263"/>
      <c r="C1108" s="277">
        <f>C1109+C1110</f>
        <v>0</v>
      </c>
      <c r="D1108" s="218">
        <f t="shared" ref="D1108:E1108" si="1062">D1109+D1110</f>
        <v>0</v>
      </c>
      <c r="E1108" s="218">
        <f t="shared" si="1062"/>
        <v>0</v>
      </c>
      <c r="F1108" s="220">
        <f t="shared" ref="F1108:P1108" si="1063">F1109+F1110</f>
        <v>0</v>
      </c>
      <c r="G1108" s="218" t="e">
        <f t="shared" si="1063"/>
        <v>#VALUE!</v>
      </c>
      <c r="H1108" s="298">
        <f t="shared" si="1063"/>
        <v>0</v>
      </c>
      <c r="I1108" s="218">
        <f t="shared" si="1063"/>
        <v>0</v>
      </c>
      <c r="J1108" s="218">
        <f t="shared" si="1063"/>
        <v>0</v>
      </c>
      <c r="K1108" s="218">
        <f t="shared" si="1063"/>
        <v>0</v>
      </c>
      <c r="L1108" s="218">
        <f t="shared" si="1063"/>
        <v>0</v>
      </c>
      <c r="M1108" s="299">
        <f t="shared" si="1063"/>
        <v>0</v>
      </c>
      <c r="N1108" s="299">
        <f t="shared" si="1063"/>
        <v>0</v>
      </c>
      <c r="O1108" s="218">
        <f t="shared" si="1063"/>
        <v>0</v>
      </c>
      <c r="P1108" s="218">
        <f t="shared" si="1063"/>
        <v>0</v>
      </c>
      <c r="Q1108" s="218"/>
      <c r="R1108" s="233"/>
      <c r="S1108" s="178"/>
    </row>
    <row r="1109" spans="1:19" hidden="1" x14ac:dyDescent="0.2">
      <c r="A1109" s="240" t="s">
        <v>123</v>
      </c>
      <c r="B1109" s="263"/>
      <c r="C1109" s="277">
        <f>C1122</f>
        <v>0</v>
      </c>
      <c r="D1109" s="218">
        <f t="shared" ref="D1109:E1109" si="1064">D1122</f>
        <v>0</v>
      </c>
      <c r="E1109" s="218">
        <f t="shared" si="1064"/>
        <v>0</v>
      </c>
      <c r="F1109" s="220">
        <f t="shared" ref="F1109:P1109" si="1065">F1122</f>
        <v>0</v>
      </c>
      <c r="G1109" s="218">
        <f t="shared" si="1065"/>
        <v>0</v>
      </c>
      <c r="H1109" s="298">
        <f t="shared" si="1065"/>
        <v>0</v>
      </c>
      <c r="I1109" s="218">
        <f t="shared" si="1065"/>
        <v>0</v>
      </c>
      <c r="J1109" s="218">
        <f t="shared" si="1065"/>
        <v>0</v>
      </c>
      <c r="K1109" s="218">
        <f t="shared" si="1065"/>
        <v>0</v>
      </c>
      <c r="L1109" s="218">
        <f t="shared" si="1065"/>
        <v>0</v>
      </c>
      <c r="M1109" s="299">
        <f t="shared" si="1065"/>
        <v>0</v>
      </c>
      <c r="N1109" s="299">
        <f t="shared" si="1065"/>
        <v>0</v>
      </c>
      <c r="O1109" s="218">
        <f t="shared" si="1065"/>
        <v>0</v>
      </c>
      <c r="P1109" s="218">
        <f t="shared" si="1065"/>
        <v>0</v>
      </c>
      <c r="Q1109" s="218"/>
      <c r="R1109" s="233"/>
      <c r="S1109" s="178"/>
    </row>
    <row r="1110" spans="1:19" ht="36" hidden="1" x14ac:dyDescent="0.2">
      <c r="A1110" s="240" t="s">
        <v>124</v>
      </c>
      <c r="B1110" s="263" t="s">
        <v>129</v>
      </c>
      <c r="C1110" s="277">
        <f>C1123</f>
        <v>0</v>
      </c>
      <c r="D1110" s="218">
        <f t="shared" ref="D1110:E1110" si="1066">D1123</f>
        <v>0</v>
      </c>
      <c r="E1110" s="218">
        <f t="shared" si="1066"/>
        <v>0</v>
      </c>
      <c r="F1110" s="220">
        <f t="shared" ref="F1110:P1110" si="1067">F1123</f>
        <v>0</v>
      </c>
      <c r="G1110" s="218" t="str">
        <f t="shared" si="1067"/>
        <v/>
      </c>
      <c r="H1110" s="298">
        <f t="shared" si="1067"/>
        <v>0</v>
      </c>
      <c r="I1110" s="218">
        <f t="shared" si="1067"/>
        <v>0</v>
      </c>
      <c r="J1110" s="218">
        <f t="shared" si="1067"/>
        <v>0</v>
      </c>
      <c r="K1110" s="218">
        <f t="shared" si="1067"/>
        <v>0</v>
      </c>
      <c r="L1110" s="218">
        <f t="shared" si="1067"/>
        <v>0</v>
      </c>
      <c r="M1110" s="299">
        <f t="shared" si="1067"/>
        <v>0</v>
      </c>
      <c r="N1110" s="299">
        <f t="shared" si="1067"/>
        <v>0</v>
      </c>
      <c r="O1110" s="218">
        <f t="shared" si="1067"/>
        <v>0</v>
      </c>
      <c r="P1110" s="218">
        <f t="shared" si="1067"/>
        <v>0</v>
      </c>
      <c r="Q1110" s="218"/>
      <c r="R1110" s="215"/>
      <c r="S1110" s="178"/>
    </row>
    <row r="1111" spans="1:19" ht="36" x14ac:dyDescent="0.2">
      <c r="A1111" s="247" t="s">
        <v>530</v>
      </c>
      <c r="B1111" s="336"/>
      <c r="C1111" s="337"/>
      <c r="D1111" s="211"/>
      <c r="E1111" s="211"/>
      <c r="F1111" s="309"/>
      <c r="G1111" s="211"/>
      <c r="H1111" s="310"/>
      <c r="I1111" s="211"/>
      <c r="J1111" s="211"/>
      <c r="K1111" s="211"/>
      <c r="L1111" s="211"/>
      <c r="M1111" s="311"/>
      <c r="N1111" s="311"/>
      <c r="O1111" s="211"/>
      <c r="P1111" s="211"/>
      <c r="Q1111" s="211"/>
      <c r="R1111" s="312" t="s">
        <v>489</v>
      </c>
    </row>
    <row r="1112" spans="1:19" hidden="1" x14ac:dyDescent="0.2">
      <c r="A1112" s="239" t="s">
        <v>118</v>
      </c>
      <c r="B1112" s="263"/>
      <c r="C1112" s="277">
        <f>SUM(C1113:C1116)</f>
        <v>0</v>
      </c>
      <c r="D1112" s="218">
        <f t="shared" ref="D1112:E1112" si="1068">SUM(D1113:D1116)</f>
        <v>0</v>
      </c>
      <c r="E1112" s="218">
        <f t="shared" si="1068"/>
        <v>0</v>
      </c>
      <c r="F1112" s="220">
        <f t="shared" ref="F1112:I1112" si="1069">SUM(F1113:F1116)</f>
        <v>0</v>
      </c>
      <c r="G1112" s="218" t="e">
        <f t="shared" si="1069"/>
        <v>#VALUE!</v>
      </c>
      <c r="H1112" s="298">
        <f t="shared" si="1069"/>
        <v>0</v>
      </c>
      <c r="I1112" s="218">
        <f t="shared" si="1069"/>
        <v>0</v>
      </c>
      <c r="J1112" s="218">
        <f>SUM(J1113:J1116)</f>
        <v>0</v>
      </c>
      <c r="K1112" s="218">
        <f t="shared" ref="K1112:P1112" si="1070">SUM(K1113:K1116)</f>
        <v>0</v>
      </c>
      <c r="L1112" s="218">
        <f t="shared" si="1070"/>
        <v>0</v>
      </c>
      <c r="M1112" s="299">
        <f t="shared" si="1070"/>
        <v>0</v>
      </c>
      <c r="N1112" s="299">
        <f t="shared" si="1070"/>
        <v>0</v>
      </c>
      <c r="O1112" s="218">
        <f t="shared" si="1070"/>
        <v>0</v>
      </c>
      <c r="P1112" s="218">
        <f t="shared" si="1070"/>
        <v>0</v>
      </c>
      <c r="Q1112" s="218"/>
      <c r="R1112" s="219"/>
      <c r="S1112" s="178"/>
    </row>
    <row r="1113" spans="1:19" hidden="1" x14ac:dyDescent="0.2">
      <c r="A1113" s="238" t="s">
        <v>119</v>
      </c>
      <c r="B1113" s="263"/>
      <c r="C1113" s="277"/>
      <c r="D1113" s="218"/>
      <c r="E1113" s="218"/>
      <c r="F1113" s="220"/>
      <c r="G1113" s="218"/>
      <c r="H1113" s="298"/>
      <c r="I1113" s="218"/>
      <c r="J1113" s="218"/>
      <c r="K1113" s="218"/>
      <c r="L1113" s="218"/>
      <c r="M1113" s="299"/>
      <c r="N1113" s="299"/>
      <c r="O1113" s="218"/>
      <c r="P1113" s="218"/>
      <c r="Q1113" s="218"/>
      <c r="R1113" s="219"/>
      <c r="S1113" s="178"/>
    </row>
    <row r="1114" spans="1:19" hidden="1" x14ac:dyDescent="0.2">
      <c r="A1114" s="238" t="s">
        <v>120</v>
      </c>
      <c r="B1114" s="263"/>
      <c r="C1114" s="277"/>
      <c r="D1114" s="218"/>
      <c r="E1114" s="218"/>
      <c r="F1114" s="220"/>
      <c r="G1114" s="218"/>
      <c r="H1114" s="298"/>
      <c r="I1114" s="218"/>
      <c r="J1114" s="218"/>
      <c r="K1114" s="218"/>
      <c r="L1114" s="218"/>
      <c r="M1114" s="299"/>
      <c r="N1114" s="299"/>
      <c r="O1114" s="218"/>
      <c r="P1114" s="218"/>
      <c r="Q1114" s="218"/>
      <c r="R1114" s="233"/>
      <c r="S1114" s="178"/>
    </row>
    <row r="1115" spans="1:19" ht="24" hidden="1" x14ac:dyDescent="0.2">
      <c r="A1115" s="238" t="s">
        <v>616</v>
      </c>
      <c r="B1115" s="263"/>
      <c r="C1115" s="277"/>
      <c r="D1115" s="218"/>
      <c r="E1115" s="218"/>
      <c r="F1115" s="220"/>
      <c r="G1115" s="218"/>
      <c r="H1115" s="298"/>
      <c r="I1115" s="218"/>
      <c r="J1115" s="218"/>
      <c r="K1115" s="218"/>
      <c r="L1115" s="218"/>
      <c r="M1115" s="299"/>
      <c r="N1115" s="299"/>
      <c r="O1115" s="218"/>
      <c r="P1115" s="218"/>
      <c r="Q1115" s="218"/>
      <c r="R1115" s="233"/>
      <c r="S1115" s="178"/>
    </row>
    <row r="1116" spans="1:19" hidden="1" x14ac:dyDescent="0.2">
      <c r="A1116" s="239" t="s">
        <v>122</v>
      </c>
      <c r="B1116" s="263"/>
      <c r="C1116" s="277">
        <f>C1117+C1118</f>
        <v>0</v>
      </c>
      <c r="D1116" s="218">
        <f t="shared" ref="D1116:E1116" si="1071">D1117+D1118</f>
        <v>0</v>
      </c>
      <c r="E1116" s="218">
        <f t="shared" si="1071"/>
        <v>0</v>
      </c>
      <c r="F1116" s="220">
        <f t="shared" ref="F1116:I1116" si="1072">F1117+F1118</f>
        <v>0</v>
      </c>
      <c r="G1116" s="218" t="e">
        <f t="shared" si="1072"/>
        <v>#VALUE!</v>
      </c>
      <c r="H1116" s="298">
        <f t="shared" si="1072"/>
        <v>0</v>
      </c>
      <c r="I1116" s="218">
        <f t="shared" si="1072"/>
        <v>0</v>
      </c>
      <c r="J1116" s="218">
        <f t="shared" ref="J1116:P1116" si="1073">J1117+J1118</f>
        <v>0</v>
      </c>
      <c r="K1116" s="218">
        <f t="shared" si="1073"/>
        <v>0</v>
      </c>
      <c r="L1116" s="218">
        <f t="shared" si="1073"/>
        <v>0</v>
      </c>
      <c r="M1116" s="299">
        <f t="shared" si="1073"/>
        <v>0</v>
      </c>
      <c r="N1116" s="299">
        <f t="shared" si="1073"/>
        <v>0</v>
      </c>
      <c r="O1116" s="218">
        <f t="shared" si="1073"/>
        <v>0</v>
      </c>
      <c r="P1116" s="218">
        <f t="shared" si="1073"/>
        <v>0</v>
      </c>
      <c r="Q1116" s="218"/>
      <c r="R1116" s="233"/>
      <c r="S1116" s="178"/>
    </row>
    <row r="1117" spans="1:19" hidden="1" x14ac:dyDescent="0.2">
      <c r="A1117" s="240" t="s">
        <v>123</v>
      </c>
      <c r="B1117" s="263"/>
      <c r="C1117" s="277">
        <f>C1122</f>
        <v>0</v>
      </c>
      <c r="D1117" s="218">
        <f t="shared" ref="D1117:E1117" si="1074">D1122</f>
        <v>0</v>
      </c>
      <c r="E1117" s="218">
        <f t="shared" si="1074"/>
        <v>0</v>
      </c>
      <c r="F1117" s="220">
        <f t="shared" ref="F1117:P1117" si="1075">F1122</f>
        <v>0</v>
      </c>
      <c r="G1117" s="218">
        <f t="shared" si="1075"/>
        <v>0</v>
      </c>
      <c r="H1117" s="298">
        <f t="shared" si="1075"/>
        <v>0</v>
      </c>
      <c r="I1117" s="218">
        <f t="shared" si="1075"/>
        <v>0</v>
      </c>
      <c r="J1117" s="218">
        <f t="shared" si="1075"/>
        <v>0</v>
      </c>
      <c r="K1117" s="218">
        <f t="shared" si="1075"/>
        <v>0</v>
      </c>
      <c r="L1117" s="218">
        <f t="shared" si="1075"/>
        <v>0</v>
      </c>
      <c r="M1117" s="299">
        <f t="shared" si="1075"/>
        <v>0</v>
      </c>
      <c r="N1117" s="299">
        <f t="shared" si="1075"/>
        <v>0</v>
      </c>
      <c r="O1117" s="218">
        <f t="shared" si="1075"/>
        <v>0</v>
      </c>
      <c r="P1117" s="218">
        <f t="shared" si="1075"/>
        <v>0</v>
      </c>
      <c r="Q1117" s="218"/>
      <c r="R1117" s="233"/>
      <c r="S1117" s="178"/>
    </row>
    <row r="1118" spans="1:19" ht="36" hidden="1" x14ac:dyDescent="0.2">
      <c r="A1118" s="240" t="s">
        <v>124</v>
      </c>
      <c r="B1118" s="263" t="s">
        <v>129</v>
      </c>
      <c r="C1118" s="277">
        <f>C1123</f>
        <v>0</v>
      </c>
      <c r="D1118" s="218">
        <f t="shared" ref="D1118:E1118" si="1076">D1123</f>
        <v>0</v>
      </c>
      <c r="E1118" s="218">
        <f t="shared" si="1076"/>
        <v>0</v>
      </c>
      <c r="F1118" s="220">
        <f t="shared" ref="F1118:P1118" si="1077">F1123</f>
        <v>0</v>
      </c>
      <c r="G1118" s="218" t="str">
        <f t="shared" si="1077"/>
        <v/>
      </c>
      <c r="H1118" s="298">
        <f t="shared" si="1077"/>
        <v>0</v>
      </c>
      <c r="I1118" s="218">
        <f t="shared" si="1077"/>
        <v>0</v>
      </c>
      <c r="J1118" s="218">
        <f t="shared" si="1077"/>
        <v>0</v>
      </c>
      <c r="K1118" s="218">
        <f t="shared" si="1077"/>
        <v>0</v>
      </c>
      <c r="L1118" s="218">
        <f t="shared" si="1077"/>
        <v>0</v>
      </c>
      <c r="M1118" s="299">
        <f t="shared" si="1077"/>
        <v>0</v>
      </c>
      <c r="N1118" s="299">
        <f t="shared" si="1077"/>
        <v>0</v>
      </c>
      <c r="O1118" s="218">
        <f t="shared" si="1077"/>
        <v>0</v>
      </c>
      <c r="P1118" s="218">
        <f t="shared" si="1077"/>
        <v>0</v>
      </c>
      <c r="Q1118" s="218"/>
      <c r="R1118" s="234"/>
      <c r="S1118" s="178"/>
    </row>
    <row r="1119" spans="1:19" hidden="1" x14ac:dyDescent="0.2">
      <c r="A1119" s="239" t="s">
        <v>125</v>
      </c>
      <c r="B1119" s="263"/>
      <c r="C1119" s="277"/>
      <c r="D1119" s="218"/>
      <c r="E1119" s="218"/>
      <c r="F1119" s="220"/>
      <c r="G1119" s="218"/>
      <c r="H1119" s="298"/>
      <c r="I1119" s="218"/>
      <c r="J1119" s="218"/>
      <c r="K1119" s="218"/>
      <c r="L1119" s="218"/>
      <c r="M1119" s="299"/>
      <c r="N1119" s="299"/>
      <c r="O1119" s="218"/>
      <c r="P1119" s="218"/>
      <c r="Q1119" s="218"/>
      <c r="R1119" s="233"/>
      <c r="S1119" s="178"/>
    </row>
    <row r="1120" spans="1:19" hidden="1" x14ac:dyDescent="0.2">
      <c r="A1120" s="238" t="s">
        <v>126</v>
      </c>
      <c r="B1120" s="263"/>
      <c r="C1120" s="277"/>
      <c r="D1120" s="218"/>
      <c r="E1120" s="218"/>
      <c r="F1120" s="220"/>
      <c r="G1120" s="218"/>
      <c r="H1120" s="298"/>
      <c r="I1120" s="218"/>
      <c r="J1120" s="218"/>
      <c r="K1120" s="218"/>
      <c r="L1120" s="218"/>
      <c r="M1120" s="299"/>
      <c r="N1120" s="299"/>
      <c r="O1120" s="218"/>
      <c r="P1120" s="218"/>
      <c r="Q1120" s="218"/>
      <c r="R1120" s="233"/>
      <c r="S1120" s="178"/>
    </row>
    <row r="1121" spans="1:19" hidden="1" x14ac:dyDescent="0.2">
      <c r="A1121" s="238" t="s">
        <v>127</v>
      </c>
      <c r="B1121" s="263"/>
      <c r="C1121" s="277">
        <f>C1122+C1123</f>
        <v>0</v>
      </c>
      <c r="D1121" s="218">
        <f t="shared" ref="D1121:E1121" si="1078">D1122+D1123</f>
        <v>0</v>
      </c>
      <c r="E1121" s="218">
        <f t="shared" si="1078"/>
        <v>0</v>
      </c>
      <c r="F1121" s="220">
        <f t="shared" ref="F1121:I1121" si="1079">F1122+F1123</f>
        <v>0</v>
      </c>
      <c r="G1121" s="218" t="e">
        <f t="shared" si="1079"/>
        <v>#VALUE!</v>
      </c>
      <c r="H1121" s="298">
        <f t="shared" si="1079"/>
        <v>0</v>
      </c>
      <c r="I1121" s="218">
        <f t="shared" si="1079"/>
        <v>0</v>
      </c>
      <c r="J1121" s="218">
        <f t="shared" ref="J1121:P1121" si="1080">J1122+J1123</f>
        <v>0</v>
      </c>
      <c r="K1121" s="218">
        <f t="shared" si="1080"/>
        <v>0</v>
      </c>
      <c r="L1121" s="218">
        <f t="shared" si="1080"/>
        <v>0</v>
      </c>
      <c r="M1121" s="299">
        <f t="shared" si="1080"/>
        <v>0</v>
      </c>
      <c r="N1121" s="299">
        <f t="shared" si="1080"/>
        <v>0</v>
      </c>
      <c r="O1121" s="218">
        <f t="shared" si="1080"/>
        <v>0</v>
      </c>
      <c r="P1121" s="218">
        <f t="shared" si="1080"/>
        <v>0</v>
      </c>
      <c r="Q1121" s="218"/>
      <c r="R1121" s="233"/>
      <c r="S1121" s="178"/>
    </row>
    <row r="1122" spans="1:19" hidden="1" x14ac:dyDescent="0.2">
      <c r="A1122" s="240" t="s">
        <v>123</v>
      </c>
      <c r="B1122" s="263"/>
      <c r="C1122" s="277"/>
      <c r="D1122" s="218"/>
      <c r="E1122" s="218"/>
      <c r="F1122" s="220"/>
      <c r="G1122" s="218"/>
      <c r="H1122" s="298"/>
      <c r="I1122" s="218"/>
      <c r="J1122" s="218"/>
      <c r="K1122" s="218"/>
      <c r="L1122" s="218"/>
      <c r="M1122" s="299"/>
      <c r="N1122" s="299"/>
      <c r="O1122" s="218"/>
      <c r="P1122" s="218"/>
      <c r="Q1122" s="218"/>
      <c r="R1122" s="233"/>
      <c r="S1122" s="178"/>
    </row>
    <row r="1123" spans="1:19" ht="36" hidden="1" x14ac:dyDescent="0.2">
      <c r="A1123" s="240" t="s">
        <v>124</v>
      </c>
      <c r="B1123" s="263" t="s">
        <v>129</v>
      </c>
      <c r="C1123" s="277"/>
      <c r="D1123" s="218"/>
      <c r="E1123" s="218"/>
      <c r="F1123" s="220"/>
      <c r="G1123" s="321" t="s">
        <v>129</v>
      </c>
      <c r="H1123" s="298"/>
      <c r="I1123" s="218"/>
      <c r="J1123" s="218"/>
      <c r="K1123" s="218"/>
      <c r="L1123" s="218"/>
      <c r="M1123" s="299"/>
      <c r="N1123" s="299"/>
      <c r="O1123" s="218"/>
      <c r="P1123" s="218"/>
      <c r="Q1123" s="218"/>
      <c r="R1123" s="215" t="s">
        <v>531</v>
      </c>
      <c r="S1123" s="178"/>
    </row>
    <row r="1124" spans="1:19" ht="24" x14ac:dyDescent="0.2">
      <c r="A1124" s="247" t="s">
        <v>320</v>
      </c>
      <c r="B1124" s="336"/>
      <c r="C1124" s="337"/>
      <c r="D1124" s="211"/>
      <c r="E1124" s="211"/>
      <c r="F1124" s="309"/>
      <c r="G1124" s="211"/>
      <c r="H1124" s="310"/>
      <c r="I1124" s="211"/>
      <c r="J1124" s="211"/>
      <c r="K1124" s="211"/>
      <c r="L1124" s="211"/>
      <c r="M1124" s="311"/>
      <c r="N1124" s="311"/>
      <c r="O1124" s="211"/>
      <c r="P1124" s="211"/>
      <c r="Q1124" s="211"/>
      <c r="R1124" s="312" t="s">
        <v>321</v>
      </c>
    </row>
    <row r="1125" spans="1:19" ht="36" x14ac:dyDescent="0.2">
      <c r="A1125" s="247" t="s">
        <v>532</v>
      </c>
      <c r="B1125" s="336"/>
      <c r="C1125" s="337"/>
      <c r="D1125" s="211"/>
      <c r="E1125" s="211"/>
      <c r="F1125" s="309"/>
      <c r="G1125" s="211"/>
      <c r="H1125" s="310"/>
      <c r="I1125" s="211"/>
      <c r="J1125" s="211"/>
      <c r="K1125" s="211"/>
      <c r="L1125" s="211"/>
      <c r="M1125" s="311"/>
      <c r="N1125" s="311"/>
      <c r="O1125" s="211"/>
      <c r="P1125" s="211"/>
      <c r="Q1125" s="211"/>
      <c r="R1125" s="364" t="s">
        <v>533</v>
      </c>
    </row>
    <row r="1126" spans="1:19" ht="36" x14ac:dyDescent="0.2">
      <c r="A1126" s="244" t="s">
        <v>323</v>
      </c>
      <c r="B1126" s="332"/>
      <c r="C1126" s="333"/>
      <c r="D1126" s="301"/>
      <c r="E1126" s="301"/>
      <c r="F1126" s="303"/>
      <c r="G1126" s="301"/>
      <c r="H1126" s="304"/>
      <c r="I1126" s="301"/>
      <c r="J1126" s="301"/>
      <c r="K1126" s="301"/>
      <c r="L1126" s="301"/>
      <c r="M1126" s="305"/>
      <c r="N1126" s="305"/>
      <c r="O1126" s="301"/>
      <c r="P1126" s="301"/>
      <c r="Q1126" s="301"/>
      <c r="R1126" s="306"/>
      <c r="S1126" s="178"/>
    </row>
    <row r="1127" spans="1:19" x14ac:dyDescent="0.2">
      <c r="A1127" s="239" t="s">
        <v>118</v>
      </c>
      <c r="B1127" s="263"/>
      <c r="C1127" s="439">
        <f>SUM(C1128:C1131)</f>
        <v>1351667</v>
      </c>
      <c r="D1127" s="218">
        <f t="shared" ref="D1127:E1127" si="1081">SUM(D1128:D1131)</f>
        <v>1950082</v>
      </c>
      <c r="E1127" s="218">
        <f t="shared" si="1081"/>
        <v>10000</v>
      </c>
      <c r="F1127" s="220">
        <f t="shared" ref="F1127:P1127" si="1082">SUM(F1128:F1131)</f>
        <v>10000</v>
      </c>
      <c r="G1127" s="218">
        <f t="shared" si="1082"/>
        <v>0</v>
      </c>
      <c r="H1127" s="298">
        <f t="shared" si="1082"/>
        <v>0</v>
      </c>
      <c r="I1127" s="218">
        <f t="shared" si="1082"/>
        <v>373600</v>
      </c>
      <c r="J1127" s="218">
        <f t="shared" si="1082"/>
        <v>0</v>
      </c>
      <c r="K1127" s="218">
        <f t="shared" si="1082"/>
        <v>0</v>
      </c>
      <c r="L1127" s="218">
        <f t="shared" si="1082"/>
        <v>0</v>
      </c>
      <c r="M1127" s="299">
        <f t="shared" si="1082"/>
        <v>0</v>
      </c>
      <c r="N1127" s="299">
        <f t="shared" si="1082"/>
        <v>0</v>
      </c>
      <c r="O1127" s="218">
        <f t="shared" si="1082"/>
        <v>0</v>
      </c>
      <c r="P1127" s="218">
        <f t="shared" si="1082"/>
        <v>0</v>
      </c>
      <c r="Q1127" s="218"/>
      <c r="R1127" s="233"/>
      <c r="S1127" s="178"/>
    </row>
    <row r="1128" spans="1:19" x14ac:dyDescent="0.2">
      <c r="A1128" s="238" t="s">
        <v>119</v>
      </c>
      <c r="B1128" s="263"/>
      <c r="C1128" s="439"/>
      <c r="D1128" s="218"/>
      <c r="E1128" s="218"/>
      <c r="F1128" s="220"/>
      <c r="G1128" s="218"/>
      <c r="H1128" s="298"/>
      <c r="I1128" s="218"/>
      <c r="J1128" s="218"/>
      <c r="K1128" s="218"/>
      <c r="L1128" s="218"/>
      <c r="M1128" s="299"/>
      <c r="N1128" s="299"/>
      <c r="O1128" s="218"/>
      <c r="P1128" s="218"/>
      <c r="Q1128" s="218"/>
      <c r="R1128" s="233"/>
      <c r="S1128" s="178"/>
    </row>
    <row r="1129" spans="1:19" x14ac:dyDescent="0.2">
      <c r="A1129" s="238" t="s">
        <v>120</v>
      </c>
      <c r="B1129" s="263"/>
      <c r="C1129" s="439"/>
      <c r="D1129" s="218"/>
      <c r="E1129" s="218"/>
      <c r="F1129" s="220"/>
      <c r="G1129" s="218"/>
      <c r="H1129" s="298"/>
      <c r="I1129" s="218"/>
      <c r="J1129" s="218"/>
      <c r="K1129" s="218"/>
      <c r="L1129" s="218"/>
      <c r="M1129" s="299"/>
      <c r="N1129" s="299"/>
      <c r="O1129" s="218"/>
      <c r="P1129" s="218"/>
      <c r="Q1129" s="218"/>
      <c r="R1129" s="233"/>
      <c r="S1129" s="178"/>
    </row>
    <row r="1130" spans="1:19" ht="24" x14ac:dyDescent="0.2">
      <c r="A1130" s="238" t="s">
        <v>616</v>
      </c>
      <c r="B1130" s="263"/>
      <c r="C1130" s="439"/>
      <c r="D1130" s="218"/>
      <c r="E1130" s="218"/>
      <c r="F1130" s="220"/>
      <c r="G1130" s="218"/>
      <c r="H1130" s="298"/>
      <c r="I1130" s="218"/>
      <c r="J1130" s="218"/>
      <c r="K1130" s="218"/>
      <c r="L1130" s="218"/>
      <c r="M1130" s="299"/>
      <c r="N1130" s="299"/>
      <c r="O1130" s="218"/>
      <c r="P1130" s="218"/>
      <c r="Q1130" s="218"/>
      <c r="R1130" s="233"/>
      <c r="S1130" s="178"/>
    </row>
    <row r="1131" spans="1:19" x14ac:dyDescent="0.2">
      <c r="A1131" s="239" t="s">
        <v>122</v>
      </c>
      <c r="B1131" s="263"/>
      <c r="C1131" s="439">
        <f>C1132+C1133</f>
        <v>1351667</v>
      </c>
      <c r="D1131" s="218">
        <f>D1132+D1133</f>
        <v>1950082</v>
      </c>
      <c r="E1131" s="218">
        <f t="shared" ref="E1131" si="1083">E1132+E1133</f>
        <v>10000</v>
      </c>
      <c r="F1131" s="220">
        <f t="shared" ref="F1131:P1131" si="1084">F1132+F1133</f>
        <v>10000</v>
      </c>
      <c r="G1131" s="218">
        <f t="shared" si="1084"/>
        <v>0</v>
      </c>
      <c r="H1131" s="298">
        <f t="shared" si="1084"/>
        <v>0</v>
      </c>
      <c r="I1131" s="218">
        <f t="shared" si="1084"/>
        <v>373600</v>
      </c>
      <c r="J1131" s="218">
        <f t="shared" si="1084"/>
        <v>0</v>
      </c>
      <c r="K1131" s="218">
        <f t="shared" si="1084"/>
        <v>0</v>
      </c>
      <c r="L1131" s="218">
        <f t="shared" si="1084"/>
        <v>0</v>
      </c>
      <c r="M1131" s="299">
        <f t="shared" si="1084"/>
        <v>0</v>
      </c>
      <c r="N1131" s="299">
        <f t="shared" si="1084"/>
        <v>0</v>
      </c>
      <c r="O1131" s="218">
        <f t="shared" si="1084"/>
        <v>0</v>
      </c>
      <c r="P1131" s="218">
        <f t="shared" si="1084"/>
        <v>0</v>
      </c>
      <c r="Q1131" s="218"/>
      <c r="R1131" s="233"/>
      <c r="S1131" s="178"/>
    </row>
    <row r="1132" spans="1:19" x14ac:dyDescent="0.2">
      <c r="A1132" s="240" t="s">
        <v>123</v>
      </c>
      <c r="B1132" s="263"/>
      <c r="C1132" s="439">
        <f>C1137</f>
        <v>0</v>
      </c>
      <c r="D1132" s="218">
        <f>D1137</f>
        <v>10000</v>
      </c>
      <c r="E1132" s="218">
        <f t="shared" ref="E1132" si="1085">E1137</f>
        <v>10000</v>
      </c>
      <c r="F1132" s="220">
        <f t="shared" ref="F1132:P1132" si="1086">F1137</f>
        <v>10000</v>
      </c>
      <c r="G1132" s="218">
        <f t="shared" si="1086"/>
        <v>0</v>
      </c>
      <c r="H1132" s="298">
        <f t="shared" si="1086"/>
        <v>0</v>
      </c>
      <c r="I1132" s="218">
        <f t="shared" si="1086"/>
        <v>0</v>
      </c>
      <c r="J1132" s="218">
        <f t="shared" si="1086"/>
        <v>0</v>
      </c>
      <c r="K1132" s="218">
        <f t="shared" si="1086"/>
        <v>0</v>
      </c>
      <c r="L1132" s="218">
        <f t="shared" si="1086"/>
        <v>0</v>
      </c>
      <c r="M1132" s="299">
        <f t="shared" si="1086"/>
        <v>0</v>
      </c>
      <c r="N1132" s="299">
        <f t="shared" si="1086"/>
        <v>0</v>
      </c>
      <c r="O1132" s="218">
        <f t="shared" si="1086"/>
        <v>0</v>
      </c>
      <c r="P1132" s="218">
        <f t="shared" si="1086"/>
        <v>0</v>
      </c>
      <c r="Q1132" s="218"/>
      <c r="R1132" s="233"/>
      <c r="S1132" s="178"/>
    </row>
    <row r="1133" spans="1:19" ht="36" x14ac:dyDescent="0.2">
      <c r="A1133" s="240" t="s">
        <v>124</v>
      </c>
      <c r="B1133" s="263"/>
      <c r="C1133" s="439">
        <f>C1138</f>
        <v>1351667</v>
      </c>
      <c r="D1133" s="218">
        <f>D1138</f>
        <v>1940082</v>
      </c>
      <c r="E1133" s="218">
        <f t="shared" ref="E1133" si="1087">E1138</f>
        <v>0</v>
      </c>
      <c r="F1133" s="220">
        <f t="shared" ref="F1133:P1133" si="1088">F1138</f>
        <v>0</v>
      </c>
      <c r="G1133" s="218">
        <f t="shared" si="1088"/>
        <v>0</v>
      </c>
      <c r="H1133" s="298">
        <f t="shared" si="1088"/>
        <v>0</v>
      </c>
      <c r="I1133" s="218">
        <f t="shared" si="1088"/>
        <v>373600</v>
      </c>
      <c r="J1133" s="218">
        <f t="shared" si="1088"/>
        <v>0</v>
      </c>
      <c r="K1133" s="218">
        <f t="shared" si="1088"/>
        <v>0</v>
      </c>
      <c r="L1133" s="218">
        <f t="shared" si="1088"/>
        <v>0</v>
      </c>
      <c r="M1133" s="299">
        <f t="shared" si="1088"/>
        <v>0</v>
      </c>
      <c r="N1133" s="299">
        <f t="shared" si="1088"/>
        <v>0</v>
      </c>
      <c r="O1133" s="218">
        <f t="shared" si="1088"/>
        <v>0</v>
      </c>
      <c r="P1133" s="218">
        <f t="shared" si="1088"/>
        <v>0</v>
      </c>
      <c r="Q1133" s="218"/>
      <c r="R1133" s="233"/>
      <c r="S1133" s="178"/>
    </row>
    <row r="1134" spans="1:19" x14ac:dyDescent="0.2">
      <c r="A1134" s="239" t="s">
        <v>125</v>
      </c>
      <c r="B1134" s="263"/>
      <c r="C1134" s="439"/>
      <c r="D1134" s="218"/>
      <c r="E1134" s="218"/>
      <c r="F1134" s="220"/>
      <c r="G1134" s="218"/>
      <c r="H1134" s="298"/>
      <c r="I1134" s="218"/>
      <c r="J1134" s="218"/>
      <c r="K1134" s="218"/>
      <c r="L1134" s="218"/>
      <c r="M1134" s="299"/>
      <c r="N1134" s="299"/>
      <c r="O1134" s="218"/>
      <c r="P1134" s="218"/>
      <c r="Q1134" s="218"/>
      <c r="R1134" s="233"/>
      <c r="S1134" s="178"/>
    </row>
    <row r="1135" spans="1:19" x14ac:dyDescent="0.2">
      <c r="A1135" s="238" t="s">
        <v>126</v>
      </c>
      <c r="B1135" s="263"/>
      <c r="C1135" s="439"/>
      <c r="D1135" s="218"/>
      <c r="E1135" s="218"/>
      <c r="F1135" s="220"/>
      <c r="G1135" s="218"/>
      <c r="H1135" s="298"/>
      <c r="I1135" s="218"/>
      <c r="J1135" s="218"/>
      <c r="K1135" s="218"/>
      <c r="L1135" s="218"/>
      <c r="M1135" s="299"/>
      <c r="N1135" s="299"/>
      <c r="O1135" s="218"/>
      <c r="P1135" s="218"/>
      <c r="Q1135" s="218"/>
      <c r="R1135" s="233"/>
      <c r="S1135" s="178"/>
    </row>
    <row r="1136" spans="1:19" x14ac:dyDescent="0.2">
      <c r="A1136" s="238" t="s">
        <v>127</v>
      </c>
      <c r="B1136" s="263"/>
      <c r="C1136" s="439">
        <f>C1137+C1138</f>
        <v>1351667</v>
      </c>
      <c r="D1136" s="218">
        <f>D1137+D1138</f>
        <v>1950082</v>
      </c>
      <c r="E1136" s="218">
        <f t="shared" ref="E1136" si="1089">E1137+E1138</f>
        <v>10000</v>
      </c>
      <c r="F1136" s="220">
        <f t="shared" ref="F1136:P1136" si="1090">F1137+F1138</f>
        <v>10000</v>
      </c>
      <c r="G1136" s="218">
        <f t="shared" si="1090"/>
        <v>0</v>
      </c>
      <c r="H1136" s="298">
        <f t="shared" si="1090"/>
        <v>0</v>
      </c>
      <c r="I1136" s="218">
        <f t="shared" si="1090"/>
        <v>373600</v>
      </c>
      <c r="J1136" s="218">
        <f t="shared" si="1090"/>
        <v>0</v>
      </c>
      <c r="K1136" s="218">
        <f t="shared" si="1090"/>
        <v>0</v>
      </c>
      <c r="L1136" s="218">
        <f t="shared" si="1090"/>
        <v>0</v>
      </c>
      <c r="M1136" s="299">
        <f t="shared" si="1090"/>
        <v>0</v>
      </c>
      <c r="N1136" s="299">
        <f t="shared" si="1090"/>
        <v>0</v>
      </c>
      <c r="O1136" s="218">
        <f t="shared" si="1090"/>
        <v>0</v>
      </c>
      <c r="P1136" s="218">
        <f t="shared" si="1090"/>
        <v>0</v>
      </c>
      <c r="Q1136" s="218"/>
      <c r="R1136" s="233"/>
      <c r="S1136" s="178"/>
    </row>
    <row r="1137" spans="1:19" x14ac:dyDescent="0.2">
      <c r="A1137" s="240" t="s">
        <v>123</v>
      </c>
      <c r="B1137" s="263"/>
      <c r="C1137" s="439">
        <f>C1150+C1163+C1176</f>
        <v>0</v>
      </c>
      <c r="D1137" s="218">
        <f>D1150+D1163+D1176</f>
        <v>10000</v>
      </c>
      <c r="E1137" s="218">
        <f t="shared" ref="E1137" si="1091">E1150+E1163+E1176</f>
        <v>10000</v>
      </c>
      <c r="F1137" s="220">
        <f t="shared" ref="F1137:P1137" si="1092">F1150+F1163+F1176</f>
        <v>10000</v>
      </c>
      <c r="G1137" s="218">
        <f t="shared" si="1092"/>
        <v>0</v>
      </c>
      <c r="H1137" s="298">
        <f t="shared" si="1092"/>
        <v>0</v>
      </c>
      <c r="I1137" s="218">
        <f t="shared" si="1092"/>
        <v>0</v>
      </c>
      <c r="J1137" s="218">
        <f t="shared" si="1092"/>
        <v>0</v>
      </c>
      <c r="K1137" s="218">
        <f t="shared" si="1092"/>
        <v>0</v>
      </c>
      <c r="L1137" s="218">
        <f t="shared" si="1092"/>
        <v>0</v>
      </c>
      <c r="M1137" s="299">
        <f t="shared" si="1092"/>
        <v>0</v>
      </c>
      <c r="N1137" s="299">
        <f t="shared" si="1092"/>
        <v>0</v>
      </c>
      <c r="O1137" s="218">
        <f t="shared" si="1092"/>
        <v>0</v>
      </c>
      <c r="P1137" s="218">
        <f t="shared" si="1092"/>
        <v>0</v>
      </c>
      <c r="Q1137" s="218"/>
      <c r="R1137" s="233"/>
      <c r="S1137" s="178"/>
    </row>
    <row r="1138" spans="1:19" ht="36" x14ac:dyDescent="0.2">
      <c r="A1138" s="240" t="s">
        <v>124</v>
      </c>
      <c r="B1138" s="263"/>
      <c r="C1138" s="439">
        <f>C1151+C1164+C1177</f>
        <v>1351667</v>
      </c>
      <c r="D1138" s="218">
        <f>D1151+D1164+D1177</f>
        <v>1940082</v>
      </c>
      <c r="E1138" s="218"/>
      <c r="F1138" s="220"/>
      <c r="G1138" s="218"/>
      <c r="H1138" s="298"/>
      <c r="I1138" s="218">
        <f t="shared" ref="I1138:O1138" si="1093">I1151+I1164+I1177</f>
        <v>373600</v>
      </c>
      <c r="J1138" s="218">
        <f t="shared" si="1093"/>
        <v>0</v>
      </c>
      <c r="K1138" s="218">
        <f t="shared" si="1093"/>
        <v>0</v>
      </c>
      <c r="L1138" s="218">
        <f t="shared" si="1093"/>
        <v>0</v>
      </c>
      <c r="M1138" s="299">
        <f t="shared" si="1093"/>
        <v>0</v>
      </c>
      <c r="N1138" s="299">
        <f t="shared" si="1093"/>
        <v>0</v>
      </c>
      <c r="O1138" s="218">
        <f t="shared" si="1093"/>
        <v>0</v>
      </c>
      <c r="P1138" s="218"/>
      <c r="Q1138" s="218"/>
      <c r="R1138" s="233"/>
      <c r="S1138" s="178"/>
    </row>
    <row r="1139" spans="1:19" ht="24" x14ac:dyDescent="0.2">
      <c r="A1139" s="247" t="s">
        <v>534</v>
      </c>
      <c r="B1139" s="336"/>
      <c r="C1139" s="337"/>
      <c r="D1139" s="211"/>
      <c r="E1139" s="211"/>
      <c r="F1139" s="309"/>
      <c r="G1139" s="211"/>
      <c r="H1139" s="310"/>
      <c r="I1139" s="211"/>
      <c r="J1139" s="211"/>
      <c r="K1139" s="211"/>
      <c r="L1139" s="211"/>
      <c r="M1139" s="311"/>
      <c r="N1139" s="311"/>
      <c r="O1139" s="211"/>
      <c r="P1139" s="211"/>
      <c r="Q1139" s="211"/>
      <c r="R1139" s="312"/>
    </row>
    <row r="1140" spans="1:19" x14ac:dyDescent="0.2">
      <c r="A1140" s="239" t="s">
        <v>118</v>
      </c>
      <c r="B1140" s="263"/>
      <c r="C1140" s="439">
        <f>SUM(C1141:C1144)</f>
        <v>533667</v>
      </c>
      <c r="D1140" s="218">
        <f t="shared" ref="D1140:E1140" si="1094">SUM(D1141:D1144)</f>
        <v>840082</v>
      </c>
      <c r="E1140" s="218">
        <f t="shared" si="1094"/>
        <v>0</v>
      </c>
      <c r="F1140" s="220">
        <f t="shared" ref="F1140:P1140" si="1095">SUM(F1141:F1144)</f>
        <v>0</v>
      </c>
      <c r="G1140" s="218" t="e">
        <f t="shared" si="1095"/>
        <v>#VALUE!</v>
      </c>
      <c r="H1140" s="298">
        <f t="shared" si="1095"/>
        <v>0</v>
      </c>
      <c r="I1140" s="218">
        <f t="shared" si="1095"/>
        <v>373600</v>
      </c>
      <c r="J1140" s="218">
        <f t="shared" si="1095"/>
        <v>0</v>
      </c>
      <c r="K1140" s="218">
        <f t="shared" si="1095"/>
        <v>0</v>
      </c>
      <c r="L1140" s="218">
        <f t="shared" si="1095"/>
        <v>0</v>
      </c>
      <c r="M1140" s="299">
        <f t="shared" si="1095"/>
        <v>0</v>
      </c>
      <c r="N1140" s="299">
        <f t="shared" si="1095"/>
        <v>0</v>
      </c>
      <c r="O1140" s="218">
        <f t="shared" si="1095"/>
        <v>0</v>
      </c>
      <c r="P1140" s="218">
        <f t="shared" si="1095"/>
        <v>0</v>
      </c>
      <c r="Q1140" s="218"/>
      <c r="R1140" s="233"/>
      <c r="S1140" s="178"/>
    </row>
    <row r="1141" spans="1:19" x14ac:dyDescent="0.2">
      <c r="A1141" s="238" t="s">
        <v>119</v>
      </c>
      <c r="B1141" s="263"/>
      <c r="C1141" s="439"/>
      <c r="D1141" s="218"/>
      <c r="E1141" s="218"/>
      <c r="F1141" s="220"/>
      <c r="G1141" s="218"/>
      <c r="H1141" s="298"/>
      <c r="I1141" s="218"/>
      <c r="J1141" s="218"/>
      <c r="K1141" s="218"/>
      <c r="L1141" s="218"/>
      <c r="M1141" s="299"/>
      <c r="N1141" s="299"/>
      <c r="O1141" s="218"/>
      <c r="P1141" s="218"/>
      <c r="Q1141" s="218"/>
      <c r="R1141" s="233"/>
      <c r="S1141" s="178"/>
    </row>
    <row r="1142" spans="1:19" x14ac:dyDescent="0.2">
      <c r="A1142" s="238" t="s">
        <v>120</v>
      </c>
      <c r="B1142" s="263"/>
      <c r="C1142" s="439"/>
      <c r="D1142" s="218"/>
      <c r="E1142" s="218"/>
      <c r="F1142" s="220"/>
      <c r="G1142" s="218"/>
      <c r="H1142" s="298"/>
      <c r="I1142" s="218"/>
      <c r="J1142" s="218"/>
      <c r="K1142" s="218"/>
      <c r="L1142" s="218"/>
      <c r="M1142" s="299"/>
      <c r="N1142" s="299"/>
      <c r="O1142" s="218"/>
      <c r="P1142" s="218"/>
      <c r="Q1142" s="218"/>
      <c r="R1142" s="233"/>
      <c r="S1142" s="178"/>
    </row>
    <row r="1143" spans="1:19" ht="24" x14ac:dyDescent="0.2">
      <c r="A1143" s="238" t="s">
        <v>616</v>
      </c>
      <c r="B1143" s="263"/>
      <c r="C1143" s="439"/>
      <c r="D1143" s="218"/>
      <c r="E1143" s="218"/>
      <c r="F1143" s="220"/>
      <c r="G1143" s="218"/>
      <c r="H1143" s="298"/>
      <c r="I1143" s="218"/>
      <c r="J1143" s="218"/>
      <c r="K1143" s="218"/>
      <c r="L1143" s="218"/>
      <c r="M1143" s="299"/>
      <c r="N1143" s="299"/>
      <c r="O1143" s="218"/>
      <c r="P1143" s="218"/>
      <c r="Q1143" s="218"/>
      <c r="R1143" s="233"/>
      <c r="S1143" s="178"/>
    </row>
    <row r="1144" spans="1:19" x14ac:dyDescent="0.2">
      <c r="A1144" s="239" t="s">
        <v>122</v>
      </c>
      <c r="B1144" s="263"/>
      <c r="C1144" s="439">
        <f>C1145+C1146</f>
        <v>533667</v>
      </c>
      <c r="D1144" s="218">
        <f t="shared" ref="D1144:E1144" si="1096">D1145+D1146</f>
        <v>840082</v>
      </c>
      <c r="E1144" s="218">
        <f t="shared" si="1096"/>
        <v>0</v>
      </c>
      <c r="F1144" s="220">
        <f t="shared" ref="F1144:P1144" si="1097">F1145+F1146</f>
        <v>0</v>
      </c>
      <c r="G1144" s="218" t="e">
        <f t="shared" si="1097"/>
        <v>#VALUE!</v>
      </c>
      <c r="H1144" s="298">
        <f t="shared" si="1097"/>
        <v>0</v>
      </c>
      <c r="I1144" s="218">
        <f t="shared" si="1097"/>
        <v>373600</v>
      </c>
      <c r="J1144" s="218">
        <f t="shared" si="1097"/>
        <v>0</v>
      </c>
      <c r="K1144" s="218">
        <f t="shared" si="1097"/>
        <v>0</v>
      </c>
      <c r="L1144" s="218">
        <f t="shared" si="1097"/>
        <v>0</v>
      </c>
      <c r="M1144" s="299">
        <f t="shared" si="1097"/>
        <v>0</v>
      </c>
      <c r="N1144" s="299">
        <f t="shared" si="1097"/>
        <v>0</v>
      </c>
      <c r="O1144" s="218">
        <f t="shared" si="1097"/>
        <v>0</v>
      </c>
      <c r="P1144" s="218">
        <f t="shared" si="1097"/>
        <v>0</v>
      </c>
      <c r="Q1144" s="218"/>
      <c r="R1144" s="314"/>
      <c r="S1144" s="178"/>
    </row>
    <row r="1145" spans="1:19" x14ac:dyDescent="0.2">
      <c r="A1145" s="240" t="s">
        <v>123</v>
      </c>
      <c r="B1145" s="263"/>
      <c r="C1145" s="439">
        <f>C1150</f>
        <v>0</v>
      </c>
      <c r="D1145" s="218">
        <f>D1150</f>
        <v>0</v>
      </c>
      <c r="E1145" s="218">
        <f t="shared" ref="E1145" si="1098">E1150</f>
        <v>0</v>
      </c>
      <c r="F1145" s="220">
        <f t="shared" ref="F1145:P1145" si="1099">F1150</f>
        <v>0</v>
      </c>
      <c r="G1145" s="218">
        <f t="shared" si="1099"/>
        <v>0</v>
      </c>
      <c r="H1145" s="298">
        <f t="shared" si="1099"/>
        <v>0</v>
      </c>
      <c r="I1145" s="218">
        <f t="shared" si="1099"/>
        <v>0</v>
      </c>
      <c r="J1145" s="218">
        <f t="shared" si="1099"/>
        <v>0</v>
      </c>
      <c r="K1145" s="218">
        <f t="shared" si="1099"/>
        <v>0</v>
      </c>
      <c r="L1145" s="218">
        <f t="shared" si="1099"/>
        <v>0</v>
      </c>
      <c r="M1145" s="299">
        <f t="shared" si="1099"/>
        <v>0</v>
      </c>
      <c r="N1145" s="299">
        <f t="shared" si="1099"/>
        <v>0</v>
      </c>
      <c r="O1145" s="218">
        <f t="shared" si="1099"/>
        <v>0</v>
      </c>
      <c r="P1145" s="218">
        <f t="shared" si="1099"/>
        <v>0</v>
      </c>
      <c r="Q1145" s="218"/>
      <c r="R1145" s="233"/>
      <c r="S1145" s="178"/>
    </row>
    <row r="1146" spans="1:19" ht="45" x14ac:dyDescent="0.2">
      <c r="A1146" s="240" t="s">
        <v>124</v>
      </c>
      <c r="B1146" s="263"/>
      <c r="C1146" s="439">
        <f>C1151</f>
        <v>533667</v>
      </c>
      <c r="D1146" s="218">
        <f>D1151</f>
        <v>840082</v>
      </c>
      <c r="E1146" s="218">
        <f t="shared" ref="E1146" si="1100">E1151</f>
        <v>0</v>
      </c>
      <c r="F1146" s="220">
        <f t="shared" ref="F1146:P1146" si="1101">F1151</f>
        <v>0</v>
      </c>
      <c r="G1146" s="218" t="str">
        <f t="shared" si="1101"/>
        <v>63.08.00 Eiropas Sociālā fonda (ESF) projekti (2014-2020) (2021.gadam)</v>
      </c>
      <c r="H1146" s="298">
        <f t="shared" si="1101"/>
        <v>0</v>
      </c>
      <c r="I1146" s="218">
        <f t="shared" si="1101"/>
        <v>373600</v>
      </c>
      <c r="J1146" s="218">
        <f t="shared" si="1101"/>
        <v>0</v>
      </c>
      <c r="K1146" s="218">
        <f t="shared" si="1101"/>
        <v>0</v>
      </c>
      <c r="L1146" s="218">
        <f t="shared" si="1101"/>
        <v>0</v>
      </c>
      <c r="M1146" s="299">
        <f t="shared" si="1101"/>
        <v>0</v>
      </c>
      <c r="N1146" s="299">
        <f t="shared" si="1101"/>
        <v>0</v>
      </c>
      <c r="O1146" s="218">
        <f t="shared" si="1101"/>
        <v>0</v>
      </c>
      <c r="P1146" s="218">
        <f t="shared" si="1101"/>
        <v>0</v>
      </c>
      <c r="Q1146" s="218"/>
      <c r="R1146" s="215" t="s">
        <v>535</v>
      </c>
      <c r="S1146" s="178"/>
    </row>
    <row r="1147" spans="1:19" x14ac:dyDescent="0.2">
      <c r="A1147" s="239" t="s">
        <v>125</v>
      </c>
      <c r="B1147" s="263"/>
      <c r="C1147" s="439"/>
      <c r="D1147" s="218"/>
      <c r="E1147" s="218"/>
      <c r="F1147" s="220"/>
      <c r="G1147" s="218"/>
      <c r="H1147" s="298"/>
      <c r="I1147" s="218"/>
      <c r="J1147" s="218"/>
      <c r="K1147" s="218"/>
      <c r="L1147" s="218"/>
      <c r="M1147" s="299"/>
      <c r="N1147" s="299"/>
      <c r="O1147" s="218"/>
      <c r="P1147" s="218"/>
      <c r="Q1147" s="218"/>
      <c r="R1147" s="233"/>
      <c r="S1147" s="178"/>
    </row>
    <row r="1148" spans="1:19" x14ac:dyDescent="0.2">
      <c r="A1148" s="238" t="s">
        <v>126</v>
      </c>
      <c r="B1148" s="263"/>
      <c r="C1148" s="439"/>
      <c r="D1148" s="218"/>
      <c r="E1148" s="218"/>
      <c r="F1148" s="220"/>
      <c r="G1148" s="218"/>
      <c r="H1148" s="298"/>
      <c r="I1148" s="218"/>
      <c r="J1148" s="218"/>
      <c r="K1148" s="218"/>
      <c r="L1148" s="218"/>
      <c r="M1148" s="299"/>
      <c r="N1148" s="299"/>
      <c r="O1148" s="218"/>
      <c r="P1148" s="218"/>
      <c r="Q1148" s="218"/>
      <c r="R1148" s="233"/>
      <c r="S1148" s="178"/>
    </row>
    <row r="1149" spans="1:19" x14ac:dyDescent="0.2">
      <c r="A1149" s="238" t="s">
        <v>127</v>
      </c>
      <c r="B1149" s="263"/>
      <c r="C1149" s="439">
        <f>C1150+C1151</f>
        <v>533667</v>
      </c>
      <c r="D1149" s="218">
        <f t="shared" ref="D1149:E1149" si="1102">D1150+D1151</f>
        <v>840082</v>
      </c>
      <c r="E1149" s="218">
        <f t="shared" si="1102"/>
        <v>0</v>
      </c>
      <c r="F1149" s="220">
        <f t="shared" ref="F1149:P1149" si="1103">F1150+F1151</f>
        <v>0</v>
      </c>
      <c r="G1149" s="218" t="e">
        <f t="shared" si="1103"/>
        <v>#VALUE!</v>
      </c>
      <c r="H1149" s="298">
        <f t="shared" si="1103"/>
        <v>0</v>
      </c>
      <c r="I1149" s="218">
        <f t="shared" si="1103"/>
        <v>373600</v>
      </c>
      <c r="J1149" s="218">
        <f t="shared" si="1103"/>
        <v>0</v>
      </c>
      <c r="K1149" s="218">
        <f t="shared" si="1103"/>
        <v>0</v>
      </c>
      <c r="L1149" s="218">
        <f t="shared" si="1103"/>
        <v>0</v>
      </c>
      <c r="M1149" s="299">
        <f t="shared" si="1103"/>
        <v>0</v>
      </c>
      <c r="N1149" s="299">
        <f t="shared" si="1103"/>
        <v>0</v>
      </c>
      <c r="O1149" s="218">
        <f t="shared" si="1103"/>
        <v>0</v>
      </c>
      <c r="P1149" s="218">
        <f t="shared" si="1103"/>
        <v>0</v>
      </c>
      <c r="Q1149" s="218"/>
      <c r="R1149" s="233"/>
      <c r="S1149" s="178"/>
    </row>
    <row r="1150" spans="1:19" x14ac:dyDescent="0.2">
      <c r="A1150" s="240" t="s">
        <v>123</v>
      </c>
      <c r="B1150" s="263"/>
      <c r="C1150" s="439"/>
      <c r="D1150" s="218"/>
      <c r="E1150" s="218"/>
      <c r="F1150" s="220"/>
      <c r="G1150" s="218"/>
      <c r="H1150" s="298"/>
      <c r="I1150" s="218"/>
      <c r="J1150" s="218"/>
      <c r="K1150" s="218"/>
      <c r="L1150" s="218"/>
      <c r="M1150" s="299"/>
      <c r="N1150" s="299"/>
      <c r="O1150" s="218"/>
      <c r="P1150" s="218"/>
      <c r="Q1150" s="218"/>
      <c r="R1150" s="233"/>
      <c r="S1150" s="178"/>
    </row>
    <row r="1151" spans="1:19" ht="48" x14ac:dyDescent="0.2">
      <c r="A1151" s="240" t="s">
        <v>124</v>
      </c>
      <c r="B1151" s="263" t="s">
        <v>143</v>
      </c>
      <c r="C1151" s="439">
        <v>533667</v>
      </c>
      <c r="D1151" s="218">
        <v>840082</v>
      </c>
      <c r="E1151" s="218"/>
      <c r="F1151" s="220"/>
      <c r="G1151" s="218" t="s">
        <v>143</v>
      </c>
      <c r="H1151" s="298"/>
      <c r="I1151" s="218">
        <v>373600</v>
      </c>
      <c r="J1151" s="218"/>
      <c r="K1151" s="218"/>
      <c r="L1151" s="218"/>
      <c r="M1151" s="299"/>
      <c r="N1151" s="299"/>
      <c r="O1151" s="218"/>
      <c r="P1151" s="218"/>
      <c r="Q1151" s="218"/>
      <c r="R1151" s="401" t="s">
        <v>536</v>
      </c>
      <c r="S1151" s="183" t="s">
        <v>129</v>
      </c>
    </row>
    <row r="1152" spans="1:19" ht="24" x14ac:dyDescent="0.2">
      <c r="A1152" s="247" t="s">
        <v>326</v>
      </c>
      <c r="B1152" s="336"/>
      <c r="C1152" s="337"/>
      <c r="D1152" s="211"/>
      <c r="E1152" s="211"/>
      <c r="F1152" s="309"/>
      <c r="G1152" s="211"/>
      <c r="H1152" s="310"/>
      <c r="I1152" s="211"/>
      <c r="J1152" s="211"/>
      <c r="K1152" s="211"/>
      <c r="L1152" s="211"/>
      <c r="M1152" s="311"/>
      <c r="N1152" s="311"/>
      <c r="O1152" s="211"/>
      <c r="P1152" s="211"/>
      <c r="Q1152" s="211"/>
      <c r="R1152" s="312"/>
    </row>
    <row r="1153" spans="1:19" x14ac:dyDescent="0.2">
      <c r="A1153" s="239" t="s">
        <v>118</v>
      </c>
      <c r="B1153" s="263"/>
      <c r="C1153" s="439">
        <f>SUM(C1154:C1157)</f>
        <v>818000</v>
      </c>
      <c r="D1153" s="218">
        <f t="shared" ref="D1153:E1153" si="1104">SUM(D1154:D1157)</f>
        <v>1100000</v>
      </c>
      <c r="E1153" s="218">
        <f t="shared" si="1104"/>
        <v>0</v>
      </c>
      <c r="F1153" s="220">
        <f t="shared" ref="F1153:P1153" si="1105">SUM(F1154:F1157)</f>
        <v>0</v>
      </c>
      <c r="G1153" s="218" t="e">
        <f t="shared" si="1105"/>
        <v>#VALUE!</v>
      </c>
      <c r="H1153" s="298">
        <f t="shared" si="1105"/>
        <v>0</v>
      </c>
      <c r="I1153" s="218">
        <f t="shared" si="1105"/>
        <v>0</v>
      </c>
      <c r="J1153" s="218">
        <f t="shared" si="1105"/>
        <v>0</v>
      </c>
      <c r="K1153" s="218">
        <f t="shared" si="1105"/>
        <v>0</v>
      </c>
      <c r="L1153" s="218">
        <f t="shared" si="1105"/>
        <v>0</v>
      </c>
      <c r="M1153" s="299">
        <f t="shared" si="1105"/>
        <v>0</v>
      </c>
      <c r="N1153" s="299">
        <f t="shared" si="1105"/>
        <v>0</v>
      </c>
      <c r="O1153" s="218">
        <f t="shared" si="1105"/>
        <v>0</v>
      </c>
      <c r="P1153" s="218">
        <f t="shared" si="1105"/>
        <v>0</v>
      </c>
      <c r="Q1153" s="218"/>
      <c r="R1153" s="233"/>
      <c r="S1153" s="178"/>
    </row>
    <row r="1154" spans="1:19" x14ac:dyDescent="0.2">
      <c r="A1154" s="238" t="s">
        <v>119</v>
      </c>
      <c r="B1154" s="263"/>
      <c r="C1154" s="439"/>
      <c r="D1154" s="218"/>
      <c r="E1154" s="218"/>
      <c r="F1154" s="220"/>
      <c r="G1154" s="218"/>
      <c r="H1154" s="298"/>
      <c r="I1154" s="218"/>
      <c r="J1154" s="218"/>
      <c r="K1154" s="218"/>
      <c r="L1154" s="218"/>
      <c r="M1154" s="299"/>
      <c r="N1154" s="299"/>
      <c r="O1154" s="218"/>
      <c r="P1154" s="218"/>
      <c r="Q1154" s="218"/>
      <c r="R1154" s="233"/>
      <c r="S1154" s="178"/>
    </row>
    <row r="1155" spans="1:19" x14ac:dyDescent="0.2">
      <c r="A1155" s="238" t="s">
        <v>120</v>
      </c>
      <c r="B1155" s="263"/>
      <c r="C1155" s="439"/>
      <c r="D1155" s="218"/>
      <c r="E1155" s="218"/>
      <c r="F1155" s="220"/>
      <c r="G1155" s="218"/>
      <c r="H1155" s="298"/>
      <c r="I1155" s="218"/>
      <c r="J1155" s="218"/>
      <c r="K1155" s="218"/>
      <c r="L1155" s="218"/>
      <c r="M1155" s="299"/>
      <c r="N1155" s="299"/>
      <c r="O1155" s="218"/>
      <c r="P1155" s="218"/>
      <c r="Q1155" s="218"/>
      <c r="R1155" s="233"/>
      <c r="S1155" s="178"/>
    </row>
    <row r="1156" spans="1:19" ht="24" x14ac:dyDescent="0.2">
      <c r="A1156" s="238" t="s">
        <v>616</v>
      </c>
      <c r="B1156" s="263"/>
      <c r="C1156" s="439"/>
      <c r="D1156" s="218"/>
      <c r="E1156" s="218"/>
      <c r="F1156" s="220"/>
      <c r="G1156" s="218"/>
      <c r="H1156" s="298"/>
      <c r="I1156" s="218"/>
      <c r="J1156" s="218"/>
      <c r="K1156" s="218"/>
      <c r="L1156" s="218"/>
      <c r="M1156" s="299"/>
      <c r="N1156" s="299"/>
      <c r="O1156" s="218"/>
      <c r="P1156" s="218"/>
      <c r="Q1156" s="218"/>
      <c r="R1156" s="233"/>
      <c r="S1156" s="178"/>
    </row>
    <row r="1157" spans="1:19" x14ac:dyDescent="0.2">
      <c r="A1157" s="239" t="s">
        <v>122</v>
      </c>
      <c r="B1157" s="263"/>
      <c r="C1157" s="439">
        <f>C1158+C1159</f>
        <v>818000</v>
      </c>
      <c r="D1157" s="218">
        <f t="shared" ref="D1157:E1157" si="1106">D1158+D1159</f>
        <v>1100000</v>
      </c>
      <c r="E1157" s="218">
        <f t="shared" si="1106"/>
        <v>0</v>
      </c>
      <c r="F1157" s="220">
        <f t="shared" ref="F1157:P1157" si="1107">F1158+F1159</f>
        <v>0</v>
      </c>
      <c r="G1157" s="218" t="e">
        <f t="shared" si="1107"/>
        <v>#VALUE!</v>
      </c>
      <c r="H1157" s="298">
        <f t="shared" si="1107"/>
        <v>0</v>
      </c>
      <c r="I1157" s="218">
        <f t="shared" si="1107"/>
        <v>0</v>
      </c>
      <c r="J1157" s="218">
        <f t="shared" si="1107"/>
        <v>0</v>
      </c>
      <c r="K1157" s="218">
        <f t="shared" si="1107"/>
        <v>0</v>
      </c>
      <c r="L1157" s="218">
        <f t="shared" si="1107"/>
        <v>0</v>
      </c>
      <c r="M1157" s="299">
        <f t="shared" si="1107"/>
        <v>0</v>
      </c>
      <c r="N1157" s="299">
        <f t="shared" si="1107"/>
        <v>0</v>
      </c>
      <c r="O1157" s="218">
        <f t="shared" si="1107"/>
        <v>0</v>
      </c>
      <c r="P1157" s="218">
        <f t="shared" si="1107"/>
        <v>0</v>
      </c>
      <c r="Q1157" s="218"/>
      <c r="R1157" s="233"/>
      <c r="S1157" s="178"/>
    </row>
    <row r="1158" spans="1:19" x14ac:dyDescent="0.2">
      <c r="A1158" s="240" t="s">
        <v>123</v>
      </c>
      <c r="B1158" s="263"/>
      <c r="C1158" s="439">
        <f>C1163</f>
        <v>0</v>
      </c>
      <c r="D1158" s="218">
        <f t="shared" ref="D1158:E1158" si="1108">D1163</f>
        <v>0</v>
      </c>
      <c r="E1158" s="218">
        <f t="shared" si="1108"/>
        <v>0</v>
      </c>
      <c r="F1158" s="220">
        <f t="shared" ref="F1158:P1158" si="1109">F1163</f>
        <v>0</v>
      </c>
      <c r="G1158" s="218">
        <f t="shared" si="1109"/>
        <v>0</v>
      </c>
      <c r="H1158" s="298">
        <f t="shared" si="1109"/>
        <v>0</v>
      </c>
      <c r="I1158" s="218">
        <f t="shared" si="1109"/>
        <v>0</v>
      </c>
      <c r="J1158" s="218">
        <f t="shared" si="1109"/>
        <v>0</v>
      </c>
      <c r="K1158" s="218">
        <f t="shared" si="1109"/>
        <v>0</v>
      </c>
      <c r="L1158" s="218">
        <f t="shared" si="1109"/>
        <v>0</v>
      </c>
      <c r="M1158" s="299">
        <f t="shared" si="1109"/>
        <v>0</v>
      </c>
      <c r="N1158" s="299">
        <f t="shared" si="1109"/>
        <v>0</v>
      </c>
      <c r="O1158" s="218">
        <f t="shared" si="1109"/>
        <v>0</v>
      </c>
      <c r="P1158" s="218">
        <f t="shared" si="1109"/>
        <v>0</v>
      </c>
      <c r="Q1158" s="218"/>
      <c r="R1158" s="233"/>
      <c r="S1158" s="178"/>
    </row>
    <row r="1159" spans="1:19" ht="36" x14ac:dyDescent="0.2">
      <c r="A1159" s="240" t="s">
        <v>124</v>
      </c>
      <c r="B1159" s="263" t="s">
        <v>129</v>
      </c>
      <c r="C1159" s="439">
        <f>C1164</f>
        <v>818000</v>
      </c>
      <c r="D1159" s="218">
        <f t="shared" ref="D1159:E1159" si="1110">D1164</f>
        <v>1100000</v>
      </c>
      <c r="E1159" s="218">
        <f t="shared" si="1110"/>
        <v>0</v>
      </c>
      <c r="F1159" s="220">
        <f t="shared" ref="F1159:P1159" si="1111">F1164</f>
        <v>0</v>
      </c>
      <c r="G1159" s="218" t="str">
        <f t="shared" si="1111"/>
        <v/>
      </c>
      <c r="H1159" s="298">
        <f t="shared" si="1111"/>
        <v>0</v>
      </c>
      <c r="I1159" s="218">
        <f t="shared" si="1111"/>
        <v>0</v>
      </c>
      <c r="J1159" s="218">
        <f t="shared" si="1111"/>
        <v>0</v>
      </c>
      <c r="K1159" s="218">
        <f t="shared" si="1111"/>
        <v>0</v>
      </c>
      <c r="L1159" s="218">
        <f t="shared" si="1111"/>
        <v>0</v>
      </c>
      <c r="M1159" s="299">
        <f t="shared" si="1111"/>
        <v>0</v>
      </c>
      <c r="N1159" s="299">
        <f t="shared" si="1111"/>
        <v>0</v>
      </c>
      <c r="O1159" s="218">
        <f t="shared" si="1111"/>
        <v>0</v>
      </c>
      <c r="P1159" s="218">
        <f t="shared" si="1111"/>
        <v>0</v>
      </c>
      <c r="Q1159" s="218"/>
      <c r="R1159" s="233"/>
      <c r="S1159" s="178"/>
    </row>
    <row r="1160" spans="1:19" x14ac:dyDescent="0.2">
      <c r="A1160" s="239" t="s">
        <v>125</v>
      </c>
      <c r="B1160" s="263"/>
      <c r="C1160" s="439"/>
      <c r="D1160" s="218"/>
      <c r="E1160" s="218"/>
      <c r="F1160" s="220"/>
      <c r="G1160" s="218"/>
      <c r="H1160" s="298"/>
      <c r="I1160" s="218"/>
      <c r="J1160" s="218"/>
      <c r="K1160" s="218"/>
      <c r="L1160" s="218"/>
      <c r="M1160" s="299"/>
      <c r="N1160" s="299"/>
      <c r="O1160" s="218"/>
      <c r="P1160" s="218"/>
      <c r="Q1160" s="218"/>
      <c r="R1160" s="233"/>
      <c r="S1160" s="178"/>
    </row>
    <row r="1161" spans="1:19" x14ac:dyDescent="0.2">
      <c r="A1161" s="238" t="s">
        <v>126</v>
      </c>
      <c r="B1161" s="263"/>
      <c r="C1161" s="439"/>
      <c r="D1161" s="218"/>
      <c r="E1161" s="218"/>
      <c r="F1161" s="220"/>
      <c r="G1161" s="218"/>
      <c r="H1161" s="298"/>
      <c r="I1161" s="218"/>
      <c r="J1161" s="218"/>
      <c r="K1161" s="218"/>
      <c r="L1161" s="218"/>
      <c r="M1161" s="299"/>
      <c r="N1161" s="299"/>
      <c r="O1161" s="218"/>
      <c r="P1161" s="218"/>
      <c r="Q1161" s="218"/>
      <c r="R1161" s="233"/>
      <c r="S1161" s="178"/>
    </row>
    <row r="1162" spans="1:19" x14ac:dyDescent="0.2">
      <c r="A1162" s="238" t="s">
        <v>127</v>
      </c>
      <c r="B1162" s="263"/>
      <c r="C1162" s="439">
        <f>C1163+C1164</f>
        <v>818000</v>
      </c>
      <c r="D1162" s="218">
        <f t="shared" ref="D1162:E1162" si="1112">D1163+D1164</f>
        <v>1100000</v>
      </c>
      <c r="E1162" s="218">
        <f t="shared" si="1112"/>
        <v>0</v>
      </c>
      <c r="F1162" s="220">
        <f t="shared" ref="F1162:P1162" si="1113">F1163+F1164</f>
        <v>0</v>
      </c>
      <c r="G1162" s="218" t="e">
        <f t="shared" si="1113"/>
        <v>#VALUE!</v>
      </c>
      <c r="H1162" s="298">
        <f t="shared" si="1113"/>
        <v>0</v>
      </c>
      <c r="I1162" s="218">
        <f t="shared" si="1113"/>
        <v>0</v>
      </c>
      <c r="J1162" s="218">
        <f t="shared" si="1113"/>
        <v>0</v>
      </c>
      <c r="K1162" s="218">
        <f t="shared" si="1113"/>
        <v>0</v>
      </c>
      <c r="L1162" s="218">
        <f t="shared" si="1113"/>
        <v>0</v>
      </c>
      <c r="M1162" s="299">
        <f t="shared" si="1113"/>
        <v>0</v>
      </c>
      <c r="N1162" s="299">
        <f t="shared" si="1113"/>
        <v>0</v>
      </c>
      <c r="O1162" s="218">
        <f t="shared" si="1113"/>
        <v>0</v>
      </c>
      <c r="P1162" s="218">
        <f t="shared" si="1113"/>
        <v>0</v>
      </c>
      <c r="Q1162" s="218"/>
      <c r="R1162" s="233"/>
      <c r="S1162" s="178"/>
    </row>
    <row r="1163" spans="1:19" x14ac:dyDescent="0.2">
      <c r="A1163" s="240" t="s">
        <v>123</v>
      </c>
      <c r="B1163" s="263"/>
      <c r="C1163" s="439"/>
      <c r="D1163" s="218"/>
      <c r="E1163" s="218"/>
      <c r="F1163" s="220"/>
      <c r="G1163" s="218"/>
      <c r="H1163" s="298"/>
      <c r="I1163" s="218"/>
      <c r="J1163" s="218"/>
      <c r="K1163" s="218"/>
      <c r="L1163" s="218"/>
      <c r="M1163" s="299"/>
      <c r="N1163" s="299"/>
      <c r="O1163" s="218"/>
      <c r="P1163" s="218"/>
      <c r="Q1163" s="218"/>
      <c r="R1163" s="233"/>
      <c r="S1163" s="178"/>
    </row>
    <row r="1164" spans="1:19" ht="48" x14ac:dyDescent="0.2">
      <c r="A1164" s="240" t="s">
        <v>124</v>
      </c>
      <c r="B1164" s="263" t="s">
        <v>537</v>
      </c>
      <c r="C1164" s="439">
        <v>818000</v>
      </c>
      <c r="D1164" s="220">
        <v>1100000</v>
      </c>
      <c r="E1164" s="220"/>
      <c r="F1164" s="220"/>
      <c r="G1164" s="321" t="s">
        <v>129</v>
      </c>
      <c r="H1164" s="298"/>
      <c r="I1164" s="218"/>
      <c r="J1164" s="320"/>
      <c r="K1164" s="320"/>
      <c r="L1164" s="320"/>
      <c r="M1164" s="299"/>
      <c r="N1164" s="299"/>
      <c r="O1164" s="320"/>
      <c r="P1164" s="218"/>
      <c r="Q1164" s="218"/>
      <c r="R1164" s="366" t="s">
        <v>538</v>
      </c>
      <c r="S1164" s="178"/>
    </row>
    <row r="1165" spans="1:19" ht="33.75" x14ac:dyDescent="0.2">
      <c r="A1165" s="247" t="s">
        <v>327</v>
      </c>
      <c r="B1165" s="211"/>
      <c r="C1165" s="308"/>
      <c r="D1165" s="211"/>
      <c r="E1165" s="211"/>
      <c r="F1165" s="309"/>
      <c r="G1165" s="211"/>
      <c r="H1165" s="310"/>
      <c r="I1165" s="211"/>
      <c r="J1165" s="211"/>
      <c r="K1165" s="211"/>
      <c r="L1165" s="211"/>
      <c r="M1165" s="311"/>
      <c r="N1165" s="311"/>
      <c r="O1165" s="211"/>
      <c r="P1165" s="211"/>
      <c r="Q1165" s="211"/>
      <c r="R1165" s="210" t="s">
        <v>539</v>
      </c>
    </row>
    <row r="1166" spans="1:19" x14ac:dyDescent="0.2">
      <c r="A1166" s="239" t="s">
        <v>118</v>
      </c>
      <c r="B1166" s="263"/>
      <c r="C1166" s="439">
        <f>SUM(C1167:C1170)</f>
        <v>0</v>
      </c>
      <c r="D1166" s="322">
        <f t="shared" ref="D1166:E1166" si="1114">SUM(D1167:D1170)</f>
        <v>10000</v>
      </c>
      <c r="E1166" s="322">
        <f t="shared" si="1114"/>
        <v>10000</v>
      </c>
      <c r="F1166" s="403">
        <f t="shared" ref="F1166:P1166" si="1115">SUM(F1167:F1170)</f>
        <v>10000</v>
      </c>
      <c r="G1166" s="322">
        <f t="shared" si="1115"/>
        <v>0</v>
      </c>
      <c r="H1166" s="404">
        <f t="shared" si="1115"/>
        <v>0</v>
      </c>
      <c r="I1166" s="322">
        <f t="shared" si="1115"/>
        <v>0</v>
      </c>
      <c r="J1166" s="322">
        <f t="shared" si="1115"/>
        <v>0</v>
      </c>
      <c r="K1166" s="322">
        <f t="shared" si="1115"/>
        <v>0</v>
      </c>
      <c r="L1166" s="322">
        <f t="shared" si="1115"/>
        <v>0</v>
      </c>
      <c r="M1166" s="405">
        <f t="shared" si="1115"/>
        <v>0</v>
      </c>
      <c r="N1166" s="405">
        <f t="shared" si="1115"/>
        <v>0</v>
      </c>
      <c r="O1166" s="322">
        <f t="shared" si="1115"/>
        <v>0</v>
      </c>
      <c r="P1166" s="322">
        <f t="shared" si="1115"/>
        <v>0</v>
      </c>
      <c r="Q1166" s="322"/>
      <c r="R1166" s="215"/>
    </row>
    <row r="1167" spans="1:19" x14ac:dyDescent="0.2">
      <c r="A1167" s="238" t="s">
        <v>119</v>
      </c>
      <c r="B1167" s="263"/>
      <c r="C1167" s="439"/>
      <c r="D1167" s="322"/>
      <c r="E1167" s="322"/>
      <c r="F1167" s="403"/>
      <c r="G1167" s="322"/>
      <c r="H1167" s="404"/>
      <c r="I1167" s="322"/>
      <c r="J1167" s="322"/>
      <c r="K1167" s="322"/>
      <c r="L1167" s="322"/>
      <c r="M1167" s="405"/>
      <c r="N1167" s="405"/>
      <c r="O1167" s="322"/>
      <c r="P1167" s="322"/>
      <c r="Q1167" s="322"/>
      <c r="R1167" s="215"/>
    </row>
    <row r="1168" spans="1:19" x14ac:dyDescent="0.2">
      <c r="A1168" s="238" t="s">
        <v>120</v>
      </c>
      <c r="B1168" s="263"/>
      <c r="C1168" s="439"/>
      <c r="D1168" s="322"/>
      <c r="E1168" s="322"/>
      <c r="F1168" s="403"/>
      <c r="G1168" s="322"/>
      <c r="H1168" s="404"/>
      <c r="I1168" s="322"/>
      <c r="J1168" s="322"/>
      <c r="K1168" s="322"/>
      <c r="L1168" s="322"/>
      <c r="M1168" s="405"/>
      <c r="N1168" s="405"/>
      <c r="O1168" s="322"/>
      <c r="P1168" s="322"/>
      <c r="Q1168" s="322"/>
      <c r="R1168" s="215"/>
    </row>
    <row r="1169" spans="1:19" ht="24" x14ac:dyDescent="0.2">
      <c r="A1169" s="238" t="s">
        <v>616</v>
      </c>
      <c r="B1169" s="263"/>
      <c r="C1169" s="439"/>
      <c r="D1169" s="322"/>
      <c r="E1169" s="322"/>
      <c r="F1169" s="403"/>
      <c r="G1169" s="322"/>
      <c r="H1169" s="404"/>
      <c r="I1169" s="322"/>
      <c r="J1169" s="322"/>
      <c r="K1169" s="322"/>
      <c r="L1169" s="322"/>
      <c r="M1169" s="405"/>
      <c r="N1169" s="405"/>
      <c r="O1169" s="322"/>
      <c r="P1169" s="322"/>
      <c r="Q1169" s="322"/>
      <c r="R1169" s="215"/>
    </row>
    <row r="1170" spans="1:19" x14ac:dyDescent="0.2">
      <c r="A1170" s="239" t="s">
        <v>122</v>
      </c>
      <c r="B1170" s="263"/>
      <c r="C1170" s="439">
        <f>C1171+C1172</f>
        <v>0</v>
      </c>
      <c r="D1170" s="322">
        <f t="shared" ref="D1170:E1170" si="1116">D1171+D1172</f>
        <v>10000</v>
      </c>
      <c r="E1170" s="322">
        <f t="shared" si="1116"/>
        <v>10000</v>
      </c>
      <c r="F1170" s="403">
        <f t="shared" ref="F1170:P1170" si="1117">F1171+F1172</f>
        <v>10000</v>
      </c>
      <c r="G1170" s="322">
        <f t="shared" si="1117"/>
        <v>0</v>
      </c>
      <c r="H1170" s="404">
        <f t="shared" si="1117"/>
        <v>0</v>
      </c>
      <c r="I1170" s="322">
        <f t="shared" si="1117"/>
        <v>0</v>
      </c>
      <c r="J1170" s="322">
        <f t="shared" si="1117"/>
        <v>0</v>
      </c>
      <c r="K1170" s="322">
        <f t="shared" si="1117"/>
        <v>0</v>
      </c>
      <c r="L1170" s="322">
        <f t="shared" si="1117"/>
        <v>0</v>
      </c>
      <c r="M1170" s="405">
        <f t="shared" si="1117"/>
        <v>0</v>
      </c>
      <c r="N1170" s="405">
        <f t="shared" si="1117"/>
        <v>0</v>
      </c>
      <c r="O1170" s="322">
        <f t="shared" si="1117"/>
        <v>0</v>
      </c>
      <c r="P1170" s="322">
        <f t="shared" si="1117"/>
        <v>0</v>
      </c>
      <c r="Q1170" s="322"/>
      <c r="R1170" s="215"/>
    </row>
    <row r="1171" spans="1:19" x14ac:dyDescent="0.2">
      <c r="A1171" s="240" t="s">
        <v>123</v>
      </c>
      <c r="B1171" s="263"/>
      <c r="C1171" s="439">
        <f>C1176</f>
        <v>0</v>
      </c>
      <c r="D1171" s="322">
        <f t="shared" ref="D1171:E1171" si="1118">D1176</f>
        <v>10000</v>
      </c>
      <c r="E1171" s="322">
        <f t="shared" si="1118"/>
        <v>10000</v>
      </c>
      <c r="F1171" s="403">
        <f t="shared" ref="F1171:P1171" si="1119">F1176</f>
        <v>10000</v>
      </c>
      <c r="G1171" s="322">
        <f t="shared" si="1119"/>
        <v>0</v>
      </c>
      <c r="H1171" s="404">
        <f t="shared" si="1119"/>
        <v>0</v>
      </c>
      <c r="I1171" s="322">
        <f t="shared" si="1119"/>
        <v>0</v>
      </c>
      <c r="J1171" s="322">
        <f t="shared" si="1119"/>
        <v>0</v>
      </c>
      <c r="K1171" s="322">
        <f t="shared" si="1119"/>
        <v>0</v>
      </c>
      <c r="L1171" s="322">
        <f t="shared" si="1119"/>
        <v>0</v>
      </c>
      <c r="M1171" s="405">
        <f t="shared" si="1119"/>
        <v>0</v>
      </c>
      <c r="N1171" s="405">
        <f t="shared" si="1119"/>
        <v>0</v>
      </c>
      <c r="O1171" s="322">
        <f t="shared" si="1119"/>
        <v>0</v>
      </c>
      <c r="P1171" s="322">
        <f t="shared" si="1119"/>
        <v>0</v>
      </c>
      <c r="Q1171" s="322"/>
      <c r="R1171" s="215"/>
    </row>
    <row r="1172" spans="1:19" ht="36" x14ac:dyDescent="0.2">
      <c r="A1172" s="240" t="s">
        <v>124</v>
      </c>
      <c r="B1172" s="263"/>
      <c r="C1172" s="439">
        <f>C1177</f>
        <v>0</v>
      </c>
      <c r="D1172" s="322">
        <f t="shared" ref="D1172:E1172" si="1120">D1177</f>
        <v>0</v>
      </c>
      <c r="E1172" s="322">
        <f t="shared" si="1120"/>
        <v>0</v>
      </c>
      <c r="F1172" s="403">
        <f t="shared" ref="F1172:P1172" si="1121">F1177</f>
        <v>0</v>
      </c>
      <c r="G1172" s="322">
        <f t="shared" si="1121"/>
        <v>0</v>
      </c>
      <c r="H1172" s="404">
        <f t="shared" si="1121"/>
        <v>0</v>
      </c>
      <c r="I1172" s="322">
        <f t="shared" si="1121"/>
        <v>0</v>
      </c>
      <c r="J1172" s="322">
        <f t="shared" si="1121"/>
        <v>0</v>
      </c>
      <c r="K1172" s="322">
        <f t="shared" si="1121"/>
        <v>0</v>
      </c>
      <c r="L1172" s="322">
        <f t="shared" si="1121"/>
        <v>0</v>
      </c>
      <c r="M1172" s="405">
        <f t="shared" si="1121"/>
        <v>0</v>
      </c>
      <c r="N1172" s="405">
        <f t="shared" si="1121"/>
        <v>0</v>
      </c>
      <c r="O1172" s="322">
        <f t="shared" si="1121"/>
        <v>0</v>
      </c>
      <c r="P1172" s="322">
        <f t="shared" si="1121"/>
        <v>0</v>
      </c>
      <c r="Q1172" s="322"/>
      <c r="R1172" s="215"/>
    </row>
    <row r="1173" spans="1:19" x14ac:dyDescent="0.2">
      <c r="A1173" s="239" t="s">
        <v>125</v>
      </c>
      <c r="B1173" s="263"/>
      <c r="C1173" s="439"/>
      <c r="D1173" s="322"/>
      <c r="E1173" s="322"/>
      <c r="F1173" s="403"/>
      <c r="G1173" s="322"/>
      <c r="H1173" s="404"/>
      <c r="I1173" s="322"/>
      <c r="J1173" s="322"/>
      <c r="K1173" s="322"/>
      <c r="L1173" s="322"/>
      <c r="M1173" s="405"/>
      <c r="N1173" s="405"/>
      <c r="O1173" s="322"/>
      <c r="P1173" s="322"/>
      <c r="Q1173" s="322"/>
      <c r="R1173" s="215"/>
    </row>
    <row r="1174" spans="1:19" x14ac:dyDescent="0.2">
      <c r="A1174" s="238" t="s">
        <v>126</v>
      </c>
      <c r="B1174" s="263"/>
      <c r="C1174" s="439"/>
      <c r="D1174" s="218"/>
      <c r="E1174" s="322"/>
      <c r="F1174" s="220"/>
      <c r="G1174" s="322"/>
      <c r="H1174" s="298"/>
      <c r="I1174" s="322"/>
      <c r="J1174" s="218"/>
      <c r="K1174" s="322"/>
      <c r="L1174" s="322"/>
      <c r="M1174" s="405"/>
      <c r="N1174" s="405"/>
      <c r="O1174" s="322"/>
      <c r="P1174" s="322"/>
      <c r="Q1174" s="322"/>
      <c r="R1174" s="215"/>
    </row>
    <row r="1175" spans="1:19" x14ac:dyDescent="0.2">
      <c r="A1175" s="238" t="s">
        <v>127</v>
      </c>
      <c r="B1175" s="263"/>
      <c r="C1175" s="439">
        <f>C1176+C1177</f>
        <v>0</v>
      </c>
      <c r="D1175" s="218">
        <f t="shared" ref="D1175:E1175" si="1122">D1176+D1177</f>
        <v>10000</v>
      </c>
      <c r="E1175" s="218">
        <f t="shared" si="1122"/>
        <v>10000</v>
      </c>
      <c r="F1175" s="220">
        <f t="shared" ref="F1175:P1175" si="1123">F1176+F1177</f>
        <v>10000</v>
      </c>
      <c r="G1175" s="218">
        <f t="shared" si="1123"/>
        <v>0</v>
      </c>
      <c r="H1175" s="298">
        <f t="shared" si="1123"/>
        <v>0</v>
      </c>
      <c r="I1175" s="218">
        <f t="shared" si="1123"/>
        <v>0</v>
      </c>
      <c r="J1175" s="218">
        <f t="shared" si="1123"/>
        <v>0</v>
      </c>
      <c r="K1175" s="218">
        <f t="shared" si="1123"/>
        <v>0</v>
      </c>
      <c r="L1175" s="218">
        <f t="shared" si="1123"/>
        <v>0</v>
      </c>
      <c r="M1175" s="299">
        <f t="shared" si="1123"/>
        <v>0</v>
      </c>
      <c r="N1175" s="299">
        <f t="shared" si="1123"/>
        <v>0</v>
      </c>
      <c r="O1175" s="218">
        <f t="shared" si="1123"/>
        <v>0</v>
      </c>
      <c r="P1175" s="218">
        <f t="shared" si="1123"/>
        <v>0</v>
      </c>
      <c r="Q1175" s="322"/>
      <c r="R1175" s="215"/>
    </row>
    <row r="1176" spans="1:19" ht="48" x14ac:dyDescent="0.2">
      <c r="A1176" s="240" t="s">
        <v>123</v>
      </c>
      <c r="B1176" s="263" t="s">
        <v>103</v>
      </c>
      <c r="C1176" s="439">
        <v>0</v>
      </c>
      <c r="D1176" s="218">
        <v>10000</v>
      </c>
      <c r="E1176" s="322">
        <v>10000</v>
      </c>
      <c r="F1176" s="220">
        <v>10000</v>
      </c>
      <c r="G1176" s="322"/>
      <c r="H1176" s="298"/>
      <c r="I1176" s="322"/>
      <c r="J1176" s="218"/>
      <c r="K1176" s="322"/>
      <c r="L1176" s="322"/>
      <c r="M1176" s="405"/>
      <c r="N1176" s="405"/>
      <c r="O1176" s="322"/>
      <c r="P1176" s="322"/>
      <c r="Q1176" s="322"/>
      <c r="R1176" s="215" t="s">
        <v>540</v>
      </c>
    </row>
    <row r="1177" spans="1:19" ht="36" x14ac:dyDescent="0.2">
      <c r="A1177" s="240" t="s">
        <v>124</v>
      </c>
      <c r="B1177" s="263"/>
      <c r="C1177" s="439"/>
      <c r="D1177" s="218"/>
      <c r="E1177" s="322"/>
      <c r="F1177" s="220"/>
      <c r="G1177" s="322"/>
      <c r="H1177" s="298"/>
      <c r="I1177" s="322"/>
      <c r="J1177" s="218"/>
      <c r="K1177" s="322"/>
      <c r="L1177" s="322"/>
      <c r="M1177" s="405"/>
      <c r="N1177" s="405"/>
      <c r="O1177" s="322"/>
      <c r="P1177" s="322"/>
      <c r="Q1177" s="322"/>
      <c r="R1177" s="314"/>
    </row>
    <row r="1178" spans="1:19" ht="24" x14ac:dyDescent="0.2">
      <c r="A1178" s="243" t="s">
        <v>541</v>
      </c>
      <c r="B1178" s="350"/>
      <c r="C1178" s="351"/>
      <c r="D1178" s="292"/>
      <c r="E1178" s="292"/>
      <c r="F1178" s="294"/>
      <c r="G1178" s="292"/>
      <c r="H1178" s="295"/>
      <c r="I1178" s="292"/>
      <c r="J1178" s="292"/>
      <c r="K1178" s="292"/>
      <c r="L1178" s="292"/>
      <c r="M1178" s="296"/>
      <c r="N1178" s="296"/>
      <c r="O1178" s="292"/>
      <c r="P1178" s="292"/>
      <c r="Q1178" s="292"/>
      <c r="R1178" s="297"/>
      <c r="S1178" s="180"/>
    </row>
    <row r="1179" spans="1:19" x14ac:dyDescent="0.2">
      <c r="A1179" s="239" t="s">
        <v>118</v>
      </c>
      <c r="B1179" s="263"/>
      <c r="C1179" s="439">
        <f>SUM(C1180:C1183)</f>
        <v>122000</v>
      </c>
      <c r="D1179" s="218">
        <f t="shared" ref="D1179:E1179" si="1124">SUM(D1180:D1183)</f>
        <v>326000</v>
      </c>
      <c r="E1179" s="218">
        <f t="shared" si="1124"/>
        <v>0</v>
      </c>
      <c r="F1179" s="220">
        <f t="shared" ref="F1179:P1179" si="1125">SUM(F1180:F1183)</f>
        <v>0</v>
      </c>
      <c r="G1179" s="218" t="e">
        <f t="shared" si="1125"/>
        <v>#VALUE!</v>
      </c>
      <c r="H1179" s="298">
        <f t="shared" si="1125"/>
        <v>0</v>
      </c>
      <c r="I1179" s="218">
        <f t="shared" si="1125"/>
        <v>0</v>
      </c>
      <c r="J1179" s="218">
        <f t="shared" si="1125"/>
        <v>313000</v>
      </c>
      <c r="K1179" s="218">
        <f t="shared" si="1125"/>
        <v>5872500</v>
      </c>
      <c r="L1179" s="218">
        <f t="shared" si="1125"/>
        <v>5872500</v>
      </c>
      <c r="M1179" s="299">
        <f t="shared" si="1125"/>
        <v>5872500</v>
      </c>
      <c r="N1179" s="299">
        <f t="shared" si="1125"/>
        <v>5872500</v>
      </c>
      <c r="O1179" s="218">
        <f t="shared" si="1125"/>
        <v>11745000</v>
      </c>
      <c r="P1179" s="218">
        <f t="shared" si="1125"/>
        <v>0</v>
      </c>
      <c r="Q1179" s="218"/>
      <c r="R1179" s="233"/>
      <c r="S1179" s="178"/>
    </row>
    <row r="1180" spans="1:19" x14ac:dyDescent="0.2">
      <c r="A1180" s="238" t="s">
        <v>119</v>
      </c>
      <c r="B1180" s="263"/>
      <c r="C1180" s="439"/>
      <c r="D1180" s="218"/>
      <c r="E1180" s="218"/>
      <c r="F1180" s="220"/>
      <c r="G1180" s="218"/>
      <c r="H1180" s="298"/>
      <c r="I1180" s="218"/>
      <c r="J1180" s="218"/>
      <c r="K1180" s="218"/>
      <c r="L1180" s="218"/>
      <c r="M1180" s="299"/>
      <c r="N1180" s="299"/>
      <c r="O1180" s="218"/>
      <c r="P1180" s="218"/>
      <c r="Q1180" s="218"/>
      <c r="R1180" s="233"/>
      <c r="S1180" s="178"/>
    </row>
    <row r="1181" spans="1:19" x14ac:dyDescent="0.2">
      <c r="A1181" s="238" t="s">
        <v>120</v>
      </c>
      <c r="B1181" s="263"/>
      <c r="C1181" s="439"/>
      <c r="D1181" s="218"/>
      <c r="E1181" s="218"/>
      <c r="F1181" s="220"/>
      <c r="G1181" s="218"/>
      <c r="H1181" s="298"/>
      <c r="I1181" s="218"/>
      <c r="J1181" s="218"/>
      <c r="K1181" s="218"/>
      <c r="L1181" s="218"/>
      <c r="M1181" s="299"/>
      <c r="N1181" s="299"/>
      <c r="O1181" s="218"/>
      <c r="P1181" s="218"/>
      <c r="Q1181" s="218"/>
      <c r="R1181" s="233"/>
      <c r="S1181" s="178"/>
    </row>
    <row r="1182" spans="1:19" ht="24" x14ac:dyDescent="0.2">
      <c r="A1182" s="238" t="s">
        <v>616</v>
      </c>
      <c r="B1182" s="263"/>
      <c r="C1182" s="439"/>
      <c r="D1182" s="218"/>
      <c r="E1182" s="218"/>
      <c r="F1182" s="220"/>
      <c r="G1182" s="218"/>
      <c r="H1182" s="298"/>
      <c r="I1182" s="218"/>
      <c r="J1182" s="218"/>
      <c r="K1182" s="218"/>
      <c r="L1182" s="218"/>
      <c r="M1182" s="299"/>
      <c r="N1182" s="299"/>
      <c r="O1182" s="218"/>
      <c r="P1182" s="218"/>
      <c r="Q1182" s="218"/>
      <c r="R1182" s="233"/>
      <c r="S1182" s="178"/>
    </row>
    <row r="1183" spans="1:19" x14ac:dyDescent="0.2">
      <c r="A1183" s="239" t="s">
        <v>122</v>
      </c>
      <c r="B1183" s="263"/>
      <c r="C1183" s="439">
        <f>C1184+C1185</f>
        <v>122000</v>
      </c>
      <c r="D1183" s="218">
        <f t="shared" ref="D1183:E1183" si="1126">D1184+D1185</f>
        <v>326000</v>
      </c>
      <c r="E1183" s="218">
        <f t="shared" si="1126"/>
        <v>0</v>
      </c>
      <c r="F1183" s="220">
        <f t="shared" ref="F1183:P1183" si="1127">F1184+F1185</f>
        <v>0</v>
      </c>
      <c r="G1183" s="218" t="e">
        <f t="shared" si="1127"/>
        <v>#VALUE!</v>
      </c>
      <c r="H1183" s="298">
        <f t="shared" si="1127"/>
        <v>0</v>
      </c>
      <c r="I1183" s="218">
        <f t="shared" si="1127"/>
        <v>0</v>
      </c>
      <c r="J1183" s="218">
        <f t="shared" si="1127"/>
        <v>313000</v>
      </c>
      <c r="K1183" s="218">
        <f t="shared" si="1127"/>
        <v>5872500</v>
      </c>
      <c r="L1183" s="218">
        <f t="shared" si="1127"/>
        <v>5872500</v>
      </c>
      <c r="M1183" s="299">
        <f t="shared" si="1127"/>
        <v>5872500</v>
      </c>
      <c r="N1183" s="299">
        <f t="shared" si="1127"/>
        <v>5872500</v>
      </c>
      <c r="O1183" s="218">
        <f t="shared" si="1127"/>
        <v>11745000</v>
      </c>
      <c r="P1183" s="218">
        <f t="shared" si="1127"/>
        <v>0</v>
      </c>
      <c r="Q1183" s="218"/>
      <c r="R1183" s="233"/>
      <c r="S1183" s="178"/>
    </row>
    <row r="1184" spans="1:19" x14ac:dyDescent="0.2">
      <c r="A1184" s="240" t="s">
        <v>123</v>
      </c>
      <c r="B1184" s="263"/>
      <c r="C1184" s="439">
        <f>C1189</f>
        <v>0</v>
      </c>
      <c r="D1184" s="218">
        <f t="shared" ref="D1184:E1184" si="1128">D1189</f>
        <v>0</v>
      </c>
      <c r="E1184" s="218">
        <f t="shared" si="1128"/>
        <v>0</v>
      </c>
      <c r="F1184" s="220">
        <f t="shared" ref="F1184:P1184" si="1129">F1189</f>
        <v>0</v>
      </c>
      <c r="G1184" s="218">
        <f t="shared" si="1129"/>
        <v>0</v>
      </c>
      <c r="H1184" s="298">
        <f t="shared" si="1129"/>
        <v>0</v>
      </c>
      <c r="I1184" s="218">
        <f t="shared" si="1129"/>
        <v>0</v>
      </c>
      <c r="J1184" s="218">
        <f t="shared" si="1129"/>
        <v>0</v>
      </c>
      <c r="K1184" s="218">
        <f t="shared" si="1129"/>
        <v>0</v>
      </c>
      <c r="L1184" s="218">
        <f t="shared" si="1129"/>
        <v>0</v>
      </c>
      <c r="M1184" s="299">
        <f t="shared" si="1129"/>
        <v>0</v>
      </c>
      <c r="N1184" s="299">
        <f t="shared" si="1129"/>
        <v>0</v>
      </c>
      <c r="O1184" s="218">
        <f t="shared" si="1129"/>
        <v>0</v>
      </c>
      <c r="P1184" s="218">
        <f t="shared" si="1129"/>
        <v>0</v>
      </c>
      <c r="Q1184" s="218"/>
      <c r="R1184" s="233"/>
      <c r="S1184" s="178"/>
    </row>
    <row r="1185" spans="1:19" ht="36" x14ac:dyDescent="0.2">
      <c r="A1185" s="240" t="s">
        <v>124</v>
      </c>
      <c r="B1185" s="263" t="s">
        <v>129</v>
      </c>
      <c r="C1185" s="439">
        <f>C1190</f>
        <v>122000</v>
      </c>
      <c r="D1185" s="218">
        <f t="shared" ref="D1185:E1185" si="1130">D1190</f>
        <v>326000</v>
      </c>
      <c r="E1185" s="218">
        <f t="shared" si="1130"/>
        <v>0</v>
      </c>
      <c r="F1185" s="220">
        <f t="shared" ref="F1185:P1185" si="1131">F1190</f>
        <v>0</v>
      </c>
      <c r="G1185" s="218" t="e">
        <f t="shared" si="1131"/>
        <v>#VALUE!</v>
      </c>
      <c r="H1185" s="298">
        <f t="shared" si="1131"/>
        <v>0</v>
      </c>
      <c r="I1185" s="218">
        <f t="shared" si="1131"/>
        <v>0</v>
      </c>
      <c r="J1185" s="218">
        <f t="shared" si="1131"/>
        <v>313000</v>
      </c>
      <c r="K1185" s="218">
        <f t="shared" si="1131"/>
        <v>5872500</v>
      </c>
      <c r="L1185" s="218">
        <f t="shared" si="1131"/>
        <v>5872500</v>
      </c>
      <c r="M1185" s="299">
        <f t="shared" si="1131"/>
        <v>5872500</v>
      </c>
      <c r="N1185" s="299">
        <f t="shared" si="1131"/>
        <v>5872500</v>
      </c>
      <c r="O1185" s="218">
        <f t="shared" si="1131"/>
        <v>11745000</v>
      </c>
      <c r="P1185" s="218">
        <f t="shared" si="1131"/>
        <v>0</v>
      </c>
      <c r="Q1185" s="218"/>
      <c r="R1185" s="233"/>
      <c r="S1185" s="178"/>
    </row>
    <row r="1186" spans="1:19" x14ac:dyDescent="0.2">
      <c r="A1186" s="239" t="s">
        <v>125</v>
      </c>
      <c r="B1186" s="263"/>
      <c r="C1186" s="439"/>
      <c r="D1186" s="218"/>
      <c r="E1186" s="218"/>
      <c r="F1186" s="220"/>
      <c r="G1186" s="218"/>
      <c r="H1186" s="298"/>
      <c r="I1186" s="218"/>
      <c r="J1186" s="218"/>
      <c r="K1186" s="218"/>
      <c r="L1186" s="218"/>
      <c r="M1186" s="299"/>
      <c r="N1186" s="299"/>
      <c r="O1186" s="218"/>
      <c r="P1186" s="218"/>
      <c r="Q1186" s="218"/>
      <c r="R1186" s="233"/>
      <c r="S1186" s="178"/>
    </row>
    <row r="1187" spans="1:19" x14ac:dyDescent="0.2">
      <c r="A1187" s="238" t="s">
        <v>126</v>
      </c>
      <c r="B1187" s="263"/>
      <c r="C1187" s="439"/>
      <c r="D1187" s="218"/>
      <c r="E1187" s="218"/>
      <c r="F1187" s="220"/>
      <c r="G1187" s="218"/>
      <c r="H1187" s="298"/>
      <c r="I1187" s="218"/>
      <c r="J1187" s="218"/>
      <c r="K1187" s="218"/>
      <c r="L1187" s="218"/>
      <c r="M1187" s="299"/>
      <c r="N1187" s="299"/>
      <c r="O1187" s="218"/>
      <c r="P1187" s="218"/>
      <c r="Q1187" s="218"/>
      <c r="R1187" s="233"/>
      <c r="S1187" s="178"/>
    </row>
    <row r="1188" spans="1:19" x14ac:dyDescent="0.2">
      <c r="A1188" s="238" t="s">
        <v>127</v>
      </c>
      <c r="B1188" s="263"/>
      <c r="C1188" s="439">
        <f>C1189+C1190</f>
        <v>122000</v>
      </c>
      <c r="D1188" s="218">
        <f t="shared" ref="D1188:E1188" si="1132">D1189+D1190</f>
        <v>326000</v>
      </c>
      <c r="E1188" s="218">
        <f t="shared" si="1132"/>
        <v>0</v>
      </c>
      <c r="F1188" s="220">
        <f t="shared" ref="F1188:P1188" si="1133">F1189+F1190</f>
        <v>0</v>
      </c>
      <c r="G1188" s="218" t="e">
        <f t="shared" si="1133"/>
        <v>#VALUE!</v>
      </c>
      <c r="H1188" s="298">
        <f t="shared" si="1133"/>
        <v>0</v>
      </c>
      <c r="I1188" s="218">
        <f t="shared" si="1133"/>
        <v>0</v>
      </c>
      <c r="J1188" s="218">
        <f t="shared" si="1133"/>
        <v>313000</v>
      </c>
      <c r="K1188" s="218">
        <f t="shared" si="1133"/>
        <v>5872500</v>
      </c>
      <c r="L1188" s="218">
        <f t="shared" si="1133"/>
        <v>5872500</v>
      </c>
      <c r="M1188" s="299">
        <f t="shared" si="1133"/>
        <v>5872500</v>
      </c>
      <c r="N1188" s="299">
        <f t="shared" si="1133"/>
        <v>5872500</v>
      </c>
      <c r="O1188" s="218">
        <f t="shared" si="1133"/>
        <v>11745000</v>
      </c>
      <c r="P1188" s="218">
        <f t="shared" si="1133"/>
        <v>0</v>
      </c>
      <c r="Q1188" s="218"/>
      <c r="R1188" s="233"/>
      <c r="S1188" s="178"/>
    </row>
    <row r="1189" spans="1:19" x14ac:dyDescent="0.2">
      <c r="A1189" s="240" t="s">
        <v>123</v>
      </c>
      <c r="B1189" s="263"/>
      <c r="C1189" s="439">
        <f>C1203+C1216</f>
        <v>0</v>
      </c>
      <c r="D1189" s="218">
        <f t="shared" ref="D1189:E1189" si="1134">D1203+D1216</f>
        <v>0</v>
      </c>
      <c r="E1189" s="218">
        <f t="shared" si="1134"/>
        <v>0</v>
      </c>
      <c r="F1189" s="220">
        <f t="shared" ref="F1189:P1189" si="1135">F1203+F1216</f>
        <v>0</v>
      </c>
      <c r="G1189" s="218">
        <f t="shared" si="1135"/>
        <v>0</v>
      </c>
      <c r="H1189" s="298">
        <f t="shared" si="1135"/>
        <v>0</v>
      </c>
      <c r="I1189" s="218">
        <f t="shared" si="1135"/>
        <v>0</v>
      </c>
      <c r="J1189" s="218">
        <f t="shared" si="1135"/>
        <v>0</v>
      </c>
      <c r="K1189" s="218">
        <f t="shared" si="1135"/>
        <v>0</v>
      </c>
      <c r="L1189" s="218">
        <f t="shared" si="1135"/>
        <v>0</v>
      </c>
      <c r="M1189" s="299">
        <f t="shared" si="1135"/>
        <v>0</v>
      </c>
      <c r="N1189" s="299">
        <f t="shared" si="1135"/>
        <v>0</v>
      </c>
      <c r="O1189" s="218">
        <f t="shared" si="1135"/>
        <v>0</v>
      </c>
      <c r="P1189" s="218">
        <f t="shared" si="1135"/>
        <v>0</v>
      </c>
      <c r="Q1189" s="218"/>
      <c r="R1189" s="233"/>
      <c r="S1189" s="178"/>
    </row>
    <row r="1190" spans="1:19" ht="36" x14ac:dyDescent="0.2">
      <c r="A1190" s="240" t="s">
        <v>124</v>
      </c>
      <c r="B1190" s="263" t="s">
        <v>129</v>
      </c>
      <c r="C1190" s="439">
        <f>C1204+C1217</f>
        <v>122000</v>
      </c>
      <c r="D1190" s="218">
        <f t="shared" ref="D1190:E1190" si="1136">D1204+D1217</f>
        <v>326000</v>
      </c>
      <c r="E1190" s="218">
        <f t="shared" si="1136"/>
        <v>0</v>
      </c>
      <c r="F1190" s="220">
        <f t="shared" ref="F1190:P1190" si="1137">F1204+F1217</f>
        <v>0</v>
      </c>
      <c r="G1190" s="218" t="e">
        <f t="shared" si="1137"/>
        <v>#VALUE!</v>
      </c>
      <c r="H1190" s="298">
        <f t="shared" si="1137"/>
        <v>0</v>
      </c>
      <c r="I1190" s="218">
        <f t="shared" si="1137"/>
        <v>0</v>
      </c>
      <c r="J1190" s="218">
        <f t="shared" si="1137"/>
        <v>313000</v>
      </c>
      <c r="K1190" s="218">
        <f t="shared" si="1137"/>
        <v>5872500</v>
      </c>
      <c r="L1190" s="218">
        <f t="shared" si="1137"/>
        <v>5872500</v>
      </c>
      <c r="M1190" s="299">
        <f t="shared" si="1137"/>
        <v>5872500</v>
      </c>
      <c r="N1190" s="299">
        <f t="shared" si="1137"/>
        <v>5872500</v>
      </c>
      <c r="O1190" s="218">
        <f t="shared" si="1137"/>
        <v>11745000</v>
      </c>
      <c r="P1190" s="218">
        <f t="shared" si="1137"/>
        <v>0</v>
      </c>
      <c r="Q1190" s="218"/>
      <c r="R1190" s="233"/>
      <c r="S1190" s="178"/>
    </row>
    <row r="1191" spans="1:19" ht="24" x14ac:dyDescent="0.2">
      <c r="A1191" s="244" t="s">
        <v>330</v>
      </c>
      <c r="B1191" s="332"/>
      <c r="C1191" s="333"/>
      <c r="D1191" s="301"/>
      <c r="E1191" s="301"/>
      <c r="F1191" s="303"/>
      <c r="G1191" s="301"/>
      <c r="H1191" s="304"/>
      <c r="I1191" s="301"/>
      <c r="J1191" s="301"/>
      <c r="K1191" s="301"/>
      <c r="L1191" s="301"/>
      <c r="M1191" s="305"/>
      <c r="N1191" s="305"/>
      <c r="O1191" s="301"/>
      <c r="P1191" s="301"/>
      <c r="Q1191" s="301"/>
      <c r="R1191" s="306"/>
      <c r="S1191" s="178"/>
    </row>
    <row r="1192" spans="1:19" ht="48" x14ac:dyDescent="0.2">
      <c r="A1192" s="247" t="s">
        <v>542</v>
      </c>
      <c r="B1192" s="336"/>
      <c r="C1192" s="337"/>
      <c r="D1192" s="211"/>
      <c r="E1192" s="211"/>
      <c r="F1192" s="309"/>
      <c r="G1192" s="211"/>
      <c r="H1192" s="310"/>
      <c r="I1192" s="211"/>
      <c r="J1192" s="211"/>
      <c r="K1192" s="211"/>
      <c r="L1192" s="211"/>
      <c r="M1192" s="311"/>
      <c r="N1192" s="311"/>
      <c r="O1192" s="211"/>
      <c r="P1192" s="211"/>
      <c r="Q1192" s="211"/>
      <c r="R1192" s="364" t="s">
        <v>543</v>
      </c>
    </row>
    <row r="1193" spans="1:19" x14ac:dyDescent="0.2">
      <c r="A1193" s="239" t="s">
        <v>118</v>
      </c>
      <c r="B1193" s="263"/>
      <c r="C1193" s="439">
        <f>SUM(C1194:C1197)</f>
        <v>122000</v>
      </c>
      <c r="D1193" s="322">
        <f t="shared" ref="D1193:E1193" si="1138">SUM(D1194:D1197)</f>
        <v>76000</v>
      </c>
      <c r="E1193" s="322">
        <f t="shared" si="1138"/>
        <v>0</v>
      </c>
      <c r="F1193" s="403">
        <f t="shared" ref="F1193:P1193" si="1139">SUM(F1194:F1197)</f>
        <v>0</v>
      </c>
      <c r="G1193" s="322">
        <f t="shared" si="1139"/>
        <v>0</v>
      </c>
      <c r="H1193" s="404">
        <f t="shared" si="1139"/>
        <v>0</v>
      </c>
      <c r="I1193" s="322">
        <f t="shared" si="1139"/>
        <v>0</v>
      </c>
      <c r="J1193" s="322">
        <f t="shared" si="1139"/>
        <v>63000</v>
      </c>
      <c r="K1193" s="322">
        <f t="shared" si="1139"/>
        <v>0</v>
      </c>
      <c r="L1193" s="322">
        <f t="shared" si="1139"/>
        <v>0</v>
      </c>
      <c r="M1193" s="405">
        <f t="shared" si="1139"/>
        <v>0</v>
      </c>
      <c r="N1193" s="405">
        <f t="shared" si="1139"/>
        <v>0</v>
      </c>
      <c r="O1193" s="322">
        <f t="shared" si="1139"/>
        <v>0</v>
      </c>
      <c r="P1193" s="322">
        <f t="shared" si="1139"/>
        <v>0</v>
      </c>
      <c r="Q1193" s="322"/>
      <c r="R1193" s="215"/>
    </row>
    <row r="1194" spans="1:19" x14ac:dyDescent="0.2">
      <c r="A1194" s="238" t="s">
        <v>119</v>
      </c>
      <c r="B1194" s="263"/>
      <c r="C1194" s="439"/>
      <c r="D1194" s="322"/>
      <c r="E1194" s="322"/>
      <c r="F1194" s="403"/>
      <c r="G1194" s="322"/>
      <c r="H1194" s="404"/>
      <c r="I1194" s="322"/>
      <c r="J1194" s="322"/>
      <c r="K1194" s="322"/>
      <c r="L1194" s="322"/>
      <c r="M1194" s="405"/>
      <c r="N1194" s="405"/>
      <c r="O1194" s="322"/>
      <c r="P1194" s="322"/>
      <c r="Q1194" s="322"/>
      <c r="R1194" s="215"/>
    </row>
    <row r="1195" spans="1:19" x14ac:dyDescent="0.2">
      <c r="A1195" s="238" t="s">
        <v>120</v>
      </c>
      <c r="B1195" s="263"/>
      <c r="C1195" s="439"/>
      <c r="D1195" s="322"/>
      <c r="E1195" s="322"/>
      <c r="F1195" s="403"/>
      <c r="G1195" s="322"/>
      <c r="H1195" s="404"/>
      <c r="I1195" s="322"/>
      <c r="J1195" s="322"/>
      <c r="K1195" s="322"/>
      <c r="L1195" s="322"/>
      <c r="M1195" s="405"/>
      <c r="N1195" s="405"/>
      <c r="O1195" s="322"/>
      <c r="P1195" s="322"/>
      <c r="Q1195" s="322"/>
      <c r="R1195" s="215"/>
    </row>
    <row r="1196" spans="1:19" ht="24" x14ac:dyDescent="0.2">
      <c r="A1196" s="238" t="s">
        <v>616</v>
      </c>
      <c r="B1196" s="263"/>
      <c r="C1196" s="439"/>
      <c r="D1196" s="322"/>
      <c r="E1196" s="322"/>
      <c r="F1196" s="403"/>
      <c r="G1196" s="322"/>
      <c r="H1196" s="404"/>
      <c r="I1196" s="322"/>
      <c r="J1196" s="322"/>
      <c r="K1196" s="322"/>
      <c r="L1196" s="322"/>
      <c r="M1196" s="405"/>
      <c r="N1196" s="405"/>
      <c r="O1196" s="322"/>
      <c r="P1196" s="322"/>
      <c r="Q1196" s="322"/>
      <c r="R1196" s="215"/>
    </row>
    <row r="1197" spans="1:19" x14ac:dyDescent="0.2">
      <c r="A1197" s="254" t="s">
        <v>122</v>
      </c>
      <c r="B1197" s="263"/>
      <c r="C1197" s="439">
        <f>C1198+C1199</f>
        <v>122000</v>
      </c>
      <c r="D1197" s="322">
        <f t="shared" ref="D1197:E1197" si="1140">D1198+D1199</f>
        <v>76000</v>
      </c>
      <c r="E1197" s="322">
        <f t="shared" si="1140"/>
        <v>0</v>
      </c>
      <c r="F1197" s="403">
        <f t="shared" ref="F1197:P1197" si="1141">F1198+F1199</f>
        <v>0</v>
      </c>
      <c r="G1197" s="322">
        <f t="shared" si="1141"/>
        <v>0</v>
      </c>
      <c r="H1197" s="404">
        <f t="shared" si="1141"/>
        <v>0</v>
      </c>
      <c r="I1197" s="322">
        <f t="shared" si="1141"/>
        <v>0</v>
      </c>
      <c r="J1197" s="322">
        <f t="shared" si="1141"/>
        <v>63000</v>
      </c>
      <c r="K1197" s="322">
        <f t="shared" si="1141"/>
        <v>0</v>
      </c>
      <c r="L1197" s="322">
        <f t="shared" si="1141"/>
        <v>0</v>
      </c>
      <c r="M1197" s="405">
        <f t="shared" si="1141"/>
        <v>0</v>
      </c>
      <c r="N1197" s="405">
        <f t="shared" si="1141"/>
        <v>0</v>
      </c>
      <c r="O1197" s="322">
        <f t="shared" si="1141"/>
        <v>0</v>
      </c>
      <c r="P1197" s="322">
        <f t="shared" si="1141"/>
        <v>0</v>
      </c>
      <c r="Q1197" s="322"/>
      <c r="R1197" s="215"/>
    </row>
    <row r="1198" spans="1:19" x14ac:dyDescent="0.2">
      <c r="A1198" s="241" t="s">
        <v>123</v>
      </c>
      <c r="B1198" s="263"/>
      <c r="C1198" s="439">
        <f>C1203</f>
        <v>0</v>
      </c>
      <c r="D1198" s="322">
        <f t="shared" ref="D1198:E1198" si="1142">D1203</f>
        <v>0</v>
      </c>
      <c r="E1198" s="322">
        <f t="shared" si="1142"/>
        <v>0</v>
      </c>
      <c r="F1198" s="403">
        <f t="shared" ref="F1198:P1198" si="1143">F1203</f>
        <v>0</v>
      </c>
      <c r="G1198" s="322">
        <f t="shared" si="1143"/>
        <v>0</v>
      </c>
      <c r="H1198" s="404">
        <f t="shared" si="1143"/>
        <v>0</v>
      </c>
      <c r="I1198" s="322">
        <f t="shared" si="1143"/>
        <v>0</v>
      </c>
      <c r="J1198" s="322">
        <f t="shared" si="1143"/>
        <v>0</v>
      </c>
      <c r="K1198" s="322">
        <f t="shared" si="1143"/>
        <v>0</v>
      </c>
      <c r="L1198" s="322">
        <f t="shared" si="1143"/>
        <v>0</v>
      </c>
      <c r="M1198" s="405">
        <f t="shared" si="1143"/>
        <v>0</v>
      </c>
      <c r="N1198" s="405">
        <f t="shared" si="1143"/>
        <v>0</v>
      </c>
      <c r="O1198" s="322">
        <f t="shared" si="1143"/>
        <v>0</v>
      </c>
      <c r="P1198" s="322">
        <f t="shared" si="1143"/>
        <v>0</v>
      </c>
      <c r="Q1198" s="322"/>
      <c r="R1198" s="215"/>
    </row>
    <row r="1199" spans="1:19" ht="36" x14ac:dyDescent="0.2">
      <c r="A1199" s="241" t="s">
        <v>124</v>
      </c>
      <c r="B1199" s="263"/>
      <c r="C1199" s="439">
        <f>C1204</f>
        <v>122000</v>
      </c>
      <c r="D1199" s="322">
        <f t="shared" ref="D1199:E1199" si="1144">D1204</f>
        <v>76000</v>
      </c>
      <c r="E1199" s="322">
        <f t="shared" si="1144"/>
        <v>0</v>
      </c>
      <c r="F1199" s="403">
        <f t="shared" ref="F1199:P1199" si="1145">F1204</f>
        <v>0</v>
      </c>
      <c r="G1199" s="322">
        <f t="shared" si="1145"/>
        <v>0</v>
      </c>
      <c r="H1199" s="404">
        <f t="shared" si="1145"/>
        <v>0</v>
      </c>
      <c r="I1199" s="322">
        <f t="shared" si="1145"/>
        <v>0</v>
      </c>
      <c r="J1199" s="322">
        <f t="shared" si="1145"/>
        <v>63000</v>
      </c>
      <c r="K1199" s="322">
        <f t="shared" si="1145"/>
        <v>0</v>
      </c>
      <c r="L1199" s="322">
        <f t="shared" si="1145"/>
        <v>0</v>
      </c>
      <c r="M1199" s="405">
        <f t="shared" si="1145"/>
        <v>0</v>
      </c>
      <c r="N1199" s="405">
        <f t="shared" si="1145"/>
        <v>0</v>
      </c>
      <c r="O1199" s="322">
        <f t="shared" si="1145"/>
        <v>0</v>
      </c>
      <c r="P1199" s="322">
        <f t="shared" si="1145"/>
        <v>0</v>
      </c>
      <c r="Q1199" s="322"/>
      <c r="R1199" s="215"/>
    </row>
    <row r="1200" spans="1:19" x14ac:dyDescent="0.2">
      <c r="A1200" s="254" t="s">
        <v>125</v>
      </c>
      <c r="B1200" s="263"/>
      <c r="C1200" s="439"/>
      <c r="D1200" s="322"/>
      <c r="E1200" s="322"/>
      <c r="F1200" s="403"/>
      <c r="G1200" s="322"/>
      <c r="H1200" s="404"/>
      <c r="I1200" s="322"/>
      <c r="J1200" s="322"/>
      <c r="K1200" s="322"/>
      <c r="L1200" s="322"/>
      <c r="M1200" s="405"/>
      <c r="N1200" s="405"/>
      <c r="O1200" s="322"/>
      <c r="P1200" s="322"/>
      <c r="Q1200" s="322"/>
      <c r="R1200" s="215"/>
    </row>
    <row r="1201" spans="1:19" x14ac:dyDescent="0.2">
      <c r="A1201" s="253" t="s">
        <v>126</v>
      </c>
      <c r="B1201" s="263"/>
      <c r="C1201" s="439"/>
      <c r="D1201" s="322"/>
      <c r="E1201" s="322"/>
      <c r="F1201" s="403"/>
      <c r="G1201" s="322"/>
      <c r="H1201" s="404"/>
      <c r="I1201" s="322"/>
      <c r="J1201" s="322"/>
      <c r="K1201" s="322"/>
      <c r="L1201" s="322"/>
      <c r="M1201" s="405"/>
      <c r="N1201" s="405"/>
      <c r="O1201" s="322"/>
      <c r="P1201" s="322"/>
      <c r="Q1201" s="322"/>
      <c r="R1201" s="215"/>
    </row>
    <row r="1202" spans="1:19" x14ac:dyDescent="0.2">
      <c r="A1202" s="253" t="s">
        <v>127</v>
      </c>
      <c r="B1202" s="263"/>
      <c r="C1202" s="439">
        <f>C1203+C1204</f>
        <v>122000</v>
      </c>
      <c r="D1202" s="322">
        <f t="shared" ref="D1202:E1202" si="1146">D1203+D1204</f>
        <v>76000</v>
      </c>
      <c r="E1202" s="322">
        <f t="shared" si="1146"/>
        <v>0</v>
      </c>
      <c r="F1202" s="403">
        <f t="shared" ref="F1202:P1202" si="1147">F1203+F1204</f>
        <v>0</v>
      </c>
      <c r="G1202" s="322">
        <f t="shared" si="1147"/>
        <v>0</v>
      </c>
      <c r="H1202" s="404">
        <f t="shared" si="1147"/>
        <v>0</v>
      </c>
      <c r="I1202" s="322">
        <f t="shared" si="1147"/>
        <v>0</v>
      </c>
      <c r="J1202" s="322">
        <f t="shared" si="1147"/>
        <v>63000</v>
      </c>
      <c r="K1202" s="322">
        <f t="shared" si="1147"/>
        <v>0</v>
      </c>
      <c r="L1202" s="322">
        <f t="shared" si="1147"/>
        <v>0</v>
      </c>
      <c r="M1202" s="405">
        <f t="shared" si="1147"/>
        <v>0</v>
      </c>
      <c r="N1202" s="405">
        <f t="shared" si="1147"/>
        <v>0</v>
      </c>
      <c r="O1202" s="322">
        <f t="shared" si="1147"/>
        <v>0</v>
      </c>
      <c r="P1202" s="322">
        <f t="shared" si="1147"/>
        <v>0</v>
      </c>
      <c r="Q1202" s="322"/>
      <c r="R1202" s="215"/>
    </row>
    <row r="1203" spans="1:19" x14ac:dyDescent="0.2">
      <c r="A1203" s="241" t="s">
        <v>123</v>
      </c>
      <c r="B1203" s="263"/>
      <c r="C1203" s="439"/>
      <c r="D1203" s="322"/>
      <c r="E1203" s="322"/>
      <c r="F1203" s="403"/>
      <c r="G1203" s="322"/>
      <c r="H1203" s="404"/>
      <c r="I1203" s="322"/>
      <c r="J1203" s="322"/>
      <c r="K1203" s="322"/>
      <c r="L1203" s="322"/>
      <c r="M1203" s="405"/>
      <c r="N1203" s="405"/>
      <c r="O1203" s="322"/>
      <c r="P1203" s="322"/>
      <c r="Q1203" s="322"/>
      <c r="R1203" s="215"/>
    </row>
    <row r="1204" spans="1:19" ht="72" x14ac:dyDescent="0.2">
      <c r="A1204" s="241" t="s">
        <v>124</v>
      </c>
      <c r="B1204" s="263" t="s">
        <v>104</v>
      </c>
      <c r="C1204" s="439">
        <v>122000</v>
      </c>
      <c r="D1204" s="322">
        <v>76000</v>
      </c>
      <c r="E1204" s="322"/>
      <c r="F1204" s="403"/>
      <c r="G1204" s="322"/>
      <c r="H1204" s="404"/>
      <c r="I1204" s="322"/>
      <c r="J1204" s="322">
        <v>63000</v>
      </c>
      <c r="K1204" s="322"/>
      <c r="L1204" s="322"/>
      <c r="M1204" s="405"/>
      <c r="N1204" s="405"/>
      <c r="O1204" s="322"/>
      <c r="P1204" s="322"/>
      <c r="Q1204" s="322"/>
      <c r="R1204" s="316" t="s">
        <v>544</v>
      </c>
    </row>
    <row r="1205" spans="1:19" ht="24" x14ac:dyDescent="0.2">
      <c r="A1205" s="244" t="s">
        <v>334</v>
      </c>
      <c r="B1205" s="332"/>
      <c r="C1205" s="333"/>
      <c r="D1205" s="301"/>
      <c r="E1205" s="301"/>
      <c r="F1205" s="303"/>
      <c r="G1205" s="301"/>
      <c r="H1205" s="304"/>
      <c r="I1205" s="301"/>
      <c r="J1205" s="301"/>
      <c r="K1205" s="301"/>
      <c r="L1205" s="301"/>
      <c r="M1205" s="305"/>
      <c r="N1205" s="305"/>
      <c r="O1205" s="301"/>
      <c r="P1205" s="301"/>
      <c r="Q1205" s="301"/>
      <c r="R1205" s="306"/>
      <c r="S1205" s="178"/>
    </row>
    <row r="1206" spans="1:19" x14ac:dyDescent="0.2">
      <c r="A1206" s="239" t="s">
        <v>118</v>
      </c>
      <c r="B1206" s="263"/>
      <c r="C1206" s="439">
        <f>SUM(C1207:C1210)</f>
        <v>0</v>
      </c>
      <c r="D1206" s="218">
        <f t="shared" ref="D1206:E1206" si="1148">SUM(D1207:D1210)</f>
        <v>250000</v>
      </c>
      <c r="E1206" s="218">
        <f t="shared" si="1148"/>
        <v>0</v>
      </c>
      <c r="F1206" s="220">
        <f t="shared" ref="F1206:P1206" si="1149">SUM(F1207:F1210)</f>
        <v>0</v>
      </c>
      <c r="G1206" s="218" t="e">
        <f t="shared" si="1149"/>
        <v>#VALUE!</v>
      </c>
      <c r="H1206" s="298">
        <f t="shared" si="1149"/>
        <v>0</v>
      </c>
      <c r="I1206" s="218">
        <f t="shared" si="1149"/>
        <v>0</v>
      </c>
      <c r="J1206" s="218">
        <f t="shared" si="1149"/>
        <v>250000</v>
      </c>
      <c r="K1206" s="218">
        <f t="shared" si="1149"/>
        <v>5872500</v>
      </c>
      <c r="L1206" s="218">
        <f t="shared" si="1149"/>
        <v>5872500</v>
      </c>
      <c r="M1206" s="299">
        <f t="shared" si="1149"/>
        <v>5872500</v>
      </c>
      <c r="N1206" s="299">
        <f t="shared" si="1149"/>
        <v>5872500</v>
      </c>
      <c r="O1206" s="218">
        <f t="shared" si="1149"/>
        <v>11745000</v>
      </c>
      <c r="P1206" s="218">
        <f t="shared" si="1149"/>
        <v>0</v>
      </c>
      <c r="Q1206" s="218"/>
      <c r="R1206" s="233"/>
      <c r="S1206" s="178"/>
    </row>
    <row r="1207" spans="1:19" x14ac:dyDescent="0.2">
      <c r="A1207" s="238" t="s">
        <v>119</v>
      </c>
      <c r="B1207" s="263"/>
      <c r="C1207" s="439"/>
      <c r="D1207" s="218"/>
      <c r="E1207" s="218"/>
      <c r="F1207" s="220"/>
      <c r="G1207" s="218"/>
      <c r="H1207" s="298"/>
      <c r="I1207" s="218"/>
      <c r="J1207" s="218"/>
      <c r="K1207" s="218"/>
      <c r="L1207" s="218"/>
      <c r="M1207" s="299"/>
      <c r="N1207" s="299"/>
      <c r="O1207" s="218"/>
      <c r="P1207" s="218"/>
      <c r="Q1207" s="218"/>
      <c r="R1207" s="233"/>
      <c r="S1207" s="178"/>
    </row>
    <row r="1208" spans="1:19" x14ac:dyDescent="0.2">
      <c r="A1208" s="238" t="s">
        <v>120</v>
      </c>
      <c r="B1208" s="263"/>
      <c r="C1208" s="439"/>
      <c r="D1208" s="218"/>
      <c r="E1208" s="218"/>
      <c r="F1208" s="220"/>
      <c r="G1208" s="218"/>
      <c r="H1208" s="298"/>
      <c r="I1208" s="218"/>
      <c r="J1208" s="218"/>
      <c r="K1208" s="218"/>
      <c r="L1208" s="218"/>
      <c r="M1208" s="299"/>
      <c r="N1208" s="299"/>
      <c r="O1208" s="218"/>
      <c r="P1208" s="218"/>
      <c r="Q1208" s="218"/>
      <c r="R1208" s="233"/>
      <c r="S1208" s="178"/>
    </row>
    <row r="1209" spans="1:19" ht="24" x14ac:dyDescent="0.2">
      <c r="A1209" s="238" t="s">
        <v>616</v>
      </c>
      <c r="B1209" s="263"/>
      <c r="C1209" s="439"/>
      <c r="D1209" s="218"/>
      <c r="E1209" s="218"/>
      <c r="F1209" s="220"/>
      <c r="G1209" s="218"/>
      <c r="H1209" s="298"/>
      <c r="I1209" s="218"/>
      <c r="J1209" s="218"/>
      <c r="K1209" s="218"/>
      <c r="L1209" s="218"/>
      <c r="M1209" s="299"/>
      <c r="N1209" s="299"/>
      <c r="O1209" s="218"/>
      <c r="P1209" s="218"/>
      <c r="Q1209" s="218"/>
      <c r="R1209" s="233"/>
      <c r="S1209" s="178"/>
    </row>
    <row r="1210" spans="1:19" x14ac:dyDescent="0.2">
      <c r="A1210" s="239" t="s">
        <v>122</v>
      </c>
      <c r="B1210" s="263"/>
      <c r="C1210" s="439">
        <f>C1211+C1212</f>
        <v>0</v>
      </c>
      <c r="D1210" s="218">
        <f t="shared" ref="D1210:E1210" si="1150">D1211+D1212</f>
        <v>250000</v>
      </c>
      <c r="E1210" s="218">
        <f t="shared" si="1150"/>
        <v>0</v>
      </c>
      <c r="F1210" s="220">
        <f t="shared" ref="F1210:P1210" si="1151">F1211+F1212</f>
        <v>0</v>
      </c>
      <c r="G1210" s="218" t="e">
        <f t="shared" si="1151"/>
        <v>#VALUE!</v>
      </c>
      <c r="H1210" s="298">
        <f t="shared" si="1151"/>
        <v>0</v>
      </c>
      <c r="I1210" s="218">
        <f t="shared" si="1151"/>
        <v>0</v>
      </c>
      <c r="J1210" s="218">
        <f t="shared" si="1151"/>
        <v>250000</v>
      </c>
      <c r="K1210" s="218">
        <f t="shared" si="1151"/>
        <v>5872500</v>
      </c>
      <c r="L1210" s="218">
        <f t="shared" si="1151"/>
        <v>5872500</v>
      </c>
      <c r="M1210" s="299">
        <f t="shared" si="1151"/>
        <v>5872500</v>
      </c>
      <c r="N1210" s="299">
        <f t="shared" si="1151"/>
        <v>5872500</v>
      </c>
      <c r="O1210" s="218">
        <f t="shared" si="1151"/>
        <v>11745000</v>
      </c>
      <c r="P1210" s="218">
        <f t="shared" si="1151"/>
        <v>0</v>
      </c>
      <c r="Q1210" s="218"/>
      <c r="R1210" s="233"/>
      <c r="S1210" s="178"/>
    </row>
    <row r="1211" spans="1:19" x14ac:dyDescent="0.2">
      <c r="A1211" s="240" t="s">
        <v>123</v>
      </c>
      <c r="B1211" s="263"/>
      <c r="C1211" s="439">
        <f>C1216</f>
        <v>0</v>
      </c>
      <c r="D1211" s="218">
        <f t="shared" ref="D1211:E1211" si="1152">D1216</f>
        <v>0</v>
      </c>
      <c r="E1211" s="218">
        <f t="shared" si="1152"/>
        <v>0</v>
      </c>
      <c r="F1211" s="220">
        <f t="shared" ref="F1211:P1211" si="1153">F1216</f>
        <v>0</v>
      </c>
      <c r="G1211" s="218">
        <f t="shared" si="1153"/>
        <v>0</v>
      </c>
      <c r="H1211" s="298">
        <f t="shared" si="1153"/>
        <v>0</v>
      </c>
      <c r="I1211" s="218">
        <f t="shared" si="1153"/>
        <v>0</v>
      </c>
      <c r="J1211" s="218">
        <f t="shared" si="1153"/>
        <v>0</v>
      </c>
      <c r="K1211" s="218">
        <f t="shared" si="1153"/>
        <v>0</v>
      </c>
      <c r="L1211" s="218">
        <f t="shared" si="1153"/>
        <v>0</v>
      </c>
      <c r="M1211" s="299">
        <f t="shared" si="1153"/>
        <v>0</v>
      </c>
      <c r="N1211" s="299">
        <f t="shared" si="1153"/>
        <v>0</v>
      </c>
      <c r="O1211" s="218">
        <f t="shared" si="1153"/>
        <v>0</v>
      </c>
      <c r="P1211" s="218">
        <f t="shared" si="1153"/>
        <v>0</v>
      </c>
      <c r="Q1211" s="218"/>
      <c r="R1211" s="233"/>
      <c r="S1211" s="178"/>
    </row>
    <row r="1212" spans="1:19" ht="36" x14ac:dyDescent="0.2">
      <c r="A1212" s="240" t="s">
        <v>124</v>
      </c>
      <c r="B1212" s="263" t="s">
        <v>129</v>
      </c>
      <c r="C1212" s="439">
        <f>C1217</f>
        <v>0</v>
      </c>
      <c r="D1212" s="218">
        <f t="shared" ref="D1212:E1212" si="1154">D1217</f>
        <v>250000</v>
      </c>
      <c r="E1212" s="218">
        <f t="shared" si="1154"/>
        <v>0</v>
      </c>
      <c r="F1212" s="220">
        <f t="shared" ref="F1212:P1212" si="1155">F1217</f>
        <v>0</v>
      </c>
      <c r="G1212" s="218" t="e">
        <f t="shared" si="1155"/>
        <v>#VALUE!</v>
      </c>
      <c r="H1212" s="298">
        <f t="shared" si="1155"/>
        <v>0</v>
      </c>
      <c r="I1212" s="218">
        <f t="shared" si="1155"/>
        <v>0</v>
      </c>
      <c r="J1212" s="218">
        <f t="shared" si="1155"/>
        <v>250000</v>
      </c>
      <c r="K1212" s="218">
        <f t="shared" si="1155"/>
        <v>5872500</v>
      </c>
      <c r="L1212" s="218">
        <f t="shared" si="1155"/>
        <v>5872500</v>
      </c>
      <c r="M1212" s="299">
        <f t="shared" si="1155"/>
        <v>5872500</v>
      </c>
      <c r="N1212" s="299">
        <f t="shared" si="1155"/>
        <v>5872500</v>
      </c>
      <c r="O1212" s="218">
        <f t="shared" si="1155"/>
        <v>11745000</v>
      </c>
      <c r="P1212" s="218">
        <f t="shared" si="1155"/>
        <v>0</v>
      </c>
      <c r="Q1212" s="218"/>
      <c r="R1212" s="233"/>
      <c r="S1212" s="178"/>
    </row>
    <row r="1213" spans="1:19" x14ac:dyDescent="0.2">
      <c r="A1213" s="239" t="s">
        <v>125</v>
      </c>
      <c r="B1213" s="263"/>
      <c r="C1213" s="439"/>
      <c r="D1213" s="218"/>
      <c r="E1213" s="218"/>
      <c r="F1213" s="220"/>
      <c r="G1213" s="218"/>
      <c r="H1213" s="298"/>
      <c r="I1213" s="218"/>
      <c r="J1213" s="218"/>
      <c r="K1213" s="218"/>
      <c r="L1213" s="218"/>
      <c r="M1213" s="299"/>
      <c r="N1213" s="299"/>
      <c r="O1213" s="218"/>
      <c r="P1213" s="218"/>
      <c r="Q1213" s="218"/>
      <c r="R1213" s="233"/>
      <c r="S1213" s="178"/>
    </row>
    <row r="1214" spans="1:19" x14ac:dyDescent="0.2">
      <c r="A1214" s="238" t="s">
        <v>126</v>
      </c>
      <c r="B1214" s="263"/>
      <c r="C1214" s="439"/>
      <c r="D1214" s="218"/>
      <c r="E1214" s="218"/>
      <c r="F1214" s="220"/>
      <c r="G1214" s="218"/>
      <c r="H1214" s="298"/>
      <c r="I1214" s="218"/>
      <c r="J1214" s="218"/>
      <c r="K1214" s="218"/>
      <c r="L1214" s="218"/>
      <c r="M1214" s="299"/>
      <c r="N1214" s="299"/>
      <c r="O1214" s="218"/>
      <c r="P1214" s="218"/>
      <c r="Q1214" s="218"/>
      <c r="R1214" s="233"/>
      <c r="S1214" s="178"/>
    </row>
    <row r="1215" spans="1:19" x14ac:dyDescent="0.2">
      <c r="A1215" s="238" t="s">
        <v>127</v>
      </c>
      <c r="B1215" s="263"/>
      <c r="C1215" s="439">
        <f>C1216+C1217</f>
        <v>0</v>
      </c>
      <c r="D1215" s="218">
        <f t="shared" ref="D1215:E1215" si="1156">D1216+D1217</f>
        <v>250000</v>
      </c>
      <c r="E1215" s="218">
        <f t="shared" si="1156"/>
        <v>0</v>
      </c>
      <c r="F1215" s="220">
        <f t="shared" ref="F1215:P1215" si="1157">F1216+F1217</f>
        <v>0</v>
      </c>
      <c r="G1215" s="218" t="e">
        <f t="shared" si="1157"/>
        <v>#VALUE!</v>
      </c>
      <c r="H1215" s="298">
        <f t="shared" si="1157"/>
        <v>0</v>
      </c>
      <c r="I1215" s="218">
        <f t="shared" si="1157"/>
        <v>0</v>
      </c>
      <c r="J1215" s="218">
        <f t="shared" si="1157"/>
        <v>250000</v>
      </c>
      <c r="K1215" s="218">
        <f t="shared" si="1157"/>
        <v>5872500</v>
      </c>
      <c r="L1215" s="218">
        <f t="shared" si="1157"/>
        <v>5872500</v>
      </c>
      <c r="M1215" s="299">
        <f t="shared" si="1157"/>
        <v>5872500</v>
      </c>
      <c r="N1215" s="299">
        <f t="shared" si="1157"/>
        <v>5872500</v>
      </c>
      <c r="O1215" s="218">
        <f t="shared" si="1157"/>
        <v>11745000</v>
      </c>
      <c r="P1215" s="218">
        <f t="shared" si="1157"/>
        <v>0</v>
      </c>
      <c r="Q1215" s="218"/>
      <c r="R1215" s="233"/>
      <c r="S1215" s="178"/>
    </row>
    <row r="1216" spans="1:19" x14ac:dyDescent="0.2">
      <c r="A1216" s="240" t="s">
        <v>123</v>
      </c>
      <c r="B1216" s="263"/>
      <c r="C1216" s="439">
        <f>C1229+C1243</f>
        <v>0</v>
      </c>
      <c r="D1216" s="218">
        <f t="shared" ref="D1216:E1216" si="1158">D1229+D1243</f>
        <v>0</v>
      </c>
      <c r="E1216" s="218">
        <f t="shared" si="1158"/>
        <v>0</v>
      </c>
      <c r="F1216" s="220">
        <f t="shared" ref="F1216:P1216" si="1159">F1229+F1243</f>
        <v>0</v>
      </c>
      <c r="G1216" s="218">
        <f t="shared" si="1159"/>
        <v>0</v>
      </c>
      <c r="H1216" s="298">
        <f t="shared" si="1159"/>
        <v>0</v>
      </c>
      <c r="I1216" s="218">
        <f t="shared" si="1159"/>
        <v>0</v>
      </c>
      <c r="J1216" s="218">
        <f t="shared" si="1159"/>
        <v>0</v>
      </c>
      <c r="K1216" s="218">
        <f t="shared" si="1159"/>
        <v>0</v>
      </c>
      <c r="L1216" s="218">
        <f t="shared" si="1159"/>
        <v>0</v>
      </c>
      <c r="M1216" s="299">
        <f t="shared" si="1159"/>
        <v>0</v>
      </c>
      <c r="N1216" s="299">
        <f t="shared" si="1159"/>
        <v>0</v>
      </c>
      <c r="O1216" s="218">
        <f t="shared" si="1159"/>
        <v>0</v>
      </c>
      <c r="P1216" s="218">
        <f t="shared" si="1159"/>
        <v>0</v>
      </c>
      <c r="Q1216" s="218"/>
      <c r="R1216" s="233"/>
      <c r="S1216" s="178"/>
    </row>
    <row r="1217" spans="1:19" ht="36" x14ac:dyDescent="0.2">
      <c r="A1217" s="240" t="s">
        <v>124</v>
      </c>
      <c r="B1217" s="263" t="s">
        <v>129</v>
      </c>
      <c r="C1217" s="439">
        <f>C1230+C1231+C1244</f>
        <v>0</v>
      </c>
      <c r="D1217" s="218">
        <f t="shared" ref="D1217:E1217" si="1160">D1230+D1231+D1244</f>
        <v>250000</v>
      </c>
      <c r="E1217" s="218">
        <f t="shared" si="1160"/>
        <v>0</v>
      </c>
      <c r="F1217" s="220">
        <f t="shared" ref="F1217:P1217" si="1161">F1230+F1231+F1244</f>
        <v>0</v>
      </c>
      <c r="G1217" s="218" t="e">
        <f t="shared" si="1161"/>
        <v>#VALUE!</v>
      </c>
      <c r="H1217" s="298">
        <f t="shared" si="1161"/>
        <v>0</v>
      </c>
      <c r="I1217" s="218">
        <f t="shared" si="1161"/>
        <v>0</v>
      </c>
      <c r="J1217" s="218">
        <f>J1230+J1231+J1244</f>
        <v>250000</v>
      </c>
      <c r="K1217" s="218">
        <f t="shared" si="1161"/>
        <v>5872500</v>
      </c>
      <c r="L1217" s="218">
        <f t="shared" si="1161"/>
        <v>5872500</v>
      </c>
      <c r="M1217" s="299">
        <f t="shared" si="1161"/>
        <v>5872500</v>
      </c>
      <c r="N1217" s="299">
        <f t="shared" si="1161"/>
        <v>5872500</v>
      </c>
      <c r="O1217" s="218">
        <f t="shared" si="1161"/>
        <v>11745000</v>
      </c>
      <c r="P1217" s="218">
        <f t="shared" si="1161"/>
        <v>0</v>
      </c>
      <c r="Q1217" s="218"/>
      <c r="R1217" s="233"/>
      <c r="S1217" s="178"/>
    </row>
    <row r="1218" spans="1:19" ht="36" x14ac:dyDescent="0.2">
      <c r="A1218" s="247" t="s">
        <v>335</v>
      </c>
      <c r="B1218" s="336"/>
      <c r="C1218" s="337"/>
      <c r="D1218" s="211"/>
      <c r="E1218" s="211"/>
      <c r="F1218" s="309"/>
      <c r="G1218" s="211"/>
      <c r="H1218" s="310"/>
      <c r="I1218" s="211"/>
      <c r="J1218" s="211"/>
      <c r="K1218" s="211"/>
      <c r="L1218" s="211"/>
      <c r="M1218" s="311"/>
      <c r="N1218" s="311"/>
      <c r="O1218" s="211"/>
      <c r="P1218" s="211"/>
      <c r="Q1218" s="211"/>
      <c r="R1218" s="209"/>
    </row>
    <row r="1219" spans="1:19" x14ac:dyDescent="0.2">
      <c r="A1219" s="254" t="s">
        <v>118</v>
      </c>
      <c r="B1219" s="263"/>
      <c r="C1219" s="439">
        <f>SUM(C1220:C1223)</f>
        <v>0</v>
      </c>
      <c r="D1219" s="322">
        <f>SUM(D1220:D1223)</f>
        <v>250000</v>
      </c>
      <c r="E1219" s="322">
        <f t="shared" ref="E1219" si="1162">SUM(E1220:E1223)</f>
        <v>0</v>
      </c>
      <c r="F1219" s="403">
        <f t="shared" ref="F1219:P1219" si="1163">SUM(F1220:F1223)</f>
        <v>0</v>
      </c>
      <c r="G1219" s="322">
        <f t="shared" si="1163"/>
        <v>0</v>
      </c>
      <c r="H1219" s="404">
        <f t="shared" si="1163"/>
        <v>0</v>
      </c>
      <c r="I1219" s="322">
        <f t="shared" si="1163"/>
        <v>0</v>
      </c>
      <c r="J1219" s="322">
        <f t="shared" si="1163"/>
        <v>250000</v>
      </c>
      <c r="K1219" s="322">
        <f t="shared" si="1163"/>
        <v>5872500</v>
      </c>
      <c r="L1219" s="322">
        <f t="shared" si="1163"/>
        <v>5872500</v>
      </c>
      <c r="M1219" s="405">
        <f t="shared" si="1163"/>
        <v>5872500</v>
      </c>
      <c r="N1219" s="405">
        <f t="shared" si="1163"/>
        <v>5872500</v>
      </c>
      <c r="O1219" s="322">
        <f t="shared" si="1163"/>
        <v>11745000</v>
      </c>
      <c r="P1219" s="322">
        <f t="shared" si="1163"/>
        <v>0</v>
      </c>
      <c r="Q1219" s="406"/>
      <c r="R1219" s="407"/>
    </row>
    <row r="1220" spans="1:19" x14ac:dyDescent="0.2">
      <c r="A1220" s="253" t="s">
        <v>119</v>
      </c>
      <c r="B1220" s="263"/>
      <c r="C1220" s="439"/>
      <c r="D1220" s="406"/>
      <c r="E1220" s="406"/>
      <c r="F1220" s="408"/>
      <c r="G1220" s="406"/>
      <c r="H1220" s="409"/>
      <c r="I1220" s="406"/>
      <c r="J1220" s="406"/>
      <c r="K1220" s="406"/>
      <c r="L1220" s="406"/>
      <c r="M1220" s="410"/>
      <c r="N1220" s="410"/>
      <c r="O1220" s="406"/>
      <c r="P1220" s="406"/>
      <c r="Q1220" s="406"/>
      <c r="R1220" s="407"/>
    </row>
    <row r="1221" spans="1:19" x14ac:dyDescent="0.2">
      <c r="A1221" s="253" t="s">
        <v>120</v>
      </c>
      <c r="B1221" s="263"/>
      <c r="C1221" s="439"/>
      <c r="D1221" s="406"/>
      <c r="E1221" s="406"/>
      <c r="F1221" s="408"/>
      <c r="G1221" s="406"/>
      <c r="H1221" s="409"/>
      <c r="I1221" s="406"/>
      <c r="J1221" s="406"/>
      <c r="K1221" s="406"/>
      <c r="L1221" s="406"/>
      <c r="M1221" s="410"/>
      <c r="N1221" s="410"/>
      <c r="O1221" s="406"/>
      <c r="P1221" s="406"/>
      <c r="Q1221" s="406"/>
      <c r="R1221" s="407"/>
    </row>
    <row r="1222" spans="1:19" ht="24" x14ac:dyDescent="0.2">
      <c r="A1222" s="253" t="s">
        <v>616</v>
      </c>
      <c r="B1222" s="263"/>
      <c r="C1222" s="439"/>
      <c r="D1222" s="406"/>
      <c r="E1222" s="406"/>
      <c r="F1222" s="408"/>
      <c r="G1222" s="406"/>
      <c r="H1222" s="409"/>
      <c r="I1222" s="406"/>
      <c r="J1222" s="406"/>
      <c r="K1222" s="406"/>
      <c r="L1222" s="406"/>
      <c r="M1222" s="410"/>
      <c r="N1222" s="410"/>
      <c r="O1222" s="406"/>
      <c r="P1222" s="406"/>
      <c r="Q1222" s="406"/>
      <c r="R1222" s="407"/>
    </row>
    <row r="1223" spans="1:19" x14ac:dyDescent="0.2">
      <c r="A1223" s="254" t="s">
        <v>122</v>
      </c>
      <c r="B1223" s="263"/>
      <c r="C1223" s="439">
        <f>C1224+C1225</f>
        <v>0</v>
      </c>
      <c r="D1223" s="322">
        <f>D1224+D1225</f>
        <v>250000</v>
      </c>
      <c r="E1223" s="322">
        <f t="shared" ref="E1223" si="1164">E1224+E1225</f>
        <v>0</v>
      </c>
      <c r="F1223" s="403">
        <f t="shared" ref="F1223:P1223" si="1165">F1224+F1225</f>
        <v>0</v>
      </c>
      <c r="G1223" s="322">
        <f t="shared" si="1165"/>
        <v>0</v>
      </c>
      <c r="H1223" s="404">
        <f t="shared" si="1165"/>
        <v>0</v>
      </c>
      <c r="I1223" s="322">
        <f>I1224+I1225</f>
        <v>0</v>
      </c>
      <c r="J1223" s="322">
        <f t="shared" si="1165"/>
        <v>250000</v>
      </c>
      <c r="K1223" s="322">
        <f t="shared" si="1165"/>
        <v>5872500</v>
      </c>
      <c r="L1223" s="322">
        <f t="shared" si="1165"/>
        <v>5872500</v>
      </c>
      <c r="M1223" s="405">
        <f t="shared" si="1165"/>
        <v>5872500</v>
      </c>
      <c r="N1223" s="405">
        <f t="shared" si="1165"/>
        <v>5872500</v>
      </c>
      <c r="O1223" s="322">
        <f t="shared" si="1165"/>
        <v>11745000</v>
      </c>
      <c r="P1223" s="322">
        <f t="shared" si="1165"/>
        <v>0</v>
      </c>
      <c r="Q1223" s="406"/>
      <c r="R1223" s="407"/>
    </row>
    <row r="1224" spans="1:19" x14ac:dyDescent="0.2">
      <c r="A1224" s="241" t="s">
        <v>123</v>
      </c>
      <c r="B1224" s="263"/>
      <c r="C1224" s="439">
        <f>C1229</f>
        <v>0</v>
      </c>
      <c r="D1224" s="406">
        <f t="shared" ref="D1224:E1224" si="1166">D1229</f>
        <v>0</v>
      </c>
      <c r="E1224" s="406">
        <f t="shared" si="1166"/>
        <v>0</v>
      </c>
      <c r="F1224" s="408">
        <f t="shared" ref="F1224:P1224" si="1167">F1229</f>
        <v>0</v>
      </c>
      <c r="G1224" s="406">
        <f t="shared" si="1167"/>
        <v>0</v>
      </c>
      <c r="H1224" s="409">
        <f t="shared" si="1167"/>
        <v>0</v>
      </c>
      <c r="I1224" s="406">
        <f t="shared" si="1167"/>
        <v>0</v>
      </c>
      <c r="J1224" s="406">
        <f t="shared" si="1167"/>
        <v>0</v>
      </c>
      <c r="K1224" s="406">
        <f t="shared" si="1167"/>
        <v>0</v>
      </c>
      <c r="L1224" s="406">
        <f t="shared" si="1167"/>
        <v>0</v>
      </c>
      <c r="M1224" s="410">
        <f t="shared" si="1167"/>
        <v>0</v>
      </c>
      <c r="N1224" s="410">
        <f t="shared" si="1167"/>
        <v>0</v>
      </c>
      <c r="O1224" s="406">
        <f t="shared" si="1167"/>
        <v>0</v>
      </c>
      <c r="P1224" s="406">
        <f t="shared" si="1167"/>
        <v>0</v>
      </c>
      <c r="Q1224" s="406"/>
      <c r="R1224" s="407"/>
    </row>
    <row r="1225" spans="1:19" ht="36" x14ac:dyDescent="0.2">
      <c r="A1225" s="241" t="s">
        <v>124</v>
      </c>
      <c r="B1225" s="263"/>
      <c r="C1225" s="439">
        <f>C1230+C1231</f>
        <v>0</v>
      </c>
      <c r="D1225" s="322">
        <f t="shared" ref="D1225:E1225" si="1168">D1230+D1231</f>
        <v>250000</v>
      </c>
      <c r="E1225" s="322">
        <f t="shared" si="1168"/>
        <v>0</v>
      </c>
      <c r="F1225" s="403">
        <f t="shared" ref="F1225:P1225" si="1169">F1230+F1231</f>
        <v>0</v>
      </c>
      <c r="G1225" s="322">
        <f t="shared" si="1169"/>
        <v>0</v>
      </c>
      <c r="H1225" s="404">
        <f t="shared" si="1169"/>
        <v>0</v>
      </c>
      <c r="I1225" s="322">
        <f>I1230+I1231</f>
        <v>0</v>
      </c>
      <c r="J1225" s="322">
        <f t="shared" si="1169"/>
        <v>250000</v>
      </c>
      <c r="K1225" s="322">
        <f t="shared" si="1169"/>
        <v>5872500</v>
      </c>
      <c r="L1225" s="322">
        <f t="shared" si="1169"/>
        <v>5872500</v>
      </c>
      <c r="M1225" s="405">
        <f t="shared" si="1169"/>
        <v>5872500</v>
      </c>
      <c r="N1225" s="405">
        <f t="shared" si="1169"/>
        <v>5872500</v>
      </c>
      <c r="O1225" s="322">
        <f t="shared" si="1169"/>
        <v>11745000</v>
      </c>
      <c r="P1225" s="322">
        <f t="shared" si="1169"/>
        <v>0</v>
      </c>
      <c r="Q1225" s="406"/>
      <c r="R1225" s="407"/>
    </row>
    <row r="1226" spans="1:19" x14ac:dyDescent="0.2">
      <c r="A1226" s="254" t="s">
        <v>125</v>
      </c>
      <c r="B1226" s="263"/>
      <c r="C1226" s="439"/>
      <c r="D1226" s="406"/>
      <c r="E1226" s="406"/>
      <c r="F1226" s="408"/>
      <c r="G1226" s="406"/>
      <c r="H1226" s="409"/>
      <c r="I1226" s="406"/>
      <c r="J1226" s="406"/>
      <c r="K1226" s="406"/>
      <c r="L1226" s="406"/>
      <c r="M1226" s="410"/>
      <c r="N1226" s="410"/>
      <c r="O1226" s="406"/>
      <c r="P1226" s="406"/>
      <c r="Q1226" s="406"/>
      <c r="R1226" s="407"/>
    </row>
    <row r="1227" spans="1:19" x14ac:dyDescent="0.2">
      <c r="A1227" s="253" t="s">
        <v>126</v>
      </c>
      <c r="B1227" s="263"/>
      <c r="C1227" s="439"/>
      <c r="D1227" s="406"/>
      <c r="E1227" s="406"/>
      <c r="F1227" s="408"/>
      <c r="G1227" s="406"/>
      <c r="H1227" s="409"/>
      <c r="I1227" s="406"/>
      <c r="J1227" s="406"/>
      <c r="K1227" s="406"/>
      <c r="L1227" s="406"/>
      <c r="M1227" s="410"/>
      <c r="N1227" s="410"/>
      <c r="O1227" s="406"/>
      <c r="P1227" s="406"/>
      <c r="Q1227" s="406"/>
      <c r="R1227" s="407"/>
    </row>
    <row r="1228" spans="1:19" x14ac:dyDescent="0.2">
      <c r="A1228" s="253" t="s">
        <v>127</v>
      </c>
      <c r="B1228" s="263"/>
      <c r="C1228" s="439">
        <f>C1229+C1230+C1231</f>
        <v>0</v>
      </c>
      <c r="D1228" s="322">
        <f t="shared" ref="D1228:E1228" si="1170">D1229+D1230+D1231</f>
        <v>250000</v>
      </c>
      <c r="E1228" s="322">
        <f t="shared" si="1170"/>
        <v>0</v>
      </c>
      <c r="F1228" s="403">
        <f t="shared" ref="F1228:P1228" si="1171">F1229+F1230+F1231</f>
        <v>0</v>
      </c>
      <c r="G1228" s="322">
        <f t="shared" si="1171"/>
        <v>0</v>
      </c>
      <c r="H1228" s="404">
        <f t="shared" si="1171"/>
        <v>0</v>
      </c>
      <c r="I1228" s="322">
        <f>I1229+I1230+I1231</f>
        <v>0</v>
      </c>
      <c r="J1228" s="322">
        <f t="shared" si="1171"/>
        <v>250000</v>
      </c>
      <c r="K1228" s="322">
        <f t="shared" si="1171"/>
        <v>5872500</v>
      </c>
      <c r="L1228" s="322">
        <f t="shared" si="1171"/>
        <v>5872500</v>
      </c>
      <c r="M1228" s="405">
        <f t="shared" si="1171"/>
        <v>5872500</v>
      </c>
      <c r="N1228" s="405">
        <f t="shared" si="1171"/>
        <v>5872500</v>
      </c>
      <c r="O1228" s="322">
        <f t="shared" si="1171"/>
        <v>11745000</v>
      </c>
      <c r="P1228" s="322">
        <f t="shared" si="1171"/>
        <v>0</v>
      </c>
      <c r="Q1228" s="406"/>
      <c r="R1228" s="407"/>
    </row>
    <row r="1229" spans="1:19" x14ac:dyDescent="0.2">
      <c r="A1229" s="241" t="s">
        <v>123</v>
      </c>
      <c r="B1229" s="263"/>
      <c r="C1229" s="439"/>
      <c r="D1229" s="406"/>
      <c r="E1229" s="218"/>
      <c r="F1229" s="408"/>
      <c r="G1229" s="406"/>
      <c r="H1229" s="409"/>
      <c r="I1229" s="406"/>
      <c r="J1229" s="406"/>
      <c r="K1229" s="406"/>
      <c r="L1229" s="406"/>
      <c r="M1229" s="410"/>
      <c r="N1229" s="410"/>
      <c r="O1229" s="406"/>
      <c r="P1229" s="406"/>
      <c r="Q1229" s="406"/>
      <c r="R1229" s="407"/>
    </row>
    <row r="1230" spans="1:19" ht="84" x14ac:dyDescent="0.2">
      <c r="A1230" s="241" t="s">
        <v>124</v>
      </c>
      <c r="B1230" s="263" t="s">
        <v>105</v>
      </c>
      <c r="C1230" s="439"/>
      <c r="D1230" s="406">
        <v>250000</v>
      </c>
      <c r="E1230" s="218"/>
      <c r="F1230" s="403"/>
      <c r="G1230" s="322"/>
      <c r="H1230" s="404"/>
      <c r="I1230" s="322"/>
      <c r="J1230" s="322">
        <v>250000</v>
      </c>
      <c r="K1230" s="322"/>
      <c r="L1230" s="322"/>
      <c r="M1230" s="405"/>
      <c r="N1230" s="405"/>
      <c r="O1230" s="322"/>
      <c r="P1230" s="322"/>
      <c r="Q1230" s="406"/>
      <c r="R1230" s="411" t="s">
        <v>545</v>
      </c>
    </row>
    <row r="1231" spans="1:19" ht="64.5" customHeight="1" x14ac:dyDescent="0.2">
      <c r="A1231" s="241" t="s">
        <v>124</v>
      </c>
      <c r="B1231" s="263" t="s">
        <v>546</v>
      </c>
      <c r="C1231" s="381"/>
      <c r="D1231" s="322"/>
      <c r="E1231" s="218"/>
      <c r="F1231" s="403"/>
      <c r="G1231" s="322"/>
      <c r="H1231" s="404"/>
      <c r="I1231" s="322"/>
      <c r="J1231" s="322"/>
      <c r="K1231" s="403">
        <v>5872500</v>
      </c>
      <c r="L1231" s="403">
        <v>5872500</v>
      </c>
      <c r="M1231" s="405">
        <v>5872500</v>
      </c>
      <c r="N1231" s="405">
        <v>5872500</v>
      </c>
      <c r="O1231" s="403">
        <f>M1231+N1231</f>
        <v>11745000</v>
      </c>
      <c r="P1231" s="322"/>
      <c r="Q1231" s="406"/>
      <c r="R1231" s="411" t="s">
        <v>547</v>
      </c>
    </row>
    <row r="1232" spans="1:19" ht="36" x14ac:dyDescent="0.2">
      <c r="A1232" s="247" t="s">
        <v>337</v>
      </c>
      <c r="B1232" s="412"/>
      <c r="C1232" s="413"/>
      <c r="D1232" s="414"/>
      <c r="E1232" s="414"/>
      <c r="F1232" s="415"/>
      <c r="G1232" s="414"/>
      <c r="H1232" s="416"/>
      <c r="I1232" s="414"/>
      <c r="J1232" s="414"/>
      <c r="K1232" s="414"/>
      <c r="L1232" s="414"/>
      <c r="M1232" s="417"/>
      <c r="N1232" s="417"/>
      <c r="O1232" s="414"/>
      <c r="P1232" s="414"/>
      <c r="Q1232" s="414"/>
      <c r="R1232" s="418" t="s">
        <v>548</v>
      </c>
    </row>
    <row r="1233" spans="1:19" hidden="1" x14ac:dyDescent="0.2">
      <c r="A1233" s="239" t="s">
        <v>118</v>
      </c>
      <c r="B1233" s="263"/>
      <c r="C1233" s="277">
        <f>SUM(C1234:C1237)</f>
        <v>0</v>
      </c>
      <c r="D1233" s="218">
        <f t="shared" ref="D1233:E1233" si="1172">SUM(D1234:D1237)</f>
        <v>0</v>
      </c>
      <c r="E1233" s="218">
        <f t="shared" si="1172"/>
        <v>0</v>
      </c>
      <c r="F1233" s="220">
        <f t="shared" ref="F1233:P1233" si="1173">SUM(F1234:F1237)</f>
        <v>0</v>
      </c>
      <c r="G1233" s="218" t="e">
        <f t="shared" si="1173"/>
        <v>#VALUE!</v>
      </c>
      <c r="H1233" s="298">
        <f t="shared" si="1173"/>
        <v>0</v>
      </c>
      <c r="I1233" s="218">
        <f t="shared" si="1173"/>
        <v>0</v>
      </c>
      <c r="J1233" s="218">
        <f t="shared" si="1173"/>
        <v>0</v>
      </c>
      <c r="K1233" s="218">
        <f t="shared" si="1173"/>
        <v>0</v>
      </c>
      <c r="L1233" s="218">
        <f t="shared" si="1173"/>
        <v>0</v>
      </c>
      <c r="M1233" s="299">
        <f t="shared" si="1173"/>
        <v>0</v>
      </c>
      <c r="N1233" s="299">
        <f t="shared" si="1173"/>
        <v>0</v>
      </c>
      <c r="O1233" s="218">
        <f t="shared" si="1173"/>
        <v>0</v>
      </c>
      <c r="P1233" s="218">
        <f t="shared" si="1173"/>
        <v>0</v>
      </c>
      <c r="Q1233" s="218"/>
      <c r="R1233" s="233"/>
      <c r="S1233" s="178"/>
    </row>
    <row r="1234" spans="1:19" hidden="1" x14ac:dyDescent="0.2">
      <c r="A1234" s="238" t="s">
        <v>119</v>
      </c>
      <c r="B1234" s="263"/>
      <c r="C1234" s="277"/>
      <c r="D1234" s="218"/>
      <c r="E1234" s="218"/>
      <c r="F1234" s="220"/>
      <c r="G1234" s="218"/>
      <c r="H1234" s="298"/>
      <c r="I1234" s="218"/>
      <c r="J1234" s="218"/>
      <c r="K1234" s="218"/>
      <c r="L1234" s="218"/>
      <c r="M1234" s="299"/>
      <c r="N1234" s="299"/>
      <c r="O1234" s="218"/>
      <c r="P1234" s="218"/>
      <c r="Q1234" s="218"/>
      <c r="R1234" s="233"/>
      <c r="S1234" s="178"/>
    </row>
    <row r="1235" spans="1:19" hidden="1" x14ac:dyDescent="0.2">
      <c r="A1235" s="238" t="s">
        <v>120</v>
      </c>
      <c r="B1235" s="263"/>
      <c r="C1235" s="277"/>
      <c r="D1235" s="218"/>
      <c r="E1235" s="218"/>
      <c r="F1235" s="220"/>
      <c r="G1235" s="218"/>
      <c r="H1235" s="298"/>
      <c r="I1235" s="218"/>
      <c r="J1235" s="218"/>
      <c r="K1235" s="218"/>
      <c r="L1235" s="218"/>
      <c r="M1235" s="299"/>
      <c r="N1235" s="299"/>
      <c r="O1235" s="218"/>
      <c r="P1235" s="218"/>
      <c r="Q1235" s="218"/>
      <c r="R1235" s="233"/>
      <c r="S1235" s="178"/>
    </row>
    <row r="1236" spans="1:19" ht="24" hidden="1" x14ac:dyDescent="0.2">
      <c r="A1236" s="238" t="s">
        <v>616</v>
      </c>
      <c r="B1236" s="263"/>
      <c r="C1236" s="277"/>
      <c r="D1236" s="218"/>
      <c r="E1236" s="218"/>
      <c r="F1236" s="220"/>
      <c r="G1236" s="218"/>
      <c r="H1236" s="298"/>
      <c r="I1236" s="218"/>
      <c r="J1236" s="218"/>
      <c r="K1236" s="218"/>
      <c r="L1236" s="218"/>
      <c r="M1236" s="299"/>
      <c r="N1236" s="299"/>
      <c r="O1236" s="218"/>
      <c r="P1236" s="218"/>
      <c r="Q1236" s="218"/>
      <c r="R1236" s="233"/>
      <c r="S1236" s="178"/>
    </row>
    <row r="1237" spans="1:19" hidden="1" x14ac:dyDescent="0.2">
      <c r="A1237" s="239" t="s">
        <v>122</v>
      </c>
      <c r="B1237" s="263"/>
      <c r="C1237" s="277">
        <f>C1238+C1239</f>
        <v>0</v>
      </c>
      <c r="D1237" s="218">
        <f t="shared" ref="D1237:E1237" si="1174">D1238+D1239</f>
        <v>0</v>
      </c>
      <c r="E1237" s="218">
        <f t="shared" si="1174"/>
        <v>0</v>
      </c>
      <c r="F1237" s="220">
        <f t="shared" ref="F1237:P1237" si="1175">F1238+F1239</f>
        <v>0</v>
      </c>
      <c r="G1237" s="218" t="e">
        <f t="shared" si="1175"/>
        <v>#VALUE!</v>
      </c>
      <c r="H1237" s="298">
        <f t="shared" si="1175"/>
        <v>0</v>
      </c>
      <c r="I1237" s="218">
        <f t="shared" si="1175"/>
        <v>0</v>
      </c>
      <c r="J1237" s="218">
        <f t="shared" si="1175"/>
        <v>0</v>
      </c>
      <c r="K1237" s="218">
        <f t="shared" si="1175"/>
        <v>0</v>
      </c>
      <c r="L1237" s="218">
        <f t="shared" si="1175"/>
        <v>0</v>
      </c>
      <c r="M1237" s="299">
        <f t="shared" si="1175"/>
        <v>0</v>
      </c>
      <c r="N1237" s="299">
        <f t="shared" si="1175"/>
        <v>0</v>
      </c>
      <c r="O1237" s="218">
        <f t="shared" si="1175"/>
        <v>0</v>
      </c>
      <c r="P1237" s="218">
        <f t="shared" si="1175"/>
        <v>0</v>
      </c>
      <c r="Q1237" s="218"/>
      <c r="R1237" s="233"/>
      <c r="S1237" s="178"/>
    </row>
    <row r="1238" spans="1:19" hidden="1" x14ac:dyDescent="0.2">
      <c r="A1238" s="240" t="s">
        <v>123</v>
      </c>
      <c r="B1238" s="263"/>
      <c r="C1238" s="277">
        <f>C1243</f>
        <v>0</v>
      </c>
      <c r="D1238" s="218">
        <f t="shared" ref="D1238:E1238" si="1176">D1243</f>
        <v>0</v>
      </c>
      <c r="E1238" s="218">
        <f t="shared" si="1176"/>
        <v>0</v>
      </c>
      <c r="F1238" s="220">
        <f t="shared" ref="F1238:P1238" si="1177">F1243</f>
        <v>0</v>
      </c>
      <c r="G1238" s="218">
        <f t="shared" si="1177"/>
        <v>0</v>
      </c>
      <c r="H1238" s="298">
        <f t="shared" si="1177"/>
        <v>0</v>
      </c>
      <c r="I1238" s="218">
        <f t="shared" si="1177"/>
        <v>0</v>
      </c>
      <c r="J1238" s="218">
        <f t="shared" si="1177"/>
        <v>0</v>
      </c>
      <c r="K1238" s="218">
        <f t="shared" si="1177"/>
        <v>0</v>
      </c>
      <c r="L1238" s="218">
        <f t="shared" si="1177"/>
        <v>0</v>
      </c>
      <c r="M1238" s="299">
        <f t="shared" si="1177"/>
        <v>0</v>
      </c>
      <c r="N1238" s="299">
        <f t="shared" si="1177"/>
        <v>0</v>
      </c>
      <c r="O1238" s="218">
        <f t="shared" si="1177"/>
        <v>0</v>
      </c>
      <c r="P1238" s="218">
        <f t="shared" si="1177"/>
        <v>0</v>
      </c>
      <c r="Q1238" s="218"/>
      <c r="R1238" s="233"/>
      <c r="S1238" s="178"/>
    </row>
    <row r="1239" spans="1:19" ht="36" hidden="1" x14ac:dyDescent="0.2">
      <c r="A1239" s="240" t="s">
        <v>124</v>
      </c>
      <c r="B1239" s="263" t="s">
        <v>129</v>
      </c>
      <c r="C1239" s="277">
        <f>C1244</f>
        <v>0</v>
      </c>
      <c r="D1239" s="218">
        <f t="shared" ref="D1239:E1239" si="1178">D1244</f>
        <v>0</v>
      </c>
      <c r="E1239" s="218">
        <f t="shared" si="1178"/>
        <v>0</v>
      </c>
      <c r="F1239" s="220">
        <f t="shared" ref="F1239:P1239" si="1179">F1244</f>
        <v>0</v>
      </c>
      <c r="G1239" s="218" t="str">
        <f t="shared" si="1179"/>
        <v/>
      </c>
      <c r="H1239" s="298">
        <f t="shared" si="1179"/>
        <v>0</v>
      </c>
      <c r="I1239" s="218">
        <f t="shared" si="1179"/>
        <v>0</v>
      </c>
      <c r="J1239" s="218">
        <f t="shared" si="1179"/>
        <v>0</v>
      </c>
      <c r="K1239" s="218">
        <f t="shared" si="1179"/>
        <v>0</v>
      </c>
      <c r="L1239" s="218">
        <f t="shared" si="1179"/>
        <v>0</v>
      </c>
      <c r="M1239" s="299">
        <f t="shared" si="1179"/>
        <v>0</v>
      </c>
      <c r="N1239" s="299">
        <f t="shared" si="1179"/>
        <v>0</v>
      </c>
      <c r="O1239" s="218">
        <f t="shared" si="1179"/>
        <v>0</v>
      </c>
      <c r="P1239" s="218">
        <f t="shared" si="1179"/>
        <v>0</v>
      </c>
      <c r="Q1239" s="218"/>
      <c r="R1239" s="233"/>
      <c r="S1239" s="178"/>
    </row>
    <row r="1240" spans="1:19" hidden="1" x14ac:dyDescent="0.2">
      <c r="A1240" s="239" t="s">
        <v>125</v>
      </c>
      <c r="B1240" s="263"/>
      <c r="C1240" s="277"/>
      <c r="D1240" s="218"/>
      <c r="E1240" s="218"/>
      <c r="F1240" s="220"/>
      <c r="G1240" s="218"/>
      <c r="H1240" s="298"/>
      <c r="I1240" s="218"/>
      <c r="J1240" s="218"/>
      <c r="K1240" s="218"/>
      <c r="L1240" s="218"/>
      <c r="M1240" s="299"/>
      <c r="N1240" s="299"/>
      <c r="O1240" s="218"/>
      <c r="P1240" s="218"/>
      <c r="Q1240" s="218"/>
      <c r="R1240" s="233"/>
      <c r="S1240" s="178"/>
    </row>
    <row r="1241" spans="1:19" hidden="1" x14ac:dyDescent="0.2">
      <c r="A1241" s="238" t="s">
        <v>126</v>
      </c>
      <c r="B1241" s="263"/>
      <c r="C1241" s="277"/>
      <c r="D1241" s="218"/>
      <c r="E1241" s="218"/>
      <c r="F1241" s="220"/>
      <c r="G1241" s="218"/>
      <c r="H1241" s="298"/>
      <c r="I1241" s="218"/>
      <c r="J1241" s="218"/>
      <c r="K1241" s="218"/>
      <c r="L1241" s="218"/>
      <c r="M1241" s="299"/>
      <c r="N1241" s="299"/>
      <c r="O1241" s="218"/>
      <c r="P1241" s="218"/>
      <c r="Q1241" s="218"/>
      <c r="R1241" s="233"/>
      <c r="S1241" s="178"/>
    </row>
    <row r="1242" spans="1:19" hidden="1" x14ac:dyDescent="0.2">
      <c r="A1242" s="238" t="s">
        <v>127</v>
      </c>
      <c r="B1242" s="263"/>
      <c r="C1242" s="277">
        <f>C1243+C1244</f>
        <v>0</v>
      </c>
      <c r="D1242" s="218">
        <f t="shared" ref="D1242:E1242" si="1180">D1243+D1244</f>
        <v>0</v>
      </c>
      <c r="E1242" s="218">
        <f t="shared" si="1180"/>
        <v>0</v>
      </c>
      <c r="F1242" s="220">
        <f t="shared" ref="F1242:P1242" si="1181">F1243+F1244</f>
        <v>0</v>
      </c>
      <c r="G1242" s="218" t="e">
        <f t="shared" si="1181"/>
        <v>#VALUE!</v>
      </c>
      <c r="H1242" s="298">
        <f t="shared" si="1181"/>
        <v>0</v>
      </c>
      <c r="I1242" s="218">
        <f t="shared" si="1181"/>
        <v>0</v>
      </c>
      <c r="J1242" s="218">
        <f t="shared" si="1181"/>
        <v>0</v>
      </c>
      <c r="K1242" s="218">
        <f t="shared" si="1181"/>
        <v>0</v>
      </c>
      <c r="L1242" s="218">
        <f t="shared" si="1181"/>
        <v>0</v>
      </c>
      <c r="M1242" s="299">
        <f t="shared" si="1181"/>
        <v>0</v>
      </c>
      <c r="N1242" s="299">
        <f t="shared" si="1181"/>
        <v>0</v>
      </c>
      <c r="O1242" s="218">
        <f>O1243+O1244</f>
        <v>0</v>
      </c>
      <c r="P1242" s="218">
        <f t="shared" si="1181"/>
        <v>0</v>
      </c>
      <c r="Q1242" s="218"/>
      <c r="R1242" s="233"/>
      <c r="S1242" s="178"/>
    </row>
    <row r="1243" spans="1:19" hidden="1" x14ac:dyDescent="0.2">
      <c r="A1243" s="240" t="s">
        <v>123</v>
      </c>
      <c r="B1243" s="263"/>
      <c r="C1243" s="277"/>
      <c r="D1243" s="218"/>
      <c r="E1243" s="218"/>
      <c r="F1243" s="220"/>
      <c r="G1243" s="218"/>
      <c r="H1243" s="298"/>
      <c r="I1243" s="218"/>
      <c r="J1243" s="218"/>
      <c r="K1243" s="218"/>
      <c r="L1243" s="218"/>
      <c r="M1243" s="299"/>
      <c r="N1243" s="299"/>
      <c r="O1243" s="218"/>
      <c r="P1243" s="218"/>
      <c r="Q1243" s="218"/>
      <c r="R1243" s="233"/>
      <c r="S1243" s="178"/>
    </row>
    <row r="1244" spans="1:19" ht="36" hidden="1" x14ac:dyDescent="0.2">
      <c r="A1244" s="240" t="s">
        <v>124</v>
      </c>
      <c r="B1244" s="263" t="s">
        <v>129</v>
      </c>
      <c r="C1244" s="277"/>
      <c r="D1244" s="218"/>
      <c r="E1244" s="218"/>
      <c r="F1244" s="220"/>
      <c r="G1244" s="321" t="s">
        <v>129</v>
      </c>
      <c r="H1244" s="298"/>
      <c r="I1244" s="218"/>
      <c r="J1244" s="218"/>
      <c r="K1244" s="218"/>
      <c r="L1244" s="218"/>
      <c r="M1244" s="299"/>
      <c r="N1244" s="299"/>
      <c r="O1244" s="220"/>
      <c r="P1244" s="218"/>
      <c r="Q1244" s="218"/>
      <c r="R1244" s="316"/>
      <c r="S1244" s="178"/>
    </row>
    <row r="1245" spans="1:19" x14ac:dyDescent="0.2">
      <c r="A1245" s="243" t="s">
        <v>62</v>
      </c>
      <c r="B1245" s="350"/>
      <c r="C1245" s="351"/>
      <c r="D1245" s="292"/>
      <c r="E1245" s="292"/>
      <c r="F1245" s="294"/>
      <c r="G1245" s="292"/>
      <c r="H1245" s="295"/>
      <c r="I1245" s="292"/>
      <c r="J1245" s="292"/>
      <c r="K1245" s="292"/>
      <c r="L1245" s="292"/>
      <c r="M1245" s="296"/>
      <c r="N1245" s="296"/>
      <c r="O1245" s="292"/>
      <c r="P1245" s="292"/>
      <c r="Q1245" s="292"/>
      <c r="R1245" s="419"/>
      <c r="S1245" s="180"/>
    </row>
    <row r="1246" spans="1:19" x14ac:dyDescent="0.2">
      <c r="A1246" s="239" t="s">
        <v>118</v>
      </c>
      <c r="B1246" s="263"/>
      <c r="C1246" s="439">
        <f>SUM(C1247:C1250)</f>
        <v>13092393</v>
      </c>
      <c r="D1246" s="218">
        <f t="shared" ref="D1246:E1246" si="1182">SUM(D1247:D1250)</f>
        <v>11597669</v>
      </c>
      <c r="E1246" s="218">
        <f t="shared" si="1182"/>
        <v>9635736</v>
      </c>
      <c r="F1246" s="220">
        <f t="shared" ref="F1246:P1246" si="1183">SUM(F1247:F1250)</f>
        <v>1702000</v>
      </c>
      <c r="G1246" s="218" t="e">
        <f t="shared" si="1183"/>
        <v>#VALUE!</v>
      </c>
      <c r="H1246" s="298">
        <f t="shared" si="1183"/>
        <v>0</v>
      </c>
      <c r="I1246" s="218">
        <f t="shared" si="1183"/>
        <v>0</v>
      </c>
      <c r="J1246" s="218">
        <f t="shared" si="1183"/>
        <v>9511261</v>
      </c>
      <c r="K1246" s="218">
        <f t="shared" si="1183"/>
        <v>9294556</v>
      </c>
      <c r="L1246" s="218">
        <f t="shared" si="1183"/>
        <v>4308464</v>
      </c>
      <c r="M1246" s="299">
        <f t="shared" si="1183"/>
        <v>4308464</v>
      </c>
      <c r="N1246" s="299">
        <f t="shared" si="1183"/>
        <v>4308464</v>
      </c>
      <c r="O1246" s="218">
        <f t="shared" si="1183"/>
        <v>37264966</v>
      </c>
      <c r="P1246" s="218">
        <f t="shared" si="1183"/>
        <v>0</v>
      </c>
      <c r="Q1246" s="218"/>
      <c r="R1246" s="233"/>
      <c r="S1246" s="178"/>
    </row>
    <row r="1247" spans="1:19" x14ac:dyDescent="0.2">
      <c r="A1247" s="238" t="s">
        <v>119</v>
      </c>
      <c r="B1247" s="263"/>
      <c r="C1247" s="439"/>
      <c r="D1247" s="218"/>
      <c r="E1247" s="218"/>
      <c r="F1247" s="220"/>
      <c r="G1247" s="218"/>
      <c r="H1247" s="298"/>
      <c r="I1247" s="218"/>
      <c r="J1247" s="218"/>
      <c r="K1247" s="218"/>
      <c r="L1247" s="218"/>
      <c r="M1247" s="299"/>
      <c r="N1247" s="299"/>
      <c r="O1247" s="218"/>
      <c r="P1247" s="218"/>
      <c r="Q1247" s="218"/>
      <c r="R1247" s="233"/>
      <c r="S1247" s="178"/>
    </row>
    <row r="1248" spans="1:19" x14ac:dyDescent="0.2">
      <c r="A1248" s="238" t="s">
        <v>120</v>
      </c>
      <c r="B1248" s="263"/>
      <c r="C1248" s="439"/>
      <c r="D1248" s="218"/>
      <c r="E1248" s="218"/>
      <c r="F1248" s="220"/>
      <c r="G1248" s="218"/>
      <c r="H1248" s="298"/>
      <c r="I1248" s="218"/>
      <c r="J1248" s="218"/>
      <c r="K1248" s="218"/>
      <c r="L1248" s="218"/>
      <c r="M1248" s="299"/>
      <c r="N1248" s="299"/>
      <c r="O1248" s="218"/>
      <c r="P1248" s="218"/>
      <c r="Q1248" s="218"/>
      <c r="R1248" s="233"/>
      <c r="S1248" s="178"/>
    </row>
    <row r="1249" spans="1:19" ht="24" x14ac:dyDescent="0.2">
      <c r="A1249" s="238" t="s">
        <v>616</v>
      </c>
      <c r="B1249" s="263"/>
      <c r="C1249" s="439"/>
      <c r="D1249" s="218"/>
      <c r="E1249" s="218"/>
      <c r="F1249" s="220"/>
      <c r="G1249" s="218"/>
      <c r="H1249" s="298"/>
      <c r="I1249" s="218"/>
      <c r="J1249" s="218"/>
      <c r="K1249" s="218"/>
      <c r="L1249" s="218"/>
      <c r="M1249" s="299"/>
      <c r="N1249" s="299"/>
      <c r="O1249" s="218"/>
      <c r="P1249" s="218"/>
      <c r="Q1249" s="218"/>
      <c r="R1249" s="233"/>
      <c r="S1249" s="178"/>
    </row>
    <row r="1250" spans="1:19" x14ac:dyDescent="0.2">
      <c r="A1250" s="239" t="s">
        <v>122</v>
      </c>
      <c r="B1250" s="263"/>
      <c r="C1250" s="439">
        <f>C1251+C1252</f>
        <v>13092393</v>
      </c>
      <c r="D1250" s="218">
        <f t="shared" ref="D1250:E1250" si="1184">D1251+D1252</f>
        <v>11597669</v>
      </c>
      <c r="E1250" s="218">
        <f t="shared" si="1184"/>
        <v>9635736</v>
      </c>
      <c r="F1250" s="220">
        <f>F1251+F1252</f>
        <v>1702000</v>
      </c>
      <c r="G1250" s="218" t="e">
        <f t="shared" ref="G1250:P1250" si="1185">G1251+G1252</f>
        <v>#VALUE!</v>
      </c>
      <c r="H1250" s="298">
        <f t="shared" si="1185"/>
        <v>0</v>
      </c>
      <c r="I1250" s="218">
        <f t="shared" si="1185"/>
        <v>0</v>
      </c>
      <c r="J1250" s="218">
        <f t="shared" si="1185"/>
        <v>9511261</v>
      </c>
      <c r="K1250" s="218">
        <f t="shared" si="1185"/>
        <v>9294556</v>
      </c>
      <c r="L1250" s="218">
        <f t="shared" si="1185"/>
        <v>4308464</v>
      </c>
      <c r="M1250" s="299">
        <f t="shared" si="1185"/>
        <v>4308464</v>
      </c>
      <c r="N1250" s="299">
        <f t="shared" si="1185"/>
        <v>4308464</v>
      </c>
      <c r="O1250" s="218">
        <f t="shared" si="1185"/>
        <v>37264966</v>
      </c>
      <c r="P1250" s="218">
        <f t="shared" si="1185"/>
        <v>0</v>
      </c>
      <c r="Q1250" s="218"/>
      <c r="R1250" s="233"/>
      <c r="S1250" s="178"/>
    </row>
    <row r="1251" spans="1:19" x14ac:dyDescent="0.2">
      <c r="A1251" s="240" t="s">
        <v>123</v>
      </c>
      <c r="B1251" s="263"/>
      <c r="C1251" s="439">
        <f>C1256+C1259</f>
        <v>0</v>
      </c>
      <c r="D1251" s="218">
        <f t="shared" ref="D1251:E1251" si="1186">D1256+D1259</f>
        <v>0</v>
      </c>
      <c r="E1251" s="218">
        <f t="shared" si="1186"/>
        <v>0</v>
      </c>
      <c r="F1251" s="220">
        <f>F1256+F1259</f>
        <v>0</v>
      </c>
      <c r="G1251" s="218">
        <f t="shared" ref="G1251:P1251" si="1187">G1256+G1259</f>
        <v>0</v>
      </c>
      <c r="H1251" s="298">
        <f t="shared" si="1187"/>
        <v>0</v>
      </c>
      <c r="I1251" s="218">
        <f t="shared" si="1187"/>
        <v>0</v>
      </c>
      <c r="J1251" s="218">
        <f t="shared" si="1187"/>
        <v>0</v>
      </c>
      <c r="K1251" s="218">
        <f t="shared" si="1187"/>
        <v>0</v>
      </c>
      <c r="L1251" s="218">
        <f t="shared" si="1187"/>
        <v>0</v>
      </c>
      <c r="M1251" s="299">
        <f t="shared" si="1187"/>
        <v>0</v>
      </c>
      <c r="N1251" s="299">
        <f t="shared" si="1187"/>
        <v>0</v>
      </c>
      <c r="O1251" s="218">
        <f t="shared" si="1187"/>
        <v>0</v>
      </c>
      <c r="P1251" s="218">
        <f t="shared" si="1187"/>
        <v>0</v>
      </c>
      <c r="Q1251" s="218"/>
      <c r="R1251" s="233"/>
      <c r="S1251" s="178"/>
    </row>
    <row r="1252" spans="1:19" ht="36" x14ac:dyDescent="0.2">
      <c r="A1252" s="240" t="s">
        <v>124</v>
      </c>
      <c r="B1252" s="263"/>
      <c r="C1252" s="439">
        <f>C1257+C1260</f>
        <v>13092393</v>
      </c>
      <c r="D1252" s="218">
        <f t="shared" ref="D1252:E1252" si="1188">D1257+D1260</f>
        <v>11597669</v>
      </c>
      <c r="E1252" s="218">
        <f t="shared" si="1188"/>
        <v>9635736</v>
      </c>
      <c r="F1252" s="220">
        <f>F1257+F1260</f>
        <v>1702000</v>
      </c>
      <c r="G1252" s="218" t="e">
        <f t="shared" ref="G1252:P1252" si="1189">G1257+G1260</f>
        <v>#VALUE!</v>
      </c>
      <c r="H1252" s="298">
        <f t="shared" si="1189"/>
        <v>0</v>
      </c>
      <c r="I1252" s="218">
        <f t="shared" si="1189"/>
        <v>0</v>
      </c>
      <c r="J1252" s="218">
        <f t="shared" si="1189"/>
        <v>9511261</v>
      </c>
      <c r="K1252" s="218">
        <f t="shared" si="1189"/>
        <v>9294556</v>
      </c>
      <c r="L1252" s="218">
        <f t="shared" si="1189"/>
        <v>4308464</v>
      </c>
      <c r="M1252" s="299">
        <f t="shared" si="1189"/>
        <v>4308464</v>
      </c>
      <c r="N1252" s="299">
        <f t="shared" si="1189"/>
        <v>4308464</v>
      </c>
      <c r="O1252" s="218">
        <f t="shared" si="1189"/>
        <v>37264966</v>
      </c>
      <c r="P1252" s="218">
        <f t="shared" si="1189"/>
        <v>0</v>
      </c>
      <c r="Q1252" s="218"/>
      <c r="R1252" s="233"/>
      <c r="S1252" s="178"/>
    </row>
    <row r="1253" spans="1:19" x14ac:dyDescent="0.2">
      <c r="A1253" s="239" t="s">
        <v>125</v>
      </c>
      <c r="B1253" s="263"/>
      <c r="C1253" s="439"/>
      <c r="D1253" s="218"/>
      <c r="E1253" s="218"/>
      <c r="F1253" s="220"/>
      <c r="G1253" s="218"/>
      <c r="H1253" s="298"/>
      <c r="I1253" s="218"/>
      <c r="J1253" s="218"/>
      <c r="K1253" s="218"/>
      <c r="L1253" s="218"/>
      <c r="M1253" s="299"/>
      <c r="N1253" s="299"/>
      <c r="O1253" s="218"/>
      <c r="P1253" s="218"/>
      <c r="Q1253" s="218"/>
      <c r="R1253" s="233"/>
      <c r="S1253" s="178"/>
    </row>
    <row r="1254" spans="1:19" x14ac:dyDescent="0.2">
      <c r="A1254" s="238" t="s">
        <v>126</v>
      </c>
      <c r="B1254" s="263"/>
      <c r="C1254" s="439"/>
      <c r="D1254" s="218"/>
      <c r="E1254" s="218"/>
      <c r="F1254" s="220"/>
      <c r="G1254" s="218"/>
      <c r="H1254" s="298"/>
      <c r="I1254" s="218"/>
      <c r="J1254" s="218"/>
      <c r="K1254" s="218"/>
      <c r="L1254" s="218"/>
      <c r="M1254" s="299"/>
      <c r="N1254" s="299"/>
      <c r="O1254" s="218"/>
      <c r="P1254" s="218"/>
      <c r="Q1254" s="218"/>
      <c r="R1254" s="233"/>
      <c r="S1254" s="178"/>
    </row>
    <row r="1255" spans="1:19" x14ac:dyDescent="0.2">
      <c r="A1255" s="238" t="s">
        <v>127</v>
      </c>
      <c r="B1255" s="263"/>
      <c r="C1255" s="439">
        <f>C1256+C1257</f>
        <v>13092393</v>
      </c>
      <c r="D1255" s="218">
        <f t="shared" ref="D1255:E1255" si="1190">D1256+D1257</f>
        <v>11597669</v>
      </c>
      <c r="E1255" s="218">
        <f t="shared" si="1190"/>
        <v>9635736</v>
      </c>
      <c r="F1255" s="220">
        <f t="shared" ref="F1255:P1255" si="1191">F1256+F1257</f>
        <v>1702000</v>
      </c>
      <c r="G1255" s="218" t="e">
        <f t="shared" si="1191"/>
        <v>#VALUE!</v>
      </c>
      <c r="H1255" s="298">
        <f t="shared" si="1191"/>
        <v>0</v>
      </c>
      <c r="I1255" s="218">
        <f t="shared" si="1191"/>
        <v>0</v>
      </c>
      <c r="J1255" s="218">
        <f t="shared" si="1191"/>
        <v>9511261</v>
      </c>
      <c r="K1255" s="218">
        <f t="shared" si="1191"/>
        <v>7140324</v>
      </c>
      <c r="L1255" s="218">
        <f t="shared" si="1191"/>
        <v>0</v>
      </c>
      <c r="M1255" s="299">
        <f t="shared" si="1191"/>
        <v>0</v>
      </c>
      <c r="N1255" s="299">
        <f t="shared" si="1191"/>
        <v>0</v>
      </c>
      <c r="O1255" s="218">
        <f t="shared" si="1191"/>
        <v>22185342</v>
      </c>
      <c r="P1255" s="218">
        <f t="shared" si="1191"/>
        <v>0</v>
      </c>
      <c r="Q1255" s="218"/>
      <c r="R1255" s="233"/>
      <c r="S1255" s="178"/>
    </row>
    <row r="1256" spans="1:19" x14ac:dyDescent="0.2">
      <c r="A1256" s="240" t="s">
        <v>123</v>
      </c>
      <c r="B1256" s="263"/>
      <c r="C1256" s="439">
        <f t="shared" ref="C1256:P1256" si="1192">C1272+C1340</f>
        <v>0</v>
      </c>
      <c r="D1256" s="218">
        <f t="shared" si="1192"/>
        <v>0</v>
      </c>
      <c r="E1256" s="218">
        <f t="shared" si="1192"/>
        <v>0</v>
      </c>
      <c r="F1256" s="220">
        <f t="shared" si="1192"/>
        <v>0</v>
      </c>
      <c r="G1256" s="218">
        <f t="shared" si="1192"/>
        <v>0</v>
      </c>
      <c r="H1256" s="298">
        <f t="shared" si="1192"/>
        <v>0</v>
      </c>
      <c r="I1256" s="218">
        <f t="shared" si="1192"/>
        <v>0</v>
      </c>
      <c r="J1256" s="218">
        <f t="shared" si="1192"/>
        <v>0</v>
      </c>
      <c r="K1256" s="218">
        <f t="shared" si="1192"/>
        <v>0</v>
      </c>
      <c r="L1256" s="218">
        <f t="shared" si="1192"/>
        <v>0</v>
      </c>
      <c r="M1256" s="299">
        <f t="shared" si="1192"/>
        <v>0</v>
      </c>
      <c r="N1256" s="299">
        <f t="shared" si="1192"/>
        <v>0</v>
      </c>
      <c r="O1256" s="218">
        <f t="shared" si="1192"/>
        <v>0</v>
      </c>
      <c r="P1256" s="218">
        <f t="shared" si="1192"/>
        <v>0</v>
      </c>
      <c r="Q1256" s="218"/>
      <c r="R1256" s="233"/>
      <c r="S1256" s="178"/>
    </row>
    <row r="1257" spans="1:19" ht="36" x14ac:dyDescent="0.2">
      <c r="A1257" s="240" t="s">
        <v>124</v>
      </c>
      <c r="B1257" s="263"/>
      <c r="C1257" s="439">
        <f>C1273+C1341</f>
        <v>13092393</v>
      </c>
      <c r="D1257" s="218">
        <f>D1273+D1341</f>
        <v>11597669</v>
      </c>
      <c r="E1257" s="218">
        <f>E1273+E1341</f>
        <v>9635736</v>
      </c>
      <c r="F1257" s="220">
        <f>F1273+F1341</f>
        <v>1702000</v>
      </c>
      <c r="G1257" s="218" t="e">
        <f>G1273+G1341</f>
        <v>#VALUE!</v>
      </c>
      <c r="H1257" s="298"/>
      <c r="I1257" s="218">
        <f t="shared" ref="I1257:P1257" si="1193">I1273+I1341</f>
        <v>0</v>
      </c>
      <c r="J1257" s="218">
        <f t="shared" si="1193"/>
        <v>9511261</v>
      </c>
      <c r="K1257" s="218">
        <f t="shared" si="1193"/>
        <v>7140324</v>
      </c>
      <c r="L1257" s="218">
        <f t="shared" si="1193"/>
        <v>0</v>
      </c>
      <c r="M1257" s="299">
        <f t="shared" si="1193"/>
        <v>0</v>
      </c>
      <c r="N1257" s="299">
        <f t="shared" si="1193"/>
        <v>0</v>
      </c>
      <c r="O1257" s="218">
        <f t="shared" si="1193"/>
        <v>22185342</v>
      </c>
      <c r="P1257" s="218">
        <f t="shared" si="1193"/>
        <v>0</v>
      </c>
      <c r="Q1257" s="218"/>
      <c r="R1257" s="233"/>
      <c r="S1257" s="178"/>
    </row>
    <row r="1258" spans="1:19" x14ac:dyDescent="0.2">
      <c r="A1258" s="238" t="s">
        <v>406</v>
      </c>
      <c r="B1258" s="263"/>
      <c r="C1258" s="439">
        <f>C1259+C1260</f>
        <v>0</v>
      </c>
      <c r="D1258" s="218">
        <f t="shared" ref="D1258:E1258" si="1194">D1259+D1260</f>
        <v>0</v>
      </c>
      <c r="E1258" s="218">
        <f t="shared" si="1194"/>
        <v>0</v>
      </c>
      <c r="F1258" s="220">
        <f t="shared" ref="F1258:P1258" si="1195">F1259+F1260</f>
        <v>0</v>
      </c>
      <c r="G1258" s="218" t="e">
        <f t="shared" si="1195"/>
        <v>#VALUE!</v>
      </c>
      <c r="H1258" s="298">
        <f t="shared" si="1195"/>
        <v>0</v>
      </c>
      <c r="I1258" s="218">
        <f t="shared" si="1195"/>
        <v>0</v>
      </c>
      <c r="J1258" s="218">
        <f t="shared" si="1195"/>
        <v>0</v>
      </c>
      <c r="K1258" s="218">
        <f t="shared" si="1195"/>
        <v>2154232</v>
      </c>
      <c r="L1258" s="218">
        <f t="shared" si="1195"/>
        <v>4308464</v>
      </c>
      <c r="M1258" s="299">
        <f t="shared" si="1195"/>
        <v>4308464</v>
      </c>
      <c r="N1258" s="299">
        <f t="shared" si="1195"/>
        <v>4308464</v>
      </c>
      <c r="O1258" s="218">
        <f t="shared" si="1195"/>
        <v>15079624</v>
      </c>
      <c r="P1258" s="218">
        <f t="shared" si="1195"/>
        <v>0</v>
      </c>
      <c r="Q1258" s="218"/>
      <c r="R1258" s="233"/>
      <c r="S1258" s="178"/>
    </row>
    <row r="1259" spans="1:19" x14ac:dyDescent="0.2">
      <c r="A1259" s="240" t="s">
        <v>123</v>
      </c>
      <c r="B1259" s="263"/>
      <c r="C1259" s="439">
        <f>C1343</f>
        <v>0</v>
      </c>
      <c r="D1259" s="218">
        <f t="shared" ref="D1259:E1259" si="1196">D1343</f>
        <v>0</v>
      </c>
      <c r="E1259" s="218">
        <f t="shared" si="1196"/>
        <v>0</v>
      </c>
      <c r="F1259" s="220">
        <f t="shared" ref="F1259:P1259" si="1197">F1343</f>
        <v>0</v>
      </c>
      <c r="G1259" s="218">
        <f t="shared" si="1197"/>
        <v>0</v>
      </c>
      <c r="H1259" s="298">
        <f t="shared" si="1197"/>
        <v>0</v>
      </c>
      <c r="I1259" s="218">
        <f t="shared" si="1197"/>
        <v>0</v>
      </c>
      <c r="J1259" s="218">
        <f t="shared" si="1197"/>
        <v>0</v>
      </c>
      <c r="K1259" s="218">
        <f t="shared" si="1197"/>
        <v>0</v>
      </c>
      <c r="L1259" s="218">
        <f t="shared" si="1197"/>
        <v>0</v>
      </c>
      <c r="M1259" s="299">
        <f t="shared" si="1197"/>
        <v>0</v>
      </c>
      <c r="N1259" s="299">
        <f t="shared" si="1197"/>
        <v>0</v>
      </c>
      <c r="O1259" s="218">
        <f t="shared" si="1197"/>
        <v>0</v>
      </c>
      <c r="P1259" s="218">
        <f t="shared" si="1197"/>
        <v>0</v>
      </c>
      <c r="Q1259" s="218"/>
      <c r="R1259" s="233"/>
      <c r="S1259" s="178"/>
    </row>
    <row r="1260" spans="1:19" ht="36" x14ac:dyDescent="0.2">
      <c r="A1260" s="240" t="s">
        <v>124</v>
      </c>
      <c r="B1260" s="263"/>
      <c r="C1260" s="439">
        <f>C1344</f>
        <v>0</v>
      </c>
      <c r="D1260" s="218">
        <f t="shared" ref="D1260:E1260" si="1198">D1344</f>
        <v>0</v>
      </c>
      <c r="E1260" s="218">
        <f t="shared" si="1198"/>
        <v>0</v>
      </c>
      <c r="F1260" s="220">
        <f>F1344</f>
        <v>0</v>
      </c>
      <c r="G1260" s="218" t="e">
        <f t="shared" ref="G1260:P1260" si="1199">G1344</f>
        <v>#VALUE!</v>
      </c>
      <c r="H1260" s="298">
        <f t="shared" si="1199"/>
        <v>0</v>
      </c>
      <c r="I1260" s="218">
        <f t="shared" si="1199"/>
        <v>0</v>
      </c>
      <c r="J1260" s="218">
        <f t="shared" si="1199"/>
        <v>0</v>
      </c>
      <c r="K1260" s="218">
        <f t="shared" si="1199"/>
        <v>2154232</v>
      </c>
      <c r="L1260" s="218">
        <f t="shared" si="1199"/>
        <v>4308464</v>
      </c>
      <c r="M1260" s="299">
        <f t="shared" si="1199"/>
        <v>4308464</v>
      </c>
      <c r="N1260" s="299">
        <f t="shared" si="1199"/>
        <v>4308464</v>
      </c>
      <c r="O1260" s="218">
        <f t="shared" si="1199"/>
        <v>15079624</v>
      </c>
      <c r="P1260" s="218">
        <f t="shared" si="1199"/>
        <v>0</v>
      </c>
      <c r="Q1260" s="218"/>
      <c r="R1260" s="233"/>
      <c r="S1260" s="178"/>
    </row>
    <row r="1261" spans="1:19" ht="24" x14ac:dyDescent="0.2">
      <c r="A1261" s="244" t="s">
        <v>339</v>
      </c>
      <c r="B1261" s="332"/>
      <c r="C1261" s="333"/>
      <c r="D1261" s="301"/>
      <c r="E1261" s="301"/>
      <c r="F1261" s="303"/>
      <c r="G1261" s="301"/>
      <c r="H1261" s="304"/>
      <c r="I1261" s="301"/>
      <c r="J1261" s="301"/>
      <c r="K1261" s="301"/>
      <c r="L1261" s="301"/>
      <c r="M1261" s="305"/>
      <c r="N1261" s="305"/>
      <c r="O1261" s="301"/>
      <c r="P1261" s="301"/>
      <c r="Q1261" s="301"/>
      <c r="R1261" s="306"/>
      <c r="S1261" s="178"/>
    </row>
    <row r="1262" spans="1:19" x14ac:dyDescent="0.2">
      <c r="A1262" s="239" t="s">
        <v>118</v>
      </c>
      <c r="B1262" s="263"/>
      <c r="C1262" s="439">
        <f>SUM(C1263:C1266)</f>
        <v>13046446</v>
      </c>
      <c r="D1262" s="218">
        <f t="shared" ref="D1262:E1262" si="1200">SUM(D1263:D1266)</f>
        <v>11483969</v>
      </c>
      <c r="E1262" s="218">
        <f t="shared" si="1200"/>
        <v>9550676</v>
      </c>
      <c r="F1262" s="220">
        <f t="shared" ref="F1262:P1262" si="1201">SUM(F1263:F1266)</f>
        <v>1702000</v>
      </c>
      <c r="G1262" s="218" t="e">
        <f t="shared" si="1201"/>
        <v>#VALUE!</v>
      </c>
      <c r="H1262" s="298">
        <f t="shared" si="1201"/>
        <v>0</v>
      </c>
      <c r="I1262" s="218">
        <f t="shared" si="1201"/>
        <v>0</v>
      </c>
      <c r="J1262" s="218">
        <f t="shared" si="1201"/>
        <v>6650061</v>
      </c>
      <c r="K1262" s="218">
        <f t="shared" si="1201"/>
        <v>4279124</v>
      </c>
      <c r="L1262" s="218">
        <f t="shared" si="1201"/>
        <v>0</v>
      </c>
      <c r="M1262" s="299">
        <f t="shared" si="1201"/>
        <v>0</v>
      </c>
      <c r="N1262" s="299">
        <f t="shared" si="1201"/>
        <v>0</v>
      </c>
      <c r="O1262" s="218">
        <f t="shared" si="1201"/>
        <v>13601742</v>
      </c>
      <c r="P1262" s="218">
        <f t="shared" si="1201"/>
        <v>0</v>
      </c>
      <c r="Q1262" s="218"/>
      <c r="R1262" s="233"/>
      <c r="S1262" s="178"/>
    </row>
    <row r="1263" spans="1:19" x14ac:dyDescent="0.2">
      <c r="A1263" s="238" t="s">
        <v>119</v>
      </c>
      <c r="B1263" s="263"/>
      <c r="C1263" s="439"/>
      <c r="D1263" s="218"/>
      <c r="E1263" s="218"/>
      <c r="F1263" s="220"/>
      <c r="G1263" s="218"/>
      <c r="H1263" s="298"/>
      <c r="I1263" s="218"/>
      <c r="J1263" s="218"/>
      <c r="K1263" s="218"/>
      <c r="L1263" s="218"/>
      <c r="M1263" s="299"/>
      <c r="N1263" s="299"/>
      <c r="O1263" s="218"/>
      <c r="P1263" s="218"/>
      <c r="Q1263" s="218"/>
      <c r="R1263" s="233"/>
      <c r="S1263" s="178"/>
    </row>
    <row r="1264" spans="1:19" x14ac:dyDescent="0.2">
      <c r="A1264" s="238" t="s">
        <v>120</v>
      </c>
      <c r="B1264" s="263"/>
      <c r="C1264" s="439"/>
      <c r="D1264" s="218"/>
      <c r="E1264" s="218"/>
      <c r="F1264" s="220"/>
      <c r="G1264" s="218"/>
      <c r="H1264" s="298"/>
      <c r="I1264" s="218"/>
      <c r="J1264" s="218"/>
      <c r="K1264" s="218"/>
      <c r="L1264" s="218"/>
      <c r="M1264" s="299"/>
      <c r="N1264" s="299"/>
      <c r="O1264" s="218"/>
      <c r="P1264" s="218"/>
      <c r="Q1264" s="218"/>
      <c r="R1264" s="233"/>
      <c r="S1264" s="178"/>
    </row>
    <row r="1265" spans="1:19" ht="24" x14ac:dyDescent="0.2">
      <c r="A1265" s="238" t="s">
        <v>616</v>
      </c>
      <c r="B1265" s="263"/>
      <c r="C1265" s="439"/>
      <c r="D1265" s="218"/>
      <c r="E1265" s="218"/>
      <c r="F1265" s="220"/>
      <c r="G1265" s="218"/>
      <c r="H1265" s="298"/>
      <c r="I1265" s="218"/>
      <c r="J1265" s="218"/>
      <c r="K1265" s="218"/>
      <c r="L1265" s="218"/>
      <c r="M1265" s="299"/>
      <c r="N1265" s="299"/>
      <c r="O1265" s="218"/>
      <c r="P1265" s="218"/>
      <c r="Q1265" s="218"/>
      <c r="R1265" s="233"/>
      <c r="S1265" s="178"/>
    </row>
    <row r="1266" spans="1:19" x14ac:dyDescent="0.2">
      <c r="A1266" s="239" t="s">
        <v>122</v>
      </c>
      <c r="B1266" s="263"/>
      <c r="C1266" s="439">
        <f>C1267+C1268</f>
        <v>13046446</v>
      </c>
      <c r="D1266" s="218">
        <f t="shared" ref="D1266:E1266" si="1202">D1267+D1268</f>
        <v>11483969</v>
      </c>
      <c r="E1266" s="218">
        <f t="shared" si="1202"/>
        <v>9550676</v>
      </c>
      <c r="F1266" s="220">
        <f>F1267+F1268</f>
        <v>1702000</v>
      </c>
      <c r="G1266" s="218" t="e">
        <f t="shared" ref="G1266:P1266" si="1203">G1267+G1268</f>
        <v>#VALUE!</v>
      </c>
      <c r="H1266" s="298">
        <f t="shared" si="1203"/>
        <v>0</v>
      </c>
      <c r="I1266" s="218">
        <f t="shared" si="1203"/>
        <v>0</v>
      </c>
      <c r="J1266" s="218">
        <f t="shared" si="1203"/>
        <v>6650061</v>
      </c>
      <c r="K1266" s="218">
        <f t="shared" si="1203"/>
        <v>4279124</v>
      </c>
      <c r="L1266" s="218">
        <f t="shared" si="1203"/>
        <v>0</v>
      </c>
      <c r="M1266" s="299">
        <f t="shared" si="1203"/>
        <v>0</v>
      </c>
      <c r="N1266" s="299">
        <f t="shared" si="1203"/>
        <v>0</v>
      </c>
      <c r="O1266" s="218">
        <f t="shared" si="1203"/>
        <v>13601742</v>
      </c>
      <c r="P1266" s="218">
        <f t="shared" si="1203"/>
        <v>0</v>
      </c>
      <c r="Q1266" s="218"/>
      <c r="R1266" s="233"/>
      <c r="S1266" s="178"/>
    </row>
    <row r="1267" spans="1:19" x14ac:dyDescent="0.2">
      <c r="A1267" s="240" t="s">
        <v>123</v>
      </c>
      <c r="B1267" s="263"/>
      <c r="C1267" s="439">
        <f>C1272</f>
        <v>0</v>
      </c>
      <c r="D1267" s="218">
        <f t="shared" ref="D1267:E1267" si="1204">D1272</f>
        <v>0</v>
      </c>
      <c r="E1267" s="218">
        <f t="shared" si="1204"/>
        <v>0</v>
      </c>
      <c r="F1267" s="220">
        <f>F1272</f>
        <v>0</v>
      </c>
      <c r="G1267" s="218">
        <f t="shared" ref="G1267:P1267" si="1205">G1272</f>
        <v>0</v>
      </c>
      <c r="H1267" s="298">
        <f t="shared" si="1205"/>
        <v>0</v>
      </c>
      <c r="I1267" s="218">
        <f t="shared" si="1205"/>
        <v>0</v>
      </c>
      <c r="J1267" s="218">
        <f t="shared" si="1205"/>
        <v>0</v>
      </c>
      <c r="K1267" s="218">
        <f t="shared" si="1205"/>
        <v>0</v>
      </c>
      <c r="L1267" s="218">
        <f t="shared" si="1205"/>
        <v>0</v>
      </c>
      <c r="M1267" s="299">
        <f t="shared" si="1205"/>
        <v>0</v>
      </c>
      <c r="N1267" s="299">
        <f t="shared" si="1205"/>
        <v>0</v>
      </c>
      <c r="O1267" s="218">
        <f t="shared" si="1205"/>
        <v>0</v>
      </c>
      <c r="P1267" s="218">
        <f t="shared" si="1205"/>
        <v>0</v>
      </c>
      <c r="Q1267" s="218"/>
      <c r="R1267" s="233"/>
      <c r="S1267" s="178"/>
    </row>
    <row r="1268" spans="1:19" ht="36" x14ac:dyDescent="0.2">
      <c r="A1268" s="240" t="s">
        <v>124</v>
      </c>
      <c r="B1268" s="263"/>
      <c r="C1268" s="439">
        <f>C1273</f>
        <v>13046446</v>
      </c>
      <c r="D1268" s="218">
        <f t="shared" ref="D1268:E1268" si="1206">D1273</f>
        <v>11483969</v>
      </c>
      <c r="E1268" s="218">
        <f t="shared" si="1206"/>
        <v>9550676</v>
      </c>
      <c r="F1268" s="220">
        <f>F1273</f>
        <v>1702000</v>
      </c>
      <c r="G1268" s="218" t="e">
        <f t="shared" ref="G1268:P1268" si="1207">G1273</f>
        <v>#VALUE!</v>
      </c>
      <c r="H1268" s="298">
        <f t="shared" si="1207"/>
        <v>0</v>
      </c>
      <c r="I1268" s="218">
        <f t="shared" si="1207"/>
        <v>0</v>
      </c>
      <c r="J1268" s="218">
        <f t="shared" si="1207"/>
        <v>6650061</v>
      </c>
      <c r="K1268" s="218">
        <f t="shared" si="1207"/>
        <v>4279124</v>
      </c>
      <c r="L1268" s="218">
        <f t="shared" si="1207"/>
        <v>0</v>
      </c>
      <c r="M1268" s="299">
        <f t="shared" si="1207"/>
        <v>0</v>
      </c>
      <c r="N1268" s="299">
        <f t="shared" si="1207"/>
        <v>0</v>
      </c>
      <c r="O1268" s="218">
        <f t="shared" si="1207"/>
        <v>13601742</v>
      </c>
      <c r="P1268" s="218">
        <f t="shared" si="1207"/>
        <v>0</v>
      </c>
      <c r="Q1268" s="218"/>
      <c r="R1268" s="233"/>
      <c r="S1268" s="178"/>
    </row>
    <row r="1269" spans="1:19" x14ac:dyDescent="0.2">
      <c r="A1269" s="239" t="s">
        <v>125</v>
      </c>
      <c r="B1269" s="263"/>
      <c r="C1269" s="439"/>
      <c r="D1269" s="218"/>
      <c r="E1269" s="218"/>
      <c r="F1269" s="220"/>
      <c r="G1269" s="218"/>
      <c r="H1269" s="298"/>
      <c r="I1269" s="218"/>
      <c r="J1269" s="218"/>
      <c r="K1269" s="218"/>
      <c r="L1269" s="218"/>
      <c r="M1269" s="299"/>
      <c r="N1269" s="299"/>
      <c r="O1269" s="218"/>
      <c r="P1269" s="218"/>
      <c r="Q1269" s="218"/>
      <c r="R1269" s="233"/>
      <c r="S1269" s="178"/>
    </row>
    <row r="1270" spans="1:19" x14ac:dyDescent="0.2">
      <c r="A1270" s="238" t="s">
        <v>126</v>
      </c>
      <c r="B1270" s="263"/>
      <c r="C1270" s="439"/>
      <c r="D1270" s="218"/>
      <c r="E1270" s="218"/>
      <c r="F1270" s="220"/>
      <c r="G1270" s="218"/>
      <c r="H1270" s="298"/>
      <c r="I1270" s="218"/>
      <c r="J1270" s="218"/>
      <c r="K1270" s="218"/>
      <c r="L1270" s="218"/>
      <c r="M1270" s="299"/>
      <c r="N1270" s="299"/>
      <c r="O1270" s="218"/>
      <c r="P1270" s="218"/>
      <c r="Q1270" s="218"/>
      <c r="R1270" s="233"/>
      <c r="S1270" s="178"/>
    </row>
    <row r="1271" spans="1:19" x14ac:dyDescent="0.2">
      <c r="A1271" s="238" t="s">
        <v>127</v>
      </c>
      <c r="B1271" s="263"/>
      <c r="C1271" s="439">
        <f>C1272+C1273</f>
        <v>13046446</v>
      </c>
      <c r="D1271" s="218">
        <f t="shared" ref="D1271:E1271" si="1208">D1272+D1273</f>
        <v>11483969</v>
      </c>
      <c r="E1271" s="218">
        <f t="shared" si="1208"/>
        <v>9550676</v>
      </c>
      <c r="F1271" s="220">
        <f>F1272+F1273</f>
        <v>1702000</v>
      </c>
      <c r="G1271" s="218" t="e">
        <f t="shared" ref="G1271:P1271" si="1209">G1272+G1273</f>
        <v>#VALUE!</v>
      </c>
      <c r="H1271" s="298">
        <f t="shared" si="1209"/>
        <v>0</v>
      </c>
      <c r="I1271" s="218">
        <f t="shared" si="1209"/>
        <v>0</v>
      </c>
      <c r="J1271" s="218">
        <f t="shared" si="1209"/>
        <v>6650061</v>
      </c>
      <c r="K1271" s="218">
        <f t="shared" si="1209"/>
        <v>4279124</v>
      </c>
      <c r="L1271" s="218">
        <f t="shared" si="1209"/>
        <v>0</v>
      </c>
      <c r="M1271" s="299">
        <f t="shared" si="1209"/>
        <v>0</v>
      </c>
      <c r="N1271" s="299">
        <f t="shared" si="1209"/>
        <v>0</v>
      </c>
      <c r="O1271" s="218">
        <f t="shared" si="1209"/>
        <v>13601742</v>
      </c>
      <c r="P1271" s="218">
        <f t="shared" si="1209"/>
        <v>0</v>
      </c>
      <c r="Q1271" s="218"/>
      <c r="R1271" s="233"/>
      <c r="S1271" s="178"/>
    </row>
    <row r="1272" spans="1:19" x14ac:dyDescent="0.2">
      <c r="A1272" s="240" t="s">
        <v>123</v>
      </c>
      <c r="B1272" s="263"/>
      <c r="C1272" s="439">
        <f t="shared" ref="C1272:P1272" si="1210">C1285+C1298+C1312+C1327</f>
        <v>0</v>
      </c>
      <c r="D1272" s="218">
        <f t="shared" si="1210"/>
        <v>0</v>
      </c>
      <c r="E1272" s="218">
        <f t="shared" si="1210"/>
        <v>0</v>
      </c>
      <c r="F1272" s="220">
        <f>F1285+F1298+F1312+F1327</f>
        <v>0</v>
      </c>
      <c r="G1272" s="218">
        <f t="shared" si="1210"/>
        <v>0</v>
      </c>
      <c r="H1272" s="298">
        <f t="shared" si="1210"/>
        <v>0</v>
      </c>
      <c r="I1272" s="218">
        <f t="shared" si="1210"/>
        <v>0</v>
      </c>
      <c r="J1272" s="218">
        <f t="shared" si="1210"/>
        <v>0</v>
      </c>
      <c r="K1272" s="218">
        <f t="shared" si="1210"/>
        <v>0</v>
      </c>
      <c r="L1272" s="218">
        <f t="shared" si="1210"/>
        <v>0</v>
      </c>
      <c r="M1272" s="299">
        <f t="shared" si="1210"/>
        <v>0</v>
      </c>
      <c r="N1272" s="299">
        <f t="shared" si="1210"/>
        <v>0</v>
      </c>
      <c r="O1272" s="218">
        <f t="shared" si="1210"/>
        <v>0</v>
      </c>
      <c r="P1272" s="218">
        <f t="shared" si="1210"/>
        <v>0</v>
      </c>
      <c r="Q1272" s="218"/>
      <c r="R1272" s="233"/>
      <c r="S1272" s="178"/>
    </row>
    <row r="1273" spans="1:19" ht="36" x14ac:dyDescent="0.2">
      <c r="A1273" s="240" t="s">
        <v>124</v>
      </c>
      <c r="B1273" s="263"/>
      <c r="C1273" s="439">
        <f>C1286+C1299+C1300+C1313+C1314+C1315+C1328</f>
        <v>13046446</v>
      </c>
      <c r="D1273" s="220">
        <f t="shared" ref="D1273:E1273" si="1211">D1286+D1299+D1300+D1313+D1314+D1315+D1328</f>
        <v>11483969</v>
      </c>
      <c r="E1273" s="220">
        <f t="shared" si="1211"/>
        <v>9550676</v>
      </c>
      <c r="F1273" s="220">
        <f>F1286+F1299+F1300+F1313+F1314+F1315+F1328</f>
        <v>1702000</v>
      </c>
      <c r="G1273" s="220" t="e">
        <f t="shared" ref="G1273:P1273" si="1212">G1286+G1299+G1300+G1313+G1314+G1315+G1328</f>
        <v>#VALUE!</v>
      </c>
      <c r="H1273" s="298">
        <f t="shared" si="1212"/>
        <v>0</v>
      </c>
      <c r="I1273" s="220">
        <f t="shared" si="1212"/>
        <v>0</v>
      </c>
      <c r="J1273" s="220">
        <f t="shared" si="1212"/>
        <v>6650061</v>
      </c>
      <c r="K1273" s="220">
        <f t="shared" si="1212"/>
        <v>4279124</v>
      </c>
      <c r="L1273" s="220">
        <f t="shared" si="1212"/>
        <v>0</v>
      </c>
      <c r="M1273" s="299">
        <f t="shared" si="1212"/>
        <v>0</v>
      </c>
      <c r="N1273" s="299">
        <f t="shared" si="1212"/>
        <v>0</v>
      </c>
      <c r="O1273" s="220">
        <f t="shared" si="1212"/>
        <v>13601742</v>
      </c>
      <c r="P1273" s="220">
        <f t="shared" si="1212"/>
        <v>0</v>
      </c>
      <c r="Q1273" s="220"/>
      <c r="R1273" s="314"/>
      <c r="S1273" s="178"/>
    </row>
    <row r="1274" spans="1:19" ht="27.75" customHeight="1" x14ac:dyDescent="0.2">
      <c r="A1274" s="260" t="s">
        <v>549</v>
      </c>
      <c r="B1274" s="336"/>
      <c r="C1274" s="337"/>
      <c r="D1274" s="211"/>
      <c r="E1274" s="211"/>
      <c r="F1274" s="309"/>
      <c r="G1274" s="211"/>
      <c r="H1274" s="310"/>
      <c r="I1274" s="211"/>
      <c r="J1274" s="211"/>
      <c r="K1274" s="211"/>
      <c r="L1274" s="211"/>
      <c r="M1274" s="311"/>
      <c r="N1274" s="311"/>
      <c r="O1274" s="211"/>
      <c r="P1274" s="211"/>
      <c r="Q1274" s="211"/>
      <c r="R1274" s="312"/>
    </row>
    <row r="1275" spans="1:19" x14ac:dyDescent="0.2">
      <c r="A1275" s="239" t="s">
        <v>118</v>
      </c>
      <c r="B1275" s="263"/>
      <c r="C1275" s="439">
        <f>SUM(C1276:C1279)</f>
        <v>27000</v>
      </c>
      <c r="D1275" s="322">
        <f t="shared" ref="D1275:E1275" si="1213">SUM(D1276:D1279)</f>
        <v>28000</v>
      </c>
      <c r="E1275" s="322">
        <f t="shared" si="1213"/>
        <v>2000</v>
      </c>
      <c r="F1275" s="403">
        <f t="shared" ref="F1275:P1275" si="1214">SUM(F1276:F1279)</f>
        <v>2000</v>
      </c>
      <c r="G1275" s="322">
        <f t="shared" si="1214"/>
        <v>0</v>
      </c>
      <c r="H1275" s="404">
        <f t="shared" si="1214"/>
        <v>0</v>
      </c>
      <c r="I1275" s="322">
        <f t="shared" si="1214"/>
        <v>0</v>
      </c>
      <c r="J1275" s="322">
        <f t="shared" si="1214"/>
        <v>0</v>
      </c>
      <c r="K1275" s="322">
        <f t="shared" si="1214"/>
        <v>0</v>
      </c>
      <c r="L1275" s="322">
        <f t="shared" si="1214"/>
        <v>0</v>
      </c>
      <c r="M1275" s="405">
        <f t="shared" si="1214"/>
        <v>0</v>
      </c>
      <c r="N1275" s="405">
        <f t="shared" si="1214"/>
        <v>0</v>
      </c>
      <c r="O1275" s="322">
        <f t="shared" si="1214"/>
        <v>0</v>
      </c>
      <c r="P1275" s="322">
        <f t="shared" si="1214"/>
        <v>0</v>
      </c>
      <c r="Q1275" s="322"/>
      <c r="R1275" s="215"/>
    </row>
    <row r="1276" spans="1:19" x14ac:dyDescent="0.2">
      <c r="A1276" s="238" t="s">
        <v>119</v>
      </c>
      <c r="B1276" s="263"/>
      <c r="C1276" s="439"/>
      <c r="D1276" s="322"/>
      <c r="E1276" s="322"/>
      <c r="F1276" s="403"/>
      <c r="G1276" s="322"/>
      <c r="H1276" s="404"/>
      <c r="I1276" s="322"/>
      <c r="J1276" s="322"/>
      <c r="K1276" s="322"/>
      <c r="L1276" s="322"/>
      <c r="M1276" s="405"/>
      <c r="N1276" s="405"/>
      <c r="O1276" s="322"/>
      <c r="P1276" s="322"/>
      <c r="Q1276" s="322"/>
      <c r="R1276" s="215"/>
    </row>
    <row r="1277" spans="1:19" x14ac:dyDescent="0.2">
      <c r="A1277" s="238" t="s">
        <v>120</v>
      </c>
      <c r="B1277" s="263"/>
      <c r="C1277" s="439"/>
      <c r="D1277" s="322"/>
      <c r="E1277" s="322"/>
      <c r="F1277" s="403"/>
      <c r="G1277" s="322"/>
      <c r="H1277" s="404"/>
      <c r="I1277" s="322"/>
      <c r="J1277" s="322"/>
      <c r="K1277" s="322"/>
      <c r="L1277" s="322"/>
      <c r="M1277" s="405"/>
      <c r="N1277" s="405"/>
      <c r="O1277" s="322"/>
      <c r="P1277" s="322"/>
      <c r="Q1277" s="322"/>
      <c r="R1277" s="215"/>
    </row>
    <row r="1278" spans="1:19" ht="24" x14ac:dyDescent="0.2">
      <c r="A1278" s="238" t="s">
        <v>616</v>
      </c>
      <c r="B1278" s="263"/>
      <c r="C1278" s="439"/>
      <c r="D1278" s="322"/>
      <c r="E1278" s="322"/>
      <c r="F1278" s="403"/>
      <c r="G1278" s="322"/>
      <c r="H1278" s="404"/>
      <c r="I1278" s="322"/>
      <c r="J1278" s="322"/>
      <c r="K1278" s="322"/>
      <c r="L1278" s="322"/>
      <c r="M1278" s="405"/>
      <c r="N1278" s="405"/>
      <c r="O1278" s="322"/>
      <c r="P1278" s="322"/>
      <c r="Q1278" s="322"/>
      <c r="R1278" s="215"/>
    </row>
    <row r="1279" spans="1:19" x14ac:dyDescent="0.2">
      <c r="A1279" s="239" t="s">
        <v>122</v>
      </c>
      <c r="B1279" s="263"/>
      <c r="C1279" s="439">
        <f>C1280+C1281</f>
        <v>27000</v>
      </c>
      <c r="D1279" s="322">
        <f t="shared" ref="D1279:E1279" si="1215">D1280+D1281</f>
        <v>28000</v>
      </c>
      <c r="E1279" s="322">
        <f t="shared" si="1215"/>
        <v>2000</v>
      </c>
      <c r="F1279" s="403">
        <f>F1280+F1281</f>
        <v>2000</v>
      </c>
      <c r="G1279" s="322">
        <f t="shared" ref="G1279:P1279" si="1216">G1280+G1281</f>
        <v>0</v>
      </c>
      <c r="H1279" s="404">
        <f t="shared" si="1216"/>
        <v>0</v>
      </c>
      <c r="I1279" s="322">
        <f t="shared" si="1216"/>
        <v>0</v>
      </c>
      <c r="J1279" s="322">
        <f t="shared" si="1216"/>
        <v>0</v>
      </c>
      <c r="K1279" s="322">
        <f t="shared" si="1216"/>
        <v>0</v>
      </c>
      <c r="L1279" s="322">
        <f t="shared" si="1216"/>
        <v>0</v>
      </c>
      <c r="M1279" s="405">
        <f t="shared" si="1216"/>
        <v>0</v>
      </c>
      <c r="N1279" s="405">
        <f t="shared" si="1216"/>
        <v>0</v>
      </c>
      <c r="O1279" s="322">
        <f t="shared" si="1216"/>
        <v>0</v>
      </c>
      <c r="P1279" s="322">
        <f t="shared" si="1216"/>
        <v>0</v>
      </c>
      <c r="Q1279" s="322"/>
      <c r="R1279" s="215"/>
    </row>
    <row r="1280" spans="1:19" x14ac:dyDescent="0.2">
      <c r="A1280" s="240" t="s">
        <v>123</v>
      </c>
      <c r="B1280" s="263"/>
      <c r="C1280" s="439">
        <f>C1285</f>
        <v>0</v>
      </c>
      <c r="D1280" s="322">
        <f t="shared" ref="D1280:E1280" si="1217">D1285</f>
        <v>0</v>
      </c>
      <c r="E1280" s="322">
        <f t="shared" si="1217"/>
        <v>0</v>
      </c>
      <c r="F1280" s="403">
        <f t="shared" ref="F1280:P1280" si="1218">F1285</f>
        <v>0</v>
      </c>
      <c r="G1280" s="322">
        <f t="shared" si="1218"/>
        <v>0</v>
      </c>
      <c r="H1280" s="404">
        <f t="shared" si="1218"/>
        <v>0</v>
      </c>
      <c r="I1280" s="322">
        <f t="shared" si="1218"/>
        <v>0</v>
      </c>
      <c r="J1280" s="322">
        <f t="shared" si="1218"/>
        <v>0</v>
      </c>
      <c r="K1280" s="322">
        <f t="shared" si="1218"/>
        <v>0</v>
      </c>
      <c r="L1280" s="322">
        <f t="shared" si="1218"/>
        <v>0</v>
      </c>
      <c r="M1280" s="405">
        <f t="shared" si="1218"/>
        <v>0</v>
      </c>
      <c r="N1280" s="405">
        <f t="shared" si="1218"/>
        <v>0</v>
      </c>
      <c r="O1280" s="322">
        <f t="shared" si="1218"/>
        <v>0</v>
      </c>
      <c r="P1280" s="322">
        <f t="shared" si="1218"/>
        <v>0</v>
      </c>
      <c r="Q1280" s="322"/>
      <c r="R1280" s="215"/>
    </row>
    <row r="1281" spans="1:18" ht="36" x14ac:dyDescent="0.2">
      <c r="A1281" s="240" t="s">
        <v>124</v>
      </c>
      <c r="B1281" s="263"/>
      <c r="C1281" s="439">
        <f>C1286</f>
        <v>27000</v>
      </c>
      <c r="D1281" s="322">
        <f t="shared" ref="D1281:E1281" si="1219">D1286</f>
        <v>28000</v>
      </c>
      <c r="E1281" s="322">
        <f t="shared" si="1219"/>
        <v>2000</v>
      </c>
      <c r="F1281" s="403">
        <f t="shared" ref="F1281:P1281" si="1220">F1286</f>
        <v>2000</v>
      </c>
      <c r="G1281" s="322">
        <f t="shared" si="1220"/>
        <v>0</v>
      </c>
      <c r="H1281" s="404">
        <f t="shared" si="1220"/>
        <v>0</v>
      </c>
      <c r="I1281" s="322">
        <f t="shared" si="1220"/>
        <v>0</v>
      </c>
      <c r="J1281" s="322">
        <f t="shared" si="1220"/>
        <v>0</v>
      </c>
      <c r="K1281" s="322">
        <f t="shared" si="1220"/>
        <v>0</v>
      </c>
      <c r="L1281" s="322">
        <f t="shared" si="1220"/>
        <v>0</v>
      </c>
      <c r="M1281" s="405">
        <f t="shared" si="1220"/>
        <v>0</v>
      </c>
      <c r="N1281" s="405">
        <f t="shared" si="1220"/>
        <v>0</v>
      </c>
      <c r="O1281" s="322">
        <f t="shared" si="1220"/>
        <v>0</v>
      </c>
      <c r="P1281" s="322">
        <f t="shared" si="1220"/>
        <v>0</v>
      </c>
      <c r="Q1281" s="322"/>
      <c r="R1281" s="215"/>
    </row>
    <row r="1282" spans="1:18" x14ac:dyDescent="0.2">
      <c r="A1282" s="239" t="s">
        <v>125</v>
      </c>
      <c r="B1282" s="263"/>
      <c r="C1282" s="439"/>
      <c r="D1282" s="322"/>
      <c r="E1282" s="322"/>
      <c r="F1282" s="403"/>
      <c r="G1282" s="322"/>
      <c r="H1282" s="404"/>
      <c r="I1282" s="322"/>
      <c r="J1282" s="322"/>
      <c r="K1282" s="322"/>
      <c r="L1282" s="322"/>
      <c r="M1282" s="405"/>
      <c r="N1282" s="405"/>
      <c r="O1282" s="322"/>
      <c r="P1282" s="322"/>
      <c r="Q1282" s="322"/>
      <c r="R1282" s="215"/>
    </row>
    <row r="1283" spans="1:18" x14ac:dyDescent="0.2">
      <c r="A1283" s="238" t="s">
        <v>126</v>
      </c>
      <c r="B1283" s="263"/>
      <c r="C1283" s="439"/>
      <c r="D1283" s="322"/>
      <c r="E1283" s="322"/>
      <c r="F1283" s="403"/>
      <c r="G1283" s="322"/>
      <c r="H1283" s="404"/>
      <c r="I1283" s="322"/>
      <c r="J1283" s="322"/>
      <c r="K1283" s="322"/>
      <c r="L1283" s="322"/>
      <c r="M1283" s="405"/>
      <c r="N1283" s="405"/>
      <c r="O1283" s="322"/>
      <c r="P1283" s="322"/>
      <c r="Q1283" s="322"/>
      <c r="R1283" s="215"/>
    </row>
    <row r="1284" spans="1:18" x14ac:dyDescent="0.2">
      <c r="A1284" s="253" t="s">
        <v>127</v>
      </c>
      <c r="B1284" s="263"/>
      <c r="C1284" s="439">
        <f>C1285+C1286</f>
        <v>27000</v>
      </c>
      <c r="D1284" s="322">
        <f t="shared" ref="D1284:E1284" si="1221">D1285+D1286</f>
        <v>28000</v>
      </c>
      <c r="E1284" s="322">
        <f t="shared" si="1221"/>
        <v>2000</v>
      </c>
      <c r="F1284" s="403">
        <f t="shared" ref="F1284:P1284" si="1222">F1285+F1286</f>
        <v>2000</v>
      </c>
      <c r="G1284" s="322">
        <f t="shared" si="1222"/>
        <v>0</v>
      </c>
      <c r="H1284" s="404">
        <f t="shared" si="1222"/>
        <v>0</v>
      </c>
      <c r="I1284" s="322">
        <f t="shared" si="1222"/>
        <v>0</v>
      </c>
      <c r="J1284" s="322">
        <f t="shared" si="1222"/>
        <v>0</v>
      </c>
      <c r="K1284" s="322">
        <f t="shared" si="1222"/>
        <v>0</v>
      </c>
      <c r="L1284" s="322">
        <f t="shared" si="1222"/>
        <v>0</v>
      </c>
      <c r="M1284" s="405">
        <f t="shared" si="1222"/>
        <v>0</v>
      </c>
      <c r="N1284" s="405">
        <f t="shared" si="1222"/>
        <v>0</v>
      </c>
      <c r="O1284" s="322">
        <f t="shared" si="1222"/>
        <v>0</v>
      </c>
      <c r="P1284" s="322">
        <f t="shared" si="1222"/>
        <v>0</v>
      </c>
      <c r="Q1284" s="322"/>
      <c r="R1284" s="215"/>
    </row>
    <row r="1285" spans="1:18" x14ac:dyDescent="0.2">
      <c r="A1285" s="241" t="s">
        <v>123</v>
      </c>
      <c r="B1285" s="263"/>
      <c r="C1285" s="439"/>
      <c r="D1285" s="322"/>
      <c r="E1285" s="322"/>
      <c r="F1285" s="403"/>
      <c r="G1285" s="322"/>
      <c r="H1285" s="404"/>
      <c r="I1285" s="322"/>
      <c r="J1285" s="322"/>
      <c r="K1285" s="322"/>
      <c r="L1285" s="322"/>
      <c r="M1285" s="405"/>
      <c r="N1285" s="405"/>
      <c r="O1285" s="322"/>
      <c r="P1285" s="322"/>
      <c r="Q1285" s="322"/>
      <c r="R1285" s="215"/>
    </row>
    <row r="1286" spans="1:18" ht="60" x14ac:dyDescent="0.2">
      <c r="A1286" s="261" t="s">
        <v>124</v>
      </c>
      <c r="B1286" s="263" t="s">
        <v>550</v>
      </c>
      <c r="C1286" s="439">
        <v>27000</v>
      </c>
      <c r="D1286" s="186">
        <v>28000</v>
      </c>
      <c r="E1286" s="186">
        <v>2000</v>
      </c>
      <c r="F1286" s="200">
        <v>2000</v>
      </c>
      <c r="G1286" s="322"/>
      <c r="H1286" s="404"/>
      <c r="I1286" s="322"/>
      <c r="J1286" s="322"/>
      <c r="K1286" s="322"/>
      <c r="L1286" s="322"/>
      <c r="M1286" s="405"/>
      <c r="N1286" s="405"/>
      <c r="O1286" s="322"/>
      <c r="P1286" s="322"/>
      <c r="Q1286" s="322"/>
      <c r="R1286" s="323" t="s">
        <v>551</v>
      </c>
    </row>
    <row r="1287" spans="1:18" ht="36" x14ac:dyDescent="0.2">
      <c r="A1287" s="247" t="s">
        <v>341</v>
      </c>
      <c r="B1287" s="336"/>
      <c r="C1287" s="337"/>
      <c r="D1287" s="211"/>
      <c r="E1287" s="211"/>
      <c r="F1287" s="309"/>
      <c r="G1287" s="211"/>
      <c r="H1287" s="310"/>
      <c r="I1287" s="211"/>
      <c r="J1287" s="211"/>
      <c r="K1287" s="211"/>
      <c r="L1287" s="211"/>
      <c r="M1287" s="311"/>
      <c r="N1287" s="311"/>
      <c r="O1287" s="211"/>
      <c r="P1287" s="211"/>
      <c r="Q1287" s="211"/>
      <c r="R1287" s="312"/>
    </row>
    <row r="1288" spans="1:18" x14ac:dyDescent="0.2">
      <c r="A1288" s="254" t="s">
        <v>118</v>
      </c>
      <c r="B1288" s="263"/>
      <c r="C1288" s="439">
        <f>SUM(C1289:C1292)</f>
        <v>1877869</v>
      </c>
      <c r="D1288" s="218">
        <f t="shared" ref="D1288:E1288" si="1223">SUM(D1289:D1292)</f>
        <v>1661469</v>
      </c>
      <c r="E1288" s="218">
        <f t="shared" si="1223"/>
        <v>1700000</v>
      </c>
      <c r="F1288" s="220">
        <f t="shared" ref="F1288:P1288" si="1224">SUM(F1289:F1292)</f>
        <v>1700000</v>
      </c>
      <c r="G1288" s="218">
        <f t="shared" si="1224"/>
        <v>0</v>
      </c>
      <c r="H1288" s="298">
        <f t="shared" si="1224"/>
        <v>0</v>
      </c>
      <c r="I1288" s="218">
        <f t="shared" si="1224"/>
        <v>0</v>
      </c>
      <c r="J1288" s="218">
        <f t="shared" si="1224"/>
        <v>1530410</v>
      </c>
      <c r="K1288" s="218">
        <f t="shared" si="1224"/>
        <v>1500000</v>
      </c>
      <c r="L1288" s="218">
        <f t="shared" si="1224"/>
        <v>0</v>
      </c>
      <c r="M1288" s="299">
        <f t="shared" si="1224"/>
        <v>0</v>
      </c>
      <c r="N1288" s="299">
        <f t="shared" si="1224"/>
        <v>0</v>
      </c>
      <c r="O1288" s="218">
        <f t="shared" si="1224"/>
        <v>4569590</v>
      </c>
      <c r="P1288" s="218">
        <f t="shared" si="1224"/>
        <v>0</v>
      </c>
      <c r="Q1288" s="322"/>
      <c r="R1288" s="215"/>
    </row>
    <row r="1289" spans="1:18" x14ac:dyDescent="0.2">
      <c r="A1289" s="253" t="s">
        <v>119</v>
      </c>
      <c r="B1289" s="263"/>
      <c r="C1289" s="439"/>
      <c r="D1289" s="322"/>
      <c r="E1289" s="322"/>
      <c r="F1289" s="403"/>
      <c r="G1289" s="322"/>
      <c r="H1289" s="404"/>
      <c r="I1289" s="322"/>
      <c r="J1289" s="322"/>
      <c r="K1289" s="322"/>
      <c r="L1289" s="322"/>
      <c r="M1289" s="405"/>
      <c r="N1289" s="405"/>
      <c r="O1289" s="322"/>
      <c r="P1289" s="322"/>
      <c r="Q1289" s="322"/>
      <c r="R1289" s="215"/>
    </row>
    <row r="1290" spans="1:18" x14ac:dyDescent="0.2">
      <c r="A1290" s="253" t="s">
        <v>120</v>
      </c>
      <c r="B1290" s="263"/>
      <c r="C1290" s="439"/>
      <c r="D1290" s="322"/>
      <c r="E1290" s="322"/>
      <c r="F1290" s="403"/>
      <c r="G1290" s="322"/>
      <c r="H1290" s="404"/>
      <c r="I1290" s="322"/>
      <c r="J1290" s="322"/>
      <c r="K1290" s="322"/>
      <c r="L1290" s="322"/>
      <c r="M1290" s="405"/>
      <c r="N1290" s="405"/>
      <c r="O1290" s="322"/>
      <c r="P1290" s="322"/>
      <c r="Q1290" s="322"/>
      <c r="R1290" s="215"/>
    </row>
    <row r="1291" spans="1:18" ht="24" x14ac:dyDescent="0.2">
      <c r="A1291" s="253" t="s">
        <v>616</v>
      </c>
      <c r="B1291" s="263"/>
      <c r="C1291" s="439"/>
      <c r="D1291" s="322"/>
      <c r="E1291" s="322"/>
      <c r="F1291" s="403"/>
      <c r="G1291" s="322"/>
      <c r="H1291" s="404"/>
      <c r="I1291" s="322"/>
      <c r="J1291" s="322"/>
      <c r="K1291" s="322"/>
      <c r="L1291" s="322"/>
      <c r="M1291" s="405"/>
      <c r="N1291" s="405"/>
      <c r="O1291" s="322"/>
      <c r="P1291" s="322"/>
      <c r="Q1291" s="322"/>
      <c r="R1291" s="215"/>
    </row>
    <row r="1292" spans="1:18" x14ac:dyDescent="0.2">
      <c r="A1292" s="254" t="s">
        <v>122</v>
      </c>
      <c r="B1292" s="263"/>
      <c r="C1292" s="439">
        <f>C1293+C1294</f>
        <v>1877869</v>
      </c>
      <c r="D1292" s="218">
        <f t="shared" ref="D1292:E1292" si="1225">D1293+D1294</f>
        <v>1661469</v>
      </c>
      <c r="E1292" s="218">
        <f t="shared" si="1225"/>
        <v>1700000</v>
      </c>
      <c r="F1292" s="220">
        <f>F1293+F1294</f>
        <v>1700000</v>
      </c>
      <c r="G1292" s="218">
        <f t="shared" ref="G1292:P1292" si="1226">G1293+G1294</f>
        <v>0</v>
      </c>
      <c r="H1292" s="298">
        <f t="shared" si="1226"/>
        <v>0</v>
      </c>
      <c r="I1292" s="218">
        <f t="shared" si="1226"/>
        <v>0</v>
      </c>
      <c r="J1292" s="218">
        <f t="shared" si="1226"/>
        <v>1530410</v>
      </c>
      <c r="K1292" s="218">
        <f t="shared" si="1226"/>
        <v>1500000</v>
      </c>
      <c r="L1292" s="218">
        <f t="shared" si="1226"/>
        <v>0</v>
      </c>
      <c r="M1292" s="299">
        <f t="shared" si="1226"/>
        <v>0</v>
      </c>
      <c r="N1292" s="299">
        <f t="shared" si="1226"/>
        <v>0</v>
      </c>
      <c r="O1292" s="218">
        <f t="shared" si="1226"/>
        <v>4569590</v>
      </c>
      <c r="P1292" s="218">
        <f t="shared" si="1226"/>
        <v>0</v>
      </c>
      <c r="Q1292" s="322"/>
      <c r="R1292" s="215"/>
    </row>
    <row r="1293" spans="1:18" x14ac:dyDescent="0.2">
      <c r="A1293" s="241" t="s">
        <v>123</v>
      </c>
      <c r="B1293" s="263"/>
      <c r="C1293" s="439">
        <f>C1298</f>
        <v>0</v>
      </c>
      <c r="D1293" s="322">
        <f t="shared" ref="D1293:E1293" si="1227">D1298</f>
        <v>0</v>
      </c>
      <c r="E1293" s="322">
        <f t="shared" si="1227"/>
        <v>0</v>
      </c>
      <c r="F1293" s="403">
        <f>F1298</f>
        <v>0</v>
      </c>
      <c r="G1293" s="322">
        <f t="shared" ref="G1293:P1293" si="1228">G1298</f>
        <v>0</v>
      </c>
      <c r="H1293" s="404">
        <f t="shared" si="1228"/>
        <v>0</v>
      </c>
      <c r="I1293" s="322">
        <f t="shared" si="1228"/>
        <v>0</v>
      </c>
      <c r="J1293" s="322">
        <f t="shared" si="1228"/>
        <v>0</v>
      </c>
      <c r="K1293" s="322">
        <f t="shared" si="1228"/>
        <v>0</v>
      </c>
      <c r="L1293" s="322">
        <f t="shared" si="1228"/>
        <v>0</v>
      </c>
      <c r="M1293" s="405">
        <f t="shared" si="1228"/>
        <v>0</v>
      </c>
      <c r="N1293" s="405">
        <f t="shared" si="1228"/>
        <v>0</v>
      </c>
      <c r="O1293" s="322">
        <f t="shared" si="1228"/>
        <v>0</v>
      </c>
      <c r="P1293" s="322">
        <f t="shared" si="1228"/>
        <v>0</v>
      </c>
      <c r="Q1293" s="322"/>
      <c r="R1293" s="215"/>
    </row>
    <row r="1294" spans="1:18" ht="36" x14ac:dyDescent="0.2">
      <c r="A1294" s="241" t="s">
        <v>124</v>
      </c>
      <c r="B1294" s="263"/>
      <c r="C1294" s="439">
        <f>C1299+C1300</f>
        <v>1877869</v>
      </c>
      <c r="D1294" s="218">
        <f t="shared" ref="D1294:E1294" si="1229">D1299+D1300</f>
        <v>1661469</v>
      </c>
      <c r="E1294" s="218">
        <f t="shared" si="1229"/>
        <v>1700000</v>
      </c>
      <c r="F1294" s="220">
        <f>F1299+F1300</f>
        <v>1700000</v>
      </c>
      <c r="G1294" s="218">
        <f t="shared" ref="G1294:P1294" si="1230">G1299+G1300</f>
        <v>0</v>
      </c>
      <c r="H1294" s="298">
        <f t="shared" si="1230"/>
        <v>0</v>
      </c>
      <c r="I1294" s="218">
        <f t="shared" si="1230"/>
        <v>0</v>
      </c>
      <c r="J1294" s="218">
        <f t="shared" si="1230"/>
        <v>1530410</v>
      </c>
      <c r="K1294" s="218">
        <f t="shared" si="1230"/>
        <v>1500000</v>
      </c>
      <c r="L1294" s="218">
        <f t="shared" si="1230"/>
        <v>0</v>
      </c>
      <c r="M1294" s="299">
        <f t="shared" si="1230"/>
        <v>0</v>
      </c>
      <c r="N1294" s="299">
        <f t="shared" si="1230"/>
        <v>0</v>
      </c>
      <c r="O1294" s="218">
        <f t="shared" si="1230"/>
        <v>4569590</v>
      </c>
      <c r="P1294" s="218">
        <f t="shared" si="1230"/>
        <v>0</v>
      </c>
      <c r="Q1294" s="322"/>
      <c r="R1294" s="215"/>
    </row>
    <row r="1295" spans="1:18" x14ac:dyDescent="0.2">
      <c r="A1295" s="254" t="s">
        <v>125</v>
      </c>
      <c r="B1295" s="263"/>
      <c r="C1295" s="439"/>
      <c r="D1295" s="322"/>
      <c r="E1295" s="322"/>
      <c r="F1295" s="403"/>
      <c r="G1295" s="322"/>
      <c r="H1295" s="404"/>
      <c r="I1295" s="322"/>
      <c r="J1295" s="322"/>
      <c r="K1295" s="322"/>
      <c r="L1295" s="322"/>
      <c r="M1295" s="405"/>
      <c r="N1295" s="405"/>
      <c r="O1295" s="322"/>
      <c r="P1295" s="322"/>
      <c r="Q1295" s="322"/>
      <c r="R1295" s="215"/>
    </row>
    <row r="1296" spans="1:18" x14ac:dyDescent="0.2">
      <c r="A1296" s="253" t="s">
        <v>126</v>
      </c>
      <c r="B1296" s="263"/>
      <c r="C1296" s="439"/>
      <c r="D1296" s="322"/>
      <c r="E1296" s="322"/>
      <c r="F1296" s="403"/>
      <c r="G1296" s="322"/>
      <c r="H1296" s="404"/>
      <c r="I1296" s="322"/>
      <c r="J1296" s="322"/>
      <c r="K1296" s="322"/>
      <c r="L1296" s="322"/>
      <c r="M1296" s="405"/>
      <c r="N1296" s="405"/>
      <c r="O1296" s="322"/>
      <c r="P1296" s="322"/>
      <c r="Q1296" s="322"/>
      <c r="R1296" s="215"/>
    </row>
    <row r="1297" spans="1:19" x14ac:dyDescent="0.2">
      <c r="A1297" s="253" t="s">
        <v>127</v>
      </c>
      <c r="B1297" s="263"/>
      <c r="C1297" s="439">
        <f>C1298+C1299+C1300</f>
        <v>1877869</v>
      </c>
      <c r="D1297" s="322">
        <f t="shared" ref="D1297:E1297" si="1231">D1298+D1299+D1300</f>
        <v>1661469</v>
      </c>
      <c r="E1297" s="322">
        <f t="shared" si="1231"/>
        <v>1700000</v>
      </c>
      <c r="F1297" s="403">
        <f>F1298+F1299+F1300</f>
        <v>1700000</v>
      </c>
      <c r="G1297" s="322">
        <f t="shared" ref="G1297:P1297" si="1232">G1298+G1299+G1300</f>
        <v>0</v>
      </c>
      <c r="H1297" s="404">
        <f t="shared" si="1232"/>
        <v>0</v>
      </c>
      <c r="I1297" s="322">
        <f t="shared" si="1232"/>
        <v>0</v>
      </c>
      <c r="J1297" s="322">
        <f t="shared" si="1232"/>
        <v>1530410</v>
      </c>
      <c r="K1297" s="322">
        <f t="shared" si="1232"/>
        <v>1500000</v>
      </c>
      <c r="L1297" s="322">
        <f t="shared" si="1232"/>
        <v>0</v>
      </c>
      <c r="M1297" s="405">
        <f t="shared" si="1232"/>
        <v>0</v>
      </c>
      <c r="N1297" s="405">
        <f t="shared" si="1232"/>
        <v>0</v>
      </c>
      <c r="O1297" s="322">
        <f t="shared" si="1232"/>
        <v>4569590</v>
      </c>
      <c r="P1297" s="322">
        <f t="shared" si="1232"/>
        <v>0</v>
      </c>
      <c r="Q1297" s="322"/>
      <c r="R1297" s="215"/>
    </row>
    <row r="1298" spans="1:19" x14ac:dyDescent="0.2">
      <c r="A1298" s="241" t="s">
        <v>123</v>
      </c>
      <c r="B1298" s="263"/>
      <c r="C1298" s="439"/>
      <c r="D1298" s="322"/>
      <c r="E1298" s="322"/>
      <c r="F1298" s="403"/>
      <c r="G1298" s="322"/>
      <c r="H1298" s="404"/>
      <c r="I1298" s="322"/>
      <c r="J1298" s="322"/>
      <c r="K1298" s="322"/>
      <c r="L1298" s="322"/>
      <c r="M1298" s="405"/>
      <c r="N1298" s="405"/>
      <c r="O1298" s="322"/>
      <c r="P1298" s="322"/>
      <c r="Q1298" s="322"/>
      <c r="R1298" s="215"/>
    </row>
    <row r="1299" spans="1:19" ht="85.5" customHeight="1" x14ac:dyDescent="0.2">
      <c r="A1299" s="241" t="s">
        <v>124</v>
      </c>
      <c r="B1299" s="263" t="s">
        <v>88</v>
      </c>
      <c r="C1299" s="439"/>
      <c r="D1299" s="322"/>
      <c r="E1299" s="322"/>
      <c r="F1299" s="403"/>
      <c r="G1299" s="322"/>
      <c r="H1299" s="404"/>
      <c r="I1299" s="322"/>
      <c r="J1299" s="322">
        <v>1530410</v>
      </c>
      <c r="K1299" s="322">
        <v>1500000</v>
      </c>
      <c r="L1299" s="322"/>
      <c r="M1299" s="405"/>
      <c r="N1299" s="405"/>
      <c r="O1299" s="322">
        <v>4569590</v>
      </c>
      <c r="P1299" s="322"/>
      <c r="Q1299" s="322"/>
      <c r="R1299" s="323" t="s">
        <v>552</v>
      </c>
    </row>
    <row r="1300" spans="1:19" ht="100.5" customHeight="1" x14ac:dyDescent="0.2">
      <c r="A1300" s="241" t="s">
        <v>124</v>
      </c>
      <c r="B1300" s="263" t="s">
        <v>553</v>
      </c>
      <c r="C1300" s="439">
        <v>1877869</v>
      </c>
      <c r="D1300" s="322">
        <v>1661469</v>
      </c>
      <c r="E1300" s="322">
        <v>1700000</v>
      </c>
      <c r="F1300" s="403">
        <v>1700000</v>
      </c>
      <c r="G1300" s="322"/>
      <c r="H1300" s="404"/>
      <c r="I1300" s="322"/>
      <c r="J1300" s="322"/>
      <c r="K1300" s="322"/>
      <c r="L1300" s="322"/>
      <c r="M1300" s="405"/>
      <c r="N1300" s="405"/>
      <c r="O1300" s="322"/>
      <c r="P1300" s="322"/>
      <c r="Q1300" s="322" t="s">
        <v>420</v>
      </c>
      <c r="R1300" s="323" t="s">
        <v>554</v>
      </c>
    </row>
    <row r="1301" spans="1:19" ht="36" x14ac:dyDescent="0.2">
      <c r="A1301" s="247" t="s">
        <v>342</v>
      </c>
      <c r="B1301" s="336"/>
      <c r="C1301" s="337"/>
      <c r="D1301" s="211"/>
      <c r="E1301" s="211"/>
      <c r="F1301" s="309"/>
      <c r="G1301" s="211"/>
      <c r="H1301" s="310"/>
      <c r="I1301" s="211"/>
      <c r="J1301" s="211"/>
      <c r="K1301" s="211"/>
      <c r="L1301" s="211"/>
      <c r="M1301" s="311"/>
      <c r="N1301" s="311"/>
      <c r="O1301" s="211"/>
      <c r="P1301" s="211"/>
      <c r="Q1301" s="211"/>
      <c r="R1301" s="312"/>
    </row>
    <row r="1302" spans="1:19" x14ac:dyDescent="0.2">
      <c r="A1302" s="239" t="s">
        <v>118</v>
      </c>
      <c r="B1302" s="263"/>
      <c r="C1302" s="439">
        <f>SUM(C1303:C1306)</f>
        <v>11141577</v>
      </c>
      <c r="D1302" s="218">
        <f t="shared" ref="D1302" si="1233">SUM(D1303:D1306)</f>
        <v>9791500</v>
      </c>
      <c r="E1302" s="218">
        <f>SUM(E1303:E1306)</f>
        <v>7845676</v>
      </c>
      <c r="F1302" s="220">
        <f t="shared" ref="F1302:P1302" si="1234">SUM(F1303:F1306)</f>
        <v>0</v>
      </c>
      <c r="G1302" s="218" t="e">
        <f t="shared" si="1234"/>
        <v>#VALUE!</v>
      </c>
      <c r="H1302" s="298">
        <f t="shared" si="1234"/>
        <v>0</v>
      </c>
      <c r="I1302" s="218">
        <f t="shared" si="1234"/>
        <v>0</v>
      </c>
      <c r="J1302" s="218">
        <f t="shared" si="1234"/>
        <v>5119651</v>
      </c>
      <c r="K1302" s="218">
        <f t="shared" si="1234"/>
        <v>2779124</v>
      </c>
      <c r="L1302" s="218">
        <f t="shared" si="1234"/>
        <v>0</v>
      </c>
      <c r="M1302" s="299">
        <f t="shared" si="1234"/>
        <v>0</v>
      </c>
      <c r="N1302" s="299">
        <f t="shared" si="1234"/>
        <v>0</v>
      </c>
      <c r="O1302" s="218">
        <f t="shared" si="1234"/>
        <v>9032152</v>
      </c>
      <c r="P1302" s="218">
        <f t="shared" si="1234"/>
        <v>0</v>
      </c>
      <c r="Q1302" s="218"/>
      <c r="R1302" s="233"/>
      <c r="S1302" s="178"/>
    </row>
    <row r="1303" spans="1:19" x14ac:dyDescent="0.2">
      <c r="A1303" s="238" t="s">
        <v>119</v>
      </c>
      <c r="B1303" s="263"/>
      <c r="C1303" s="439"/>
      <c r="D1303" s="218"/>
      <c r="E1303" s="218"/>
      <c r="F1303" s="220"/>
      <c r="G1303" s="218"/>
      <c r="H1303" s="298"/>
      <c r="I1303" s="218"/>
      <c r="J1303" s="218"/>
      <c r="K1303" s="218"/>
      <c r="L1303" s="218"/>
      <c r="M1303" s="299"/>
      <c r="N1303" s="299"/>
      <c r="O1303" s="218"/>
      <c r="P1303" s="218"/>
      <c r="Q1303" s="218"/>
      <c r="R1303" s="233"/>
      <c r="S1303" s="178"/>
    </row>
    <row r="1304" spans="1:19" x14ac:dyDescent="0.2">
      <c r="A1304" s="238" t="s">
        <v>120</v>
      </c>
      <c r="B1304" s="263"/>
      <c r="C1304" s="439"/>
      <c r="D1304" s="218"/>
      <c r="E1304" s="218"/>
      <c r="F1304" s="220"/>
      <c r="G1304" s="218"/>
      <c r="H1304" s="298"/>
      <c r="I1304" s="218"/>
      <c r="J1304" s="218"/>
      <c r="K1304" s="218"/>
      <c r="L1304" s="218"/>
      <c r="M1304" s="299"/>
      <c r="N1304" s="299"/>
      <c r="O1304" s="218"/>
      <c r="P1304" s="218"/>
      <c r="Q1304" s="218"/>
      <c r="R1304" s="233"/>
      <c r="S1304" s="178"/>
    </row>
    <row r="1305" spans="1:19" ht="24" x14ac:dyDescent="0.2">
      <c r="A1305" s="238" t="s">
        <v>616</v>
      </c>
      <c r="B1305" s="263"/>
      <c r="C1305" s="439"/>
      <c r="D1305" s="218"/>
      <c r="E1305" s="218"/>
      <c r="F1305" s="220"/>
      <c r="G1305" s="218"/>
      <c r="H1305" s="298"/>
      <c r="I1305" s="218"/>
      <c r="J1305" s="218"/>
      <c r="K1305" s="218"/>
      <c r="L1305" s="218"/>
      <c r="M1305" s="299"/>
      <c r="N1305" s="299"/>
      <c r="O1305" s="218"/>
      <c r="P1305" s="218"/>
      <c r="Q1305" s="218"/>
      <c r="R1305" s="233"/>
      <c r="S1305" s="178"/>
    </row>
    <row r="1306" spans="1:19" x14ac:dyDescent="0.2">
      <c r="A1306" s="239" t="s">
        <v>122</v>
      </c>
      <c r="B1306" s="263"/>
      <c r="C1306" s="439">
        <f>C1307+C1308</f>
        <v>11141577</v>
      </c>
      <c r="D1306" s="218">
        <f t="shared" ref="D1306" si="1235">D1307+D1308</f>
        <v>9791500</v>
      </c>
      <c r="E1306" s="218">
        <f>E1307+E1308</f>
        <v>7845676</v>
      </c>
      <c r="F1306" s="220">
        <f t="shared" ref="F1306:P1306" si="1236">F1307+F1308</f>
        <v>0</v>
      </c>
      <c r="G1306" s="218" t="e">
        <f t="shared" si="1236"/>
        <v>#VALUE!</v>
      </c>
      <c r="H1306" s="298">
        <f t="shared" si="1236"/>
        <v>0</v>
      </c>
      <c r="I1306" s="218">
        <f t="shared" si="1236"/>
        <v>0</v>
      </c>
      <c r="J1306" s="218">
        <f t="shared" si="1236"/>
        <v>5119651</v>
      </c>
      <c r="K1306" s="218">
        <f t="shared" si="1236"/>
        <v>2779124</v>
      </c>
      <c r="L1306" s="218">
        <f t="shared" si="1236"/>
        <v>0</v>
      </c>
      <c r="M1306" s="299">
        <f t="shared" si="1236"/>
        <v>0</v>
      </c>
      <c r="N1306" s="299">
        <f t="shared" si="1236"/>
        <v>0</v>
      </c>
      <c r="O1306" s="218">
        <f t="shared" si="1236"/>
        <v>9032152</v>
      </c>
      <c r="P1306" s="218">
        <f t="shared" si="1236"/>
        <v>0</v>
      </c>
      <c r="Q1306" s="218"/>
      <c r="R1306" s="233"/>
      <c r="S1306" s="178"/>
    </row>
    <row r="1307" spans="1:19" x14ac:dyDescent="0.2">
      <c r="A1307" s="240" t="s">
        <v>123</v>
      </c>
      <c r="B1307" s="263"/>
      <c r="C1307" s="439">
        <f>C1312</f>
        <v>0</v>
      </c>
      <c r="D1307" s="218">
        <f t="shared" ref="D1307" si="1237">D1312</f>
        <v>0</v>
      </c>
      <c r="E1307" s="218">
        <f>E1312</f>
        <v>0</v>
      </c>
      <c r="F1307" s="220">
        <f t="shared" ref="F1307:P1307" si="1238">F1312</f>
        <v>0</v>
      </c>
      <c r="G1307" s="218">
        <f t="shared" si="1238"/>
        <v>0</v>
      </c>
      <c r="H1307" s="298">
        <f t="shared" si="1238"/>
        <v>0</v>
      </c>
      <c r="I1307" s="218">
        <f t="shared" si="1238"/>
        <v>0</v>
      </c>
      <c r="J1307" s="218">
        <f t="shared" si="1238"/>
        <v>0</v>
      </c>
      <c r="K1307" s="218">
        <f t="shared" si="1238"/>
        <v>0</v>
      </c>
      <c r="L1307" s="218">
        <f t="shared" si="1238"/>
        <v>0</v>
      </c>
      <c r="M1307" s="299">
        <f t="shared" si="1238"/>
        <v>0</v>
      </c>
      <c r="N1307" s="299">
        <f t="shared" si="1238"/>
        <v>0</v>
      </c>
      <c r="O1307" s="218">
        <f t="shared" si="1238"/>
        <v>0</v>
      </c>
      <c r="P1307" s="218">
        <f t="shared" si="1238"/>
        <v>0</v>
      </c>
      <c r="Q1307" s="218"/>
      <c r="R1307" s="233"/>
      <c r="S1307" s="178"/>
    </row>
    <row r="1308" spans="1:19" ht="36" x14ac:dyDescent="0.2">
      <c r="A1308" s="240" t="s">
        <v>124</v>
      </c>
      <c r="B1308" s="263"/>
      <c r="C1308" s="439">
        <f>C1313+C1314+C1315</f>
        <v>11141577</v>
      </c>
      <c r="D1308" s="218">
        <f t="shared" ref="D1308" si="1239">D1313+D1314+D1315</f>
        <v>9791500</v>
      </c>
      <c r="E1308" s="218">
        <f>E1313+E1314+E1315</f>
        <v>7845676</v>
      </c>
      <c r="F1308" s="220">
        <f t="shared" ref="F1308:P1308" si="1240">F1313+F1314+F1315</f>
        <v>0</v>
      </c>
      <c r="G1308" s="218" t="e">
        <f t="shared" si="1240"/>
        <v>#VALUE!</v>
      </c>
      <c r="H1308" s="298">
        <f t="shared" si="1240"/>
        <v>0</v>
      </c>
      <c r="I1308" s="218">
        <f t="shared" si="1240"/>
        <v>0</v>
      </c>
      <c r="J1308" s="218">
        <f t="shared" si="1240"/>
        <v>5119651</v>
      </c>
      <c r="K1308" s="218">
        <f t="shared" si="1240"/>
        <v>2779124</v>
      </c>
      <c r="L1308" s="218">
        <f t="shared" si="1240"/>
        <v>0</v>
      </c>
      <c r="M1308" s="299">
        <f t="shared" si="1240"/>
        <v>0</v>
      </c>
      <c r="N1308" s="299">
        <f t="shared" si="1240"/>
        <v>0</v>
      </c>
      <c r="O1308" s="218">
        <f t="shared" si="1240"/>
        <v>9032152</v>
      </c>
      <c r="P1308" s="218">
        <f t="shared" si="1240"/>
        <v>0</v>
      </c>
      <c r="Q1308" s="218"/>
      <c r="R1308" s="233"/>
      <c r="S1308" s="178"/>
    </row>
    <row r="1309" spans="1:19" x14ac:dyDescent="0.2">
      <c r="A1309" s="239" t="s">
        <v>125</v>
      </c>
      <c r="B1309" s="263"/>
      <c r="C1309" s="439"/>
      <c r="D1309" s="218"/>
      <c r="E1309" s="218"/>
      <c r="F1309" s="220"/>
      <c r="G1309" s="218"/>
      <c r="H1309" s="298"/>
      <c r="I1309" s="218"/>
      <c r="J1309" s="218"/>
      <c r="K1309" s="218"/>
      <c r="L1309" s="218"/>
      <c r="M1309" s="299"/>
      <c r="N1309" s="299"/>
      <c r="O1309" s="218"/>
      <c r="P1309" s="218"/>
      <c r="Q1309" s="218"/>
      <c r="R1309" s="233"/>
      <c r="S1309" s="178"/>
    </row>
    <row r="1310" spans="1:19" x14ac:dyDescent="0.2">
      <c r="A1310" s="238" t="s">
        <v>126</v>
      </c>
      <c r="B1310" s="263"/>
      <c r="C1310" s="439"/>
      <c r="D1310" s="218"/>
      <c r="E1310" s="218"/>
      <c r="F1310" s="220"/>
      <c r="G1310" s="218"/>
      <c r="H1310" s="298"/>
      <c r="I1310" s="218"/>
      <c r="J1310" s="218"/>
      <c r="K1310" s="218"/>
      <c r="L1310" s="218"/>
      <c r="M1310" s="299"/>
      <c r="N1310" s="299"/>
      <c r="O1310" s="218"/>
      <c r="P1310" s="218"/>
      <c r="Q1310" s="218"/>
      <c r="R1310" s="233"/>
      <c r="S1310" s="178"/>
    </row>
    <row r="1311" spans="1:19" x14ac:dyDescent="0.2">
      <c r="A1311" s="238" t="s">
        <v>127</v>
      </c>
      <c r="B1311" s="263"/>
      <c r="C1311" s="439">
        <f>C1312+C1313+C1314+C1315</f>
        <v>11141577</v>
      </c>
      <c r="D1311" s="218">
        <f t="shared" ref="D1311" si="1241">D1312+D1313+D1314+D1315</f>
        <v>9791500</v>
      </c>
      <c r="E1311" s="218">
        <f>E1312+E1313+E1314+E1315</f>
        <v>7845676</v>
      </c>
      <c r="F1311" s="220">
        <f t="shared" ref="F1311:P1311" si="1242">F1312+F1313+F1314+F1315</f>
        <v>0</v>
      </c>
      <c r="G1311" s="218" t="e">
        <f t="shared" si="1242"/>
        <v>#VALUE!</v>
      </c>
      <c r="H1311" s="298">
        <f t="shared" si="1242"/>
        <v>0</v>
      </c>
      <c r="I1311" s="218">
        <f t="shared" si="1242"/>
        <v>0</v>
      </c>
      <c r="J1311" s="218">
        <f t="shared" si="1242"/>
        <v>5119651</v>
      </c>
      <c r="K1311" s="218">
        <f t="shared" si="1242"/>
        <v>2779124</v>
      </c>
      <c r="L1311" s="218">
        <f t="shared" si="1242"/>
        <v>0</v>
      </c>
      <c r="M1311" s="299">
        <f t="shared" si="1242"/>
        <v>0</v>
      </c>
      <c r="N1311" s="299">
        <f t="shared" si="1242"/>
        <v>0</v>
      </c>
      <c r="O1311" s="218">
        <f t="shared" si="1242"/>
        <v>9032152</v>
      </c>
      <c r="P1311" s="218">
        <f t="shared" si="1242"/>
        <v>0</v>
      </c>
      <c r="Q1311" s="218"/>
      <c r="R1311" s="233"/>
      <c r="S1311" s="178"/>
    </row>
    <row r="1312" spans="1:19" x14ac:dyDescent="0.2">
      <c r="A1312" s="240" t="s">
        <v>123</v>
      </c>
      <c r="B1312" s="263"/>
      <c r="C1312" s="439"/>
      <c r="D1312" s="218"/>
      <c r="E1312" s="218"/>
      <c r="F1312" s="220"/>
      <c r="G1312" s="218"/>
      <c r="H1312" s="298"/>
      <c r="I1312" s="218"/>
      <c r="J1312" s="218"/>
      <c r="K1312" s="218"/>
      <c r="L1312" s="218"/>
      <c r="M1312" s="299"/>
      <c r="N1312" s="299"/>
      <c r="O1312" s="218"/>
      <c r="P1312" s="218"/>
      <c r="Q1312" s="218"/>
      <c r="R1312" s="420"/>
      <c r="S1312" s="178"/>
    </row>
    <row r="1313" spans="1:19" ht="48" x14ac:dyDescent="0.2">
      <c r="A1313" s="241" t="s">
        <v>124</v>
      </c>
      <c r="B1313" s="263" t="s">
        <v>143</v>
      </c>
      <c r="C1313" s="439">
        <v>11141577</v>
      </c>
      <c r="D1313" s="220">
        <v>9741500</v>
      </c>
      <c r="E1313" s="220">
        <v>7745676</v>
      </c>
      <c r="F1313" s="220"/>
      <c r="G1313" s="220" t="s">
        <v>143</v>
      </c>
      <c r="H1313" s="298"/>
      <c r="I1313" s="220"/>
      <c r="J1313" s="220">
        <v>3035308</v>
      </c>
      <c r="K1313" s="218"/>
      <c r="L1313" s="218"/>
      <c r="M1313" s="299"/>
      <c r="N1313" s="299"/>
      <c r="O1313" s="218"/>
      <c r="P1313" s="218"/>
      <c r="Q1313" s="218"/>
      <c r="R1313" s="316" t="s">
        <v>555</v>
      </c>
      <c r="S1313" s="183" t="s">
        <v>129</v>
      </c>
    </row>
    <row r="1314" spans="1:19" ht="72" x14ac:dyDescent="0.2">
      <c r="A1314" s="240" t="s">
        <v>124</v>
      </c>
      <c r="B1314" s="263" t="s">
        <v>556</v>
      </c>
      <c r="C1314" s="439"/>
      <c r="D1314" s="218">
        <v>50000</v>
      </c>
      <c r="E1314" s="218">
        <v>100000</v>
      </c>
      <c r="F1314" s="220"/>
      <c r="G1314" s="321" t="s">
        <v>129</v>
      </c>
      <c r="H1314" s="298"/>
      <c r="I1314" s="218"/>
      <c r="J1314" s="218"/>
      <c r="K1314" s="189"/>
      <c r="L1314" s="189"/>
      <c r="M1314" s="370"/>
      <c r="N1314" s="370"/>
      <c r="O1314" s="189"/>
      <c r="P1314" s="189"/>
      <c r="Q1314" s="218"/>
      <c r="R1314" s="231" t="s">
        <v>557</v>
      </c>
      <c r="S1314" s="178"/>
    </row>
    <row r="1315" spans="1:19" ht="48" x14ac:dyDescent="0.2">
      <c r="A1315" s="240" t="s">
        <v>124</v>
      </c>
      <c r="B1315" s="359" t="s">
        <v>546</v>
      </c>
      <c r="C1315" s="381"/>
      <c r="D1315" s="218"/>
      <c r="E1315" s="218"/>
      <c r="F1315" s="220"/>
      <c r="G1315" s="321" t="s">
        <v>129</v>
      </c>
      <c r="H1315" s="298"/>
      <c r="I1315" s="218"/>
      <c r="J1315" s="189">
        <v>2084343</v>
      </c>
      <c r="K1315" s="189">
        <v>2779124</v>
      </c>
      <c r="L1315" s="189"/>
      <c r="M1315" s="370"/>
      <c r="N1315" s="370"/>
      <c r="O1315" s="189">
        <v>9032152</v>
      </c>
      <c r="P1315" s="189"/>
      <c r="Q1315" s="218"/>
      <c r="R1315" s="231" t="s">
        <v>558</v>
      </c>
      <c r="S1315" s="178"/>
    </row>
    <row r="1316" spans="1:19" x14ac:dyDescent="0.2">
      <c r="A1316" s="247" t="s">
        <v>347</v>
      </c>
      <c r="B1316" s="336"/>
      <c r="C1316" s="337"/>
      <c r="D1316" s="211"/>
      <c r="E1316" s="211"/>
      <c r="F1316" s="309"/>
      <c r="G1316" s="211"/>
      <c r="H1316" s="310"/>
      <c r="I1316" s="211"/>
      <c r="J1316" s="211"/>
      <c r="K1316" s="211"/>
      <c r="L1316" s="211"/>
      <c r="M1316" s="311"/>
      <c r="N1316" s="311"/>
      <c r="O1316" s="211"/>
      <c r="P1316" s="211"/>
      <c r="Q1316" s="211"/>
      <c r="R1316" s="364"/>
    </row>
    <row r="1317" spans="1:19" x14ac:dyDescent="0.2">
      <c r="A1317" s="239" t="s">
        <v>118</v>
      </c>
      <c r="B1317" s="263"/>
      <c r="C1317" s="439">
        <f>SUM(C1318:C1321)</f>
        <v>0</v>
      </c>
      <c r="D1317" s="218">
        <f t="shared" ref="D1317:E1317" si="1243">SUM(D1318:D1321)</f>
        <v>3000</v>
      </c>
      <c r="E1317" s="218">
        <f t="shared" si="1243"/>
        <v>3000</v>
      </c>
      <c r="F1317" s="220">
        <f t="shared" ref="F1317:P1317" si="1244">SUM(F1318:F1321)</f>
        <v>0</v>
      </c>
      <c r="G1317" s="218" t="e">
        <f t="shared" si="1244"/>
        <v>#VALUE!</v>
      </c>
      <c r="H1317" s="298">
        <f t="shared" si="1244"/>
        <v>0</v>
      </c>
      <c r="I1317" s="218">
        <f t="shared" si="1244"/>
        <v>0</v>
      </c>
      <c r="J1317" s="218">
        <f t="shared" si="1244"/>
        <v>0</v>
      </c>
      <c r="K1317" s="218">
        <f t="shared" si="1244"/>
        <v>0</v>
      </c>
      <c r="L1317" s="218">
        <f t="shared" si="1244"/>
        <v>0</v>
      </c>
      <c r="M1317" s="299">
        <f t="shared" si="1244"/>
        <v>0</v>
      </c>
      <c r="N1317" s="299">
        <f t="shared" si="1244"/>
        <v>0</v>
      </c>
      <c r="O1317" s="218">
        <f t="shared" si="1244"/>
        <v>0</v>
      </c>
      <c r="P1317" s="218">
        <f t="shared" si="1244"/>
        <v>0</v>
      </c>
      <c r="Q1317" s="218"/>
      <c r="R1317" s="233"/>
      <c r="S1317" s="178"/>
    </row>
    <row r="1318" spans="1:19" x14ac:dyDescent="0.2">
      <c r="A1318" s="238" t="s">
        <v>119</v>
      </c>
      <c r="B1318" s="263"/>
      <c r="C1318" s="439"/>
      <c r="D1318" s="218"/>
      <c r="E1318" s="218"/>
      <c r="F1318" s="220"/>
      <c r="G1318" s="218"/>
      <c r="H1318" s="298"/>
      <c r="I1318" s="218"/>
      <c r="J1318" s="218"/>
      <c r="K1318" s="218"/>
      <c r="L1318" s="218"/>
      <c r="M1318" s="299"/>
      <c r="N1318" s="299"/>
      <c r="O1318" s="218"/>
      <c r="P1318" s="218"/>
      <c r="Q1318" s="218"/>
      <c r="R1318" s="233"/>
      <c r="S1318" s="178"/>
    </row>
    <row r="1319" spans="1:19" x14ac:dyDescent="0.2">
      <c r="A1319" s="238" t="s">
        <v>120</v>
      </c>
      <c r="B1319" s="263"/>
      <c r="C1319" s="439"/>
      <c r="D1319" s="218"/>
      <c r="E1319" s="218"/>
      <c r="F1319" s="220"/>
      <c r="G1319" s="218"/>
      <c r="H1319" s="298"/>
      <c r="I1319" s="218"/>
      <c r="J1319" s="218"/>
      <c r="K1319" s="218"/>
      <c r="L1319" s="218"/>
      <c r="M1319" s="299"/>
      <c r="N1319" s="299"/>
      <c r="O1319" s="218"/>
      <c r="P1319" s="218"/>
      <c r="Q1319" s="218"/>
      <c r="R1319" s="233"/>
      <c r="S1319" s="178"/>
    </row>
    <row r="1320" spans="1:19" ht="24" x14ac:dyDescent="0.2">
      <c r="A1320" s="238" t="s">
        <v>616</v>
      </c>
      <c r="B1320" s="263"/>
      <c r="C1320" s="439"/>
      <c r="D1320" s="218"/>
      <c r="E1320" s="218"/>
      <c r="F1320" s="220"/>
      <c r="G1320" s="218"/>
      <c r="H1320" s="298"/>
      <c r="I1320" s="218"/>
      <c r="J1320" s="218"/>
      <c r="K1320" s="218"/>
      <c r="L1320" s="218"/>
      <c r="M1320" s="299"/>
      <c r="N1320" s="299"/>
      <c r="O1320" s="218"/>
      <c r="P1320" s="218"/>
      <c r="Q1320" s="218"/>
      <c r="R1320" s="233"/>
      <c r="S1320" s="178"/>
    </row>
    <row r="1321" spans="1:19" x14ac:dyDescent="0.2">
      <c r="A1321" s="239" t="s">
        <v>122</v>
      </c>
      <c r="B1321" s="263"/>
      <c r="C1321" s="439">
        <f>C1322+C1323</f>
        <v>0</v>
      </c>
      <c r="D1321" s="218">
        <f t="shared" ref="D1321:E1321" si="1245">D1322+D1323</f>
        <v>3000</v>
      </c>
      <c r="E1321" s="218">
        <f t="shared" si="1245"/>
        <v>3000</v>
      </c>
      <c r="F1321" s="220">
        <f t="shared" ref="F1321:P1321" si="1246">F1322+F1323</f>
        <v>0</v>
      </c>
      <c r="G1321" s="218" t="e">
        <f t="shared" si="1246"/>
        <v>#VALUE!</v>
      </c>
      <c r="H1321" s="298">
        <f t="shared" si="1246"/>
        <v>0</v>
      </c>
      <c r="I1321" s="218">
        <f t="shared" si="1246"/>
        <v>0</v>
      </c>
      <c r="J1321" s="218">
        <f t="shared" si="1246"/>
        <v>0</v>
      </c>
      <c r="K1321" s="218">
        <f t="shared" si="1246"/>
        <v>0</v>
      </c>
      <c r="L1321" s="218">
        <f t="shared" si="1246"/>
        <v>0</v>
      </c>
      <c r="M1321" s="299">
        <f t="shared" si="1246"/>
        <v>0</v>
      </c>
      <c r="N1321" s="299">
        <f t="shared" si="1246"/>
        <v>0</v>
      </c>
      <c r="O1321" s="218">
        <f t="shared" si="1246"/>
        <v>0</v>
      </c>
      <c r="P1321" s="218">
        <f t="shared" si="1246"/>
        <v>0</v>
      </c>
      <c r="Q1321" s="218"/>
      <c r="R1321" s="233"/>
      <c r="S1321" s="178"/>
    </row>
    <row r="1322" spans="1:19" x14ac:dyDescent="0.2">
      <c r="A1322" s="240" t="s">
        <v>123</v>
      </c>
      <c r="B1322" s="263"/>
      <c r="C1322" s="439">
        <f>C1327</f>
        <v>0</v>
      </c>
      <c r="D1322" s="218">
        <f t="shared" ref="D1322:E1322" si="1247">D1327</f>
        <v>0</v>
      </c>
      <c r="E1322" s="218">
        <f t="shared" si="1247"/>
        <v>0</v>
      </c>
      <c r="F1322" s="220">
        <f t="shared" ref="F1322:P1322" si="1248">F1327</f>
        <v>0</v>
      </c>
      <c r="G1322" s="218">
        <f t="shared" si="1248"/>
        <v>0</v>
      </c>
      <c r="H1322" s="298">
        <f t="shared" si="1248"/>
        <v>0</v>
      </c>
      <c r="I1322" s="218">
        <f t="shared" si="1248"/>
        <v>0</v>
      </c>
      <c r="J1322" s="218">
        <f t="shared" si="1248"/>
        <v>0</v>
      </c>
      <c r="K1322" s="218">
        <f t="shared" si="1248"/>
        <v>0</v>
      </c>
      <c r="L1322" s="218">
        <f t="shared" si="1248"/>
        <v>0</v>
      </c>
      <c r="M1322" s="299">
        <f t="shared" si="1248"/>
        <v>0</v>
      </c>
      <c r="N1322" s="299">
        <f t="shared" si="1248"/>
        <v>0</v>
      </c>
      <c r="O1322" s="218">
        <f t="shared" si="1248"/>
        <v>0</v>
      </c>
      <c r="P1322" s="218">
        <f t="shared" si="1248"/>
        <v>0</v>
      </c>
      <c r="Q1322" s="218"/>
      <c r="R1322" s="233"/>
      <c r="S1322" s="178"/>
    </row>
    <row r="1323" spans="1:19" ht="36" x14ac:dyDescent="0.2">
      <c r="A1323" s="240" t="s">
        <v>124</v>
      </c>
      <c r="B1323" s="263" t="s">
        <v>129</v>
      </c>
      <c r="C1323" s="439">
        <f>C1328</f>
        <v>0</v>
      </c>
      <c r="D1323" s="218">
        <f t="shared" ref="D1323:E1323" si="1249">D1328</f>
        <v>3000</v>
      </c>
      <c r="E1323" s="218">
        <f t="shared" si="1249"/>
        <v>3000</v>
      </c>
      <c r="F1323" s="220">
        <f t="shared" ref="F1323:P1323" si="1250">F1328</f>
        <v>0</v>
      </c>
      <c r="G1323" s="218" t="str">
        <f t="shared" si="1250"/>
        <v/>
      </c>
      <c r="H1323" s="298">
        <f t="shared" si="1250"/>
        <v>0</v>
      </c>
      <c r="I1323" s="218">
        <f t="shared" si="1250"/>
        <v>0</v>
      </c>
      <c r="J1323" s="218">
        <f t="shared" si="1250"/>
        <v>0</v>
      </c>
      <c r="K1323" s="218">
        <f t="shared" si="1250"/>
        <v>0</v>
      </c>
      <c r="L1323" s="218">
        <f t="shared" si="1250"/>
        <v>0</v>
      </c>
      <c r="M1323" s="299">
        <f t="shared" si="1250"/>
        <v>0</v>
      </c>
      <c r="N1323" s="299">
        <f t="shared" si="1250"/>
        <v>0</v>
      </c>
      <c r="O1323" s="218">
        <f t="shared" si="1250"/>
        <v>0</v>
      </c>
      <c r="P1323" s="218">
        <f t="shared" si="1250"/>
        <v>0</v>
      </c>
      <c r="Q1323" s="218"/>
      <c r="R1323" s="233"/>
      <c r="S1323" s="178"/>
    </row>
    <row r="1324" spans="1:19" x14ac:dyDescent="0.2">
      <c r="A1324" s="239" t="s">
        <v>125</v>
      </c>
      <c r="B1324" s="263"/>
      <c r="C1324" s="439"/>
      <c r="D1324" s="218"/>
      <c r="E1324" s="218"/>
      <c r="F1324" s="220"/>
      <c r="G1324" s="218"/>
      <c r="H1324" s="298"/>
      <c r="I1324" s="218"/>
      <c r="J1324" s="218"/>
      <c r="K1324" s="218"/>
      <c r="L1324" s="218"/>
      <c r="M1324" s="299"/>
      <c r="N1324" s="299"/>
      <c r="O1324" s="218"/>
      <c r="P1324" s="218"/>
      <c r="Q1324" s="218"/>
      <c r="R1324" s="233"/>
      <c r="S1324" s="178"/>
    </row>
    <row r="1325" spans="1:19" x14ac:dyDescent="0.2">
      <c r="A1325" s="238" t="s">
        <v>126</v>
      </c>
      <c r="B1325" s="263"/>
      <c r="C1325" s="439"/>
      <c r="D1325" s="218"/>
      <c r="E1325" s="218"/>
      <c r="F1325" s="220"/>
      <c r="G1325" s="218"/>
      <c r="H1325" s="298"/>
      <c r="I1325" s="218"/>
      <c r="J1325" s="218"/>
      <c r="K1325" s="218"/>
      <c r="L1325" s="218"/>
      <c r="M1325" s="299"/>
      <c r="N1325" s="299"/>
      <c r="O1325" s="218"/>
      <c r="P1325" s="218"/>
      <c r="Q1325" s="218"/>
      <c r="R1325" s="233"/>
      <c r="S1325" s="178"/>
    </row>
    <row r="1326" spans="1:19" x14ac:dyDescent="0.2">
      <c r="A1326" s="238" t="s">
        <v>127</v>
      </c>
      <c r="B1326" s="263"/>
      <c r="C1326" s="439">
        <f>C1327+C1328</f>
        <v>0</v>
      </c>
      <c r="D1326" s="218">
        <f t="shared" ref="D1326:E1326" si="1251">D1327+D1328</f>
        <v>3000</v>
      </c>
      <c r="E1326" s="218">
        <f t="shared" si="1251"/>
        <v>3000</v>
      </c>
      <c r="F1326" s="220">
        <f t="shared" ref="F1326:P1326" si="1252">F1327+F1328</f>
        <v>0</v>
      </c>
      <c r="G1326" s="218" t="e">
        <f t="shared" si="1252"/>
        <v>#VALUE!</v>
      </c>
      <c r="H1326" s="298">
        <f t="shared" si="1252"/>
        <v>0</v>
      </c>
      <c r="I1326" s="218">
        <f t="shared" si="1252"/>
        <v>0</v>
      </c>
      <c r="J1326" s="218">
        <f t="shared" si="1252"/>
        <v>0</v>
      </c>
      <c r="K1326" s="218">
        <f t="shared" si="1252"/>
        <v>0</v>
      </c>
      <c r="L1326" s="218">
        <f t="shared" si="1252"/>
        <v>0</v>
      </c>
      <c r="M1326" s="299">
        <f t="shared" si="1252"/>
        <v>0</v>
      </c>
      <c r="N1326" s="299">
        <f t="shared" si="1252"/>
        <v>0</v>
      </c>
      <c r="O1326" s="218">
        <f t="shared" si="1252"/>
        <v>0</v>
      </c>
      <c r="P1326" s="218">
        <f t="shared" si="1252"/>
        <v>0</v>
      </c>
      <c r="Q1326" s="218"/>
      <c r="R1326" s="233"/>
      <c r="S1326" s="178"/>
    </row>
    <row r="1327" spans="1:19" x14ac:dyDescent="0.2">
      <c r="A1327" s="240" t="s">
        <v>123</v>
      </c>
      <c r="B1327" s="263"/>
      <c r="C1327" s="439"/>
      <c r="D1327" s="218"/>
      <c r="E1327" s="218"/>
      <c r="F1327" s="220"/>
      <c r="G1327" s="218"/>
      <c r="H1327" s="298"/>
      <c r="I1327" s="218"/>
      <c r="J1327" s="218"/>
      <c r="K1327" s="218"/>
      <c r="L1327" s="218"/>
      <c r="M1327" s="299"/>
      <c r="N1327" s="299"/>
      <c r="O1327" s="218"/>
      <c r="P1327" s="218"/>
      <c r="Q1327" s="218"/>
      <c r="R1327" s="233"/>
      <c r="S1327" s="178"/>
    </row>
    <row r="1328" spans="1:19" ht="60" x14ac:dyDescent="0.2">
      <c r="A1328" s="240" t="s">
        <v>124</v>
      </c>
      <c r="B1328" s="263" t="s">
        <v>85</v>
      </c>
      <c r="C1328" s="439"/>
      <c r="D1328" s="218">
        <v>3000</v>
      </c>
      <c r="E1328" s="218">
        <v>3000</v>
      </c>
      <c r="F1328" s="324"/>
      <c r="G1328" s="321" t="s">
        <v>129</v>
      </c>
      <c r="H1328" s="298"/>
      <c r="I1328" s="218"/>
      <c r="J1328" s="218"/>
      <c r="K1328" s="218"/>
      <c r="L1328" s="218"/>
      <c r="M1328" s="299"/>
      <c r="N1328" s="299"/>
      <c r="O1328" s="218"/>
      <c r="P1328" s="218"/>
      <c r="Q1328" s="218"/>
      <c r="R1328" s="215" t="s">
        <v>559</v>
      </c>
      <c r="S1328" s="178"/>
    </row>
    <row r="1329" spans="1:19" ht="24" x14ac:dyDescent="0.2">
      <c r="A1329" s="244" t="s">
        <v>348</v>
      </c>
      <c r="B1329" s="332"/>
      <c r="C1329" s="333"/>
      <c r="D1329" s="301"/>
      <c r="E1329" s="301"/>
      <c r="F1329" s="303"/>
      <c r="G1329" s="301"/>
      <c r="H1329" s="304"/>
      <c r="I1329" s="301"/>
      <c r="J1329" s="301"/>
      <c r="K1329" s="301"/>
      <c r="L1329" s="301"/>
      <c r="M1329" s="305"/>
      <c r="N1329" s="305"/>
      <c r="O1329" s="301"/>
      <c r="P1329" s="301"/>
      <c r="Q1329" s="301"/>
      <c r="R1329" s="306"/>
      <c r="S1329" s="178"/>
    </row>
    <row r="1330" spans="1:19" x14ac:dyDescent="0.2">
      <c r="A1330" s="239" t="s">
        <v>118</v>
      </c>
      <c r="B1330" s="263"/>
      <c r="C1330" s="439">
        <f>SUM(C1331:C1334)</f>
        <v>45947</v>
      </c>
      <c r="D1330" s="218">
        <f t="shared" ref="D1330:E1330" si="1253">SUM(D1331:D1334)</f>
        <v>113700</v>
      </c>
      <c r="E1330" s="218">
        <f t="shared" si="1253"/>
        <v>85060</v>
      </c>
      <c r="F1330" s="220">
        <f t="shared" ref="F1330:P1330" si="1254">SUM(F1331:F1334)</f>
        <v>0</v>
      </c>
      <c r="G1330" s="218" t="e">
        <f t="shared" si="1254"/>
        <v>#VALUE!</v>
      </c>
      <c r="H1330" s="298">
        <f t="shared" si="1254"/>
        <v>0</v>
      </c>
      <c r="I1330" s="218">
        <f t="shared" si="1254"/>
        <v>0</v>
      </c>
      <c r="J1330" s="218">
        <f t="shared" si="1254"/>
        <v>2861200</v>
      </c>
      <c r="K1330" s="218">
        <f t="shared" si="1254"/>
        <v>5015432</v>
      </c>
      <c r="L1330" s="218">
        <f t="shared" si="1254"/>
        <v>4308464</v>
      </c>
      <c r="M1330" s="299">
        <f t="shared" si="1254"/>
        <v>4308464</v>
      </c>
      <c r="N1330" s="299">
        <f t="shared" si="1254"/>
        <v>4308464</v>
      </c>
      <c r="O1330" s="218">
        <f t="shared" si="1254"/>
        <v>23663224</v>
      </c>
      <c r="P1330" s="218">
        <f t="shared" si="1254"/>
        <v>0</v>
      </c>
      <c r="Q1330" s="218"/>
      <c r="R1330" s="233"/>
      <c r="S1330" s="178"/>
    </row>
    <row r="1331" spans="1:19" x14ac:dyDescent="0.2">
      <c r="A1331" s="238" t="s">
        <v>119</v>
      </c>
      <c r="B1331" s="263"/>
      <c r="C1331" s="439"/>
      <c r="D1331" s="218"/>
      <c r="E1331" s="218"/>
      <c r="F1331" s="220"/>
      <c r="G1331" s="218"/>
      <c r="H1331" s="298"/>
      <c r="I1331" s="218"/>
      <c r="J1331" s="218"/>
      <c r="K1331" s="218"/>
      <c r="L1331" s="218"/>
      <c r="M1331" s="299"/>
      <c r="N1331" s="299"/>
      <c r="O1331" s="218"/>
      <c r="P1331" s="218"/>
      <c r="Q1331" s="218"/>
      <c r="R1331" s="233"/>
      <c r="S1331" s="178"/>
    </row>
    <row r="1332" spans="1:19" x14ac:dyDescent="0.2">
      <c r="A1332" s="238" t="s">
        <v>120</v>
      </c>
      <c r="B1332" s="263"/>
      <c r="C1332" s="439"/>
      <c r="D1332" s="218"/>
      <c r="E1332" s="218"/>
      <c r="F1332" s="220"/>
      <c r="G1332" s="218"/>
      <c r="H1332" s="298"/>
      <c r="I1332" s="218"/>
      <c r="J1332" s="218"/>
      <c r="K1332" s="218"/>
      <c r="L1332" s="218"/>
      <c r="M1332" s="299"/>
      <c r="N1332" s="299"/>
      <c r="O1332" s="218"/>
      <c r="P1332" s="218"/>
      <c r="Q1332" s="218"/>
      <c r="R1332" s="233"/>
      <c r="S1332" s="178"/>
    </row>
    <row r="1333" spans="1:19" ht="24" x14ac:dyDescent="0.2">
      <c r="A1333" s="238" t="s">
        <v>616</v>
      </c>
      <c r="B1333" s="263"/>
      <c r="C1333" s="439"/>
      <c r="D1333" s="218"/>
      <c r="E1333" s="218"/>
      <c r="F1333" s="220"/>
      <c r="G1333" s="218"/>
      <c r="H1333" s="298"/>
      <c r="I1333" s="218"/>
      <c r="J1333" s="218"/>
      <c r="K1333" s="218"/>
      <c r="L1333" s="218"/>
      <c r="M1333" s="299"/>
      <c r="N1333" s="299"/>
      <c r="O1333" s="218"/>
      <c r="P1333" s="218"/>
      <c r="Q1333" s="218"/>
      <c r="R1333" s="233"/>
      <c r="S1333" s="178"/>
    </row>
    <row r="1334" spans="1:19" x14ac:dyDescent="0.2">
      <c r="A1334" s="239" t="s">
        <v>122</v>
      </c>
      <c r="B1334" s="263"/>
      <c r="C1334" s="439">
        <f>C1335+C1336</f>
        <v>45947</v>
      </c>
      <c r="D1334" s="218">
        <f t="shared" ref="D1334:E1334" si="1255">D1335+D1336</f>
        <v>113700</v>
      </c>
      <c r="E1334" s="218">
        <f t="shared" si="1255"/>
        <v>85060</v>
      </c>
      <c r="F1334" s="220">
        <f t="shared" ref="F1334:P1334" si="1256">F1335+F1336</f>
        <v>0</v>
      </c>
      <c r="G1334" s="218" t="e">
        <f t="shared" si="1256"/>
        <v>#VALUE!</v>
      </c>
      <c r="H1334" s="298">
        <f t="shared" si="1256"/>
        <v>0</v>
      </c>
      <c r="I1334" s="218">
        <f t="shared" si="1256"/>
        <v>0</v>
      </c>
      <c r="J1334" s="218">
        <f t="shared" si="1256"/>
        <v>2861200</v>
      </c>
      <c r="K1334" s="218">
        <f>K1335+K1336</f>
        <v>5015432</v>
      </c>
      <c r="L1334" s="218">
        <f t="shared" si="1256"/>
        <v>4308464</v>
      </c>
      <c r="M1334" s="299">
        <f t="shared" si="1256"/>
        <v>4308464</v>
      </c>
      <c r="N1334" s="299">
        <f t="shared" si="1256"/>
        <v>4308464</v>
      </c>
      <c r="O1334" s="218">
        <f t="shared" si="1256"/>
        <v>23663224</v>
      </c>
      <c r="P1334" s="218">
        <f t="shared" si="1256"/>
        <v>0</v>
      </c>
      <c r="Q1334" s="218"/>
      <c r="R1334" s="233"/>
      <c r="S1334" s="178"/>
    </row>
    <row r="1335" spans="1:19" x14ac:dyDescent="0.2">
      <c r="A1335" s="240" t="s">
        <v>123</v>
      </c>
      <c r="B1335" s="263"/>
      <c r="C1335" s="439">
        <f>C1340+C1343</f>
        <v>0</v>
      </c>
      <c r="D1335" s="218">
        <f t="shared" ref="D1335:E1335" si="1257">D1340+D1343</f>
        <v>0</v>
      </c>
      <c r="E1335" s="218">
        <f t="shared" si="1257"/>
        <v>0</v>
      </c>
      <c r="F1335" s="220">
        <f t="shared" ref="F1335:P1335" si="1258">F1340+F1343</f>
        <v>0</v>
      </c>
      <c r="G1335" s="218">
        <f t="shared" si="1258"/>
        <v>0</v>
      </c>
      <c r="H1335" s="298">
        <f t="shared" si="1258"/>
        <v>0</v>
      </c>
      <c r="I1335" s="218">
        <f t="shared" si="1258"/>
        <v>0</v>
      </c>
      <c r="J1335" s="218">
        <f t="shared" si="1258"/>
        <v>0</v>
      </c>
      <c r="K1335" s="218">
        <f>K1340+K1343</f>
        <v>0</v>
      </c>
      <c r="L1335" s="218">
        <f t="shared" si="1258"/>
        <v>0</v>
      </c>
      <c r="M1335" s="299">
        <f t="shared" si="1258"/>
        <v>0</v>
      </c>
      <c r="N1335" s="299">
        <f t="shared" si="1258"/>
        <v>0</v>
      </c>
      <c r="O1335" s="218">
        <f t="shared" si="1258"/>
        <v>0</v>
      </c>
      <c r="P1335" s="218">
        <f t="shared" si="1258"/>
        <v>0</v>
      </c>
      <c r="Q1335" s="218"/>
      <c r="R1335" s="233"/>
      <c r="S1335" s="178"/>
    </row>
    <row r="1336" spans="1:19" ht="36" x14ac:dyDescent="0.2">
      <c r="A1336" s="240" t="s">
        <v>124</v>
      </c>
      <c r="B1336" s="263" t="s">
        <v>129</v>
      </c>
      <c r="C1336" s="439">
        <f>C1341+C1344</f>
        <v>45947</v>
      </c>
      <c r="D1336" s="218">
        <f t="shared" ref="D1336:E1336" si="1259">D1341+D1344</f>
        <v>113700</v>
      </c>
      <c r="E1336" s="218">
        <f t="shared" si="1259"/>
        <v>85060</v>
      </c>
      <c r="F1336" s="220">
        <f t="shared" ref="F1336:P1336" si="1260">F1341+F1344</f>
        <v>0</v>
      </c>
      <c r="G1336" s="218" t="e">
        <f t="shared" si="1260"/>
        <v>#VALUE!</v>
      </c>
      <c r="H1336" s="298">
        <f t="shared" si="1260"/>
        <v>0</v>
      </c>
      <c r="I1336" s="218">
        <f t="shared" si="1260"/>
        <v>0</v>
      </c>
      <c r="J1336" s="218">
        <f t="shared" si="1260"/>
        <v>2861200</v>
      </c>
      <c r="K1336" s="218">
        <f>K1341+K1344</f>
        <v>5015432</v>
      </c>
      <c r="L1336" s="218">
        <f t="shared" si="1260"/>
        <v>4308464</v>
      </c>
      <c r="M1336" s="299">
        <f t="shared" si="1260"/>
        <v>4308464</v>
      </c>
      <c r="N1336" s="299">
        <f t="shared" si="1260"/>
        <v>4308464</v>
      </c>
      <c r="O1336" s="218">
        <f t="shared" si="1260"/>
        <v>23663224</v>
      </c>
      <c r="P1336" s="218">
        <f t="shared" si="1260"/>
        <v>0</v>
      </c>
      <c r="Q1336" s="218"/>
      <c r="R1336" s="233"/>
      <c r="S1336" s="178"/>
    </row>
    <row r="1337" spans="1:19" x14ac:dyDescent="0.2">
      <c r="A1337" s="239" t="s">
        <v>125</v>
      </c>
      <c r="B1337" s="263"/>
      <c r="C1337" s="439"/>
      <c r="D1337" s="218"/>
      <c r="E1337" s="218"/>
      <c r="F1337" s="220"/>
      <c r="G1337" s="218"/>
      <c r="H1337" s="298"/>
      <c r="I1337" s="218"/>
      <c r="J1337" s="218"/>
      <c r="K1337" s="218"/>
      <c r="L1337" s="218"/>
      <c r="M1337" s="299"/>
      <c r="N1337" s="299"/>
      <c r="O1337" s="218"/>
      <c r="P1337" s="218"/>
      <c r="Q1337" s="218"/>
      <c r="R1337" s="233"/>
      <c r="S1337" s="178"/>
    </row>
    <row r="1338" spans="1:19" x14ac:dyDescent="0.2">
      <c r="A1338" s="238" t="s">
        <v>126</v>
      </c>
      <c r="B1338" s="263"/>
      <c r="C1338" s="439"/>
      <c r="D1338" s="218"/>
      <c r="E1338" s="218"/>
      <c r="F1338" s="220"/>
      <c r="G1338" s="218"/>
      <c r="H1338" s="298"/>
      <c r="I1338" s="218"/>
      <c r="J1338" s="218"/>
      <c r="K1338" s="218"/>
      <c r="L1338" s="218"/>
      <c r="M1338" s="299"/>
      <c r="N1338" s="299"/>
      <c r="O1338" s="218"/>
      <c r="P1338" s="218"/>
      <c r="Q1338" s="218"/>
      <c r="R1338" s="233"/>
      <c r="S1338" s="178"/>
    </row>
    <row r="1339" spans="1:19" x14ac:dyDescent="0.2">
      <c r="A1339" s="238" t="s">
        <v>127</v>
      </c>
      <c r="B1339" s="263"/>
      <c r="C1339" s="439">
        <f>C1340+C1341</f>
        <v>45947</v>
      </c>
      <c r="D1339" s="218">
        <f t="shared" ref="D1339:E1339" si="1261">D1340+D1341</f>
        <v>113700</v>
      </c>
      <c r="E1339" s="218">
        <f t="shared" si="1261"/>
        <v>85060</v>
      </c>
      <c r="F1339" s="220">
        <f t="shared" ref="F1339:P1339" si="1262">F1340+F1341</f>
        <v>0</v>
      </c>
      <c r="G1339" s="218" t="e">
        <f t="shared" si="1262"/>
        <v>#VALUE!</v>
      </c>
      <c r="H1339" s="298">
        <f t="shared" si="1262"/>
        <v>0</v>
      </c>
      <c r="I1339" s="218">
        <f t="shared" si="1262"/>
        <v>0</v>
      </c>
      <c r="J1339" s="218">
        <f t="shared" si="1262"/>
        <v>2861200</v>
      </c>
      <c r="K1339" s="218">
        <f>K1340+K1341</f>
        <v>2861200</v>
      </c>
      <c r="L1339" s="218">
        <f t="shared" si="1262"/>
        <v>0</v>
      </c>
      <c r="M1339" s="299">
        <f t="shared" si="1262"/>
        <v>0</v>
      </c>
      <c r="N1339" s="299">
        <f t="shared" si="1262"/>
        <v>0</v>
      </c>
      <c r="O1339" s="218">
        <f t="shared" si="1262"/>
        <v>8583600</v>
      </c>
      <c r="P1339" s="218">
        <f t="shared" si="1262"/>
        <v>0</v>
      </c>
      <c r="Q1339" s="218"/>
      <c r="R1339" s="233"/>
      <c r="S1339" s="178"/>
    </row>
    <row r="1340" spans="1:19" x14ac:dyDescent="0.2">
      <c r="A1340" s="240" t="s">
        <v>123</v>
      </c>
      <c r="B1340" s="263"/>
      <c r="C1340" s="439">
        <f t="shared" ref="C1340:P1340" si="1263">C1356+C1369+C1383</f>
        <v>0</v>
      </c>
      <c r="D1340" s="218">
        <f t="shared" si="1263"/>
        <v>0</v>
      </c>
      <c r="E1340" s="218">
        <f t="shared" si="1263"/>
        <v>0</v>
      </c>
      <c r="F1340" s="220">
        <f t="shared" si="1263"/>
        <v>0</v>
      </c>
      <c r="G1340" s="218">
        <f t="shared" si="1263"/>
        <v>0</v>
      </c>
      <c r="H1340" s="298">
        <f t="shared" si="1263"/>
        <v>0</v>
      </c>
      <c r="I1340" s="218">
        <f t="shared" si="1263"/>
        <v>0</v>
      </c>
      <c r="J1340" s="218">
        <f t="shared" si="1263"/>
        <v>0</v>
      </c>
      <c r="K1340" s="218">
        <f>K1356+K1369+K1383</f>
        <v>0</v>
      </c>
      <c r="L1340" s="218">
        <f t="shared" si="1263"/>
        <v>0</v>
      </c>
      <c r="M1340" s="299">
        <f t="shared" si="1263"/>
        <v>0</v>
      </c>
      <c r="N1340" s="299">
        <f t="shared" si="1263"/>
        <v>0</v>
      </c>
      <c r="O1340" s="218">
        <f t="shared" si="1263"/>
        <v>0</v>
      </c>
      <c r="P1340" s="218">
        <f t="shared" si="1263"/>
        <v>0</v>
      </c>
      <c r="Q1340" s="218"/>
      <c r="R1340" s="233"/>
      <c r="S1340" s="178"/>
    </row>
    <row r="1341" spans="1:19" ht="36" x14ac:dyDescent="0.2">
      <c r="A1341" s="240" t="s">
        <v>124</v>
      </c>
      <c r="B1341" s="263" t="s">
        <v>129</v>
      </c>
      <c r="C1341" s="439">
        <f>C1357+C1370+C1371+C1384</f>
        <v>45947</v>
      </c>
      <c r="D1341" s="218">
        <f t="shared" ref="D1341:E1341" si="1264">D1357+D1370+D1371+D1384</f>
        <v>113700</v>
      </c>
      <c r="E1341" s="218">
        <f t="shared" si="1264"/>
        <v>85060</v>
      </c>
      <c r="F1341" s="220">
        <f t="shared" ref="F1341:P1341" si="1265">F1357+F1370+F1371+F1384</f>
        <v>0</v>
      </c>
      <c r="G1341" s="218" t="e">
        <f t="shared" si="1265"/>
        <v>#VALUE!</v>
      </c>
      <c r="H1341" s="298">
        <f t="shared" si="1265"/>
        <v>0</v>
      </c>
      <c r="I1341" s="218">
        <f t="shared" si="1265"/>
        <v>0</v>
      </c>
      <c r="J1341" s="218">
        <f t="shared" si="1265"/>
        <v>2861200</v>
      </c>
      <c r="K1341" s="218">
        <f>K1357+K1370+K1371+K1384</f>
        <v>2861200</v>
      </c>
      <c r="L1341" s="218">
        <f t="shared" si="1265"/>
        <v>0</v>
      </c>
      <c r="M1341" s="299">
        <f t="shared" si="1265"/>
        <v>0</v>
      </c>
      <c r="N1341" s="299">
        <f t="shared" si="1265"/>
        <v>0</v>
      </c>
      <c r="O1341" s="218">
        <f t="shared" si="1265"/>
        <v>8583600</v>
      </c>
      <c r="P1341" s="218">
        <f t="shared" si="1265"/>
        <v>0</v>
      </c>
      <c r="Q1341" s="218"/>
      <c r="R1341" s="233"/>
      <c r="S1341" s="178"/>
    </row>
    <row r="1342" spans="1:19" x14ac:dyDescent="0.2">
      <c r="A1342" s="240" t="s">
        <v>406</v>
      </c>
      <c r="B1342" s="263"/>
      <c r="C1342" s="439">
        <f>C1343+C1344</f>
        <v>0</v>
      </c>
      <c r="D1342" s="218">
        <f t="shared" ref="D1342:E1342" si="1266">D1343+D1344</f>
        <v>0</v>
      </c>
      <c r="E1342" s="218">
        <f t="shared" si="1266"/>
        <v>0</v>
      </c>
      <c r="F1342" s="220">
        <f t="shared" ref="F1342:P1342" si="1267">F1343+F1344</f>
        <v>0</v>
      </c>
      <c r="G1342" s="218" t="e">
        <f t="shared" si="1267"/>
        <v>#VALUE!</v>
      </c>
      <c r="H1342" s="298">
        <f t="shared" si="1267"/>
        <v>0</v>
      </c>
      <c r="I1342" s="218">
        <f t="shared" si="1267"/>
        <v>0</v>
      </c>
      <c r="J1342" s="218">
        <f t="shared" si="1267"/>
        <v>0</v>
      </c>
      <c r="K1342" s="218">
        <f t="shared" si="1267"/>
        <v>2154232</v>
      </c>
      <c r="L1342" s="218">
        <f t="shared" si="1267"/>
        <v>4308464</v>
      </c>
      <c r="M1342" s="299">
        <f t="shared" si="1267"/>
        <v>4308464</v>
      </c>
      <c r="N1342" s="299">
        <f t="shared" si="1267"/>
        <v>4308464</v>
      </c>
      <c r="O1342" s="218">
        <f t="shared" si="1267"/>
        <v>15079624</v>
      </c>
      <c r="P1342" s="218">
        <f t="shared" si="1267"/>
        <v>0</v>
      </c>
      <c r="Q1342" s="218"/>
      <c r="R1342" s="233"/>
      <c r="S1342" s="178"/>
    </row>
    <row r="1343" spans="1:19" x14ac:dyDescent="0.2">
      <c r="A1343" s="240" t="s">
        <v>123</v>
      </c>
      <c r="B1343" s="263"/>
      <c r="C1343" s="439">
        <f>C1386</f>
        <v>0</v>
      </c>
      <c r="D1343" s="218">
        <f t="shared" ref="D1343:E1343" si="1268">D1386</f>
        <v>0</v>
      </c>
      <c r="E1343" s="218">
        <f t="shared" si="1268"/>
        <v>0</v>
      </c>
      <c r="F1343" s="220">
        <f t="shared" ref="F1343:P1343" si="1269">F1386</f>
        <v>0</v>
      </c>
      <c r="G1343" s="218">
        <f t="shared" si="1269"/>
        <v>0</v>
      </c>
      <c r="H1343" s="298">
        <f t="shared" si="1269"/>
        <v>0</v>
      </c>
      <c r="I1343" s="218">
        <f t="shared" si="1269"/>
        <v>0</v>
      </c>
      <c r="J1343" s="218">
        <f t="shared" si="1269"/>
        <v>0</v>
      </c>
      <c r="K1343" s="218">
        <f>K1386</f>
        <v>0</v>
      </c>
      <c r="L1343" s="218">
        <f t="shared" si="1269"/>
        <v>0</v>
      </c>
      <c r="M1343" s="299">
        <f t="shared" si="1269"/>
        <v>0</v>
      </c>
      <c r="N1343" s="299">
        <f t="shared" si="1269"/>
        <v>0</v>
      </c>
      <c r="O1343" s="218">
        <f t="shared" si="1269"/>
        <v>0</v>
      </c>
      <c r="P1343" s="218">
        <f t="shared" si="1269"/>
        <v>0</v>
      </c>
      <c r="Q1343" s="218"/>
      <c r="R1343" s="233"/>
      <c r="S1343" s="178"/>
    </row>
    <row r="1344" spans="1:19" ht="36" x14ac:dyDescent="0.2">
      <c r="A1344" s="240" t="s">
        <v>124</v>
      </c>
      <c r="B1344" s="263"/>
      <c r="C1344" s="439">
        <f>C1387+C1388</f>
        <v>0</v>
      </c>
      <c r="D1344" s="218">
        <f t="shared" ref="D1344:E1344" si="1270">D1387+D1388</f>
        <v>0</v>
      </c>
      <c r="E1344" s="218">
        <f t="shared" si="1270"/>
        <v>0</v>
      </c>
      <c r="F1344" s="220">
        <f t="shared" ref="F1344:P1344" si="1271">F1387+F1388</f>
        <v>0</v>
      </c>
      <c r="G1344" s="218" t="e">
        <f t="shared" si="1271"/>
        <v>#VALUE!</v>
      </c>
      <c r="H1344" s="298">
        <f t="shared" si="1271"/>
        <v>0</v>
      </c>
      <c r="I1344" s="218">
        <f t="shared" si="1271"/>
        <v>0</v>
      </c>
      <c r="J1344" s="218">
        <f t="shared" si="1271"/>
        <v>0</v>
      </c>
      <c r="K1344" s="218">
        <f>K1387+K1388</f>
        <v>2154232</v>
      </c>
      <c r="L1344" s="218">
        <f t="shared" si="1271"/>
        <v>4308464</v>
      </c>
      <c r="M1344" s="299">
        <f t="shared" si="1271"/>
        <v>4308464</v>
      </c>
      <c r="N1344" s="299">
        <f t="shared" si="1271"/>
        <v>4308464</v>
      </c>
      <c r="O1344" s="218">
        <f t="shared" si="1271"/>
        <v>15079624</v>
      </c>
      <c r="P1344" s="218">
        <f t="shared" si="1271"/>
        <v>0</v>
      </c>
      <c r="Q1344" s="218"/>
      <c r="R1344" s="233"/>
      <c r="S1344" s="178"/>
    </row>
    <row r="1345" spans="1:19" x14ac:dyDescent="0.2">
      <c r="A1345" s="247" t="s">
        <v>349</v>
      </c>
      <c r="B1345" s="336"/>
      <c r="C1345" s="337"/>
      <c r="D1345" s="211"/>
      <c r="E1345" s="211"/>
      <c r="F1345" s="309"/>
      <c r="G1345" s="211"/>
      <c r="H1345" s="310"/>
      <c r="I1345" s="211"/>
      <c r="J1345" s="211"/>
      <c r="K1345" s="211"/>
      <c r="L1345" s="211"/>
      <c r="M1345" s="311"/>
      <c r="N1345" s="311"/>
      <c r="O1345" s="211"/>
      <c r="P1345" s="211"/>
      <c r="Q1345" s="211"/>
      <c r="R1345" s="209"/>
    </row>
    <row r="1346" spans="1:19" x14ac:dyDescent="0.2">
      <c r="A1346" s="239" t="s">
        <v>118</v>
      </c>
      <c r="B1346" s="263"/>
      <c r="C1346" s="439">
        <f>SUM(C1347:C1350)</f>
        <v>2000</v>
      </c>
      <c r="D1346" s="218">
        <f>SUM(D1347:D1350)</f>
        <v>4000</v>
      </c>
      <c r="E1346" s="218">
        <f t="shared" ref="E1346" si="1272">SUM(E1347:E1350)</f>
        <v>4000</v>
      </c>
      <c r="F1346" s="220">
        <f t="shared" ref="F1346:P1346" si="1273">SUM(F1347:F1350)</f>
        <v>0</v>
      </c>
      <c r="G1346" s="218" t="e">
        <f t="shared" si="1273"/>
        <v>#VALUE!</v>
      </c>
      <c r="H1346" s="298">
        <f t="shared" si="1273"/>
        <v>0</v>
      </c>
      <c r="I1346" s="218">
        <f t="shared" si="1273"/>
        <v>0</v>
      </c>
      <c r="J1346" s="218">
        <f t="shared" si="1273"/>
        <v>0</v>
      </c>
      <c r="K1346" s="218">
        <f t="shared" si="1273"/>
        <v>0</v>
      </c>
      <c r="L1346" s="218">
        <f t="shared" si="1273"/>
        <v>0</v>
      </c>
      <c r="M1346" s="299">
        <f t="shared" si="1273"/>
        <v>0</v>
      </c>
      <c r="N1346" s="299">
        <f t="shared" si="1273"/>
        <v>0</v>
      </c>
      <c r="O1346" s="218">
        <f t="shared" si="1273"/>
        <v>0</v>
      </c>
      <c r="P1346" s="218">
        <f t="shared" si="1273"/>
        <v>0</v>
      </c>
      <c r="Q1346" s="218"/>
      <c r="R1346" s="233"/>
      <c r="S1346" s="178"/>
    </row>
    <row r="1347" spans="1:19" x14ac:dyDescent="0.2">
      <c r="A1347" s="238" t="s">
        <v>119</v>
      </c>
      <c r="B1347" s="263"/>
      <c r="C1347" s="439"/>
      <c r="D1347" s="218"/>
      <c r="E1347" s="218"/>
      <c r="F1347" s="220"/>
      <c r="G1347" s="218"/>
      <c r="H1347" s="298"/>
      <c r="I1347" s="218"/>
      <c r="J1347" s="218"/>
      <c r="K1347" s="218"/>
      <c r="L1347" s="218"/>
      <c r="M1347" s="299"/>
      <c r="N1347" s="299"/>
      <c r="O1347" s="218"/>
      <c r="P1347" s="218"/>
      <c r="Q1347" s="218"/>
      <c r="R1347" s="233"/>
      <c r="S1347" s="178"/>
    </row>
    <row r="1348" spans="1:19" x14ac:dyDescent="0.2">
      <c r="A1348" s="238" t="s">
        <v>120</v>
      </c>
      <c r="B1348" s="263"/>
      <c r="C1348" s="439"/>
      <c r="D1348" s="218"/>
      <c r="E1348" s="218"/>
      <c r="F1348" s="220"/>
      <c r="G1348" s="218"/>
      <c r="H1348" s="298"/>
      <c r="I1348" s="218"/>
      <c r="J1348" s="218"/>
      <c r="K1348" s="218"/>
      <c r="L1348" s="218"/>
      <c r="M1348" s="299"/>
      <c r="N1348" s="299"/>
      <c r="O1348" s="218"/>
      <c r="P1348" s="218"/>
      <c r="Q1348" s="218"/>
      <c r="R1348" s="233"/>
      <c r="S1348" s="178"/>
    </row>
    <row r="1349" spans="1:19" ht="24" x14ac:dyDescent="0.2">
      <c r="A1349" s="238" t="s">
        <v>616</v>
      </c>
      <c r="B1349" s="263"/>
      <c r="C1349" s="439"/>
      <c r="D1349" s="218"/>
      <c r="E1349" s="218"/>
      <c r="F1349" s="220"/>
      <c r="G1349" s="218"/>
      <c r="H1349" s="298"/>
      <c r="I1349" s="218"/>
      <c r="J1349" s="218"/>
      <c r="K1349" s="218"/>
      <c r="L1349" s="218"/>
      <c r="M1349" s="299"/>
      <c r="N1349" s="299"/>
      <c r="O1349" s="218"/>
      <c r="P1349" s="218"/>
      <c r="Q1349" s="218"/>
      <c r="R1349" s="233"/>
      <c r="S1349" s="178"/>
    </row>
    <row r="1350" spans="1:19" x14ac:dyDescent="0.2">
      <c r="A1350" s="239" t="s">
        <v>122</v>
      </c>
      <c r="B1350" s="263"/>
      <c r="C1350" s="439">
        <f>C1351+C1352</f>
        <v>2000</v>
      </c>
      <c r="D1350" s="218">
        <f>D1351+D1352</f>
        <v>4000</v>
      </c>
      <c r="E1350" s="218">
        <f t="shared" ref="E1350" si="1274">E1351+E1352</f>
        <v>4000</v>
      </c>
      <c r="F1350" s="220">
        <f t="shared" ref="F1350:P1350" si="1275">F1351+F1352</f>
        <v>0</v>
      </c>
      <c r="G1350" s="218" t="e">
        <f t="shared" si="1275"/>
        <v>#VALUE!</v>
      </c>
      <c r="H1350" s="298">
        <f t="shared" si="1275"/>
        <v>0</v>
      </c>
      <c r="I1350" s="218">
        <f t="shared" si="1275"/>
        <v>0</v>
      </c>
      <c r="J1350" s="218">
        <f t="shared" si="1275"/>
        <v>0</v>
      </c>
      <c r="K1350" s="218">
        <f t="shared" si="1275"/>
        <v>0</v>
      </c>
      <c r="L1350" s="218">
        <f t="shared" si="1275"/>
        <v>0</v>
      </c>
      <c r="M1350" s="299">
        <f t="shared" si="1275"/>
        <v>0</v>
      </c>
      <c r="N1350" s="299">
        <f t="shared" si="1275"/>
        <v>0</v>
      </c>
      <c r="O1350" s="218">
        <f t="shared" si="1275"/>
        <v>0</v>
      </c>
      <c r="P1350" s="218">
        <f t="shared" si="1275"/>
        <v>0</v>
      </c>
      <c r="Q1350" s="218"/>
      <c r="R1350" s="233"/>
      <c r="S1350" s="178"/>
    </row>
    <row r="1351" spans="1:19" x14ac:dyDescent="0.2">
      <c r="A1351" s="240" t="s">
        <v>123</v>
      </c>
      <c r="B1351" s="263"/>
      <c r="C1351" s="439">
        <f>C1356</f>
        <v>0</v>
      </c>
      <c r="D1351" s="218">
        <f>D1356</f>
        <v>0</v>
      </c>
      <c r="E1351" s="218">
        <f t="shared" ref="E1351" si="1276">E1356</f>
        <v>0</v>
      </c>
      <c r="F1351" s="220">
        <f t="shared" ref="F1351:P1351" si="1277">F1356</f>
        <v>0</v>
      </c>
      <c r="G1351" s="218">
        <f t="shared" si="1277"/>
        <v>0</v>
      </c>
      <c r="H1351" s="298">
        <f t="shared" si="1277"/>
        <v>0</v>
      </c>
      <c r="I1351" s="218">
        <f t="shared" si="1277"/>
        <v>0</v>
      </c>
      <c r="J1351" s="218">
        <f t="shared" si="1277"/>
        <v>0</v>
      </c>
      <c r="K1351" s="218">
        <f t="shared" si="1277"/>
        <v>0</v>
      </c>
      <c r="L1351" s="218">
        <f t="shared" si="1277"/>
        <v>0</v>
      </c>
      <c r="M1351" s="299">
        <f t="shared" si="1277"/>
        <v>0</v>
      </c>
      <c r="N1351" s="299">
        <f t="shared" si="1277"/>
        <v>0</v>
      </c>
      <c r="O1351" s="218">
        <f t="shared" si="1277"/>
        <v>0</v>
      </c>
      <c r="P1351" s="218">
        <f t="shared" si="1277"/>
        <v>0</v>
      </c>
      <c r="Q1351" s="218"/>
      <c r="R1351" s="233"/>
      <c r="S1351" s="178"/>
    </row>
    <row r="1352" spans="1:19" ht="36" x14ac:dyDescent="0.2">
      <c r="A1352" s="240" t="s">
        <v>124</v>
      </c>
      <c r="B1352" s="263" t="s">
        <v>129</v>
      </c>
      <c r="C1352" s="439">
        <f>C1357</f>
        <v>2000</v>
      </c>
      <c r="D1352" s="218">
        <f>D1357</f>
        <v>4000</v>
      </c>
      <c r="E1352" s="218">
        <f t="shared" ref="E1352" si="1278">E1357</f>
        <v>4000</v>
      </c>
      <c r="F1352" s="220">
        <f t="shared" ref="F1352:P1352" si="1279">F1357</f>
        <v>0</v>
      </c>
      <c r="G1352" s="218" t="str">
        <f t="shared" si="1279"/>
        <v/>
      </c>
      <c r="H1352" s="298">
        <f t="shared" si="1279"/>
        <v>0</v>
      </c>
      <c r="I1352" s="218">
        <f t="shared" si="1279"/>
        <v>0</v>
      </c>
      <c r="J1352" s="218">
        <f t="shared" si="1279"/>
        <v>0</v>
      </c>
      <c r="K1352" s="218">
        <f t="shared" si="1279"/>
        <v>0</v>
      </c>
      <c r="L1352" s="218">
        <f t="shared" si="1279"/>
        <v>0</v>
      </c>
      <c r="M1352" s="299">
        <f t="shared" si="1279"/>
        <v>0</v>
      </c>
      <c r="N1352" s="299">
        <f t="shared" si="1279"/>
        <v>0</v>
      </c>
      <c r="O1352" s="218">
        <f t="shared" si="1279"/>
        <v>0</v>
      </c>
      <c r="P1352" s="218">
        <f t="shared" si="1279"/>
        <v>0</v>
      </c>
      <c r="Q1352" s="218"/>
      <c r="R1352" s="233"/>
      <c r="S1352" s="178"/>
    </row>
    <row r="1353" spans="1:19" x14ac:dyDescent="0.2">
      <c r="A1353" s="239" t="s">
        <v>125</v>
      </c>
      <c r="B1353" s="263"/>
      <c r="C1353" s="439"/>
      <c r="D1353" s="218"/>
      <c r="E1353" s="218"/>
      <c r="F1353" s="220"/>
      <c r="G1353" s="218"/>
      <c r="H1353" s="298"/>
      <c r="I1353" s="218"/>
      <c r="J1353" s="218"/>
      <c r="K1353" s="218"/>
      <c r="L1353" s="218"/>
      <c r="M1353" s="299"/>
      <c r="N1353" s="299"/>
      <c r="O1353" s="218"/>
      <c r="P1353" s="218"/>
      <c r="Q1353" s="218"/>
      <c r="R1353" s="233"/>
      <c r="S1353" s="178"/>
    </row>
    <row r="1354" spans="1:19" x14ac:dyDescent="0.2">
      <c r="A1354" s="238" t="s">
        <v>126</v>
      </c>
      <c r="B1354" s="263"/>
      <c r="C1354" s="439"/>
      <c r="D1354" s="218"/>
      <c r="E1354" s="218"/>
      <c r="F1354" s="220"/>
      <c r="G1354" s="218"/>
      <c r="H1354" s="298"/>
      <c r="I1354" s="218"/>
      <c r="J1354" s="218"/>
      <c r="K1354" s="218"/>
      <c r="L1354" s="218"/>
      <c r="M1354" s="299"/>
      <c r="N1354" s="299"/>
      <c r="O1354" s="218"/>
      <c r="P1354" s="218"/>
      <c r="Q1354" s="218"/>
      <c r="R1354" s="233"/>
      <c r="S1354" s="178"/>
    </row>
    <row r="1355" spans="1:19" x14ac:dyDescent="0.2">
      <c r="A1355" s="238" t="s">
        <v>127</v>
      </c>
      <c r="B1355" s="263"/>
      <c r="C1355" s="439">
        <f>C1356+C1357</f>
        <v>2000</v>
      </c>
      <c r="D1355" s="218">
        <f t="shared" ref="D1355" si="1280">D1356+D1357</f>
        <v>4000</v>
      </c>
      <c r="E1355" s="218">
        <f>E1356+E1357</f>
        <v>4000</v>
      </c>
      <c r="F1355" s="220">
        <f t="shared" ref="F1355:P1355" si="1281">F1356+F1357</f>
        <v>0</v>
      </c>
      <c r="G1355" s="218" t="e">
        <f t="shared" si="1281"/>
        <v>#VALUE!</v>
      </c>
      <c r="H1355" s="298">
        <f t="shared" si="1281"/>
        <v>0</v>
      </c>
      <c r="I1355" s="218">
        <f t="shared" si="1281"/>
        <v>0</v>
      </c>
      <c r="J1355" s="218">
        <f t="shared" si="1281"/>
        <v>0</v>
      </c>
      <c r="K1355" s="218">
        <f t="shared" si="1281"/>
        <v>0</v>
      </c>
      <c r="L1355" s="218">
        <f t="shared" si="1281"/>
        <v>0</v>
      </c>
      <c r="M1355" s="299">
        <f t="shared" si="1281"/>
        <v>0</v>
      </c>
      <c r="N1355" s="299">
        <f t="shared" si="1281"/>
        <v>0</v>
      </c>
      <c r="O1355" s="218">
        <f t="shared" si="1281"/>
        <v>0</v>
      </c>
      <c r="P1355" s="218">
        <f t="shared" si="1281"/>
        <v>0</v>
      </c>
      <c r="Q1355" s="218"/>
      <c r="R1355" s="233"/>
      <c r="S1355" s="178"/>
    </row>
    <row r="1356" spans="1:19" x14ac:dyDescent="0.2">
      <c r="A1356" s="240" t="s">
        <v>123</v>
      </c>
      <c r="B1356" s="263"/>
      <c r="C1356" s="439"/>
      <c r="D1356" s="218"/>
      <c r="E1356" s="218"/>
      <c r="F1356" s="220"/>
      <c r="G1356" s="218"/>
      <c r="H1356" s="298"/>
      <c r="I1356" s="218"/>
      <c r="J1356" s="218"/>
      <c r="K1356" s="218"/>
      <c r="L1356" s="218"/>
      <c r="M1356" s="299"/>
      <c r="N1356" s="299"/>
      <c r="O1356" s="218"/>
      <c r="P1356" s="218"/>
      <c r="Q1356" s="218"/>
      <c r="R1356" s="233"/>
      <c r="S1356" s="178"/>
    </row>
    <row r="1357" spans="1:19" ht="78.75" x14ac:dyDescent="0.2">
      <c r="A1357" s="240" t="s">
        <v>124</v>
      </c>
      <c r="B1357" s="263" t="s">
        <v>85</v>
      </c>
      <c r="C1357" s="439">
        <v>2000</v>
      </c>
      <c r="D1357" s="218">
        <v>4000</v>
      </c>
      <c r="E1357" s="218">
        <v>4000</v>
      </c>
      <c r="F1357" s="324"/>
      <c r="G1357" s="321" t="s">
        <v>129</v>
      </c>
      <c r="H1357" s="298"/>
      <c r="I1357" s="218"/>
      <c r="J1357" s="218"/>
      <c r="K1357" s="218"/>
      <c r="L1357" s="218"/>
      <c r="M1357" s="299"/>
      <c r="N1357" s="299"/>
      <c r="O1357" s="218"/>
      <c r="P1357" s="218"/>
      <c r="Q1357" s="218"/>
      <c r="R1357" s="215" t="s">
        <v>560</v>
      </c>
      <c r="S1357" s="178"/>
    </row>
    <row r="1358" spans="1:19" ht="36" x14ac:dyDescent="0.2">
      <c r="A1358" s="247" t="s">
        <v>351</v>
      </c>
      <c r="B1358" s="336"/>
      <c r="C1358" s="337"/>
      <c r="D1358" s="211"/>
      <c r="E1358" s="211"/>
      <c r="F1358" s="309"/>
      <c r="G1358" s="211"/>
      <c r="H1358" s="310"/>
      <c r="I1358" s="211"/>
      <c r="J1358" s="211"/>
      <c r="K1358" s="211"/>
      <c r="L1358" s="211"/>
      <c r="M1358" s="311"/>
      <c r="N1358" s="311"/>
      <c r="O1358" s="211"/>
      <c r="P1358" s="211"/>
      <c r="Q1358" s="211"/>
      <c r="R1358" s="312"/>
    </row>
    <row r="1359" spans="1:19" x14ac:dyDescent="0.2">
      <c r="A1359" s="239" t="s">
        <v>118</v>
      </c>
      <c r="B1359" s="263"/>
      <c r="C1359" s="439">
        <f>SUM(C1360:C1363)</f>
        <v>43947</v>
      </c>
      <c r="D1359" s="218">
        <f>SUM(D1360:D1363)</f>
        <v>109700</v>
      </c>
      <c r="E1359" s="218">
        <f t="shared" ref="E1359" si="1282">SUM(E1360:E1363)</f>
        <v>81060</v>
      </c>
      <c r="F1359" s="220">
        <f t="shared" ref="F1359:P1359" si="1283">SUM(F1360:F1363)</f>
        <v>0</v>
      </c>
      <c r="G1359" s="218" t="e">
        <f t="shared" si="1283"/>
        <v>#VALUE!</v>
      </c>
      <c r="H1359" s="298">
        <f t="shared" si="1283"/>
        <v>0</v>
      </c>
      <c r="I1359" s="218">
        <f t="shared" si="1283"/>
        <v>0</v>
      </c>
      <c r="J1359" s="218">
        <f t="shared" si="1283"/>
        <v>0</v>
      </c>
      <c r="K1359" s="218">
        <f t="shared" si="1283"/>
        <v>0</v>
      </c>
      <c r="L1359" s="218">
        <f t="shared" si="1283"/>
        <v>0</v>
      </c>
      <c r="M1359" s="299">
        <f t="shared" si="1283"/>
        <v>0</v>
      </c>
      <c r="N1359" s="299">
        <f t="shared" si="1283"/>
        <v>0</v>
      </c>
      <c r="O1359" s="218">
        <f t="shared" si="1283"/>
        <v>0</v>
      </c>
      <c r="P1359" s="218">
        <f t="shared" si="1283"/>
        <v>0</v>
      </c>
      <c r="Q1359" s="218"/>
      <c r="R1359" s="233"/>
      <c r="S1359" s="178"/>
    </row>
    <row r="1360" spans="1:19" x14ac:dyDescent="0.2">
      <c r="A1360" s="238" t="s">
        <v>119</v>
      </c>
      <c r="B1360" s="263"/>
      <c r="C1360" s="439"/>
      <c r="D1360" s="218"/>
      <c r="E1360" s="218"/>
      <c r="F1360" s="220"/>
      <c r="G1360" s="218"/>
      <c r="H1360" s="298"/>
      <c r="I1360" s="218"/>
      <c r="J1360" s="218"/>
      <c r="K1360" s="218"/>
      <c r="L1360" s="218"/>
      <c r="M1360" s="299"/>
      <c r="N1360" s="299"/>
      <c r="O1360" s="218"/>
      <c r="P1360" s="218"/>
      <c r="Q1360" s="218"/>
      <c r="R1360" s="233"/>
      <c r="S1360" s="178"/>
    </row>
    <row r="1361" spans="1:19" x14ac:dyDescent="0.2">
      <c r="A1361" s="238" t="s">
        <v>120</v>
      </c>
      <c r="B1361" s="263"/>
      <c r="C1361" s="439"/>
      <c r="D1361" s="218"/>
      <c r="E1361" s="218"/>
      <c r="F1361" s="220"/>
      <c r="G1361" s="218"/>
      <c r="H1361" s="298"/>
      <c r="I1361" s="218"/>
      <c r="J1361" s="218"/>
      <c r="K1361" s="218"/>
      <c r="L1361" s="218"/>
      <c r="M1361" s="299"/>
      <c r="N1361" s="299"/>
      <c r="O1361" s="218"/>
      <c r="P1361" s="218"/>
      <c r="Q1361" s="218"/>
      <c r="R1361" s="233"/>
      <c r="S1361" s="178"/>
    </row>
    <row r="1362" spans="1:19" ht="24" x14ac:dyDescent="0.2">
      <c r="A1362" s="238" t="s">
        <v>616</v>
      </c>
      <c r="B1362" s="263"/>
      <c r="C1362" s="439"/>
      <c r="D1362" s="218"/>
      <c r="E1362" s="218"/>
      <c r="F1362" s="220"/>
      <c r="G1362" s="218"/>
      <c r="H1362" s="298"/>
      <c r="I1362" s="218"/>
      <c r="J1362" s="218"/>
      <c r="K1362" s="218"/>
      <c r="L1362" s="218"/>
      <c r="M1362" s="299"/>
      <c r="N1362" s="299"/>
      <c r="O1362" s="218"/>
      <c r="P1362" s="218"/>
      <c r="Q1362" s="218"/>
      <c r="R1362" s="233"/>
      <c r="S1362" s="178"/>
    </row>
    <row r="1363" spans="1:19" x14ac:dyDescent="0.2">
      <c r="A1363" s="239" t="s">
        <v>122</v>
      </c>
      <c r="B1363" s="263"/>
      <c r="C1363" s="439">
        <f>C1364+C1365</f>
        <v>43947</v>
      </c>
      <c r="D1363" s="218">
        <f>D1364+D1365</f>
        <v>109700</v>
      </c>
      <c r="E1363" s="218">
        <f t="shared" ref="E1363" si="1284">E1364+E1365</f>
        <v>81060</v>
      </c>
      <c r="F1363" s="220">
        <f t="shared" ref="F1363:P1363" si="1285">F1364+F1365</f>
        <v>0</v>
      </c>
      <c r="G1363" s="218" t="e">
        <f t="shared" si="1285"/>
        <v>#VALUE!</v>
      </c>
      <c r="H1363" s="298">
        <f t="shared" si="1285"/>
        <v>0</v>
      </c>
      <c r="I1363" s="218">
        <f t="shared" si="1285"/>
        <v>0</v>
      </c>
      <c r="J1363" s="218">
        <f t="shared" si="1285"/>
        <v>0</v>
      </c>
      <c r="K1363" s="218">
        <f t="shared" si="1285"/>
        <v>0</v>
      </c>
      <c r="L1363" s="218">
        <f t="shared" si="1285"/>
        <v>0</v>
      </c>
      <c r="M1363" s="299">
        <f t="shared" si="1285"/>
        <v>0</v>
      </c>
      <c r="N1363" s="299">
        <f t="shared" si="1285"/>
        <v>0</v>
      </c>
      <c r="O1363" s="218">
        <f t="shared" si="1285"/>
        <v>0</v>
      </c>
      <c r="P1363" s="218">
        <f t="shared" si="1285"/>
        <v>0</v>
      </c>
      <c r="Q1363" s="218"/>
      <c r="R1363" s="233"/>
      <c r="S1363" s="178"/>
    </row>
    <row r="1364" spans="1:19" x14ac:dyDescent="0.2">
      <c r="A1364" s="240" t="s">
        <v>123</v>
      </c>
      <c r="B1364" s="263"/>
      <c r="C1364" s="439">
        <f>C1369</f>
        <v>0</v>
      </c>
      <c r="D1364" s="218">
        <f>D1369</f>
        <v>0</v>
      </c>
      <c r="E1364" s="218">
        <f t="shared" ref="E1364" si="1286">E1369</f>
        <v>0</v>
      </c>
      <c r="F1364" s="220">
        <f t="shared" ref="F1364:P1364" si="1287">F1369</f>
        <v>0</v>
      </c>
      <c r="G1364" s="218">
        <f t="shared" si="1287"/>
        <v>0</v>
      </c>
      <c r="H1364" s="298">
        <f t="shared" si="1287"/>
        <v>0</v>
      </c>
      <c r="I1364" s="218">
        <f t="shared" si="1287"/>
        <v>0</v>
      </c>
      <c r="J1364" s="218">
        <f t="shared" si="1287"/>
        <v>0</v>
      </c>
      <c r="K1364" s="218">
        <f t="shared" si="1287"/>
        <v>0</v>
      </c>
      <c r="L1364" s="218">
        <f t="shared" si="1287"/>
        <v>0</v>
      </c>
      <c r="M1364" s="299">
        <f t="shared" si="1287"/>
        <v>0</v>
      </c>
      <c r="N1364" s="299">
        <f t="shared" si="1287"/>
        <v>0</v>
      </c>
      <c r="O1364" s="218">
        <f t="shared" si="1287"/>
        <v>0</v>
      </c>
      <c r="P1364" s="218">
        <f t="shared" si="1287"/>
        <v>0</v>
      </c>
      <c r="Q1364" s="218"/>
      <c r="R1364" s="233"/>
      <c r="S1364" s="178"/>
    </row>
    <row r="1365" spans="1:19" ht="36" x14ac:dyDescent="0.2">
      <c r="A1365" s="240" t="s">
        <v>124</v>
      </c>
      <c r="B1365" s="263" t="s">
        <v>129</v>
      </c>
      <c r="C1365" s="439">
        <f>C1370+C1371</f>
        <v>43947</v>
      </c>
      <c r="D1365" s="218">
        <f>D1370+D1371</f>
        <v>109700</v>
      </c>
      <c r="E1365" s="218">
        <f t="shared" ref="E1365" si="1288">E1370+E1371</f>
        <v>81060</v>
      </c>
      <c r="F1365" s="220">
        <f t="shared" ref="F1365:P1365" si="1289">F1370+F1371</f>
        <v>0</v>
      </c>
      <c r="G1365" s="218" t="e">
        <f t="shared" si="1289"/>
        <v>#VALUE!</v>
      </c>
      <c r="H1365" s="298">
        <f t="shared" si="1289"/>
        <v>0</v>
      </c>
      <c r="I1365" s="218">
        <f t="shared" si="1289"/>
        <v>0</v>
      </c>
      <c r="J1365" s="218">
        <f t="shared" si="1289"/>
        <v>0</v>
      </c>
      <c r="K1365" s="218">
        <f t="shared" si="1289"/>
        <v>0</v>
      </c>
      <c r="L1365" s="218">
        <f t="shared" si="1289"/>
        <v>0</v>
      </c>
      <c r="M1365" s="299">
        <f t="shared" si="1289"/>
        <v>0</v>
      </c>
      <c r="N1365" s="299">
        <f t="shared" si="1289"/>
        <v>0</v>
      </c>
      <c r="O1365" s="218">
        <f t="shared" si="1289"/>
        <v>0</v>
      </c>
      <c r="P1365" s="218">
        <f t="shared" si="1289"/>
        <v>0</v>
      </c>
      <c r="Q1365" s="218"/>
      <c r="R1365" s="215" t="s">
        <v>561</v>
      </c>
      <c r="S1365" s="178"/>
    </row>
    <row r="1366" spans="1:19" x14ac:dyDescent="0.2">
      <c r="A1366" s="239" t="s">
        <v>125</v>
      </c>
      <c r="B1366" s="263"/>
      <c r="C1366" s="439"/>
      <c r="D1366" s="218"/>
      <c r="E1366" s="218"/>
      <c r="F1366" s="220"/>
      <c r="G1366" s="218"/>
      <c r="H1366" s="298"/>
      <c r="I1366" s="218"/>
      <c r="J1366" s="218"/>
      <c r="K1366" s="218"/>
      <c r="L1366" s="218"/>
      <c r="M1366" s="299"/>
      <c r="N1366" s="299"/>
      <c r="O1366" s="218"/>
      <c r="P1366" s="218"/>
      <c r="Q1366" s="218"/>
      <c r="R1366" s="233"/>
      <c r="S1366" s="178"/>
    </row>
    <row r="1367" spans="1:19" x14ac:dyDescent="0.2">
      <c r="A1367" s="238" t="s">
        <v>126</v>
      </c>
      <c r="B1367" s="263"/>
      <c r="C1367" s="439"/>
      <c r="D1367" s="218"/>
      <c r="E1367" s="218"/>
      <c r="F1367" s="220"/>
      <c r="G1367" s="218"/>
      <c r="H1367" s="298"/>
      <c r="I1367" s="218"/>
      <c r="J1367" s="218"/>
      <c r="K1367" s="218"/>
      <c r="L1367" s="218"/>
      <c r="M1367" s="299"/>
      <c r="N1367" s="299"/>
      <c r="O1367" s="218"/>
      <c r="P1367" s="218"/>
      <c r="Q1367" s="218"/>
      <c r="R1367" s="233"/>
      <c r="S1367" s="178"/>
    </row>
    <row r="1368" spans="1:19" x14ac:dyDescent="0.2">
      <c r="A1368" s="238" t="s">
        <v>127</v>
      </c>
      <c r="B1368" s="263"/>
      <c r="C1368" s="439">
        <f>C1369+C1370+C1371</f>
        <v>43947</v>
      </c>
      <c r="D1368" s="218">
        <f>D1369+D1370+D1371</f>
        <v>109700</v>
      </c>
      <c r="E1368" s="218">
        <f t="shared" ref="E1368" si="1290">E1369+E1370+E1371</f>
        <v>81060</v>
      </c>
      <c r="F1368" s="220">
        <f t="shared" ref="F1368:P1368" si="1291">F1369+F1370+F1371</f>
        <v>0</v>
      </c>
      <c r="G1368" s="218" t="e">
        <f t="shared" si="1291"/>
        <v>#VALUE!</v>
      </c>
      <c r="H1368" s="298">
        <f t="shared" si="1291"/>
        <v>0</v>
      </c>
      <c r="I1368" s="218">
        <f t="shared" si="1291"/>
        <v>0</v>
      </c>
      <c r="J1368" s="218">
        <f t="shared" si="1291"/>
        <v>0</v>
      </c>
      <c r="K1368" s="218">
        <f t="shared" si="1291"/>
        <v>0</v>
      </c>
      <c r="L1368" s="218">
        <f t="shared" si="1291"/>
        <v>0</v>
      </c>
      <c r="M1368" s="299">
        <f t="shared" si="1291"/>
        <v>0</v>
      </c>
      <c r="N1368" s="299">
        <f t="shared" si="1291"/>
        <v>0</v>
      </c>
      <c r="O1368" s="218">
        <f t="shared" si="1291"/>
        <v>0</v>
      </c>
      <c r="P1368" s="218">
        <f t="shared" si="1291"/>
        <v>0</v>
      </c>
      <c r="Q1368" s="218"/>
      <c r="R1368" s="233"/>
      <c r="S1368" s="178"/>
    </row>
    <row r="1369" spans="1:19" x14ac:dyDescent="0.2">
      <c r="A1369" s="240" t="s">
        <v>123</v>
      </c>
      <c r="B1369" s="263"/>
      <c r="C1369" s="439"/>
      <c r="D1369" s="218"/>
      <c r="E1369" s="218"/>
      <c r="F1369" s="220"/>
      <c r="G1369" s="218"/>
      <c r="H1369" s="298"/>
      <c r="I1369" s="218"/>
      <c r="J1369" s="218"/>
      <c r="K1369" s="218"/>
      <c r="L1369" s="218"/>
      <c r="M1369" s="299"/>
      <c r="N1369" s="299"/>
      <c r="O1369" s="218"/>
      <c r="P1369" s="218"/>
      <c r="Q1369" s="218"/>
      <c r="R1369" s="233"/>
      <c r="S1369" s="178"/>
    </row>
    <row r="1370" spans="1:19" ht="79.5" customHeight="1" x14ac:dyDescent="0.2">
      <c r="A1370" s="240" t="s">
        <v>124</v>
      </c>
      <c r="B1370" s="263" t="s">
        <v>107</v>
      </c>
      <c r="C1370" s="439">
        <v>42747</v>
      </c>
      <c r="D1370" s="185">
        <v>108500</v>
      </c>
      <c r="E1370" s="185">
        <v>79860</v>
      </c>
      <c r="F1370" s="201"/>
      <c r="G1370" s="340"/>
      <c r="H1370" s="342"/>
      <c r="I1370" s="340"/>
      <c r="J1370" s="340"/>
      <c r="K1370" s="340"/>
      <c r="L1370" s="340"/>
      <c r="M1370" s="343"/>
      <c r="N1370" s="343"/>
      <c r="O1370" s="340"/>
      <c r="P1370" s="340"/>
      <c r="Q1370" s="218"/>
      <c r="R1370" s="215" t="s">
        <v>562</v>
      </c>
      <c r="S1370" s="178"/>
    </row>
    <row r="1371" spans="1:19" ht="78" customHeight="1" x14ac:dyDescent="0.2">
      <c r="A1371" s="240" t="s">
        <v>124</v>
      </c>
      <c r="B1371" s="263" t="s">
        <v>106</v>
      </c>
      <c r="C1371" s="439">
        <v>1200</v>
      </c>
      <c r="D1371" s="340">
        <v>1200</v>
      </c>
      <c r="E1371" s="340">
        <v>1200</v>
      </c>
      <c r="F1371" s="421"/>
      <c r="G1371" s="422" t="s">
        <v>129</v>
      </c>
      <c r="H1371" s="342"/>
      <c r="I1371" s="340"/>
      <c r="J1371" s="340"/>
      <c r="K1371" s="340"/>
      <c r="L1371" s="340"/>
      <c r="M1371" s="343"/>
      <c r="N1371" s="343"/>
      <c r="O1371" s="340"/>
      <c r="P1371" s="340"/>
      <c r="Q1371" s="218"/>
      <c r="R1371" s="233" t="s">
        <v>563</v>
      </c>
      <c r="S1371" s="178"/>
    </row>
    <row r="1372" spans="1:19" ht="24" x14ac:dyDescent="0.2">
      <c r="A1372" s="247" t="s">
        <v>353</v>
      </c>
      <c r="B1372" s="336"/>
      <c r="C1372" s="337"/>
      <c r="D1372" s="211"/>
      <c r="E1372" s="211"/>
      <c r="F1372" s="309"/>
      <c r="G1372" s="211"/>
      <c r="H1372" s="310"/>
      <c r="I1372" s="211"/>
      <c r="J1372" s="211"/>
      <c r="K1372" s="211"/>
      <c r="L1372" s="211"/>
      <c r="M1372" s="311"/>
      <c r="N1372" s="311"/>
      <c r="O1372" s="211"/>
      <c r="P1372" s="211"/>
      <c r="Q1372" s="211"/>
      <c r="R1372" s="312"/>
    </row>
    <row r="1373" spans="1:19" x14ac:dyDescent="0.2">
      <c r="A1373" s="239" t="s">
        <v>118</v>
      </c>
      <c r="B1373" s="263"/>
      <c r="C1373" s="439">
        <f>SUM(C1374:C1377)</f>
        <v>0</v>
      </c>
      <c r="D1373" s="218">
        <f t="shared" ref="D1373:E1373" si="1292">SUM(D1374:D1377)</f>
        <v>0</v>
      </c>
      <c r="E1373" s="218">
        <f t="shared" si="1292"/>
        <v>0</v>
      </c>
      <c r="F1373" s="220">
        <f t="shared" ref="F1373:P1373" si="1293">SUM(F1374:F1377)</f>
        <v>0</v>
      </c>
      <c r="G1373" s="218" t="e">
        <f t="shared" si="1293"/>
        <v>#VALUE!</v>
      </c>
      <c r="H1373" s="298">
        <f t="shared" si="1293"/>
        <v>0</v>
      </c>
      <c r="I1373" s="218">
        <f t="shared" si="1293"/>
        <v>0</v>
      </c>
      <c r="J1373" s="218">
        <f t="shared" si="1293"/>
        <v>2861200</v>
      </c>
      <c r="K1373" s="218">
        <f t="shared" si="1293"/>
        <v>5015432</v>
      </c>
      <c r="L1373" s="218">
        <f t="shared" si="1293"/>
        <v>4308464</v>
      </c>
      <c r="M1373" s="299">
        <f t="shared" si="1293"/>
        <v>4308464</v>
      </c>
      <c r="N1373" s="299">
        <f t="shared" si="1293"/>
        <v>4308464</v>
      </c>
      <c r="O1373" s="218">
        <f t="shared" si="1293"/>
        <v>23663224</v>
      </c>
      <c r="P1373" s="218">
        <f t="shared" si="1293"/>
        <v>0</v>
      </c>
      <c r="Q1373" s="218"/>
      <c r="R1373" s="233"/>
      <c r="S1373" s="178"/>
    </row>
    <row r="1374" spans="1:19" x14ac:dyDescent="0.2">
      <c r="A1374" s="238" t="s">
        <v>119</v>
      </c>
      <c r="B1374" s="263"/>
      <c r="C1374" s="439"/>
      <c r="D1374" s="218"/>
      <c r="E1374" s="218"/>
      <c r="F1374" s="220"/>
      <c r="G1374" s="218"/>
      <c r="H1374" s="298"/>
      <c r="I1374" s="218"/>
      <c r="J1374" s="218"/>
      <c r="K1374" s="218"/>
      <c r="L1374" s="218"/>
      <c r="M1374" s="299"/>
      <c r="N1374" s="299"/>
      <c r="O1374" s="218"/>
      <c r="P1374" s="218"/>
      <c r="Q1374" s="218"/>
      <c r="R1374" s="233"/>
      <c r="S1374" s="178"/>
    </row>
    <row r="1375" spans="1:19" x14ac:dyDescent="0.2">
      <c r="A1375" s="238" t="s">
        <v>120</v>
      </c>
      <c r="B1375" s="263"/>
      <c r="C1375" s="439"/>
      <c r="D1375" s="218"/>
      <c r="E1375" s="218"/>
      <c r="F1375" s="220"/>
      <c r="G1375" s="218"/>
      <c r="H1375" s="298"/>
      <c r="I1375" s="218"/>
      <c r="J1375" s="218"/>
      <c r="K1375" s="218"/>
      <c r="L1375" s="218"/>
      <c r="M1375" s="299"/>
      <c r="N1375" s="299"/>
      <c r="O1375" s="218"/>
      <c r="P1375" s="218"/>
      <c r="Q1375" s="218"/>
      <c r="R1375" s="233"/>
      <c r="S1375" s="178"/>
    </row>
    <row r="1376" spans="1:19" ht="24" x14ac:dyDescent="0.2">
      <c r="A1376" s="238" t="s">
        <v>616</v>
      </c>
      <c r="B1376" s="263"/>
      <c r="C1376" s="439"/>
      <c r="D1376" s="218"/>
      <c r="E1376" s="218"/>
      <c r="F1376" s="220"/>
      <c r="G1376" s="218"/>
      <c r="H1376" s="298"/>
      <c r="I1376" s="218"/>
      <c r="J1376" s="218"/>
      <c r="K1376" s="218"/>
      <c r="L1376" s="218"/>
      <c r="M1376" s="299"/>
      <c r="N1376" s="299"/>
      <c r="O1376" s="218"/>
      <c r="P1376" s="218"/>
      <c r="Q1376" s="218"/>
      <c r="R1376" s="233"/>
      <c r="S1376" s="178"/>
    </row>
    <row r="1377" spans="1:19" x14ac:dyDescent="0.2">
      <c r="A1377" s="239" t="s">
        <v>122</v>
      </c>
      <c r="B1377" s="263"/>
      <c r="C1377" s="439">
        <f>C1378+C1379</f>
        <v>0</v>
      </c>
      <c r="D1377" s="218">
        <f t="shared" ref="D1377:E1377" si="1294">D1378+D1379</f>
        <v>0</v>
      </c>
      <c r="E1377" s="218">
        <f t="shared" si="1294"/>
        <v>0</v>
      </c>
      <c r="F1377" s="220">
        <f t="shared" ref="F1377:P1377" si="1295">F1378+F1379</f>
        <v>0</v>
      </c>
      <c r="G1377" s="218" t="e">
        <f t="shared" si="1295"/>
        <v>#VALUE!</v>
      </c>
      <c r="H1377" s="298">
        <f t="shared" si="1295"/>
        <v>0</v>
      </c>
      <c r="I1377" s="218">
        <f t="shared" si="1295"/>
        <v>0</v>
      </c>
      <c r="J1377" s="218">
        <f t="shared" si="1295"/>
        <v>2861200</v>
      </c>
      <c r="K1377" s="218">
        <f t="shared" si="1295"/>
        <v>5015432</v>
      </c>
      <c r="L1377" s="218">
        <f t="shared" si="1295"/>
        <v>4308464</v>
      </c>
      <c r="M1377" s="299">
        <f t="shared" si="1295"/>
        <v>4308464</v>
      </c>
      <c r="N1377" s="299">
        <f t="shared" si="1295"/>
        <v>4308464</v>
      </c>
      <c r="O1377" s="218">
        <f t="shared" si="1295"/>
        <v>23663224</v>
      </c>
      <c r="P1377" s="218">
        <f t="shared" si="1295"/>
        <v>0</v>
      </c>
      <c r="Q1377" s="218"/>
      <c r="R1377" s="233"/>
      <c r="S1377" s="178"/>
    </row>
    <row r="1378" spans="1:19" x14ac:dyDescent="0.2">
      <c r="A1378" s="240" t="s">
        <v>123</v>
      </c>
      <c r="B1378" s="263"/>
      <c r="C1378" s="439">
        <f>C1383+C1386</f>
        <v>0</v>
      </c>
      <c r="D1378" s="218">
        <f t="shared" ref="D1378" si="1296">D1383+D1386</f>
        <v>0</v>
      </c>
      <c r="E1378" s="218">
        <f>E1383+E1386</f>
        <v>0</v>
      </c>
      <c r="F1378" s="220">
        <f t="shared" ref="F1378:P1378" si="1297">F1383+F1386</f>
        <v>0</v>
      </c>
      <c r="G1378" s="218">
        <f t="shared" si="1297"/>
        <v>0</v>
      </c>
      <c r="H1378" s="298">
        <f t="shared" si="1297"/>
        <v>0</v>
      </c>
      <c r="I1378" s="218">
        <f t="shared" si="1297"/>
        <v>0</v>
      </c>
      <c r="J1378" s="218">
        <f t="shared" si="1297"/>
        <v>0</v>
      </c>
      <c r="K1378" s="218">
        <f t="shared" si="1297"/>
        <v>0</v>
      </c>
      <c r="L1378" s="218">
        <f t="shared" si="1297"/>
        <v>0</v>
      </c>
      <c r="M1378" s="299">
        <f t="shared" si="1297"/>
        <v>0</v>
      </c>
      <c r="N1378" s="299">
        <f t="shared" si="1297"/>
        <v>0</v>
      </c>
      <c r="O1378" s="218">
        <f t="shared" si="1297"/>
        <v>0</v>
      </c>
      <c r="P1378" s="218">
        <f t="shared" si="1297"/>
        <v>0</v>
      </c>
      <c r="Q1378" s="218"/>
      <c r="R1378" s="233"/>
      <c r="S1378" s="178"/>
    </row>
    <row r="1379" spans="1:19" ht="36" x14ac:dyDescent="0.2">
      <c r="A1379" s="240" t="s">
        <v>124</v>
      </c>
      <c r="B1379" s="263" t="s">
        <v>129</v>
      </c>
      <c r="C1379" s="439">
        <f>C1384+C1387+C1388</f>
        <v>0</v>
      </c>
      <c r="D1379" s="218">
        <f t="shared" ref="D1379" si="1298">D1384+D1387+D1388</f>
        <v>0</v>
      </c>
      <c r="E1379" s="218">
        <f>E1384+E1387+E1388</f>
        <v>0</v>
      </c>
      <c r="F1379" s="220">
        <f t="shared" ref="F1379:P1379" si="1299">F1384+F1387+F1388</f>
        <v>0</v>
      </c>
      <c r="G1379" s="218" t="e">
        <f t="shared" si="1299"/>
        <v>#VALUE!</v>
      </c>
      <c r="H1379" s="298">
        <f t="shared" si="1299"/>
        <v>0</v>
      </c>
      <c r="I1379" s="218">
        <f t="shared" si="1299"/>
        <v>0</v>
      </c>
      <c r="J1379" s="218">
        <f t="shared" si="1299"/>
        <v>2861200</v>
      </c>
      <c r="K1379" s="218">
        <f t="shared" si="1299"/>
        <v>5015432</v>
      </c>
      <c r="L1379" s="218">
        <f t="shared" si="1299"/>
        <v>4308464</v>
      </c>
      <c r="M1379" s="299">
        <f t="shared" si="1299"/>
        <v>4308464</v>
      </c>
      <c r="N1379" s="299">
        <f t="shared" si="1299"/>
        <v>4308464</v>
      </c>
      <c r="O1379" s="218">
        <f t="shared" si="1299"/>
        <v>23663224</v>
      </c>
      <c r="P1379" s="218">
        <f t="shared" si="1299"/>
        <v>0</v>
      </c>
      <c r="Q1379" s="218"/>
      <c r="R1379" s="233"/>
      <c r="S1379" s="178"/>
    </row>
    <row r="1380" spans="1:19" x14ac:dyDescent="0.2">
      <c r="A1380" s="239" t="s">
        <v>125</v>
      </c>
      <c r="B1380" s="263"/>
      <c r="C1380" s="439"/>
      <c r="D1380" s="218"/>
      <c r="E1380" s="218"/>
      <c r="F1380" s="220"/>
      <c r="G1380" s="218"/>
      <c r="H1380" s="298"/>
      <c r="I1380" s="218"/>
      <c r="J1380" s="218"/>
      <c r="K1380" s="218"/>
      <c r="L1380" s="218"/>
      <c r="M1380" s="299"/>
      <c r="N1380" s="299"/>
      <c r="O1380" s="218"/>
      <c r="P1380" s="218"/>
      <c r="Q1380" s="218"/>
      <c r="R1380" s="233"/>
      <c r="S1380" s="178"/>
    </row>
    <row r="1381" spans="1:19" x14ac:dyDescent="0.2">
      <c r="A1381" s="238" t="s">
        <v>126</v>
      </c>
      <c r="B1381" s="263"/>
      <c r="C1381" s="439"/>
      <c r="D1381" s="218"/>
      <c r="E1381" s="218"/>
      <c r="F1381" s="220"/>
      <c r="G1381" s="218"/>
      <c r="H1381" s="298"/>
      <c r="I1381" s="218"/>
      <c r="J1381" s="218"/>
      <c r="K1381" s="218"/>
      <c r="L1381" s="218"/>
      <c r="M1381" s="299"/>
      <c r="N1381" s="299"/>
      <c r="O1381" s="218"/>
      <c r="P1381" s="218"/>
      <c r="Q1381" s="218"/>
      <c r="R1381" s="233"/>
      <c r="S1381" s="178"/>
    </row>
    <row r="1382" spans="1:19" x14ac:dyDescent="0.2">
      <c r="A1382" s="238" t="s">
        <v>127</v>
      </c>
      <c r="B1382" s="263"/>
      <c r="C1382" s="439">
        <f>C1383+C1384</f>
        <v>0</v>
      </c>
      <c r="D1382" s="218">
        <f t="shared" ref="D1382" si="1300">D1383+D1384</f>
        <v>0</v>
      </c>
      <c r="E1382" s="218">
        <f>E1383+E1384</f>
        <v>0</v>
      </c>
      <c r="F1382" s="220">
        <f t="shared" ref="F1382:P1382" si="1301">F1383+F1384</f>
        <v>0</v>
      </c>
      <c r="G1382" s="218">
        <f t="shared" si="1301"/>
        <v>0</v>
      </c>
      <c r="H1382" s="298">
        <f t="shared" si="1301"/>
        <v>0</v>
      </c>
      <c r="I1382" s="218">
        <f t="shared" si="1301"/>
        <v>0</v>
      </c>
      <c r="J1382" s="218">
        <f t="shared" si="1301"/>
        <v>2861200</v>
      </c>
      <c r="K1382" s="218">
        <f t="shared" si="1301"/>
        <v>2861200</v>
      </c>
      <c r="L1382" s="218">
        <f t="shared" si="1301"/>
        <v>0</v>
      </c>
      <c r="M1382" s="299">
        <f t="shared" si="1301"/>
        <v>0</v>
      </c>
      <c r="N1382" s="299">
        <f t="shared" si="1301"/>
        <v>0</v>
      </c>
      <c r="O1382" s="218">
        <f t="shared" si="1301"/>
        <v>8583600</v>
      </c>
      <c r="P1382" s="218">
        <f t="shared" si="1301"/>
        <v>0</v>
      </c>
      <c r="Q1382" s="218"/>
      <c r="R1382" s="233"/>
      <c r="S1382" s="178"/>
    </row>
    <row r="1383" spans="1:19" x14ac:dyDescent="0.2">
      <c r="A1383" s="240" t="s">
        <v>123</v>
      </c>
      <c r="B1383" s="263"/>
      <c r="C1383" s="439"/>
      <c r="D1383" s="218"/>
      <c r="E1383" s="218"/>
      <c r="F1383" s="220"/>
      <c r="G1383" s="218"/>
      <c r="H1383" s="298"/>
      <c r="I1383" s="218"/>
      <c r="J1383" s="218"/>
      <c r="K1383" s="423"/>
      <c r="L1383" s="423"/>
      <c r="M1383" s="370"/>
      <c r="N1383" s="370"/>
      <c r="O1383" s="423"/>
      <c r="P1383" s="423"/>
      <c r="Q1383" s="218"/>
      <c r="R1383" s="420"/>
      <c r="S1383" s="178"/>
    </row>
    <row r="1384" spans="1:19" ht="89.25" customHeight="1" x14ac:dyDescent="0.25">
      <c r="A1384" s="240" t="s">
        <v>124</v>
      </c>
      <c r="B1384" s="263" t="s">
        <v>91</v>
      </c>
      <c r="C1384" s="439"/>
      <c r="D1384" s="218"/>
      <c r="E1384" s="218"/>
      <c r="F1384" s="220"/>
      <c r="G1384" s="218"/>
      <c r="H1384" s="298"/>
      <c r="I1384" s="218"/>
      <c r="J1384" s="218">
        <v>2861200</v>
      </c>
      <c r="K1384" s="189">
        <v>2861200</v>
      </c>
      <c r="L1384" s="423"/>
      <c r="M1384" s="370"/>
      <c r="N1384" s="370"/>
      <c r="O1384" s="424">
        <v>8583600</v>
      </c>
      <c r="P1384" s="423"/>
      <c r="Q1384" s="218"/>
      <c r="R1384" s="215" t="s">
        <v>617</v>
      </c>
      <c r="S1384" s="178"/>
    </row>
    <row r="1385" spans="1:19" x14ac:dyDescent="0.2">
      <c r="A1385" s="241" t="s">
        <v>406</v>
      </c>
      <c r="B1385" s="387"/>
      <c r="C1385" s="441">
        <f>C1386+C1387+C1388</f>
        <v>0</v>
      </c>
      <c r="D1385" s="220">
        <f t="shared" ref="D1385" si="1302">D1386+D1387+D1388</f>
        <v>0</v>
      </c>
      <c r="E1385" s="220">
        <f>E1386+E1387+E1388</f>
        <v>0</v>
      </c>
      <c r="F1385" s="220">
        <f t="shared" ref="F1385:P1385" si="1303">F1386+F1387+F1388</f>
        <v>0</v>
      </c>
      <c r="G1385" s="220" t="e">
        <f t="shared" si="1303"/>
        <v>#VALUE!</v>
      </c>
      <c r="H1385" s="298">
        <f t="shared" si="1303"/>
        <v>0</v>
      </c>
      <c r="I1385" s="220">
        <f t="shared" si="1303"/>
        <v>0</v>
      </c>
      <c r="J1385" s="220">
        <f t="shared" si="1303"/>
        <v>0</v>
      </c>
      <c r="K1385" s="220">
        <f t="shared" si="1303"/>
        <v>2154232</v>
      </c>
      <c r="L1385" s="220">
        <f t="shared" si="1303"/>
        <v>4308464</v>
      </c>
      <c r="M1385" s="299">
        <f t="shared" si="1303"/>
        <v>4308464</v>
      </c>
      <c r="N1385" s="299">
        <f t="shared" si="1303"/>
        <v>4308464</v>
      </c>
      <c r="O1385" s="220">
        <f t="shared" si="1303"/>
        <v>15079624</v>
      </c>
      <c r="P1385" s="220">
        <f t="shared" si="1303"/>
        <v>0</v>
      </c>
      <c r="Q1385" s="218"/>
      <c r="R1385" s="420"/>
      <c r="S1385" s="178"/>
    </row>
    <row r="1386" spans="1:19" x14ac:dyDescent="0.2">
      <c r="A1386" s="241" t="s">
        <v>123</v>
      </c>
      <c r="B1386" s="387"/>
      <c r="C1386" s="381"/>
      <c r="D1386" s="320"/>
      <c r="E1386" s="320"/>
      <c r="F1386" s="220"/>
      <c r="G1386" s="320"/>
      <c r="H1386" s="298"/>
      <c r="I1386" s="320"/>
      <c r="J1386" s="320"/>
      <c r="K1386" s="423"/>
      <c r="L1386" s="423"/>
      <c r="M1386" s="370"/>
      <c r="N1386" s="370"/>
      <c r="O1386" s="423"/>
      <c r="P1386" s="423"/>
      <c r="Q1386" s="218"/>
      <c r="R1386" s="420"/>
      <c r="S1386" s="178"/>
    </row>
    <row r="1387" spans="1:19" ht="69" customHeight="1" x14ac:dyDescent="0.2">
      <c r="A1387" s="241" t="s">
        <v>124</v>
      </c>
      <c r="B1387" s="359" t="s">
        <v>108</v>
      </c>
      <c r="C1387" s="381"/>
      <c r="D1387" s="320"/>
      <c r="E1387" s="320"/>
      <c r="F1387" s="220"/>
      <c r="G1387" s="377" t="s">
        <v>129</v>
      </c>
      <c r="H1387" s="298"/>
      <c r="I1387" s="320"/>
      <c r="J1387" s="320"/>
      <c r="K1387" s="220">
        <v>684232</v>
      </c>
      <c r="L1387" s="220">
        <v>1368464</v>
      </c>
      <c r="M1387" s="299">
        <v>1368464</v>
      </c>
      <c r="N1387" s="299">
        <v>1368464</v>
      </c>
      <c r="O1387" s="220">
        <v>4789624</v>
      </c>
      <c r="P1387" s="320"/>
      <c r="Q1387" s="218" t="s">
        <v>418</v>
      </c>
      <c r="R1387" s="215" t="s">
        <v>564</v>
      </c>
      <c r="S1387" s="178"/>
    </row>
    <row r="1388" spans="1:19" ht="69" customHeight="1" x14ac:dyDescent="0.2">
      <c r="A1388" s="241" t="s">
        <v>124</v>
      </c>
      <c r="B1388" s="359" t="s">
        <v>108</v>
      </c>
      <c r="C1388" s="381"/>
      <c r="D1388" s="320"/>
      <c r="E1388" s="320"/>
      <c r="F1388" s="220"/>
      <c r="G1388" s="377"/>
      <c r="H1388" s="298"/>
      <c r="I1388" s="320"/>
      <c r="J1388" s="320"/>
      <c r="K1388" s="220">
        <v>1470000</v>
      </c>
      <c r="L1388" s="220">
        <v>2940000</v>
      </c>
      <c r="M1388" s="299">
        <v>2940000</v>
      </c>
      <c r="N1388" s="299">
        <v>2940000</v>
      </c>
      <c r="O1388" s="220">
        <v>10290000</v>
      </c>
      <c r="P1388" s="320"/>
      <c r="Q1388" s="218" t="s">
        <v>418</v>
      </c>
      <c r="R1388" s="215" t="s">
        <v>565</v>
      </c>
      <c r="S1388" s="178"/>
    </row>
    <row r="1389" spans="1:19" ht="24" x14ac:dyDescent="0.2">
      <c r="A1389" s="242" t="s">
        <v>64</v>
      </c>
      <c r="B1389" s="355"/>
      <c r="C1389" s="273"/>
      <c r="D1389" s="286"/>
      <c r="E1389" s="286"/>
      <c r="F1389" s="288"/>
      <c r="G1389" s="286"/>
      <c r="H1389" s="289"/>
      <c r="I1389" s="286"/>
      <c r="J1389" s="286"/>
      <c r="K1389" s="286"/>
      <c r="L1389" s="286"/>
      <c r="M1389" s="290"/>
      <c r="N1389" s="290"/>
      <c r="O1389" s="286"/>
      <c r="P1389" s="286"/>
      <c r="Q1389" s="286"/>
      <c r="R1389" s="291"/>
      <c r="S1389" s="180"/>
    </row>
    <row r="1390" spans="1:19" ht="24" x14ac:dyDescent="0.2">
      <c r="A1390" s="243" t="s">
        <v>355</v>
      </c>
      <c r="B1390" s="350"/>
      <c r="C1390" s="351"/>
      <c r="D1390" s="292"/>
      <c r="E1390" s="292"/>
      <c r="F1390" s="294"/>
      <c r="G1390" s="292"/>
      <c r="H1390" s="295"/>
      <c r="I1390" s="292"/>
      <c r="J1390" s="292"/>
      <c r="K1390" s="292"/>
      <c r="L1390" s="292"/>
      <c r="M1390" s="296"/>
      <c r="N1390" s="296"/>
      <c r="O1390" s="292"/>
      <c r="P1390" s="292"/>
      <c r="Q1390" s="292"/>
      <c r="R1390" s="297"/>
    </row>
    <row r="1391" spans="1:19" x14ac:dyDescent="0.2">
      <c r="A1391" s="239" t="s">
        <v>118</v>
      </c>
      <c r="B1391" s="263"/>
      <c r="C1391" s="439">
        <f>SUM(C1392:C1395)</f>
        <v>358255</v>
      </c>
      <c r="D1391" s="218">
        <f t="shared" ref="D1391:E1391" si="1304">SUM(D1392:D1395)</f>
        <v>320965</v>
      </c>
      <c r="E1391" s="218">
        <f t="shared" si="1304"/>
        <v>0</v>
      </c>
      <c r="F1391" s="220">
        <f t="shared" ref="F1391:P1391" si="1305">SUM(F1392:F1395)</f>
        <v>0</v>
      </c>
      <c r="G1391" s="218" t="e">
        <f t="shared" si="1305"/>
        <v>#VALUE!</v>
      </c>
      <c r="H1391" s="298">
        <f t="shared" si="1305"/>
        <v>0</v>
      </c>
      <c r="I1391" s="218">
        <f t="shared" si="1305"/>
        <v>2582747</v>
      </c>
      <c r="J1391" s="218">
        <f t="shared" si="1305"/>
        <v>8605553</v>
      </c>
      <c r="K1391" s="218">
        <f t="shared" si="1305"/>
        <v>22621119</v>
      </c>
      <c r="L1391" s="218">
        <f t="shared" si="1305"/>
        <v>0</v>
      </c>
      <c r="M1391" s="299">
        <f t="shared" si="1305"/>
        <v>0</v>
      </c>
      <c r="N1391" s="299">
        <f t="shared" si="1305"/>
        <v>0</v>
      </c>
      <c r="O1391" s="218">
        <f t="shared" si="1305"/>
        <v>0</v>
      </c>
      <c r="P1391" s="218">
        <f t="shared" si="1305"/>
        <v>0</v>
      </c>
      <c r="Q1391" s="218"/>
      <c r="R1391" s="233"/>
      <c r="S1391" s="178"/>
    </row>
    <row r="1392" spans="1:19" x14ac:dyDescent="0.2">
      <c r="A1392" s="238" t="s">
        <v>119</v>
      </c>
      <c r="B1392" s="263"/>
      <c r="C1392" s="439"/>
      <c r="D1392" s="218"/>
      <c r="E1392" s="218"/>
      <c r="F1392" s="220"/>
      <c r="G1392" s="218"/>
      <c r="H1392" s="298"/>
      <c r="I1392" s="218"/>
      <c r="J1392" s="218"/>
      <c r="K1392" s="218"/>
      <c r="L1392" s="218"/>
      <c r="M1392" s="299"/>
      <c r="N1392" s="299"/>
      <c r="O1392" s="218"/>
      <c r="P1392" s="218"/>
      <c r="Q1392" s="218"/>
      <c r="R1392" s="233"/>
      <c r="S1392" s="178"/>
    </row>
    <row r="1393" spans="1:19" x14ac:dyDescent="0.2">
      <c r="A1393" s="238" t="s">
        <v>120</v>
      </c>
      <c r="B1393" s="263"/>
      <c r="C1393" s="439"/>
      <c r="D1393" s="218"/>
      <c r="E1393" s="218"/>
      <c r="F1393" s="220"/>
      <c r="G1393" s="218"/>
      <c r="H1393" s="298"/>
      <c r="I1393" s="218"/>
      <c r="J1393" s="218"/>
      <c r="K1393" s="218"/>
      <c r="L1393" s="218"/>
      <c r="M1393" s="299"/>
      <c r="N1393" s="299"/>
      <c r="O1393" s="218"/>
      <c r="P1393" s="218"/>
      <c r="Q1393" s="218"/>
      <c r="R1393" s="233"/>
      <c r="S1393" s="178"/>
    </row>
    <row r="1394" spans="1:19" ht="24" x14ac:dyDescent="0.2">
      <c r="A1394" s="238" t="s">
        <v>616</v>
      </c>
      <c r="B1394" s="263"/>
      <c r="C1394" s="439"/>
      <c r="D1394" s="218"/>
      <c r="E1394" s="218"/>
      <c r="F1394" s="220"/>
      <c r="G1394" s="218"/>
      <c r="H1394" s="298"/>
      <c r="I1394" s="218"/>
      <c r="J1394" s="218"/>
      <c r="K1394" s="218"/>
      <c r="L1394" s="218"/>
      <c r="M1394" s="299"/>
      <c r="N1394" s="299"/>
      <c r="O1394" s="218"/>
      <c r="P1394" s="218"/>
      <c r="Q1394" s="218"/>
      <c r="R1394" s="233"/>
      <c r="S1394" s="178"/>
    </row>
    <row r="1395" spans="1:19" x14ac:dyDescent="0.2">
      <c r="A1395" s="239" t="s">
        <v>122</v>
      </c>
      <c r="B1395" s="263"/>
      <c r="C1395" s="439">
        <f>C1396+C1397</f>
        <v>358255</v>
      </c>
      <c r="D1395" s="218">
        <f t="shared" ref="D1395:E1395" si="1306">D1396+D1397</f>
        <v>320965</v>
      </c>
      <c r="E1395" s="218">
        <f t="shared" si="1306"/>
        <v>0</v>
      </c>
      <c r="F1395" s="220">
        <f t="shared" ref="F1395:P1395" si="1307">F1396+F1397</f>
        <v>0</v>
      </c>
      <c r="G1395" s="218" t="e">
        <f t="shared" si="1307"/>
        <v>#VALUE!</v>
      </c>
      <c r="H1395" s="298">
        <f t="shared" si="1307"/>
        <v>0</v>
      </c>
      <c r="I1395" s="218">
        <f t="shared" si="1307"/>
        <v>2582747</v>
      </c>
      <c r="J1395" s="218">
        <f t="shared" si="1307"/>
        <v>8605553</v>
      </c>
      <c r="K1395" s="218">
        <f t="shared" si="1307"/>
        <v>22621119</v>
      </c>
      <c r="L1395" s="218">
        <f t="shared" si="1307"/>
        <v>0</v>
      </c>
      <c r="M1395" s="299">
        <f t="shared" si="1307"/>
        <v>0</v>
      </c>
      <c r="N1395" s="299">
        <f t="shared" si="1307"/>
        <v>0</v>
      </c>
      <c r="O1395" s="218">
        <f t="shared" si="1307"/>
        <v>0</v>
      </c>
      <c r="P1395" s="218">
        <f t="shared" si="1307"/>
        <v>0</v>
      </c>
      <c r="Q1395" s="218"/>
      <c r="R1395" s="233"/>
      <c r="S1395" s="178"/>
    </row>
    <row r="1396" spans="1:19" x14ac:dyDescent="0.2">
      <c r="A1396" s="240" t="s">
        <v>123</v>
      </c>
      <c r="B1396" s="263"/>
      <c r="C1396" s="439">
        <f>C1401</f>
        <v>80000</v>
      </c>
      <c r="D1396" s="218">
        <f t="shared" ref="D1396:E1396" si="1308">D1401</f>
        <v>0</v>
      </c>
      <c r="E1396" s="218">
        <f t="shared" si="1308"/>
        <v>0</v>
      </c>
      <c r="F1396" s="220">
        <f t="shared" ref="F1396:P1396" si="1309">F1401</f>
        <v>0</v>
      </c>
      <c r="G1396" s="218">
        <f t="shared" si="1309"/>
        <v>0</v>
      </c>
      <c r="H1396" s="298">
        <f t="shared" si="1309"/>
        <v>0</v>
      </c>
      <c r="I1396" s="218">
        <f t="shared" si="1309"/>
        <v>0</v>
      </c>
      <c r="J1396" s="218">
        <f t="shared" si="1309"/>
        <v>0</v>
      </c>
      <c r="K1396" s="218">
        <f t="shared" si="1309"/>
        <v>0</v>
      </c>
      <c r="L1396" s="218">
        <f t="shared" si="1309"/>
        <v>0</v>
      </c>
      <c r="M1396" s="299">
        <f t="shared" si="1309"/>
        <v>0</v>
      </c>
      <c r="N1396" s="299">
        <f t="shared" si="1309"/>
        <v>0</v>
      </c>
      <c r="O1396" s="218">
        <f t="shared" si="1309"/>
        <v>0</v>
      </c>
      <c r="P1396" s="218">
        <f t="shared" si="1309"/>
        <v>0</v>
      </c>
      <c r="Q1396" s="218"/>
      <c r="R1396" s="233"/>
      <c r="S1396" s="178"/>
    </row>
    <row r="1397" spans="1:19" ht="36" x14ac:dyDescent="0.2">
      <c r="A1397" s="240" t="s">
        <v>124</v>
      </c>
      <c r="B1397" s="263"/>
      <c r="C1397" s="439">
        <f>C1402</f>
        <v>278255</v>
      </c>
      <c r="D1397" s="218">
        <f t="shared" ref="D1397:E1397" si="1310">D1402</f>
        <v>320965</v>
      </c>
      <c r="E1397" s="218">
        <f t="shared" si="1310"/>
        <v>0</v>
      </c>
      <c r="F1397" s="220">
        <f t="shared" ref="F1397:P1397" si="1311">F1402</f>
        <v>0</v>
      </c>
      <c r="G1397" s="218" t="e">
        <f t="shared" si="1311"/>
        <v>#VALUE!</v>
      </c>
      <c r="H1397" s="298">
        <f t="shared" si="1311"/>
        <v>0</v>
      </c>
      <c r="I1397" s="218">
        <f t="shared" si="1311"/>
        <v>2582747</v>
      </c>
      <c r="J1397" s="218">
        <f t="shared" si="1311"/>
        <v>8605553</v>
      </c>
      <c r="K1397" s="218">
        <f t="shared" si="1311"/>
        <v>22621119</v>
      </c>
      <c r="L1397" s="218">
        <f t="shared" si="1311"/>
        <v>0</v>
      </c>
      <c r="M1397" s="299">
        <f t="shared" si="1311"/>
        <v>0</v>
      </c>
      <c r="N1397" s="299">
        <f t="shared" si="1311"/>
        <v>0</v>
      </c>
      <c r="O1397" s="218">
        <f t="shared" si="1311"/>
        <v>0</v>
      </c>
      <c r="P1397" s="218">
        <f t="shared" si="1311"/>
        <v>0</v>
      </c>
      <c r="Q1397" s="218"/>
      <c r="R1397" s="233"/>
      <c r="S1397" s="178"/>
    </row>
    <row r="1398" spans="1:19" x14ac:dyDescent="0.2">
      <c r="A1398" s="239" t="s">
        <v>125</v>
      </c>
      <c r="B1398" s="263"/>
      <c r="C1398" s="439"/>
      <c r="D1398" s="218"/>
      <c r="E1398" s="218"/>
      <c r="F1398" s="220"/>
      <c r="G1398" s="218"/>
      <c r="H1398" s="298"/>
      <c r="I1398" s="218"/>
      <c r="J1398" s="218"/>
      <c r="K1398" s="218"/>
      <c r="L1398" s="218"/>
      <c r="M1398" s="299"/>
      <c r="N1398" s="299"/>
      <c r="O1398" s="218"/>
      <c r="P1398" s="218"/>
      <c r="Q1398" s="218"/>
      <c r="R1398" s="233"/>
      <c r="S1398" s="178"/>
    </row>
    <row r="1399" spans="1:19" x14ac:dyDescent="0.2">
      <c r="A1399" s="238" t="s">
        <v>126</v>
      </c>
      <c r="B1399" s="263"/>
      <c r="C1399" s="439"/>
      <c r="D1399" s="218"/>
      <c r="E1399" s="218"/>
      <c r="F1399" s="220"/>
      <c r="G1399" s="218"/>
      <c r="H1399" s="298"/>
      <c r="I1399" s="218"/>
      <c r="J1399" s="218"/>
      <c r="K1399" s="218"/>
      <c r="L1399" s="218"/>
      <c r="M1399" s="299"/>
      <c r="N1399" s="299"/>
      <c r="O1399" s="218"/>
      <c r="P1399" s="218"/>
      <c r="Q1399" s="218"/>
      <c r="R1399" s="233"/>
      <c r="S1399" s="178"/>
    </row>
    <row r="1400" spans="1:19" x14ac:dyDescent="0.2">
      <c r="A1400" s="238" t="s">
        <v>127</v>
      </c>
      <c r="B1400" s="263"/>
      <c r="C1400" s="439">
        <f>C1401+C1402</f>
        <v>358255</v>
      </c>
      <c r="D1400" s="218">
        <f t="shared" ref="D1400:E1400" si="1312">D1401+D1402</f>
        <v>320965</v>
      </c>
      <c r="E1400" s="218">
        <f t="shared" si="1312"/>
        <v>0</v>
      </c>
      <c r="F1400" s="220">
        <f t="shared" ref="F1400:P1400" si="1313">F1401+F1402</f>
        <v>0</v>
      </c>
      <c r="G1400" s="218" t="e">
        <f t="shared" si="1313"/>
        <v>#VALUE!</v>
      </c>
      <c r="H1400" s="298">
        <f t="shared" si="1313"/>
        <v>0</v>
      </c>
      <c r="I1400" s="218">
        <f t="shared" si="1313"/>
        <v>2582747</v>
      </c>
      <c r="J1400" s="218">
        <f t="shared" si="1313"/>
        <v>8605553</v>
      </c>
      <c r="K1400" s="218">
        <f t="shared" si="1313"/>
        <v>22621119</v>
      </c>
      <c r="L1400" s="218">
        <f t="shared" si="1313"/>
        <v>0</v>
      </c>
      <c r="M1400" s="299">
        <f t="shared" si="1313"/>
        <v>0</v>
      </c>
      <c r="N1400" s="299">
        <f t="shared" si="1313"/>
        <v>0</v>
      </c>
      <c r="O1400" s="218">
        <f t="shared" si="1313"/>
        <v>0</v>
      </c>
      <c r="P1400" s="218">
        <f t="shared" si="1313"/>
        <v>0</v>
      </c>
      <c r="Q1400" s="218"/>
      <c r="R1400" s="233"/>
      <c r="S1400" s="178"/>
    </row>
    <row r="1401" spans="1:19" x14ac:dyDescent="0.2">
      <c r="A1401" s="240" t="s">
        <v>123</v>
      </c>
      <c r="B1401" s="263"/>
      <c r="C1401" s="439">
        <f>C1414+C1444</f>
        <v>80000</v>
      </c>
      <c r="D1401" s="218">
        <f t="shared" ref="D1401:E1401" si="1314">D1414+D1444</f>
        <v>0</v>
      </c>
      <c r="E1401" s="218">
        <f t="shared" si="1314"/>
        <v>0</v>
      </c>
      <c r="F1401" s="220">
        <f t="shared" ref="F1401:P1401" si="1315">F1414+F1444</f>
        <v>0</v>
      </c>
      <c r="G1401" s="218">
        <f t="shared" si="1315"/>
        <v>0</v>
      </c>
      <c r="H1401" s="298">
        <f t="shared" si="1315"/>
        <v>0</v>
      </c>
      <c r="I1401" s="218">
        <f t="shared" si="1315"/>
        <v>0</v>
      </c>
      <c r="J1401" s="218">
        <f t="shared" si="1315"/>
        <v>0</v>
      </c>
      <c r="K1401" s="218">
        <f t="shared" si="1315"/>
        <v>0</v>
      </c>
      <c r="L1401" s="218">
        <f t="shared" si="1315"/>
        <v>0</v>
      </c>
      <c r="M1401" s="299">
        <f t="shared" si="1315"/>
        <v>0</v>
      </c>
      <c r="N1401" s="299">
        <f t="shared" si="1315"/>
        <v>0</v>
      </c>
      <c r="O1401" s="218">
        <f t="shared" si="1315"/>
        <v>0</v>
      </c>
      <c r="P1401" s="218">
        <f t="shared" si="1315"/>
        <v>0</v>
      </c>
      <c r="Q1401" s="218"/>
      <c r="R1401" s="233"/>
      <c r="S1401" s="178"/>
    </row>
    <row r="1402" spans="1:19" ht="36" x14ac:dyDescent="0.2">
      <c r="A1402" s="240" t="s">
        <v>124</v>
      </c>
      <c r="B1402" s="263"/>
      <c r="C1402" s="439">
        <f>C1415+C1445</f>
        <v>278255</v>
      </c>
      <c r="D1402" s="218">
        <f t="shared" ref="D1402:E1402" si="1316">D1415+D1445</f>
        <v>320965</v>
      </c>
      <c r="E1402" s="218">
        <f t="shared" si="1316"/>
        <v>0</v>
      </c>
      <c r="F1402" s="220">
        <f t="shared" ref="F1402:P1402" si="1317">F1415+F1445</f>
        <v>0</v>
      </c>
      <c r="G1402" s="218" t="e">
        <f t="shared" si="1317"/>
        <v>#VALUE!</v>
      </c>
      <c r="H1402" s="298">
        <f t="shared" si="1317"/>
        <v>0</v>
      </c>
      <c r="I1402" s="218">
        <f t="shared" si="1317"/>
        <v>2582747</v>
      </c>
      <c r="J1402" s="218">
        <f t="shared" si="1317"/>
        <v>8605553</v>
      </c>
      <c r="K1402" s="218">
        <f t="shared" si="1317"/>
        <v>22621119</v>
      </c>
      <c r="L1402" s="218">
        <f t="shared" si="1317"/>
        <v>0</v>
      </c>
      <c r="M1402" s="299">
        <f t="shared" si="1317"/>
        <v>0</v>
      </c>
      <c r="N1402" s="299">
        <f t="shared" si="1317"/>
        <v>0</v>
      </c>
      <c r="O1402" s="218">
        <f t="shared" si="1317"/>
        <v>0</v>
      </c>
      <c r="P1402" s="218">
        <f t="shared" si="1317"/>
        <v>0</v>
      </c>
      <c r="Q1402" s="218"/>
      <c r="R1402" s="233"/>
      <c r="S1402" s="178"/>
    </row>
    <row r="1403" spans="1:19" ht="36" x14ac:dyDescent="0.2">
      <c r="A1403" s="244" t="s">
        <v>566</v>
      </c>
      <c r="B1403" s="332"/>
      <c r="C1403" s="333"/>
      <c r="D1403" s="301"/>
      <c r="E1403" s="301"/>
      <c r="F1403" s="303"/>
      <c r="G1403" s="301"/>
      <c r="H1403" s="304"/>
      <c r="I1403" s="301"/>
      <c r="J1403" s="301"/>
      <c r="K1403" s="301"/>
      <c r="L1403" s="301"/>
      <c r="M1403" s="305"/>
      <c r="N1403" s="305"/>
      <c r="O1403" s="301"/>
      <c r="P1403" s="301"/>
      <c r="Q1403" s="301"/>
      <c r="R1403" s="306"/>
    </row>
    <row r="1404" spans="1:19" x14ac:dyDescent="0.2">
      <c r="A1404" s="239" t="s">
        <v>118</v>
      </c>
      <c r="B1404" s="263"/>
      <c r="C1404" s="439">
        <f>SUM(C1405:C1408)</f>
        <v>0</v>
      </c>
      <c r="D1404" s="218">
        <f t="shared" ref="D1404:E1404" si="1318">SUM(D1405:D1408)</f>
        <v>0</v>
      </c>
      <c r="E1404" s="218">
        <f t="shared" si="1318"/>
        <v>0</v>
      </c>
      <c r="F1404" s="220">
        <f t="shared" ref="F1404:P1404" si="1319">SUM(F1405:F1408)</f>
        <v>0</v>
      </c>
      <c r="G1404" s="218" t="e">
        <f t="shared" si="1319"/>
        <v>#VALUE!</v>
      </c>
      <c r="H1404" s="298">
        <f t="shared" si="1319"/>
        <v>0</v>
      </c>
      <c r="I1404" s="218">
        <f t="shared" si="1319"/>
        <v>0</v>
      </c>
      <c r="J1404" s="218">
        <f>SUM(J1405:J1408)</f>
        <v>0</v>
      </c>
      <c r="K1404" s="218">
        <f t="shared" si="1319"/>
        <v>0</v>
      </c>
      <c r="L1404" s="218">
        <f t="shared" si="1319"/>
        <v>0</v>
      </c>
      <c r="M1404" s="299">
        <f t="shared" si="1319"/>
        <v>0</v>
      </c>
      <c r="N1404" s="299">
        <f t="shared" si="1319"/>
        <v>0</v>
      </c>
      <c r="O1404" s="218">
        <f t="shared" si="1319"/>
        <v>0</v>
      </c>
      <c r="P1404" s="218">
        <f t="shared" si="1319"/>
        <v>0</v>
      </c>
      <c r="Q1404" s="218"/>
      <c r="R1404" s="233"/>
    </row>
    <row r="1405" spans="1:19" x14ac:dyDescent="0.2">
      <c r="A1405" s="238" t="s">
        <v>119</v>
      </c>
      <c r="B1405" s="263"/>
      <c r="C1405" s="439"/>
      <c r="D1405" s="218"/>
      <c r="E1405" s="218"/>
      <c r="F1405" s="220"/>
      <c r="G1405" s="218"/>
      <c r="H1405" s="298"/>
      <c r="I1405" s="218"/>
      <c r="J1405" s="218"/>
      <c r="K1405" s="218"/>
      <c r="L1405" s="218"/>
      <c r="M1405" s="299"/>
      <c r="N1405" s="299"/>
      <c r="O1405" s="218"/>
      <c r="P1405" s="218"/>
      <c r="Q1405" s="218"/>
      <c r="R1405" s="233"/>
    </row>
    <row r="1406" spans="1:19" x14ac:dyDescent="0.2">
      <c r="A1406" s="238" t="s">
        <v>120</v>
      </c>
      <c r="B1406" s="263"/>
      <c r="C1406" s="439"/>
      <c r="D1406" s="218"/>
      <c r="E1406" s="218"/>
      <c r="F1406" s="220"/>
      <c r="G1406" s="218"/>
      <c r="H1406" s="298"/>
      <c r="I1406" s="218"/>
      <c r="J1406" s="218"/>
      <c r="K1406" s="218"/>
      <c r="L1406" s="218"/>
      <c r="M1406" s="299"/>
      <c r="N1406" s="299"/>
      <c r="O1406" s="218"/>
      <c r="P1406" s="218"/>
      <c r="Q1406" s="218"/>
      <c r="R1406" s="233"/>
    </row>
    <row r="1407" spans="1:19" ht="24" x14ac:dyDescent="0.2">
      <c r="A1407" s="238" t="s">
        <v>616</v>
      </c>
      <c r="B1407" s="263"/>
      <c r="C1407" s="439"/>
      <c r="D1407" s="218"/>
      <c r="E1407" s="218"/>
      <c r="F1407" s="220"/>
      <c r="G1407" s="218"/>
      <c r="H1407" s="298"/>
      <c r="I1407" s="218"/>
      <c r="J1407" s="218"/>
      <c r="K1407" s="218"/>
      <c r="L1407" s="218"/>
      <c r="M1407" s="299"/>
      <c r="N1407" s="299"/>
      <c r="O1407" s="218"/>
      <c r="P1407" s="218"/>
      <c r="Q1407" s="218"/>
      <c r="R1407" s="233"/>
    </row>
    <row r="1408" spans="1:19" x14ac:dyDescent="0.2">
      <c r="A1408" s="239" t="s">
        <v>122</v>
      </c>
      <c r="B1408" s="263"/>
      <c r="C1408" s="439">
        <f>C1409+C1410</f>
        <v>0</v>
      </c>
      <c r="D1408" s="218">
        <f t="shared" ref="D1408:E1408" si="1320">D1409+D1410</f>
        <v>0</v>
      </c>
      <c r="E1408" s="218">
        <f t="shared" si="1320"/>
        <v>0</v>
      </c>
      <c r="F1408" s="220">
        <f t="shared" ref="F1408:P1408" si="1321">F1409+F1410</f>
        <v>0</v>
      </c>
      <c r="G1408" s="218" t="e">
        <f t="shared" si="1321"/>
        <v>#VALUE!</v>
      </c>
      <c r="H1408" s="298">
        <f t="shared" si="1321"/>
        <v>0</v>
      </c>
      <c r="I1408" s="218">
        <f t="shared" si="1321"/>
        <v>0</v>
      </c>
      <c r="J1408" s="218">
        <f t="shared" si="1321"/>
        <v>0</v>
      </c>
      <c r="K1408" s="218">
        <f t="shared" si="1321"/>
        <v>0</v>
      </c>
      <c r="L1408" s="218">
        <f t="shared" si="1321"/>
        <v>0</v>
      </c>
      <c r="M1408" s="299">
        <f t="shared" si="1321"/>
        <v>0</v>
      </c>
      <c r="N1408" s="299">
        <f t="shared" si="1321"/>
        <v>0</v>
      </c>
      <c r="O1408" s="218">
        <f t="shared" si="1321"/>
        <v>0</v>
      </c>
      <c r="P1408" s="218">
        <f t="shared" si="1321"/>
        <v>0</v>
      </c>
      <c r="Q1408" s="218"/>
      <c r="R1408" s="233"/>
    </row>
    <row r="1409" spans="1:19" x14ac:dyDescent="0.2">
      <c r="A1409" s="240" t="s">
        <v>123</v>
      </c>
      <c r="B1409" s="263"/>
      <c r="C1409" s="439">
        <f>C1414</f>
        <v>0</v>
      </c>
      <c r="D1409" s="218">
        <f t="shared" ref="D1409:E1409" si="1322">D1414</f>
        <v>0</v>
      </c>
      <c r="E1409" s="218">
        <f t="shared" si="1322"/>
        <v>0</v>
      </c>
      <c r="F1409" s="220">
        <f t="shared" ref="F1409:P1409" si="1323">F1414</f>
        <v>0</v>
      </c>
      <c r="G1409" s="218">
        <f t="shared" si="1323"/>
        <v>0</v>
      </c>
      <c r="H1409" s="298">
        <f t="shared" si="1323"/>
        <v>0</v>
      </c>
      <c r="I1409" s="218">
        <f t="shared" si="1323"/>
        <v>0</v>
      </c>
      <c r="J1409" s="218">
        <f t="shared" si="1323"/>
        <v>0</v>
      </c>
      <c r="K1409" s="218">
        <f t="shared" si="1323"/>
        <v>0</v>
      </c>
      <c r="L1409" s="218">
        <f t="shared" si="1323"/>
        <v>0</v>
      </c>
      <c r="M1409" s="299">
        <f t="shared" si="1323"/>
        <v>0</v>
      </c>
      <c r="N1409" s="299">
        <f t="shared" si="1323"/>
        <v>0</v>
      </c>
      <c r="O1409" s="218">
        <f t="shared" si="1323"/>
        <v>0</v>
      </c>
      <c r="P1409" s="218">
        <f t="shared" si="1323"/>
        <v>0</v>
      </c>
      <c r="Q1409" s="218"/>
      <c r="R1409" s="233"/>
    </row>
    <row r="1410" spans="1:19" ht="36" x14ac:dyDescent="0.2">
      <c r="A1410" s="240" t="s">
        <v>124</v>
      </c>
      <c r="B1410" s="263" t="s">
        <v>129</v>
      </c>
      <c r="C1410" s="439">
        <f>C1415</f>
        <v>0</v>
      </c>
      <c r="D1410" s="218">
        <f t="shared" ref="D1410:E1410" si="1324">D1415</f>
        <v>0</v>
      </c>
      <c r="E1410" s="218">
        <f t="shared" si="1324"/>
        <v>0</v>
      </c>
      <c r="F1410" s="220">
        <f t="shared" ref="F1410:P1410" si="1325">F1415</f>
        <v>0</v>
      </c>
      <c r="G1410" s="218" t="str">
        <f t="shared" si="1325"/>
        <v/>
      </c>
      <c r="H1410" s="298">
        <f t="shared" si="1325"/>
        <v>0</v>
      </c>
      <c r="I1410" s="218">
        <f t="shared" si="1325"/>
        <v>0</v>
      </c>
      <c r="J1410" s="218">
        <f>J1415</f>
        <v>0</v>
      </c>
      <c r="K1410" s="218">
        <f t="shared" si="1325"/>
        <v>0</v>
      </c>
      <c r="L1410" s="218">
        <f t="shared" si="1325"/>
        <v>0</v>
      </c>
      <c r="M1410" s="299">
        <f t="shared" si="1325"/>
        <v>0</v>
      </c>
      <c r="N1410" s="299">
        <f t="shared" si="1325"/>
        <v>0</v>
      </c>
      <c r="O1410" s="218">
        <f t="shared" si="1325"/>
        <v>0</v>
      </c>
      <c r="P1410" s="218">
        <f t="shared" si="1325"/>
        <v>0</v>
      </c>
      <c r="Q1410" s="218"/>
      <c r="R1410" s="233"/>
    </row>
    <row r="1411" spans="1:19" x14ac:dyDescent="0.2">
      <c r="A1411" s="239" t="s">
        <v>125</v>
      </c>
      <c r="B1411" s="263"/>
      <c r="C1411" s="439"/>
      <c r="D1411" s="218"/>
      <c r="E1411" s="218"/>
      <c r="F1411" s="220"/>
      <c r="G1411" s="218"/>
      <c r="H1411" s="298"/>
      <c r="I1411" s="218"/>
      <c r="J1411" s="218"/>
      <c r="K1411" s="218"/>
      <c r="L1411" s="218"/>
      <c r="M1411" s="299"/>
      <c r="N1411" s="299"/>
      <c r="O1411" s="218"/>
      <c r="P1411" s="218"/>
      <c r="Q1411" s="218"/>
      <c r="R1411" s="233"/>
    </row>
    <row r="1412" spans="1:19" x14ac:dyDescent="0.2">
      <c r="A1412" s="238" t="s">
        <v>126</v>
      </c>
      <c r="B1412" s="263"/>
      <c r="C1412" s="439"/>
      <c r="D1412" s="218"/>
      <c r="E1412" s="218"/>
      <c r="F1412" s="220"/>
      <c r="G1412" s="218"/>
      <c r="H1412" s="298"/>
      <c r="I1412" s="218"/>
      <c r="J1412" s="218"/>
      <c r="K1412" s="218"/>
      <c r="L1412" s="218"/>
      <c r="M1412" s="299"/>
      <c r="N1412" s="299"/>
      <c r="O1412" s="218"/>
      <c r="P1412" s="218"/>
      <c r="Q1412" s="218"/>
      <c r="R1412" s="233"/>
    </row>
    <row r="1413" spans="1:19" x14ac:dyDescent="0.2">
      <c r="A1413" s="238" t="s">
        <v>127</v>
      </c>
      <c r="B1413" s="263"/>
      <c r="C1413" s="439">
        <f>C1414+C1415</f>
        <v>0</v>
      </c>
      <c r="D1413" s="218">
        <f t="shared" ref="D1413:E1413" si="1326">D1414+D1415</f>
        <v>0</v>
      </c>
      <c r="E1413" s="218">
        <f t="shared" si="1326"/>
        <v>0</v>
      </c>
      <c r="F1413" s="220">
        <f t="shared" ref="F1413:P1413" si="1327">F1414+F1415</f>
        <v>0</v>
      </c>
      <c r="G1413" s="218" t="e">
        <f t="shared" si="1327"/>
        <v>#VALUE!</v>
      </c>
      <c r="H1413" s="298">
        <f t="shared" si="1327"/>
        <v>0</v>
      </c>
      <c r="I1413" s="218">
        <f t="shared" si="1327"/>
        <v>0</v>
      </c>
      <c r="J1413" s="218">
        <f>J1414+J1415</f>
        <v>0</v>
      </c>
      <c r="K1413" s="218">
        <f t="shared" si="1327"/>
        <v>0</v>
      </c>
      <c r="L1413" s="218">
        <f t="shared" si="1327"/>
        <v>0</v>
      </c>
      <c r="M1413" s="299">
        <f t="shared" si="1327"/>
        <v>0</v>
      </c>
      <c r="N1413" s="299">
        <f t="shared" si="1327"/>
        <v>0</v>
      </c>
      <c r="O1413" s="218">
        <f t="shared" si="1327"/>
        <v>0</v>
      </c>
      <c r="P1413" s="218">
        <f t="shared" si="1327"/>
        <v>0</v>
      </c>
      <c r="Q1413" s="218"/>
      <c r="R1413" s="233"/>
    </row>
    <row r="1414" spans="1:19" x14ac:dyDescent="0.2">
      <c r="A1414" s="240" t="s">
        <v>123</v>
      </c>
      <c r="B1414" s="263"/>
      <c r="C1414" s="439">
        <f>C1429</f>
        <v>0</v>
      </c>
      <c r="D1414" s="218">
        <f t="shared" ref="D1414:E1414" si="1328">D1429</f>
        <v>0</v>
      </c>
      <c r="E1414" s="218">
        <f t="shared" si="1328"/>
        <v>0</v>
      </c>
      <c r="F1414" s="220">
        <f t="shared" ref="F1414:P1414" si="1329">F1429</f>
        <v>0</v>
      </c>
      <c r="G1414" s="218">
        <f t="shared" si="1329"/>
        <v>0</v>
      </c>
      <c r="H1414" s="298">
        <f t="shared" si="1329"/>
        <v>0</v>
      </c>
      <c r="I1414" s="218">
        <f t="shared" si="1329"/>
        <v>0</v>
      </c>
      <c r="J1414" s="218">
        <f t="shared" si="1329"/>
        <v>0</v>
      </c>
      <c r="K1414" s="218">
        <f t="shared" si="1329"/>
        <v>0</v>
      </c>
      <c r="L1414" s="218">
        <f t="shared" si="1329"/>
        <v>0</v>
      </c>
      <c r="M1414" s="299">
        <f t="shared" si="1329"/>
        <v>0</v>
      </c>
      <c r="N1414" s="299">
        <f t="shared" si="1329"/>
        <v>0</v>
      </c>
      <c r="O1414" s="218">
        <f t="shared" si="1329"/>
        <v>0</v>
      </c>
      <c r="P1414" s="218">
        <f t="shared" si="1329"/>
        <v>0</v>
      </c>
      <c r="Q1414" s="218"/>
      <c r="R1414" s="233"/>
    </row>
    <row r="1415" spans="1:19" ht="36" x14ac:dyDescent="0.2">
      <c r="A1415" s="240" t="s">
        <v>124</v>
      </c>
      <c r="B1415" s="263" t="s">
        <v>129</v>
      </c>
      <c r="C1415" s="439">
        <f>C1430</f>
        <v>0</v>
      </c>
      <c r="D1415" s="218">
        <f t="shared" ref="D1415:E1415" si="1330">D1430</f>
        <v>0</v>
      </c>
      <c r="E1415" s="218">
        <f t="shared" si="1330"/>
        <v>0</v>
      </c>
      <c r="F1415" s="220">
        <f t="shared" ref="F1415:P1415" si="1331">F1430</f>
        <v>0</v>
      </c>
      <c r="G1415" s="218" t="str">
        <f t="shared" si="1331"/>
        <v/>
      </c>
      <c r="H1415" s="298">
        <f t="shared" si="1331"/>
        <v>0</v>
      </c>
      <c r="I1415" s="218">
        <f t="shared" si="1331"/>
        <v>0</v>
      </c>
      <c r="J1415" s="218">
        <f>J1430</f>
        <v>0</v>
      </c>
      <c r="K1415" s="218">
        <f t="shared" si="1331"/>
        <v>0</v>
      </c>
      <c r="L1415" s="218">
        <f t="shared" si="1331"/>
        <v>0</v>
      </c>
      <c r="M1415" s="299">
        <f t="shared" si="1331"/>
        <v>0</v>
      </c>
      <c r="N1415" s="299">
        <f t="shared" si="1331"/>
        <v>0</v>
      </c>
      <c r="O1415" s="218">
        <f t="shared" si="1331"/>
        <v>0</v>
      </c>
      <c r="P1415" s="218">
        <f t="shared" si="1331"/>
        <v>0</v>
      </c>
      <c r="Q1415" s="218"/>
      <c r="R1415" s="233"/>
    </row>
    <row r="1416" spans="1:19" ht="36" x14ac:dyDescent="0.2">
      <c r="A1416" s="247" t="s">
        <v>357</v>
      </c>
      <c r="B1416" s="336"/>
      <c r="C1416" s="337"/>
      <c r="D1416" s="211"/>
      <c r="E1416" s="211"/>
      <c r="F1416" s="309"/>
      <c r="G1416" s="211"/>
      <c r="H1416" s="310"/>
      <c r="I1416" s="211"/>
      <c r="J1416" s="211"/>
      <c r="K1416" s="211"/>
      <c r="L1416" s="211"/>
      <c r="M1416" s="311"/>
      <c r="N1416" s="311"/>
      <c r="O1416" s="211"/>
      <c r="P1416" s="211"/>
      <c r="Q1416" s="211"/>
      <c r="R1416" s="312" t="s">
        <v>489</v>
      </c>
    </row>
    <row r="1417" spans="1:19" ht="24" x14ac:dyDescent="0.2">
      <c r="A1417" s="247" t="s">
        <v>358</v>
      </c>
      <c r="B1417" s="336"/>
      <c r="C1417" s="337"/>
      <c r="D1417" s="211"/>
      <c r="E1417" s="211"/>
      <c r="F1417" s="309"/>
      <c r="G1417" s="211"/>
      <c r="H1417" s="310"/>
      <c r="I1417" s="211"/>
      <c r="J1417" s="211"/>
      <c r="K1417" s="211"/>
      <c r="L1417" s="211"/>
      <c r="M1417" s="311"/>
      <c r="N1417" s="311"/>
      <c r="O1417" s="211"/>
      <c r="P1417" s="211"/>
      <c r="Q1417" s="211"/>
      <c r="R1417" s="312"/>
    </row>
    <row r="1418" spans="1:19" ht="36" x14ac:dyDescent="0.2">
      <c r="A1418" s="247" t="s">
        <v>567</v>
      </c>
      <c r="B1418" s="336"/>
      <c r="C1418" s="337"/>
      <c r="D1418" s="211"/>
      <c r="E1418" s="211"/>
      <c r="F1418" s="309"/>
      <c r="G1418" s="211"/>
      <c r="H1418" s="310"/>
      <c r="I1418" s="211"/>
      <c r="J1418" s="211"/>
      <c r="K1418" s="211"/>
      <c r="L1418" s="211"/>
      <c r="M1418" s="311"/>
      <c r="N1418" s="311"/>
      <c r="O1418" s="211"/>
      <c r="P1418" s="211"/>
      <c r="Q1418" s="211"/>
      <c r="R1418" s="312" t="s">
        <v>489</v>
      </c>
      <c r="S1418" s="181"/>
    </row>
    <row r="1419" spans="1:19" hidden="1" x14ac:dyDescent="0.2">
      <c r="A1419" s="239" t="s">
        <v>118</v>
      </c>
      <c r="B1419" s="263"/>
      <c r="C1419" s="277">
        <f>SUM(C1420:C1423)</f>
        <v>0</v>
      </c>
      <c r="D1419" s="218">
        <f t="shared" ref="D1419:E1419" si="1332">SUM(D1420:D1423)</f>
        <v>0</v>
      </c>
      <c r="E1419" s="218">
        <f t="shared" si="1332"/>
        <v>0</v>
      </c>
      <c r="F1419" s="220">
        <f t="shared" ref="F1419:I1419" si="1333">SUM(F1420:F1423)</f>
        <v>0</v>
      </c>
      <c r="G1419" s="218" t="e">
        <f t="shared" si="1333"/>
        <v>#VALUE!</v>
      </c>
      <c r="H1419" s="298">
        <f t="shared" si="1333"/>
        <v>0</v>
      </c>
      <c r="I1419" s="218">
        <f t="shared" si="1333"/>
        <v>0</v>
      </c>
      <c r="J1419" s="218">
        <f t="shared" ref="J1419:P1419" si="1334">SUM(J1420:J1423)</f>
        <v>0</v>
      </c>
      <c r="K1419" s="218">
        <f t="shared" si="1334"/>
        <v>0</v>
      </c>
      <c r="L1419" s="218">
        <f t="shared" si="1334"/>
        <v>0</v>
      </c>
      <c r="M1419" s="299">
        <f t="shared" si="1334"/>
        <v>0</v>
      </c>
      <c r="N1419" s="299">
        <f t="shared" si="1334"/>
        <v>0</v>
      </c>
      <c r="O1419" s="218">
        <f t="shared" si="1334"/>
        <v>0</v>
      </c>
      <c r="P1419" s="218">
        <f t="shared" si="1334"/>
        <v>0</v>
      </c>
      <c r="Q1419" s="218"/>
      <c r="R1419" s="233"/>
      <c r="S1419" s="178"/>
    </row>
    <row r="1420" spans="1:19" hidden="1" x14ac:dyDescent="0.2">
      <c r="A1420" s="238" t="s">
        <v>119</v>
      </c>
      <c r="B1420" s="263"/>
      <c r="C1420" s="277"/>
      <c r="D1420" s="218"/>
      <c r="E1420" s="218"/>
      <c r="F1420" s="220"/>
      <c r="G1420" s="218"/>
      <c r="H1420" s="298"/>
      <c r="I1420" s="218"/>
      <c r="J1420" s="218"/>
      <c r="K1420" s="218"/>
      <c r="L1420" s="218"/>
      <c r="M1420" s="299"/>
      <c r="N1420" s="299"/>
      <c r="O1420" s="218"/>
      <c r="P1420" s="218"/>
      <c r="Q1420" s="218"/>
      <c r="R1420" s="233"/>
      <c r="S1420" s="178"/>
    </row>
    <row r="1421" spans="1:19" hidden="1" x14ac:dyDescent="0.2">
      <c r="A1421" s="238" t="s">
        <v>120</v>
      </c>
      <c r="B1421" s="263"/>
      <c r="C1421" s="277"/>
      <c r="D1421" s="218"/>
      <c r="E1421" s="218"/>
      <c r="F1421" s="220"/>
      <c r="G1421" s="218"/>
      <c r="H1421" s="298"/>
      <c r="I1421" s="218"/>
      <c r="J1421" s="218"/>
      <c r="K1421" s="218"/>
      <c r="L1421" s="218"/>
      <c r="M1421" s="299"/>
      <c r="N1421" s="299"/>
      <c r="O1421" s="218"/>
      <c r="P1421" s="218"/>
      <c r="Q1421" s="218"/>
      <c r="R1421" s="233"/>
      <c r="S1421" s="178"/>
    </row>
    <row r="1422" spans="1:19" ht="24" hidden="1" x14ac:dyDescent="0.2">
      <c r="A1422" s="238" t="s">
        <v>616</v>
      </c>
      <c r="B1422" s="263"/>
      <c r="C1422" s="277"/>
      <c r="D1422" s="218"/>
      <c r="E1422" s="218"/>
      <c r="F1422" s="220"/>
      <c r="G1422" s="218"/>
      <c r="H1422" s="298"/>
      <c r="I1422" s="218"/>
      <c r="J1422" s="218"/>
      <c r="K1422" s="218"/>
      <c r="L1422" s="218"/>
      <c r="M1422" s="299"/>
      <c r="N1422" s="299"/>
      <c r="O1422" s="218"/>
      <c r="P1422" s="218"/>
      <c r="Q1422" s="218"/>
      <c r="R1422" s="233"/>
      <c r="S1422" s="178"/>
    </row>
    <row r="1423" spans="1:19" hidden="1" x14ac:dyDescent="0.2">
      <c r="A1423" s="239" t="s">
        <v>122</v>
      </c>
      <c r="B1423" s="263"/>
      <c r="C1423" s="277">
        <f>C1424+C1425</f>
        <v>0</v>
      </c>
      <c r="D1423" s="218">
        <f t="shared" ref="D1423:E1423" si="1335">D1424+D1425</f>
        <v>0</v>
      </c>
      <c r="E1423" s="218">
        <f t="shared" si="1335"/>
        <v>0</v>
      </c>
      <c r="F1423" s="220">
        <f t="shared" ref="F1423:P1423" si="1336">F1424+F1425</f>
        <v>0</v>
      </c>
      <c r="G1423" s="218" t="e">
        <f t="shared" si="1336"/>
        <v>#VALUE!</v>
      </c>
      <c r="H1423" s="298">
        <f t="shared" si="1336"/>
        <v>0</v>
      </c>
      <c r="I1423" s="218">
        <f t="shared" si="1336"/>
        <v>0</v>
      </c>
      <c r="J1423" s="218">
        <f t="shared" si="1336"/>
        <v>0</v>
      </c>
      <c r="K1423" s="218">
        <f t="shared" si="1336"/>
        <v>0</v>
      </c>
      <c r="L1423" s="218">
        <f t="shared" si="1336"/>
        <v>0</v>
      </c>
      <c r="M1423" s="299">
        <f t="shared" si="1336"/>
        <v>0</v>
      </c>
      <c r="N1423" s="299">
        <f t="shared" si="1336"/>
        <v>0</v>
      </c>
      <c r="O1423" s="218">
        <f t="shared" si="1336"/>
        <v>0</v>
      </c>
      <c r="P1423" s="218">
        <f t="shared" si="1336"/>
        <v>0</v>
      </c>
      <c r="Q1423" s="218"/>
      <c r="R1423" s="233"/>
      <c r="S1423" s="178"/>
    </row>
    <row r="1424" spans="1:19" hidden="1" x14ac:dyDescent="0.2">
      <c r="A1424" s="240" t="s">
        <v>123</v>
      </c>
      <c r="B1424" s="263"/>
      <c r="C1424" s="277">
        <f>C1429</f>
        <v>0</v>
      </c>
      <c r="D1424" s="218">
        <f t="shared" ref="D1424:E1424" si="1337">D1429</f>
        <v>0</v>
      </c>
      <c r="E1424" s="218">
        <f t="shared" si="1337"/>
        <v>0</v>
      </c>
      <c r="F1424" s="220">
        <f t="shared" ref="F1424:P1424" si="1338">F1429</f>
        <v>0</v>
      </c>
      <c r="G1424" s="218">
        <f t="shared" si="1338"/>
        <v>0</v>
      </c>
      <c r="H1424" s="298">
        <f t="shared" si="1338"/>
        <v>0</v>
      </c>
      <c r="I1424" s="218">
        <f t="shared" si="1338"/>
        <v>0</v>
      </c>
      <c r="J1424" s="218">
        <f t="shared" si="1338"/>
        <v>0</v>
      </c>
      <c r="K1424" s="218">
        <f t="shared" si="1338"/>
        <v>0</v>
      </c>
      <c r="L1424" s="218">
        <f t="shared" si="1338"/>
        <v>0</v>
      </c>
      <c r="M1424" s="299">
        <f t="shared" si="1338"/>
        <v>0</v>
      </c>
      <c r="N1424" s="299">
        <f t="shared" si="1338"/>
        <v>0</v>
      </c>
      <c r="O1424" s="218">
        <f t="shared" si="1338"/>
        <v>0</v>
      </c>
      <c r="P1424" s="218">
        <f t="shared" si="1338"/>
        <v>0</v>
      </c>
      <c r="Q1424" s="218"/>
      <c r="R1424" s="233"/>
      <c r="S1424" s="178"/>
    </row>
    <row r="1425" spans="1:19" ht="36" hidden="1" x14ac:dyDescent="0.2">
      <c r="A1425" s="240" t="s">
        <v>124</v>
      </c>
      <c r="B1425" s="263" t="s">
        <v>129</v>
      </c>
      <c r="C1425" s="277">
        <f>C1430</f>
        <v>0</v>
      </c>
      <c r="D1425" s="218">
        <f t="shared" ref="D1425:E1425" si="1339">D1430</f>
        <v>0</v>
      </c>
      <c r="E1425" s="218">
        <f t="shared" si="1339"/>
        <v>0</v>
      </c>
      <c r="F1425" s="220">
        <f t="shared" ref="F1425:P1425" si="1340">F1430</f>
        <v>0</v>
      </c>
      <c r="G1425" s="218" t="str">
        <f t="shared" si="1340"/>
        <v/>
      </c>
      <c r="H1425" s="298">
        <f t="shared" si="1340"/>
        <v>0</v>
      </c>
      <c r="I1425" s="218">
        <f t="shared" si="1340"/>
        <v>0</v>
      </c>
      <c r="J1425" s="218">
        <f>J1430</f>
        <v>0</v>
      </c>
      <c r="K1425" s="218">
        <f t="shared" si="1340"/>
        <v>0</v>
      </c>
      <c r="L1425" s="218">
        <f t="shared" si="1340"/>
        <v>0</v>
      </c>
      <c r="M1425" s="299">
        <f t="shared" si="1340"/>
        <v>0</v>
      </c>
      <c r="N1425" s="299">
        <f t="shared" si="1340"/>
        <v>0</v>
      </c>
      <c r="O1425" s="218">
        <f t="shared" si="1340"/>
        <v>0</v>
      </c>
      <c r="P1425" s="218">
        <f t="shared" si="1340"/>
        <v>0</v>
      </c>
      <c r="Q1425" s="218"/>
      <c r="R1425" s="233"/>
      <c r="S1425" s="178"/>
    </row>
    <row r="1426" spans="1:19" hidden="1" x14ac:dyDescent="0.2">
      <c r="A1426" s="239" t="s">
        <v>125</v>
      </c>
      <c r="B1426" s="263"/>
      <c r="C1426" s="277"/>
      <c r="D1426" s="218"/>
      <c r="E1426" s="218"/>
      <c r="F1426" s="220"/>
      <c r="G1426" s="218"/>
      <c r="H1426" s="298"/>
      <c r="I1426" s="218"/>
      <c r="J1426" s="218"/>
      <c r="K1426" s="218"/>
      <c r="L1426" s="218"/>
      <c r="M1426" s="299"/>
      <c r="N1426" s="299"/>
      <c r="O1426" s="218"/>
      <c r="P1426" s="218"/>
      <c r="Q1426" s="218"/>
      <c r="R1426" s="233"/>
      <c r="S1426" s="178"/>
    </row>
    <row r="1427" spans="1:19" hidden="1" x14ac:dyDescent="0.2">
      <c r="A1427" s="238" t="s">
        <v>126</v>
      </c>
      <c r="B1427" s="263"/>
      <c r="C1427" s="277"/>
      <c r="D1427" s="218"/>
      <c r="E1427" s="218"/>
      <c r="F1427" s="220"/>
      <c r="G1427" s="218"/>
      <c r="H1427" s="298"/>
      <c r="I1427" s="218"/>
      <c r="J1427" s="218"/>
      <c r="K1427" s="218"/>
      <c r="L1427" s="218"/>
      <c r="M1427" s="299"/>
      <c r="N1427" s="299"/>
      <c r="O1427" s="218"/>
      <c r="P1427" s="218"/>
      <c r="Q1427" s="218"/>
      <c r="R1427" s="233"/>
      <c r="S1427" s="178"/>
    </row>
    <row r="1428" spans="1:19" hidden="1" x14ac:dyDescent="0.2">
      <c r="A1428" s="238" t="s">
        <v>127</v>
      </c>
      <c r="B1428" s="263"/>
      <c r="C1428" s="277">
        <f>C1429+C1430</f>
        <v>0</v>
      </c>
      <c r="D1428" s="218">
        <f t="shared" ref="D1428:E1428" si="1341">D1429+D1430</f>
        <v>0</v>
      </c>
      <c r="E1428" s="218">
        <f t="shared" si="1341"/>
        <v>0</v>
      </c>
      <c r="F1428" s="220">
        <f t="shared" ref="F1428:I1428" si="1342">F1429+F1430</f>
        <v>0</v>
      </c>
      <c r="G1428" s="218" t="e">
        <f t="shared" si="1342"/>
        <v>#VALUE!</v>
      </c>
      <c r="H1428" s="298">
        <f t="shared" si="1342"/>
        <v>0</v>
      </c>
      <c r="I1428" s="218">
        <f t="shared" si="1342"/>
        <v>0</v>
      </c>
      <c r="J1428" s="218">
        <f t="shared" ref="J1428:P1428" si="1343">J1429+J1430</f>
        <v>0</v>
      </c>
      <c r="K1428" s="218">
        <f t="shared" si="1343"/>
        <v>0</v>
      </c>
      <c r="L1428" s="218">
        <f t="shared" si="1343"/>
        <v>0</v>
      </c>
      <c r="M1428" s="299">
        <f t="shared" si="1343"/>
        <v>0</v>
      </c>
      <c r="N1428" s="299">
        <f t="shared" si="1343"/>
        <v>0</v>
      </c>
      <c r="O1428" s="218">
        <f t="shared" si="1343"/>
        <v>0</v>
      </c>
      <c r="P1428" s="218">
        <f t="shared" si="1343"/>
        <v>0</v>
      </c>
      <c r="Q1428" s="218"/>
      <c r="R1428" s="233"/>
      <c r="S1428" s="178"/>
    </row>
    <row r="1429" spans="1:19" hidden="1" x14ac:dyDescent="0.2">
      <c r="A1429" s="240" t="s">
        <v>123</v>
      </c>
      <c r="B1429" s="263"/>
      <c r="C1429" s="277"/>
      <c r="D1429" s="218"/>
      <c r="E1429" s="218"/>
      <c r="F1429" s="220"/>
      <c r="G1429" s="218"/>
      <c r="H1429" s="298"/>
      <c r="I1429" s="218"/>
      <c r="J1429" s="218"/>
      <c r="K1429" s="218"/>
      <c r="L1429" s="218"/>
      <c r="M1429" s="299"/>
      <c r="N1429" s="299"/>
      <c r="O1429" s="218"/>
      <c r="P1429" s="218"/>
      <c r="Q1429" s="218"/>
      <c r="R1429" s="233"/>
      <c r="S1429" s="178"/>
    </row>
    <row r="1430" spans="1:19" ht="36" hidden="1" x14ac:dyDescent="0.2">
      <c r="A1430" s="240" t="s">
        <v>124</v>
      </c>
      <c r="B1430" s="263" t="s">
        <v>129</v>
      </c>
      <c r="C1430" s="277"/>
      <c r="D1430" s="218"/>
      <c r="E1430" s="218"/>
      <c r="F1430" s="220"/>
      <c r="G1430" s="321" t="s">
        <v>129</v>
      </c>
      <c r="H1430" s="298"/>
      <c r="I1430" s="218"/>
      <c r="J1430" s="320"/>
      <c r="K1430" s="218"/>
      <c r="L1430" s="218"/>
      <c r="M1430" s="299"/>
      <c r="N1430" s="299"/>
      <c r="O1430" s="218"/>
      <c r="P1430" s="218"/>
      <c r="Q1430" s="218"/>
      <c r="R1430" s="425" t="s">
        <v>394</v>
      </c>
      <c r="S1430" s="178"/>
    </row>
    <row r="1431" spans="1:19" ht="36" x14ac:dyDescent="0.2">
      <c r="A1431" s="247" t="s">
        <v>360</v>
      </c>
      <c r="B1431" s="336"/>
      <c r="C1431" s="337"/>
      <c r="D1431" s="211"/>
      <c r="E1431" s="211"/>
      <c r="F1431" s="309"/>
      <c r="G1431" s="211"/>
      <c r="H1431" s="310"/>
      <c r="I1431" s="211"/>
      <c r="J1431" s="211"/>
      <c r="K1431" s="211"/>
      <c r="L1431" s="211"/>
      <c r="M1431" s="311"/>
      <c r="N1431" s="311"/>
      <c r="O1431" s="211"/>
      <c r="P1431" s="211"/>
      <c r="Q1431" s="211"/>
      <c r="R1431" s="312" t="s">
        <v>361</v>
      </c>
    </row>
    <row r="1432" spans="1:19" ht="36" x14ac:dyDescent="0.2">
      <c r="A1432" s="262" t="s">
        <v>568</v>
      </c>
      <c r="B1432" s="332"/>
      <c r="C1432" s="333"/>
      <c r="D1432" s="301"/>
      <c r="E1432" s="301"/>
      <c r="F1432" s="303"/>
      <c r="G1432" s="301"/>
      <c r="H1432" s="304"/>
      <c r="I1432" s="301"/>
      <c r="J1432" s="301"/>
      <c r="K1432" s="301"/>
      <c r="L1432" s="301"/>
      <c r="M1432" s="305"/>
      <c r="N1432" s="305"/>
      <c r="O1432" s="301"/>
      <c r="P1432" s="301"/>
      <c r="Q1432" s="301"/>
      <c r="R1432" s="306"/>
    </row>
    <row r="1433" spans="1:19" x14ac:dyDescent="0.2">
      <c r="A1433" s="262"/>
      <c r="B1433" s="332"/>
      <c r="C1433" s="333"/>
      <c r="D1433" s="301"/>
      <c r="E1433" s="301"/>
      <c r="F1433" s="303"/>
      <c r="G1433" s="301"/>
      <c r="H1433" s="304"/>
      <c r="I1433" s="301"/>
      <c r="J1433" s="301"/>
      <c r="K1433" s="301"/>
      <c r="L1433" s="301"/>
      <c r="M1433" s="305"/>
      <c r="N1433" s="305"/>
      <c r="O1433" s="301"/>
      <c r="P1433" s="301"/>
      <c r="Q1433" s="301"/>
      <c r="R1433" s="306"/>
    </row>
    <row r="1434" spans="1:19" x14ac:dyDescent="0.2">
      <c r="A1434" s="239" t="s">
        <v>118</v>
      </c>
      <c r="B1434" s="263"/>
      <c r="C1434" s="439">
        <f>SUM(C1435:C1438)</f>
        <v>358255</v>
      </c>
      <c r="D1434" s="218">
        <f t="shared" ref="D1434:E1434" si="1344">SUM(D1435:D1438)</f>
        <v>320965</v>
      </c>
      <c r="E1434" s="218">
        <f t="shared" si="1344"/>
        <v>0</v>
      </c>
      <c r="F1434" s="220">
        <f t="shared" ref="F1434:P1434" si="1345">SUM(F1435:F1438)</f>
        <v>0</v>
      </c>
      <c r="G1434" s="218" t="e">
        <f t="shared" si="1345"/>
        <v>#VALUE!</v>
      </c>
      <c r="H1434" s="298">
        <f t="shared" si="1345"/>
        <v>0</v>
      </c>
      <c r="I1434" s="218">
        <f t="shared" si="1345"/>
        <v>2582747</v>
      </c>
      <c r="J1434" s="218">
        <f t="shared" si="1345"/>
        <v>8605553</v>
      </c>
      <c r="K1434" s="218">
        <f t="shared" si="1345"/>
        <v>22621119</v>
      </c>
      <c r="L1434" s="218">
        <f t="shared" si="1345"/>
        <v>0</v>
      </c>
      <c r="M1434" s="299">
        <f t="shared" si="1345"/>
        <v>0</v>
      </c>
      <c r="N1434" s="299">
        <f t="shared" si="1345"/>
        <v>0</v>
      </c>
      <c r="O1434" s="218">
        <f t="shared" si="1345"/>
        <v>0</v>
      </c>
      <c r="P1434" s="218">
        <f t="shared" si="1345"/>
        <v>0</v>
      </c>
      <c r="Q1434" s="218"/>
      <c r="R1434" s="233"/>
      <c r="S1434" s="178"/>
    </row>
    <row r="1435" spans="1:19" x14ac:dyDescent="0.2">
      <c r="A1435" s="238" t="s">
        <v>119</v>
      </c>
      <c r="B1435" s="263"/>
      <c r="C1435" s="439"/>
      <c r="D1435" s="218"/>
      <c r="E1435" s="218"/>
      <c r="F1435" s="220"/>
      <c r="G1435" s="218"/>
      <c r="H1435" s="298"/>
      <c r="I1435" s="218"/>
      <c r="J1435" s="218"/>
      <c r="K1435" s="218"/>
      <c r="L1435" s="218"/>
      <c r="M1435" s="299"/>
      <c r="N1435" s="299"/>
      <c r="O1435" s="218"/>
      <c r="P1435" s="218"/>
      <c r="Q1435" s="218"/>
      <c r="R1435" s="233"/>
      <c r="S1435" s="178"/>
    </row>
    <row r="1436" spans="1:19" x14ac:dyDescent="0.2">
      <c r="A1436" s="238" t="s">
        <v>120</v>
      </c>
      <c r="B1436" s="263"/>
      <c r="C1436" s="439"/>
      <c r="D1436" s="218"/>
      <c r="E1436" s="218"/>
      <c r="F1436" s="220"/>
      <c r="G1436" s="218"/>
      <c r="H1436" s="298"/>
      <c r="I1436" s="218"/>
      <c r="J1436" s="218"/>
      <c r="K1436" s="218"/>
      <c r="L1436" s="218"/>
      <c r="M1436" s="299"/>
      <c r="N1436" s="299"/>
      <c r="O1436" s="218"/>
      <c r="P1436" s="218"/>
      <c r="Q1436" s="218"/>
      <c r="R1436" s="233"/>
      <c r="S1436" s="178"/>
    </row>
    <row r="1437" spans="1:19" ht="24" x14ac:dyDescent="0.2">
      <c r="A1437" s="238" t="s">
        <v>616</v>
      </c>
      <c r="B1437" s="263"/>
      <c r="C1437" s="439"/>
      <c r="D1437" s="218"/>
      <c r="E1437" s="218"/>
      <c r="F1437" s="220"/>
      <c r="G1437" s="218"/>
      <c r="H1437" s="298"/>
      <c r="I1437" s="218"/>
      <c r="J1437" s="218"/>
      <c r="K1437" s="218"/>
      <c r="L1437" s="218"/>
      <c r="M1437" s="299"/>
      <c r="N1437" s="299"/>
      <c r="O1437" s="218"/>
      <c r="P1437" s="218"/>
      <c r="Q1437" s="218"/>
      <c r="R1437" s="233"/>
      <c r="S1437" s="178"/>
    </row>
    <row r="1438" spans="1:19" x14ac:dyDescent="0.2">
      <c r="A1438" s="239" t="s">
        <v>122</v>
      </c>
      <c r="B1438" s="263"/>
      <c r="C1438" s="439">
        <f>C1439+C1440</f>
        <v>358255</v>
      </c>
      <c r="D1438" s="218">
        <f t="shared" ref="D1438:E1438" si="1346">D1439+D1440</f>
        <v>320965</v>
      </c>
      <c r="E1438" s="218">
        <f t="shared" si="1346"/>
        <v>0</v>
      </c>
      <c r="F1438" s="220">
        <f t="shared" ref="F1438:P1438" si="1347">F1439+F1440</f>
        <v>0</v>
      </c>
      <c r="G1438" s="218" t="e">
        <f t="shared" si="1347"/>
        <v>#VALUE!</v>
      </c>
      <c r="H1438" s="298">
        <f t="shared" si="1347"/>
        <v>0</v>
      </c>
      <c r="I1438" s="218">
        <f t="shared" si="1347"/>
        <v>2582747</v>
      </c>
      <c r="J1438" s="218">
        <f t="shared" si="1347"/>
        <v>8605553</v>
      </c>
      <c r="K1438" s="218">
        <f t="shared" si="1347"/>
        <v>22621119</v>
      </c>
      <c r="L1438" s="218">
        <f t="shared" si="1347"/>
        <v>0</v>
      </c>
      <c r="M1438" s="299">
        <f t="shared" si="1347"/>
        <v>0</v>
      </c>
      <c r="N1438" s="299">
        <f t="shared" si="1347"/>
        <v>0</v>
      </c>
      <c r="O1438" s="218">
        <f t="shared" si="1347"/>
        <v>0</v>
      </c>
      <c r="P1438" s="218">
        <f t="shared" si="1347"/>
        <v>0</v>
      </c>
      <c r="Q1438" s="218"/>
      <c r="R1438" s="233"/>
      <c r="S1438" s="178"/>
    </row>
    <row r="1439" spans="1:19" x14ac:dyDescent="0.2">
      <c r="A1439" s="240" t="s">
        <v>123</v>
      </c>
      <c r="B1439" s="263"/>
      <c r="C1439" s="439">
        <f>C1444</f>
        <v>80000</v>
      </c>
      <c r="D1439" s="218">
        <f t="shared" ref="D1439:E1439" si="1348">D1444</f>
        <v>0</v>
      </c>
      <c r="E1439" s="218">
        <f t="shared" si="1348"/>
        <v>0</v>
      </c>
      <c r="F1439" s="220">
        <f t="shared" ref="F1439:P1439" si="1349">F1444</f>
        <v>0</v>
      </c>
      <c r="G1439" s="218">
        <f t="shared" si="1349"/>
        <v>0</v>
      </c>
      <c r="H1439" s="298">
        <f t="shared" si="1349"/>
        <v>0</v>
      </c>
      <c r="I1439" s="218">
        <f t="shared" si="1349"/>
        <v>0</v>
      </c>
      <c r="J1439" s="218">
        <f t="shared" si="1349"/>
        <v>0</v>
      </c>
      <c r="K1439" s="218">
        <f t="shared" si="1349"/>
        <v>0</v>
      </c>
      <c r="L1439" s="218">
        <f t="shared" si="1349"/>
        <v>0</v>
      </c>
      <c r="M1439" s="299">
        <f t="shared" si="1349"/>
        <v>0</v>
      </c>
      <c r="N1439" s="299">
        <f t="shared" si="1349"/>
        <v>0</v>
      </c>
      <c r="O1439" s="218">
        <f t="shared" si="1349"/>
        <v>0</v>
      </c>
      <c r="P1439" s="218">
        <f t="shared" si="1349"/>
        <v>0</v>
      </c>
      <c r="Q1439" s="218"/>
      <c r="R1439" s="233"/>
      <c r="S1439" s="178"/>
    </row>
    <row r="1440" spans="1:19" ht="36" x14ac:dyDescent="0.2">
      <c r="A1440" s="240" t="s">
        <v>124</v>
      </c>
      <c r="B1440" s="263"/>
      <c r="C1440" s="439">
        <f>C1445</f>
        <v>278255</v>
      </c>
      <c r="D1440" s="218">
        <f t="shared" ref="D1440:E1440" si="1350">D1445</f>
        <v>320965</v>
      </c>
      <c r="E1440" s="218">
        <f t="shared" si="1350"/>
        <v>0</v>
      </c>
      <c r="F1440" s="220">
        <f t="shared" ref="F1440:P1440" si="1351">F1445</f>
        <v>0</v>
      </c>
      <c r="G1440" s="218" t="e">
        <f t="shared" si="1351"/>
        <v>#VALUE!</v>
      </c>
      <c r="H1440" s="298">
        <f t="shared" si="1351"/>
        <v>0</v>
      </c>
      <c r="I1440" s="218">
        <f t="shared" si="1351"/>
        <v>2582747</v>
      </c>
      <c r="J1440" s="218">
        <f t="shared" si="1351"/>
        <v>8605553</v>
      </c>
      <c r="K1440" s="218">
        <f t="shared" si="1351"/>
        <v>22621119</v>
      </c>
      <c r="L1440" s="218">
        <f t="shared" si="1351"/>
        <v>0</v>
      </c>
      <c r="M1440" s="299">
        <f t="shared" si="1351"/>
        <v>0</v>
      </c>
      <c r="N1440" s="299">
        <f t="shared" si="1351"/>
        <v>0</v>
      </c>
      <c r="O1440" s="218">
        <f t="shared" si="1351"/>
        <v>0</v>
      </c>
      <c r="P1440" s="218">
        <f t="shared" si="1351"/>
        <v>0</v>
      </c>
      <c r="Q1440" s="218"/>
      <c r="R1440" s="233"/>
      <c r="S1440" s="178"/>
    </row>
    <row r="1441" spans="1:19" x14ac:dyDescent="0.2">
      <c r="A1441" s="239" t="s">
        <v>125</v>
      </c>
      <c r="B1441" s="263"/>
      <c r="C1441" s="439"/>
      <c r="D1441" s="218"/>
      <c r="E1441" s="218"/>
      <c r="F1441" s="220"/>
      <c r="G1441" s="218"/>
      <c r="H1441" s="298"/>
      <c r="I1441" s="218"/>
      <c r="J1441" s="218"/>
      <c r="K1441" s="218"/>
      <c r="L1441" s="218"/>
      <c r="M1441" s="299"/>
      <c r="N1441" s="299"/>
      <c r="O1441" s="218"/>
      <c r="P1441" s="218"/>
      <c r="Q1441" s="218"/>
      <c r="R1441" s="233"/>
      <c r="S1441" s="178"/>
    </row>
    <row r="1442" spans="1:19" x14ac:dyDescent="0.2">
      <c r="A1442" s="238" t="s">
        <v>126</v>
      </c>
      <c r="B1442" s="263"/>
      <c r="C1442" s="439"/>
      <c r="D1442" s="218"/>
      <c r="E1442" s="218"/>
      <c r="F1442" s="220"/>
      <c r="G1442" s="218"/>
      <c r="H1442" s="298"/>
      <c r="I1442" s="218"/>
      <c r="J1442" s="218"/>
      <c r="K1442" s="218"/>
      <c r="L1442" s="218"/>
      <c r="M1442" s="299"/>
      <c r="N1442" s="299"/>
      <c r="O1442" s="218"/>
      <c r="P1442" s="218"/>
      <c r="Q1442" s="218"/>
      <c r="R1442" s="233"/>
      <c r="S1442" s="178"/>
    </row>
    <row r="1443" spans="1:19" x14ac:dyDescent="0.2">
      <c r="A1443" s="238" t="s">
        <v>127</v>
      </c>
      <c r="B1443" s="263"/>
      <c r="C1443" s="439">
        <f>C1444+C1445</f>
        <v>358255</v>
      </c>
      <c r="D1443" s="218">
        <f t="shared" ref="D1443:E1443" si="1352">D1444+D1445</f>
        <v>320965</v>
      </c>
      <c r="E1443" s="218">
        <f t="shared" si="1352"/>
        <v>0</v>
      </c>
      <c r="F1443" s="220">
        <f t="shared" ref="F1443:P1443" si="1353">F1444+F1445</f>
        <v>0</v>
      </c>
      <c r="G1443" s="218" t="e">
        <f t="shared" si="1353"/>
        <v>#VALUE!</v>
      </c>
      <c r="H1443" s="298">
        <f t="shared" si="1353"/>
        <v>0</v>
      </c>
      <c r="I1443" s="218">
        <f t="shared" si="1353"/>
        <v>2582747</v>
      </c>
      <c r="J1443" s="218">
        <f t="shared" si="1353"/>
        <v>8605553</v>
      </c>
      <c r="K1443" s="218">
        <f t="shared" si="1353"/>
        <v>22621119</v>
      </c>
      <c r="L1443" s="218">
        <f t="shared" si="1353"/>
        <v>0</v>
      </c>
      <c r="M1443" s="299">
        <f t="shared" si="1353"/>
        <v>0</v>
      </c>
      <c r="N1443" s="299">
        <f t="shared" si="1353"/>
        <v>0</v>
      </c>
      <c r="O1443" s="218">
        <f t="shared" si="1353"/>
        <v>0</v>
      </c>
      <c r="P1443" s="218">
        <f t="shared" si="1353"/>
        <v>0</v>
      </c>
      <c r="Q1443" s="218"/>
      <c r="R1443" s="233"/>
      <c r="S1443" s="178"/>
    </row>
    <row r="1444" spans="1:19" x14ac:dyDescent="0.2">
      <c r="A1444" s="240" t="s">
        <v>123</v>
      </c>
      <c r="B1444" s="263"/>
      <c r="C1444" s="439">
        <f>C1457+C1471+C1485+C1498</f>
        <v>80000</v>
      </c>
      <c r="D1444" s="218"/>
      <c r="E1444" s="218"/>
      <c r="F1444" s="220"/>
      <c r="G1444" s="218"/>
      <c r="H1444" s="298"/>
      <c r="I1444" s="218"/>
      <c r="J1444" s="218">
        <f>J1457+J1471+J1485</f>
        <v>0</v>
      </c>
      <c r="K1444" s="218">
        <f>K1457+K1471+K1485</f>
        <v>0</v>
      </c>
      <c r="L1444" s="218">
        <f>L1457+L1471+L1485</f>
        <v>0</v>
      </c>
      <c r="M1444" s="299">
        <f>M1457+M1471+M1485</f>
        <v>0</v>
      </c>
      <c r="N1444" s="299"/>
      <c r="O1444" s="218">
        <f>O1457+O1471+O1485</f>
        <v>0</v>
      </c>
      <c r="P1444" s="218"/>
      <c r="Q1444" s="218"/>
      <c r="R1444" s="233"/>
      <c r="S1444" s="178"/>
    </row>
    <row r="1445" spans="1:19" ht="36" x14ac:dyDescent="0.2">
      <c r="A1445" s="240" t="s">
        <v>124</v>
      </c>
      <c r="B1445" s="263"/>
      <c r="C1445" s="439">
        <f>C1458+C1459+C1472+C1486+C1499+C1500+C1501</f>
        <v>278255</v>
      </c>
      <c r="D1445" s="218">
        <f t="shared" ref="D1445:E1445" si="1354">D1458+D1459+D1472+D1486+D1499+D1500+D1501</f>
        <v>320965</v>
      </c>
      <c r="E1445" s="218">
        <f t="shared" si="1354"/>
        <v>0</v>
      </c>
      <c r="F1445" s="220">
        <f t="shared" ref="F1445:P1445" si="1355">F1458+F1459+F1472+F1486+F1499+F1500+F1501</f>
        <v>0</v>
      </c>
      <c r="G1445" s="218" t="e">
        <f t="shared" si="1355"/>
        <v>#VALUE!</v>
      </c>
      <c r="H1445" s="298">
        <f t="shared" si="1355"/>
        <v>0</v>
      </c>
      <c r="I1445" s="218">
        <f t="shared" si="1355"/>
        <v>2582747</v>
      </c>
      <c r="J1445" s="218">
        <f t="shared" si="1355"/>
        <v>8605553</v>
      </c>
      <c r="K1445" s="218">
        <f t="shared" si="1355"/>
        <v>22621119</v>
      </c>
      <c r="L1445" s="218">
        <f t="shared" si="1355"/>
        <v>0</v>
      </c>
      <c r="M1445" s="299">
        <f t="shared" si="1355"/>
        <v>0</v>
      </c>
      <c r="N1445" s="299">
        <f t="shared" si="1355"/>
        <v>0</v>
      </c>
      <c r="O1445" s="218">
        <f t="shared" si="1355"/>
        <v>0</v>
      </c>
      <c r="P1445" s="218">
        <f t="shared" si="1355"/>
        <v>0</v>
      </c>
      <c r="Q1445" s="218"/>
      <c r="R1445" s="233"/>
      <c r="S1445" s="178"/>
    </row>
    <row r="1446" spans="1:19" ht="60" x14ac:dyDescent="0.2">
      <c r="A1446" s="247" t="s">
        <v>569</v>
      </c>
      <c r="B1446" s="336"/>
      <c r="C1446" s="337"/>
      <c r="D1446" s="211"/>
      <c r="E1446" s="211"/>
      <c r="F1446" s="309"/>
      <c r="G1446" s="211"/>
      <c r="H1446" s="310"/>
      <c r="I1446" s="211"/>
      <c r="J1446" s="211"/>
      <c r="K1446" s="211"/>
      <c r="L1446" s="211"/>
      <c r="M1446" s="311"/>
      <c r="N1446" s="311"/>
      <c r="O1446" s="211"/>
      <c r="P1446" s="211"/>
      <c r="Q1446" s="211"/>
      <c r="R1446" s="312" t="s">
        <v>157</v>
      </c>
    </row>
    <row r="1447" spans="1:19" x14ac:dyDescent="0.2">
      <c r="A1447" s="239" t="s">
        <v>118</v>
      </c>
      <c r="B1447" s="263"/>
      <c r="C1447" s="439">
        <f>SUM(C1448:C1451)</f>
        <v>278255</v>
      </c>
      <c r="D1447" s="322">
        <f t="shared" ref="D1447:E1447" si="1356">SUM(D1448:D1451)</f>
        <v>320965</v>
      </c>
      <c r="E1447" s="322">
        <f t="shared" si="1356"/>
        <v>0</v>
      </c>
      <c r="F1447" s="403">
        <f t="shared" ref="F1447:P1447" si="1357">SUM(F1448:F1451)</f>
        <v>0</v>
      </c>
      <c r="G1447" s="322" t="e">
        <f t="shared" si="1357"/>
        <v>#VALUE!</v>
      </c>
      <c r="H1447" s="404">
        <f t="shared" si="1357"/>
        <v>0</v>
      </c>
      <c r="I1447" s="322">
        <f t="shared" si="1357"/>
        <v>0</v>
      </c>
      <c r="J1447" s="322">
        <f t="shared" si="1357"/>
        <v>0</v>
      </c>
      <c r="K1447" s="322">
        <f t="shared" si="1357"/>
        <v>646119</v>
      </c>
      <c r="L1447" s="322">
        <f t="shared" si="1357"/>
        <v>0</v>
      </c>
      <c r="M1447" s="405">
        <f t="shared" si="1357"/>
        <v>0</v>
      </c>
      <c r="N1447" s="405">
        <f t="shared" si="1357"/>
        <v>0</v>
      </c>
      <c r="O1447" s="322">
        <f t="shared" si="1357"/>
        <v>0</v>
      </c>
      <c r="P1447" s="322">
        <f t="shared" si="1357"/>
        <v>0</v>
      </c>
      <c r="Q1447" s="426"/>
      <c r="R1447" s="427"/>
    </row>
    <row r="1448" spans="1:19" x14ac:dyDescent="0.2">
      <c r="A1448" s="238" t="s">
        <v>119</v>
      </c>
      <c r="B1448" s="263"/>
      <c r="C1448" s="439"/>
      <c r="D1448" s="428"/>
      <c r="E1448" s="428"/>
      <c r="F1448" s="429"/>
      <c r="G1448" s="428"/>
      <c r="H1448" s="430"/>
      <c r="I1448" s="428"/>
      <c r="J1448" s="428"/>
      <c r="K1448" s="428"/>
      <c r="L1448" s="428"/>
      <c r="M1448" s="431"/>
      <c r="N1448" s="431"/>
      <c r="O1448" s="428"/>
      <c r="P1448" s="426"/>
      <c r="Q1448" s="426"/>
      <c r="R1448" s="427"/>
    </row>
    <row r="1449" spans="1:19" x14ac:dyDescent="0.2">
      <c r="A1449" s="238" t="s">
        <v>120</v>
      </c>
      <c r="B1449" s="263"/>
      <c r="C1449" s="439"/>
      <c r="D1449" s="428"/>
      <c r="E1449" s="428"/>
      <c r="F1449" s="429"/>
      <c r="G1449" s="428"/>
      <c r="H1449" s="430"/>
      <c r="I1449" s="428"/>
      <c r="J1449" s="428"/>
      <c r="K1449" s="428"/>
      <c r="L1449" s="428"/>
      <c r="M1449" s="431"/>
      <c r="N1449" s="431"/>
      <c r="O1449" s="428"/>
      <c r="P1449" s="426"/>
      <c r="Q1449" s="426"/>
      <c r="R1449" s="427"/>
    </row>
    <row r="1450" spans="1:19" ht="24" x14ac:dyDescent="0.2">
      <c r="A1450" s="238" t="s">
        <v>616</v>
      </c>
      <c r="B1450" s="263"/>
      <c r="C1450" s="439"/>
      <c r="D1450" s="428"/>
      <c r="E1450" s="428"/>
      <c r="F1450" s="429"/>
      <c r="G1450" s="428"/>
      <c r="H1450" s="430"/>
      <c r="I1450" s="428"/>
      <c r="J1450" s="428"/>
      <c r="K1450" s="428"/>
      <c r="L1450" s="428"/>
      <c r="M1450" s="431"/>
      <c r="N1450" s="431"/>
      <c r="O1450" s="428"/>
      <c r="P1450" s="426"/>
      <c r="Q1450" s="426"/>
      <c r="R1450" s="427"/>
    </row>
    <row r="1451" spans="1:19" x14ac:dyDescent="0.2">
      <c r="A1451" s="239" t="s">
        <v>122</v>
      </c>
      <c r="B1451" s="263"/>
      <c r="C1451" s="439">
        <f>SUM(C1452:C1453)</f>
        <v>278255</v>
      </c>
      <c r="D1451" s="322">
        <f t="shared" ref="D1451:E1451" si="1358">SUM(D1452:D1453)</f>
        <v>320965</v>
      </c>
      <c r="E1451" s="322">
        <f t="shared" si="1358"/>
        <v>0</v>
      </c>
      <c r="F1451" s="403">
        <f t="shared" ref="F1451:P1451" si="1359">SUM(F1452:F1453)</f>
        <v>0</v>
      </c>
      <c r="G1451" s="322" t="e">
        <f t="shared" si="1359"/>
        <v>#VALUE!</v>
      </c>
      <c r="H1451" s="404">
        <f t="shared" si="1359"/>
        <v>0</v>
      </c>
      <c r="I1451" s="322">
        <f t="shared" si="1359"/>
        <v>0</v>
      </c>
      <c r="J1451" s="322">
        <f t="shared" si="1359"/>
        <v>0</v>
      </c>
      <c r="K1451" s="322">
        <f t="shared" si="1359"/>
        <v>646119</v>
      </c>
      <c r="L1451" s="322">
        <f t="shared" si="1359"/>
        <v>0</v>
      </c>
      <c r="M1451" s="405">
        <f t="shared" si="1359"/>
        <v>0</v>
      </c>
      <c r="N1451" s="405">
        <f t="shared" si="1359"/>
        <v>0</v>
      </c>
      <c r="O1451" s="322">
        <f t="shared" si="1359"/>
        <v>0</v>
      </c>
      <c r="P1451" s="322">
        <f t="shared" si="1359"/>
        <v>0</v>
      </c>
      <c r="Q1451" s="426"/>
      <c r="R1451" s="427"/>
    </row>
    <row r="1452" spans="1:19" x14ac:dyDescent="0.2">
      <c r="A1452" s="240" t="s">
        <v>123</v>
      </c>
      <c r="B1452" s="263"/>
      <c r="C1452" s="439">
        <f>C1457</f>
        <v>0</v>
      </c>
      <c r="D1452" s="322">
        <f t="shared" ref="D1452:E1452" si="1360">D1457</f>
        <v>0</v>
      </c>
      <c r="E1452" s="322">
        <f t="shared" si="1360"/>
        <v>0</v>
      </c>
      <c r="F1452" s="403">
        <f t="shared" ref="F1452:P1452" si="1361">F1457</f>
        <v>0</v>
      </c>
      <c r="G1452" s="322">
        <f t="shared" si="1361"/>
        <v>0</v>
      </c>
      <c r="H1452" s="404">
        <f t="shared" si="1361"/>
        <v>0</v>
      </c>
      <c r="I1452" s="322">
        <f t="shared" si="1361"/>
        <v>0</v>
      </c>
      <c r="J1452" s="322">
        <f t="shared" si="1361"/>
        <v>0</v>
      </c>
      <c r="K1452" s="322">
        <f t="shared" si="1361"/>
        <v>0</v>
      </c>
      <c r="L1452" s="322">
        <f t="shared" si="1361"/>
        <v>0</v>
      </c>
      <c r="M1452" s="405">
        <f t="shared" si="1361"/>
        <v>0</v>
      </c>
      <c r="N1452" s="405">
        <f t="shared" si="1361"/>
        <v>0</v>
      </c>
      <c r="O1452" s="322">
        <f t="shared" si="1361"/>
        <v>0</v>
      </c>
      <c r="P1452" s="322">
        <f t="shared" si="1361"/>
        <v>0</v>
      </c>
      <c r="Q1452" s="426"/>
      <c r="R1452" s="427"/>
    </row>
    <row r="1453" spans="1:19" ht="36" x14ac:dyDescent="0.2">
      <c r="A1453" s="240" t="s">
        <v>124</v>
      </c>
      <c r="B1453" s="263"/>
      <c r="C1453" s="439">
        <f>C1458+C1459</f>
        <v>278255</v>
      </c>
      <c r="D1453" s="322">
        <f t="shared" ref="D1453:E1453" si="1362">D1458+D1459</f>
        <v>320965</v>
      </c>
      <c r="E1453" s="322">
        <f t="shared" si="1362"/>
        <v>0</v>
      </c>
      <c r="F1453" s="403">
        <f t="shared" ref="F1453:P1453" si="1363">F1458+F1459</f>
        <v>0</v>
      </c>
      <c r="G1453" s="322" t="e">
        <f t="shared" si="1363"/>
        <v>#VALUE!</v>
      </c>
      <c r="H1453" s="404">
        <f t="shared" si="1363"/>
        <v>0</v>
      </c>
      <c r="I1453" s="322">
        <f>I1458+I1459</f>
        <v>0</v>
      </c>
      <c r="J1453" s="322">
        <f t="shared" si="1363"/>
        <v>0</v>
      </c>
      <c r="K1453" s="322">
        <f t="shared" si="1363"/>
        <v>646119</v>
      </c>
      <c r="L1453" s="322">
        <f t="shared" si="1363"/>
        <v>0</v>
      </c>
      <c r="M1453" s="405">
        <f t="shared" si="1363"/>
        <v>0</v>
      </c>
      <c r="N1453" s="405">
        <f t="shared" si="1363"/>
        <v>0</v>
      </c>
      <c r="O1453" s="322">
        <f t="shared" si="1363"/>
        <v>0</v>
      </c>
      <c r="P1453" s="322">
        <f t="shared" si="1363"/>
        <v>0</v>
      </c>
      <c r="Q1453" s="426"/>
      <c r="R1453" s="427"/>
    </row>
    <row r="1454" spans="1:19" x14ac:dyDescent="0.2">
      <c r="A1454" s="239" t="s">
        <v>125</v>
      </c>
      <c r="B1454" s="263"/>
      <c r="C1454" s="439"/>
      <c r="D1454" s="428"/>
      <c r="E1454" s="428"/>
      <c r="F1454" s="429"/>
      <c r="G1454" s="428"/>
      <c r="H1454" s="430"/>
      <c r="I1454" s="428"/>
      <c r="J1454" s="428"/>
      <c r="K1454" s="428"/>
      <c r="L1454" s="428"/>
      <c r="M1454" s="431"/>
      <c r="N1454" s="431"/>
      <c r="O1454" s="428"/>
      <c r="P1454" s="426"/>
      <c r="Q1454" s="426"/>
      <c r="R1454" s="427"/>
    </row>
    <row r="1455" spans="1:19" x14ac:dyDescent="0.2">
      <c r="A1455" s="240" t="s">
        <v>126</v>
      </c>
      <c r="B1455" s="263"/>
      <c r="C1455" s="439"/>
      <c r="D1455" s="428"/>
      <c r="E1455" s="428"/>
      <c r="F1455" s="429"/>
      <c r="G1455" s="428"/>
      <c r="H1455" s="430"/>
      <c r="I1455" s="428"/>
      <c r="J1455" s="428"/>
      <c r="K1455" s="428"/>
      <c r="L1455" s="428"/>
      <c r="M1455" s="431"/>
      <c r="N1455" s="431"/>
      <c r="O1455" s="428"/>
      <c r="P1455" s="426"/>
      <c r="Q1455" s="426"/>
      <c r="R1455" s="427"/>
    </row>
    <row r="1456" spans="1:19" x14ac:dyDescent="0.2">
      <c r="A1456" s="241" t="s">
        <v>127</v>
      </c>
      <c r="B1456" s="263"/>
      <c r="C1456" s="439">
        <f>C1457+C1458+C1459</f>
        <v>278255</v>
      </c>
      <c r="D1456" s="322">
        <f t="shared" ref="D1456:E1456" si="1364">D1457+D1458+D1459</f>
        <v>320965</v>
      </c>
      <c r="E1456" s="322">
        <f t="shared" si="1364"/>
        <v>0</v>
      </c>
      <c r="F1456" s="403">
        <f t="shared" ref="F1456:N1456" si="1365">F1457+F1458+F1459</f>
        <v>0</v>
      </c>
      <c r="G1456" s="322" t="e">
        <f t="shared" si="1365"/>
        <v>#VALUE!</v>
      </c>
      <c r="H1456" s="404">
        <f t="shared" si="1365"/>
        <v>0</v>
      </c>
      <c r="I1456" s="322">
        <f>I1457+I1458+I1459</f>
        <v>0</v>
      </c>
      <c r="J1456" s="322">
        <f t="shared" si="1365"/>
        <v>0</v>
      </c>
      <c r="K1456" s="322">
        <f t="shared" si="1365"/>
        <v>646119</v>
      </c>
      <c r="L1456" s="322">
        <f t="shared" si="1365"/>
        <v>0</v>
      </c>
      <c r="M1456" s="405">
        <f t="shared" si="1365"/>
        <v>0</v>
      </c>
      <c r="N1456" s="405">
        <f t="shared" si="1365"/>
        <v>0</v>
      </c>
      <c r="O1456" s="322">
        <f>O1457+O1458+O1459</f>
        <v>0</v>
      </c>
      <c r="P1456" s="322">
        <f>P1457+P1458+P1459</f>
        <v>0</v>
      </c>
      <c r="Q1456" s="426"/>
      <c r="R1456" s="427"/>
    </row>
    <row r="1457" spans="1:19" x14ac:dyDescent="0.2">
      <c r="A1457" s="241" t="s">
        <v>123</v>
      </c>
      <c r="B1457" s="318"/>
      <c r="C1457" s="439"/>
      <c r="D1457" s="218"/>
      <c r="E1457" s="218"/>
      <c r="F1457" s="220"/>
      <c r="G1457" s="218"/>
      <c r="H1457" s="298"/>
      <c r="I1457" s="218"/>
      <c r="J1457" s="218"/>
      <c r="K1457" s="218"/>
      <c r="L1457" s="218"/>
      <c r="M1457" s="299"/>
      <c r="N1457" s="299"/>
      <c r="O1457" s="218"/>
      <c r="P1457" s="218"/>
      <c r="Q1457" s="218"/>
      <c r="R1457" s="386"/>
      <c r="S1457" s="178"/>
    </row>
    <row r="1458" spans="1:19" ht="72" x14ac:dyDescent="0.2">
      <c r="A1458" s="241" t="s">
        <v>124</v>
      </c>
      <c r="B1458" s="318" t="s">
        <v>395</v>
      </c>
      <c r="C1458" s="439">
        <v>278255</v>
      </c>
      <c r="D1458" s="218">
        <v>320965</v>
      </c>
      <c r="E1458" s="218"/>
      <c r="F1458" s="220"/>
      <c r="G1458" s="218" t="s">
        <v>143</v>
      </c>
      <c r="H1458" s="298"/>
      <c r="I1458" s="218"/>
      <c r="J1458" s="218"/>
      <c r="K1458" s="218"/>
      <c r="L1458" s="218"/>
      <c r="M1458" s="299"/>
      <c r="N1458" s="299"/>
      <c r="O1458" s="218"/>
      <c r="P1458" s="218"/>
      <c r="Q1458" s="218"/>
      <c r="R1458" s="215" t="s">
        <v>570</v>
      </c>
      <c r="S1458" s="183" t="s">
        <v>129</v>
      </c>
    </row>
    <row r="1459" spans="1:19" ht="90.75" customHeight="1" x14ac:dyDescent="0.2">
      <c r="A1459" s="241" t="s">
        <v>124</v>
      </c>
      <c r="B1459" s="318" t="s">
        <v>571</v>
      </c>
      <c r="C1459" s="381"/>
      <c r="D1459" s="218"/>
      <c r="E1459" s="218"/>
      <c r="F1459" s="220"/>
      <c r="G1459" s="218"/>
      <c r="H1459" s="298"/>
      <c r="I1459" s="218"/>
      <c r="J1459" s="218"/>
      <c r="K1459" s="218">
        <v>646119</v>
      </c>
      <c r="L1459" s="218"/>
      <c r="M1459" s="299"/>
      <c r="N1459" s="299"/>
      <c r="O1459" s="218"/>
      <c r="P1459" s="218"/>
      <c r="Q1459" s="218"/>
      <c r="R1459" s="215" t="s">
        <v>572</v>
      </c>
      <c r="S1459" s="183"/>
    </row>
    <row r="1460" spans="1:19" ht="48" x14ac:dyDescent="0.2">
      <c r="A1460" s="247" t="s">
        <v>365</v>
      </c>
      <c r="B1460" s="336"/>
      <c r="C1460" s="337"/>
      <c r="D1460" s="211"/>
      <c r="E1460" s="211"/>
      <c r="F1460" s="309"/>
      <c r="G1460" s="211"/>
      <c r="H1460" s="310"/>
      <c r="I1460" s="211"/>
      <c r="J1460" s="211"/>
      <c r="K1460" s="211"/>
      <c r="L1460" s="211"/>
      <c r="M1460" s="311"/>
      <c r="N1460" s="311"/>
      <c r="O1460" s="211"/>
      <c r="P1460" s="211"/>
      <c r="Q1460" s="211"/>
      <c r="R1460" s="209"/>
    </row>
    <row r="1461" spans="1:19" x14ac:dyDescent="0.2">
      <c r="A1461" s="239" t="s">
        <v>118</v>
      </c>
      <c r="B1461" s="263"/>
      <c r="C1461" s="439">
        <f>SUM(C1462:C1465)</f>
        <v>0</v>
      </c>
      <c r="D1461" s="218">
        <f t="shared" ref="D1461:E1461" si="1366">SUM(D1462:D1465)</f>
        <v>0</v>
      </c>
      <c r="E1461" s="218">
        <f t="shared" si="1366"/>
        <v>0</v>
      </c>
      <c r="F1461" s="220">
        <f t="shared" ref="F1461:P1461" si="1367">SUM(F1462:F1465)</f>
        <v>0</v>
      </c>
      <c r="G1461" s="218" t="e">
        <f t="shared" si="1367"/>
        <v>#VALUE!</v>
      </c>
      <c r="H1461" s="298">
        <f t="shared" si="1367"/>
        <v>0</v>
      </c>
      <c r="I1461" s="218">
        <f t="shared" si="1367"/>
        <v>2582747</v>
      </c>
      <c r="J1461" s="218">
        <f t="shared" si="1367"/>
        <v>7905553</v>
      </c>
      <c r="K1461" s="218">
        <f t="shared" si="1367"/>
        <v>18975000</v>
      </c>
      <c r="L1461" s="218">
        <f t="shared" si="1367"/>
        <v>0</v>
      </c>
      <c r="M1461" s="299">
        <f t="shared" si="1367"/>
        <v>0</v>
      </c>
      <c r="N1461" s="299">
        <f t="shared" si="1367"/>
        <v>0</v>
      </c>
      <c r="O1461" s="218">
        <f t="shared" si="1367"/>
        <v>0</v>
      </c>
      <c r="P1461" s="218">
        <f t="shared" si="1367"/>
        <v>0</v>
      </c>
      <c r="Q1461" s="218"/>
      <c r="R1461" s="233"/>
      <c r="S1461" s="178"/>
    </row>
    <row r="1462" spans="1:19" x14ac:dyDescent="0.2">
      <c r="A1462" s="238" t="s">
        <v>119</v>
      </c>
      <c r="B1462" s="263"/>
      <c r="C1462" s="439"/>
      <c r="D1462" s="218"/>
      <c r="E1462" s="218"/>
      <c r="F1462" s="220"/>
      <c r="G1462" s="218"/>
      <c r="H1462" s="298"/>
      <c r="I1462" s="218"/>
      <c r="J1462" s="218"/>
      <c r="K1462" s="218"/>
      <c r="L1462" s="218"/>
      <c r="M1462" s="299"/>
      <c r="N1462" s="299"/>
      <c r="O1462" s="218"/>
      <c r="P1462" s="218"/>
      <c r="Q1462" s="218"/>
      <c r="R1462" s="233"/>
      <c r="S1462" s="178"/>
    </row>
    <row r="1463" spans="1:19" x14ac:dyDescent="0.2">
      <c r="A1463" s="238" t="s">
        <v>120</v>
      </c>
      <c r="B1463" s="263"/>
      <c r="C1463" s="439"/>
      <c r="D1463" s="218"/>
      <c r="E1463" s="218"/>
      <c r="F1463" s="220"/>
      <c r="G1463" s="218"/>
      <c r="H1463" s="298"/>
      <c r="I1463" s="218"/>
      <c r="J1463" s="218"/>
      <c r="K1463" s="218"/>
      <c r="L1463" s="218"/>
      <c r="M1463" s="299"/>
      <c r="N1463" s="299"/>
      <c r="O1463" s="218"/>
      <c r="P1463" s="218"/>
      <c r="Q1463" s="218"/>
      <c r="R1463" s="233"/>
      <c r="S1463" s="178"/>
    </row>
    <row r="1464" spans="1:19" ht="24" x14ac:dyDescent="0.2">
      <c r="A1464" s="238" t="s">
        <v>616</v>
      </c>
      <c r="B1464" s="263"/>
      <c r="C1464" s="439"/>
      <c r="D1464" s="218"/>
      <c r="E1464" s="218"/>
      <c r="F1464" s="220"/>
      <c r="G1464" s="218"/>
      <c r="H1464" s="298"/>
      <c r="I1464" s="218"/>
      <c r="J1464" s="218"/>
      <c r="K1464" s="218"/>
      <c r="L1464" s="218"/>
      <c r="M1464" s="299"/>
      <c r="N1464" s="299"/>
      <c r="O1464" s="218"/>
      <c r="P1464" s="218"/>
      <c r="Q1464" s="218"/>
      <c r="R1464" s="233"/>
      <c r="S1464" s="178"/>
    </row>
    <row r="1465" spans="1:19" x14ac:dyDescent="0.2">
      <c r="A1465" s="239" t="s">
        <v>122</v>
      </c>
      <c r="B1465" s="263"/>
      <c r="C1465" s="439">
        <f>C1466+C1467</f>
        <v>0</v>
      </c>
      <c r="D1465" s="218">
        <f t="shared" ref="D1465:E1465" si="1368">D1466+D1467</f>
        <v>0</v>
      </c>
      <c r="E1465" s="218">
        <f t="shared" si="1368"/>
        <v>0</v>
      </c>
      <c r="F1465" s="220">
        <f t="shared" ref="F1465:N1465" si="1369">F1466+F1467</f>
        <v>0</v>
      </c>
      <c r="G1465" s="218" t="e">
        <f t="shared" si="1369"/>
        <v>#VALUE!</v>
      </c>
      <c r="H1465" s="298">
        <f t="shared" si="1369"/>
        <v>0</v>
      </c>
      <c r="I1465" s="218">
        <f t="shared" si="1369"/>
        <v>2582747</v>
      </c>
      <c r="J1465" s="218">
        <f t="shared" si="1369"/>
        <v>7905553</v>
      </c>
      <c r="K1465" s="218">
        <f t="shared" si="1369"/>
        <v>18975000</v>
      </c>
      <c r="L1465" s="218">
        <f t="shared" si="1369"/>
        <v>0</v>
      </c>
      <c r="M1465" s="299">
        <f t="shared" si="1369"/>
        <v>0</v>
      </c>
      <c r="N1465" s="299">
        <f t="shared" si="1369"/>
        <v>0</v>
      </c>
      <c r="O1465" s="218">
        <f>O1466+O1467</f>
        <v>0</v>
      </c>
      <c r="P1465" s="218">
        <f>P1466+P1467</f>
        <v>0</v>
      </c>
      <c r="Q1465" s="218"/>
      <c r="R1465" s="233"/>
      <c r="S1465" s="178"/>
    </row>
    <row r="1466" spans="1:19" x14ac:dyDescent="0.2">
      <c r="A1466" s="240" t="s">
        <v>123</v>
      </c>
      <c r="B1466" s="263"/>
      <c r="C1466" s="439">
        <f>C1471</f>
        <v>0</v>
      </c>
      <c r="D1466" s="218">
        <f t="shared" ref="D1466:E1466" si="1370">D1471</f>
        <v>0</v>
      </c>
      <c r="E1466" s="218">
        <f t="shared" si="1370"/>
        <v>0</v>
      </c>
      <c r="F1466" s="220">
        <f t="shared" ref="F1466:N1466" si="1371">F1471</f>
        <v>0</v>
      </c>
      <c r="G1466" s="218">
        <f t="shared" si="1371"/>
        <v>0</v>
      </c>
      <c r="H1466" s="298">
        <f t="shared" si="1371"/>
        <v>0</v>
      </c>
      <c r="I1466" s="218">
        <f t="shared" si="1371"/>
        <v>0</v>
      </c>
      <c r="J1466" s="218">
        <f t="shared" si="1371"/>
        <v>0</v>
      </c>
      <c r="K1466" s="218">
        <f t="shared" si="1371"/>
        <v>0</v>
      </c>
      <c r="L1466" s="218">
        <f t="shared" si="1371"/>
        <v>0</v>
      </c>
      <c r="M1466" s="299">
        <f t="shared" si="1371"/>
        <v>0</v>
      </c>
      <c r="N1466" s="299">
        <f t="shared" si="1371"/>
        <v>0</v>
      </c>
      <c r="O1466" s="218">
        <f>O1471</f>
        <v>0</v>
      </c>
      <c r="P1466" s="218">
        <f>P1471</f>
        <v>0</v>
      </c>
      <c r="Q1466" s="218"/>
      <c r="R1466" s="233"/>
      <c r="S1466" s="178"/>
    </row>
    <row r="1467" spans="1:19" ht="36" x14ac:dyDescent="0.2">
      <c r="A1467" s="240" t="s">
        <v>124</v>
      </c>
      <c r="B1467" s="263" t="s">
        <v>129</v>
      </c>
      <c r="C1467" s="439">
        <f>C1472</f>
        <v>0</v>
      </c>
      <c r="D1467" s="218">
        <f t="shared" ref="D1467:E1467" si="1372">D1472</f>
        <v>0</v>
      </c>
      <c r="E1467" s="218">
        <f t="shared" si="1372"/>
        <v>0</v>
      </c>
      <c r="F1467" s="220">
        <f t="shared" ref="F1467:P1467" si="1373">F1472</f>
        <v>0</v>
      </c>
      <c r="G1467" s="218" t="str">
        <f t="shared" si="1373"/>
        <v/>
      </c>
      <c r="H1467" s="298">
        <f t="shared" si="1373"/>
        <v>0</v>
      </c>
      <c r="I1467" s="218">
        <f t="shared" si="1373"/>
        <v>2582747</v>
      </c>
      <c r="J1467" s="218">
        <f t="shared" si="1373"/>
        <v>7905553</v>
      </c>
      <c r="K1467" s="218">
        <f t="shared" si="1373"/>
        <v>18975000</v>
      </c>
      <c r="L1467" s="218">
        <f t="shared" si="1373"/>
        <v>0</v>
      </c>
      <c r="M1467" s="299">
        <f t="shared" si="1373"/>
        <v>0</v>
      </c>
      <c r="N1467" s="299">
        <f t="shared" si="1373"/>
        <v>0</v>
      </c>
      <c r="O1467" s="218">
        <f t="shared" si="1373"/>
        <v>0</v>
      </c>
      <c r="P1467" s="218">
        <f t="shared" si="1373"/>
        <v>0</v>
      </c>
      <c r="Q1467" s="218"/>
      <c r="R1467" s="233"/>
      <c r="S1467" s="178"/>
    </row>
    <row r="1468" spans="1:19" x14ac:dyDescent="0.2">
      <c r="A1468" s="239" t="s">
        <v>125</v>
      </c>
      <c r="B1468" s="263"/>
      <c r="C1468" s="439"/>
      <c r="D1468" s="218"/>
      <c r="E1468" s="218"/>
      <c r="F1468" s="220"/>
      <c r="G1468" s="218"/>
      <c r="H1468" s="298"/>
      <c r="I1468" s="218"/>
      <c r="J1468" s="218"/>
      <c r="K1468" s="218"/>
      <c r="L1468" s="218"/>
      <c r="M1468" s="299"/>
      <c r="N1468" s="299"/>
      <c r="O1468" s="218"/>
      <c r="P1468" s="218"/>
      <c r="Q1468" s="218"/>
      <c r="R1468" s="233"/>
      <c r="S1468" s="178"/>
    </row>
    <row r="1469" spans="1:19" x14ac:dyDescent="0.2">
      <c r="A1469" s="238" t="s">
        <v>126</v>
      </c>
      <c r="B1469" s="263"/>
      <c r="C1469" s="439"/>
      <c r="D1469" s="218"/>
      <c r="E1469" s="218"/>
      <c r="F1469" s="220"/>
      <c r="G1469" s="218"/>
      <c r="H1469" s="298"/>
      <c r="I1469" s="218"/>
      <c r="J1469" s="218"/>
      <c r="K1469" s="218"/>
      <c r="L1469" s="218"/>
      <c r="M1469" s="299"/>
      <c r="N1469" s="299"/>
      <c r="O1469" s="218"/>
      <c r="P1469" s="218"/>
      <c r="Q1469" s="218"/>
      <c r="R1469" s="233"/>
      <c r="S1469" s="178"/>
    </row>
    <row r="1470" spans="1:19" x14ac:dyDescent="0.2">
      <c r="A1470" s="238" t="s">
        <v>127</v>
      </c>
      <c r="B1470" s="263"/>
      <c r="C1470" s="439">
        <f>C1471+C1472</f>
        <v>0</v>
      </c>
      <c r="D1470" s="218">
        <f t="shared" ref="D1470:E1470" si="1374">D1471+D1472</f>
        <v>0</v>
      </c>
      <c r="E1470" s="218">
        <f t="shared" si="1374"/>
        <v>0</v>
      </c>
      <c r="F1470" s="220">
        <f t="shared" ref="F1470:P1470" si="1375">F1471+F1472</f>
        <v>0</v>
      </c>
      <c r="G1470" s="218" t="e">
        <f t="shared" si="1375"/>
        <v>#VALUE!</v>
      </c>
      <c r="H1470" s="298">
        <f t="shared" si="1375"/>
        <v>0</v>
      </c>
      <c r="I1470" s="218">
        <f t="shared" si="1375"/>
        <v>2582747</v>
      </c>
      <c r="J1470" s="218">
        <f t="shared" si="1375"/>
        <v>7905553</v>
      </c>
      <c r="K1470" s="218">
        <f t="shared" si="1375"/>
        <v>18975000</v>
      </c>
      <c r="L1470" s="218">
        <f t="shared" si="1375"/>
        <v>0</v>
      </c>
      <c r="M1470" s="299">
        <f t="shared" si="1375"/>
        <v>0</v>
      </c>
      <c r="N1470" s="299">
        <f t="shared" si="1375"/>
        <v>0</v>
      </c>
      <c r="O1470" s="218">
        <f t="shared" si="1375"/>
        <v>0</v>
      </c>
      <c r="P1470" s="218">
        <f t="shared" si="1375"/>
        <v>0</v>
      </c>
      <c r="Q1470" s="218"/>
      <c r="R1470" s="233"/>
      <c r="S1470" s="178"/>
    </row>
    <row r="1471" spans="1:19" x14ac:dyDescent="0.2">
      <c r="A1471" s="240" t="s">
        <v>123</v>
      </c>
      <c r="B1471" s="263"/>
      <c r="C1471" s="439"/>
      <c r="D1471" s="218"/>
      <c r="E1471" s="218"/>
      <c r="F1471" s="220"/>
      <c r="G1471" s="218"/>
      <c r="H1471" s="298"/>
      <c r="I1471" s="218"/>
      <c r="J1471" s="218"/>
      <c r="K1471" s="218"/>
      <c r="L1471" s="218"/>
      <c r="M1471" s="299"/>
      <c r="N1471" s="299"/>
      <c r="O1471" s="218"/>
      <c r="P1471" s="218"/>
      <c r="Q1471" s="218"/>
      <c r="R1471" s="233"/>
      <c r="S1471" s="178"/>
    </row>
    <row r="1472" spans="1:19" ht="36" x14ac:dyDescent="0.2">
      <c r="A1472" s="240" t="s">
        <v>124</v>
      </c>
      <c r="B1472" s="359" t="s">
        <v>573</v>
      </c>
      <c r="C1472" s="381"/>
      <c r="D1472" s="218"/>
      <c r="E1472" s="218"/>
      <c r="F1472" s="220"/>
      <c r="G1472" s="321" t="s">
        <v>129</v>
      </c>
      <c r="H1472" s="298"/>
      <c r="I1472" s="189">
        <v>2582747</v>
      </c>
      <c r="J1472" s="189">
        <v>7905553</v>
      </c>
      <c r="K1472" s="218">
        <v>18975000</v>
      </c>
      <c r="L1472" s="218"/>
      <c r="M1472" s="299"/>
      <c r="N1472" s="299"/>
      <c r="O1472" s="218"/>
      <c r="P1472" s="218"/>
      <c r="Q1472" s="218"/>
      <c r="R1472" s="366" t="s">
        <v>574</v>
      </c>
      <c r="S1472" s="183" t="s">
        <v>129</v>
      </c>
    </row>
    <row r="1473" spans="1:19" ht="36" x14ac:dyDescent="0.2">
      <c r="A1473" s="247" t="s">
        <v>575</v>
      </c>
      <c r="B1473" s="336"/>
      <c r="C1473" s="337"/>
      <c r="D1473" s="211"/>
      <c r="E1473" s="211"/>
      <c r="F1473" s="309"/>
      <c r="G1473" s="211"/>
      <c r="H1473" s="310"/>
      <c r="I1473" s="211"/>
      <c r="J1473" s="211"/>
      <c r="K1473" s="211"/>
      <c r="L1473" s="211"/>
      <c r="M1473" s="311"/>
      <c r="N1473" s="311"/>
      <c r="O1473" s="211"/>
      <c r="P1473" s="211"/>
      <c r="Q1473" s="211"/>
      <c r="R1473" s="312" t="s">
        <v>489</v>
      </c>
    </row>
    <row r="1474" spans="1:19" ht="24" x14ac:dyDescent="0.2">
      <c r="A1474" s="247" t="s">
        <v>576</v>
      </c>
      <c r="B1474" s="336"/>
      <c r="C1474" s="337"/>
      <c r="D1474" s="211"/>
      <c r="E1474" s="211"/>
      <c r="F1474" s="309"/>
      <c r="G1474" s="211"/>
      <c r="H1474" s="310"/>
      <c r="I1474" s="211"/>
      <c r="J1474" s="211"/>
      <c r="K1474" s="211"/>
      <c r="L1474" s="211"/>
      <c r="M1474" s="311"/>
      <c r="N1474" s="311"/>
      <c r="O1474" s="211"/>
      <c r="P1474" s="211"/>
      <c r="Q1474" s="211"/>
      <c r="R1474" s="432" t="s">
        <v>489</v>
      </c>
    </row>
    <row r="1475" spans="1:19" hidden="1" x14ac:dyDescent="0.2">
      <c r="A1475" s="239" t="s">
        <v>118</v>
      </c>
      <c r="B1475" s="263"/>
      <c r="C1475" s="277">
        <f>SUM(C1476:C1479)</f>
        <v>0</v>
      </c>
      <c r="D1475" s="218">
        <f t="shared" ref="D1475:E1475" si="1376">SUM(D1476:D1479)</f>
        <v>0</v>
      </c>
      <c r="E1475" s="218">
        <f t="shared" si="1376"/>
        <v>0</v>
      </c>
      <c r="F1475" s="220">
        <f t="shared" ref="F1475:N1475" si="1377">SUM(F1476:F1479)</f>
        <v>0</v>
      </c>
      <c r="G1475" s="218">
        <f t="shared" si="1377"/>
        <v>0</v>
      </c>
      <c r="H1475" s="298">
        <f t="shared" si="1377"/>
        <v>0</v>
      </c>
      <c r="I1475" s="218">
        <f t="shared" si="1377"/>
        <v>0</v>
      </c>
      <c r="J1475" s="218">
        <f t="shared" si="1377"/>
        <v>0</v>
      </c>
      <c r="K1475" s="218">
        <f t="shared" si="1377"/>
        <v>0</v>
      </c>
      <c r="L1475" s="218">
        <f t="shared" si="1377"/>
        <v>0</v>
      </c>
      <c r="M1475" s="299">
        <f t="shared" si="1377"/>
        <v>0</v>
      </c>
      <c r="N1475" s="299">
        <f t="shared" si="1377"/>
        <v>0</v>
      </c>
      <c r="O1475" s="218">
        <f>SUM(O1476:O1479)</f>
        <v>0</v>
      </c>
      <c r="P1475" s="218">
        <f>SUM(P1476:P1479)</f>
        <v>0</v>
      </c>
      <c r="Q1475" s="218"/>
      <c r="R1475" s="233"/>
      <c r="S1475" s="178"/>
    </row>
    <row r="1476" spans="1:19" hidden="1" x14ac:dyDescent="0.2">
      <c r="A1476" s="238" t="s">
        <v>119</v>
      </c>
      <c r="B1476" s="263"/>
      <c r="C1476" s="277"/>
      <c r="D1476" s="218"/>
      <c r="E1476" s="218"/>
      <c r="F1476" s="220"/>
      <c r="G1476" s="218"/>
      <c r="H1476" s="298"/>
      <c r="I1476" s="218"/>
      <c r="J1476" s="218"/>
      <c r="K1476" s="218"/>
      <c r="L1476" s="218"/>
      <c r="M1476" s="299"/>
      <c r="N1476" s="299"/>
      <c r="O1476" s="218"/>
      <c r="P1476" s="218"/>
      <c r="Q1476" s="218"/>
      <c r="R1476" s="233"/>
      <c r="S1476" s="178"/>
    </row>
    <row r="1477" spans="1:19" hidden="1" x14ac:dyDescent="0.2">
      <c r="A1477" s="238" t="s">
        <v>120</v>
      </c>
      <c r="B1477" s="263"/>
      <c r="C1477" s="277"/>
      <c r="D1477" s="218"/>
      <c r="E1477" s="218"/>
      <c r="F1477" s="220"/>
      <c r="G1477" s="218"/>
      <c r="H1477" s="298"/>
      <c r="I1477" s="218"/>
      <c r="J1477" s="218"/>
      <c r="K1477" s="218"/>
      <c r="L1477" s="218"/>
      <c r="M1477" s="299"/>
      <c r="N1477" s="299"/>
      <c r="O1477" s="218"/>
      <c r="P1477" s="218"/>
      <c r="Q1477" s="218"/>
      <c r="R1477" s="233"/>
      <c r="S1477" s="178"/>
    </row>
    <row r="1478" spans="1:19" ht="24" hidden="1" x14ac:dyDescent="0.2">
      <c r="A1478" s="238" t="s">
        <v>616</v>
      </c>
      <c r="B1478" s="263"/>
      <c r="C1478" s="277"/>
      <c r="D1478" s="218"/>
      <c r="E1478" s="218"/>
      <c r="F1478" s="220"/>
      <c r="G1478" s="218"/>
      <c r="H1478" s="298"/>
      <c r="I1478" s="218"/>
      <c r="J1478" s="218"/>
      <c r="K1478" s="218"/>
      <c r="L1478" s="218"/>
      <c r="M1478" s="299"/>
      <c r="N1478" s="299"/>
      <c r="O1478" s="218"/>
      <c r="P1478" s="218"/>
      <c r="Q1478" s="218"/>
      <c r="R1478" s="233"/>
      <c r="S1478" s="178"/>
    </row>
    <row r="1479" spans="1:19" hidden="1" x14ac:dyDescent="0.2">
      <c r="A1479" s="239" t="s">
        <v>122</v>
      </c>
      <c r="B1479" s="263"/>
      <c r="C1479" s="277">
        <f>C1480+C1481</f>
        <v>0</v>
      </c>
      <c r="D1479" s="218">
        <f t="shared" ref="D1479:E1479" si="1378">D1480+D1481</f>
        <v>0</v>
      </c>
      <c r="E1479" s="218">
        <f t="shared" si="1378"/>
        <v>0</v>
      </c>
      <c r="F1479" s="220">
        <f t="shared" ref="F1479:N1479" si="1379">F1480+F1481</f>
        <v>0</v>
      </c>
      <c r="G1479" s="218">
        <f t="shared" si="1379"/>
        <v>0</v>
      </c>
      <c r="H1479" s="298">
        <f t="shared" si="1379"/>
        <v>0</v>
      </c>
      <c r="I1479" s="218">
        <f t="shared" si="1379"/>
        <v>0</v>
      </c>
      <c r="J1479" s="218">
        <f t="shared" si="1379"/>
        <v>0</v>
      </c>
      <c r="K1479" s="218">
        <f t="shared" si="1379"/>
        <v>0</v>
      </c>
      <c r="L1479" s="218">
        <f t="shared" si="1379"/>
        <v>0</v>
      </c>
      <c r="M1479" s="299">
        <f t="shared" si="1379"/>
        <v>0</v>
      </c>
      <c r="N1479" s="299">
        <f t="shared" si="1379"/>
        <v>0</v>
      </c>
      <c r="O1479" s="218">
        <f>O1480+O1481</f>
        <v>0</v>
      </c>
      <c r="P1479" s="218">
        <f>P1480+P1481</f>
        <v>0</v>
      </c>
      <c r="Q1479" s="218"/>
      <c r="R1479" s="233"/>
      <c r="S1479" s="178"/>
    </row>
    <row r="1480" spans="1:19" hidden="1" x14ac:dyDescent="0.2">
      <c r="A1480" s="240" t="s">
        <v>123</v>
      </c>
      <c r="B1480" s="263"/>
      <c r="C1480" s="277">
        <f>C1485</f>
        <v>0</v>
      </c>
      <c r="D1480" s="218">
        <f t="shared" ref="D1480:E1480" si="1380">D1485</f>
        <v>0</v>
      </c>
      <c r="E1480" s="218">
        <f t="shared" si="1380"/>
        <v>0</v>
      </c>
      <c r="F1480" s="220">
        <f t="shared" ref="F1480:N1480" si="1381">F1485</f>
        <v>0</v>
      </c>
      <c r="G1480" s="218">
        <f t="shared" si="1381"/>
        <v>0</v>
      </c>
      <c r="H1480" s="298">
        <f t="shared" si="1381"/>
        <v>0</v>
      </c>
      <c r="I1480" s="218">
        <f t="shared" si="1381"/>
        <v>0</v>
      </c>
      <c r="J1480" s="218">
        <f t="shared" si="1381"/>
        <v>0</v>
      </c>
      <c r="K1480" s="218">
        <f t="shared" si="1381"/>
        <v>0</v>
      </c>
      <c r="L1480" s="218">
        <f t="shared" si="1381"/>
        <v>0</v>
      </c>
      <c r="M1480" s="299">
        <f t="shared" si="1381"/>
        <v>0</v>
      </c>
      <c r="N1480" s="299">
        <f t="shared" si="1381"/>
        <v>0</v>
      </c>
      <c r="O1480" s="218">
        <f>O1485</f>
        <v>0</v>
      </c>
      <c r="P1480" s="218">
        <f>P1485</f>
        <v>0</v>
      </c>
      <c r="Q1480" s="218"/>
      <c r="R1480" s="233"/>
      <c r="S1480" s="178"/>
    </row>
    <row r="1481" spans="1:19" ht="36" hidden="1" x14ac:dyDescent="0.2">
      <c r="A1481" s="240" t="s">
        <v>124</v>
      </c>
      <c r="B1481" s="263"/>
      <c r="C1481" s="277">
        <f>C1486</f>
        <v>0</v>
      </c>
      <c r="D1481" s="218">
        <f t="shared" ref="D1481:E1481" si="1382">D1486</f>
        <v>0</v>
      </c>
      <c r="E1481" s="218">
        <f t="shared" si="1382"/>
        <v>0</v>
      </c>
      <c r="F1481" s="220">
        <f t="shared" ref="F1481:N1481" si="1383">F1486</f>
        <v>0</v>
      </c>
      <c r="G1481" s="218">
        <f t="shared" si="1383"/>
        <v>0</v>
      </c>
      <c r="H1481" s="298">
        <f t="shared" si="1383"/>
        <v>0</v>
      </c>
      <c r="I1481" s="218">
        <f t="shared" si="1383"/>
        <v>0</v>
      </c>
      <c r="J1481" s="218">
        <f t="shared" si="1383"/>
        <v>0</v>
      </c>
      <c r="K1481" s="218">
        <f t="shared" si="1383"/>
        <v>0</v>
      </c>
      <c r="L1481" s="218">
        <f t="shared" si="1383"/>
        <v>0</v>
      </c>
      <c r="M1481" s="299">
        <f t="shared" si="1383"/>
        <v>0</v>
      </c>
      <c r="N1481" s="299">
        <f t="shared" si="1383"/>
        <v>0</v>
      </c>
      <c r="O1481" s="218">
        <f>O1486</f>
        <v>0</v>
      </c>
      <c r="P1481" s="218">
        <f>P1486</f>
        <v>0</v>
      </c>
      <c r="Q1481" s="218"/>
      <c r="R1481" s="233"/>
      <c r="S1481" s="178"/>
    </row>
    <row r="1482" spans="1:19" hidden="1" x14ac:dyDescent="0.2">
      <c r="A1482" s="239" t="s">
        <v>125</v>
      </c>
      <c r="B1482" s="263"/>
      <c r="C1482" s="277"/>
      <c r="D1482" s="218"/>
      <c r="E1482" s="218"/>
      <c r="F1482" s="220"/>
      <c r="G1482" s="218"/>
      <c r="H1482" s="298"/>
      <c r="I1482" s="218"/>
      <c r="J1482" s="218"/>
      <c r="K1482" s="218"/>
      <c r="L1482" s="218"/>
      <c r="M1482" s="299"/>
      <c r="N1482" s="299"/>
      <c r="O1482" s="218"/>
      <c r="P1482" s="218"/>
      <c r="Q1482" s="218"/>
      <c r="R1482" s="233"/>
      <c r="S1482" s="178"/>
    </row>
    <row r="1483" spans="1:19" hidden="1" x14ac:dyDescent="0.2">
      <c r="A1483" s="238" t="s">
        <v>126</v>
      </c>
      <c r="B1483" s="263"/>
      <c r="C1483" s="277"/>
      <c r="D1483" s="218"/>
      <c r="E1483" s="218"/>
      <c r="F1483" s="220"/>
      <c r="G1483" s="218"/>
      <c r="H1483" s="298"/>
      <c r="I1483" s="218"/>
      <c r="J1483" s="218"/>
      <c r="K1483" s="218"/>
      <c r="L1483" s="218"/>
      <c r="M1483" s="299"/>
      <c r="N1483" s="299"/>
      <c r="O1483" s="218"/>
      <c r="P1483" s="218"/>
      <c r="Q1483" s="218"/>
      <c r="R1483" s="233"/>
      <c r="S1483" s="178"/>
    </row>
    <row r="1484" spans="1:19" hidden="1" x14ac:dyDescent="0.2">
      <c r="A1484" s="238" t="s">
        <v>127</v>
      </c>
      <c r="B1484" s="263"/>
      <c r="C1484" s="277">
        <f>C1485+C1486</f>
        <v>0</v>
      </c>
      <c r="D1484" s="218">
        <f t="shared" ref="D1484:E1484" si="1384">D1485+D1486</f>
        <v>0</v>
      </c>
      <c r="E1484" s="218">
        <f t="shared" si="1384"/>
        <v>0</v>
      </c>
      <c r="F1484" s="220">
        <f t="shared" ref="F1484:N1484" si="1385">F1485+F1486</f>
        <v>0</v>
      </c>
      <c r="G1484" s="218">
        <f t="shared" si="1385"/>
        <v>0</v>
      </c>
      <c r="H1484" s="298">
        <f t="shared" si="1385"/>
        <v>0</v>
      </c>
      <c r="I1484" s="218">
        <f t="shared" si="1385"/>
        <v>0</v>
      </c>
      <c r="J1484" s="218">
        <f t="shared" si="1385"/>
        <v>0</v>
      </c>
      <c r="K1484" s="218">
        <f t="shared" si="1385"/>
        <v>0</v>
      </c>
      <c r="L1484" s="218">
        <f t="shared" si="1385"/>
        <v>0</v>
      </c>
      <c r="M1484" s="299">
        <f t="shared" si="1385"/>
        <v>0</v>
      </c>
      <c r="N1484" s="299">
        <f t="shared" si="1385"/>
        <v>0</v>
      </c>
      <c r="O1484" s="218">
        <f>O1485+O1486</f>
        <v>0</v>
      </c>
      <c r="P1484" s="218">
        <f>P1485+P1486</f>
        <v>0</v>
      </c>
      <c r="Q1484" s="218"/>
      <c r="R1484" s="233"/>
      <c r="S1484" s="178"/>
    </row>
    <row r="1485" spans="1:19" hidden="1" x14ac:dyDescent="0.2">
      <c r="A1485" s="240" t="s">
        <v>123</v>
      </c>
      <c r="B1485" s="263"/>
      <c r="C1485" s="277"/>
      <c r="D1485" s="218"/>
      <c r="E1485" s="218"/>
      <c r="F1485" s="220"/>
      <c r="G1485" s="218"/>
      <c r="H1485" s="298"/>
      <c r="I1485" s="218"/>
      <c r="J1485" s="218"/>
      <c r="K1485" s="218"/>
      <c r="L1485" s="218"/>
      <c r="M1485" s="299"/>
      <c r="N1485" s="299"/>
      <c r="O1485" s="218"/>
      <c r="P1485" s="218"/>
      <c r="Q1485" s="218"/>
      <c r="R1485" s="386"/>
      <c r="S1485" s="178"/>
    </row>
    <row r="1486" spans="1:19" ht="36" hidden="1" x14ac:dyDescent="0.2">
      <c r="A1486" s="240" t="s">
        <v>124</v>
      </c>
      <c r="B1486" s="263"/>
      <c r="C1486" s="277"/>
      <c r="D1486" s="218"/>
      <c r="E1486" s="218"/>
      <c r="F1486" s="220"/>
      <c r="G1486" s="218"/>
      <c r="H1486" s="298"/>
      <c r="I1486" s="218"/>
      <c r="J1486" s="218"/>
      <c r="K1486" s="218"/>
      <c r="L1486" s="218"/>
      <c r="M1486" s="299"/>
      <c r="N1486" s="299"/>
      <c r="O1486" s="218"/>
      <c r="P1486" s="218"/>
      <c r="Q1486" s="218"/>
      <c r="R1486" s="215"/>
      <c r="S1486" s="183"/>
    </row>
    <row r="1487" spans="1:19" ht="24" x14ac:dyDescent="0.2">
      <c r="A1487" s="247" t="s">
        <v>577</v>
      </c>
      <c r="B1487" s="336"/>
      <c r="C1487" s="337"/>
      <c r="D1487" s="211"/>
      <c r="E1487" s="211"/>
      <c r="F1487" s="309"/>
      <c r="G1487" s="211"/>
      <c r="H1487" s="310"/>
      <c r="I1487" s="211"/>
      <c r="J1487" s="211"/>
      <c r="K1487" s="211"/>
      <c r="L1487" s="211"/>
      <c r="M1487" s="311"/>
      <c r="N1487" s="311"/>
      <c r="O1487" s="211"/>
      <c r="P1487" s="211"/>
      <c r="Q1487" s="211"/>
      <c r="R1487" s="364" t="s">
        <v>578</v>
      </c>
    </row>
    <row r="1488" spans="1:19" x14ac:dyDescent="0.2">
      <c r="A1488" s="239" t="s">
        <v>118</v>
      </c>
      <c r="B1488" s="263"/>
      <c r="C1488" s="439">
        <f>SUM(C1489:C1492)</f>
        <v>80000</v>
      </c>
      <c r="D1488" s="218">
        <f t="shared" ref="D1488:E1488" si="1386">SUM(D1489:D1492)</f>
        <v>0</v>
      </c>
      <c r="E1488" s="218">
        <f t="shared" si="1386"/>
        <v>0</v>
      </c>
      <c r="F1488" s="220">
        <f t="shared" ref="F1488:N1488" si="1387">SUM(F1489:F1492)</f>
        <v>0</v>
      </c>
      <c r="G1488" s="218">
        <f t="shared" si="1387"/>
        <v>0</v>
      </c>
      <c r="H1488" s="298">
        <f t="shared" si="1387"/>
        <v>0</v>
      </c>
      <c r="I1488" s="218">
        <f t="shared" si="1387"/>
        <v>0</v>
      </c>
      <c r="J1488" s="218">
        <f t="shared" si="1387"/>
        <v>700000</v>
      </c>
      <c r="K1488" s="218">
        <f t="shared" si="1387"/>
        <v>3000000</v>
      </c>
      <c r="L1488" s="218">
        <f t="shared" si="1387"/>
        <v>0</v>
      </c>
      <c r="M1488" s="299">
        <f t="shared" si="1387"/>
        <v>0</v>
      </c>
      <c r="N1488" s="299">
        <f t="shared" si="1387"/>
        <v>0</v>
      </c>
      <c r="O1488" s="218">
        <f>SUM(O1489:O1492)</f>
        <v>0</v>
      </c>
      <c r="P1488" s="218">
        <f>SUM(P1489:P1492)</f>
        <v>0</v>
      </c>
      <c r="Q1488" s="406"/>
      <c r="R1488" s="407"/>
    </row>
    <row r="1489" spans="1:19" x14ac:dyDescent="0.2">
      <c r="A1489" s="238" t="s">
        <v>119</v>
      </c>
      <c r="B1489" s="263"/>
      <c r="C1489" s="439"/>
      <c r="D1489" s="406"/>
      <c r="E1489" s="406"/>
      <c r="F1489" s="408"/>
      <c r="G1489" s="406"/>
      <c r="H1489" s="409"/>
      <c r="I1489" s="406"/>
      <c r="J1489" s="406"/>
      <c r="K1489" s="406"/>
      <c r="L1489" s="406"/>
      <c r="M1489" s="410"/>
      <c r="N1489" s="410"/>
      <c r="O1489" s="406"/>
      <c r="P1489" s="406"/>
      <c r="Q1489" s="406"/>
      <c r="R1489" s="407"/>
    </row>
    <row r="1490" spans="1:19" x14ac:dyDescent="0.2">
      <c r="A1490" s="238" t="s">
        <v>120</v>
      </c>
      <c r="B1490" s="263"/>
      <c r="C1490" s="439"/>
      <c r="D1490" s="406"/>
      <c r="E1490" s="406"/>
      <c r="F1490" s="408"/>
      <c r="G1490" s="406"/>
      <c r="H1490" s="409"/>
      <c r="I1490" s="406"/>
      <c r="J1490" s="406"/>
      <c r="K1490" s="406"/>
      <c r="L1490" s="406"/>
      <c r="M1490" s="410"/>
      <c r="N1490" s="410"/>
      <c r="O1490" s="406"/>
      <c r="P1490" s="406"/>
      <c r="Q1490" s="406"/>
      <c r="R1490" s="407"/>
    </row>
    <row r="1491" spans="1:19" ht="24" x14ac:dyDescent="0.2">
      <c r="A1491" s="238" t="s">
        <v>616</v>
      </c>
      <c r="B1491" s="263"/>
      <c r="C1491" s="439"/>
      <c r="D1491" s="218"/>
      <c r="E1491" s="218"/>
      <c r="F1491" s="220"/>
      <c r="G1491" s="218"/>
      <c r="H1491" s="298"/>
      <c r="I1491" s="218"/>
      <c r="J1491" s="218"/>
      <c r="K1491" s="218"/>
      <c r="L1491" s="218"/>
      <c r="M1491" s="299"/>
      <c r="N1491" s="299"/>
      <c r="O1491" s="218"/>
      <c r="P1491" s="218"/>
      <c r="Q1491" s="218"/>
      <c r="R1491" s="233"/>
    </row>
    <row r="1492" spans="1:19" x14ac:dyDescent="0.2">
      <c r="A1492" s="239" t="s">
        <v>122</v>
      </c>
      <c r="B1492" s="263"/>
      <c r="C1492" s="439">
        <f>C1493+C1494</f>
        <v>80000</v>
      </c>
      <c r="D1492" s="218">
        <f t="shared" ref="D1492:E1492" si="1388">D1493+D1494</f>
        <v>0</v>
      </c>
      <c r="E1492" s="218">
        <f t="shared" si="1388"/>
        <v>0</v>
      </c>
      <c r="F1492" s="220">
        <f t="shared" ref="F1492:N1492" si="1389">F1493+F1494</f>
        <v>0</v>
      </c>
      <c r="G1492" s="218">
        <f t="shared" si="1389"/>
        <v>0</v>
      </c>
      <c r="H1492" s="298">
        <f t="shared" si="1389"/>
        <v>0</v>
      </c>
      <c r="I1492" s="218">
        <f t="shared" si="1389"/>
        <v>0</v>
      </c>
      <c r="J1492" s="218">
        <f t="shared" si="1389"/>
        <v>700000</v>
      </c>
      <c r="K1492" s="218">
        <f t="shared" si="1389"/>
        <v>3000000</v>
      </c>
      <c r="L1492" s="218">
        <f t="shared" si="1389"/>
        <v>0</v>
      </c>
      <c r="M1492" s="299">
        <f t="shared" si="1389"/>
        <v>0</v>
      </c>
      <c r="N1492" s="299">
        <f t="shared" si="1389"/>
        <v>0</v>
      </c>
      <c r="O1492" s="218">
        <f>O1493+O1494</f>
        <v>0</v>
      </c>
      <c r="P1492" s="218">
        <f>P1493+P1494</f>
        <v>0</v>
      </c>
      <c r="Q1492" s="218"/>
      <c r="R1492" s="233"/>
    </row>
    <row r="1493" spans="1:19" x14ac:dyDescent="0.2">
      <c r="A1493" s="240" t="s">
        <v>123</v>
      </c>
      <c r="B1493" s="263"/>
      <c r="C1493" s="439">
        <f>C1498</f>
        <v>80000</v>
      </c>
      <c r="D1493" s="218">
        <f t="shared" ref="D1493:E1493" si="1390">D1498</f>
        <v>0</v>
      </c>
      <c r="E1493" s="218">
        <f t="shared" si="1390"/>
        <v>0</v>
      </c>
      <c r="F1493" s="220">
        <f t="shared" ref="F1493:N1493" si="1391">F1498</f>
        <v>0</v>
      </c>
      <c r="G1493" s="218">
        <f t="shared" si="1391"/>
        <v>0</v>
      </c>
      <c r="H1493" s="298">
        <f t="shared" si="1391"/>
        <v>0</v>
      </c>
      <c r="I1493" s="218">
        <f t="shared" si="1391"/>
        <v>0</v>
      </c>
      <c r="J1493" s="218">
        <f t="shared" si="1391"/>
        <v>0</v>
      </c>
      <c r="K1493" s="218">
        <f t="shared" si="1391"/>
        <v>0</v>
      </c>
      <c r="L1493" s="218">
        <f t="shared" si="1391"/>
        <v>0</v>
      </c>
      <c r="M1493" s="299">
        <f t="shared" si="1391"/>
        <v>0</v>
      </c>
      <c r="N1493" s="299">
        <f t="shared" si="1391"/>
        <v>0</v>
      </c>
      <c r="O1493" s="218">
        <f>O1498</f>
        <v>0</v>
      </c>
      <c r="P1493" s="218">
        <f>P1498</f>
        <v>0</v>
      </c>
      <c r="Q1493" s="218"/>
      <c r="R1493" s="233"/>
    </row>
    <row r="1494" spans="1:19" ht="36" x14ac:dyDescent="0.2">
      <c r="A1494" s="240" t="s">
        <v>124</v>
      </c>
      <c r="B1494" s="263"/>
      <c r="C1494" s="439">
        <f>C1499+C1500+C1501</f>
        <v>0</v>
      </c>
      <c r="D1494" s="218">
        <f t="shared" ref="D1494" si="1392">D1499+D1500+D1501</f>
        <v>0</v>
      </c>
      <c r="E1494" s="218">
        <f>E1499+E1500+E1501</f>
        <v>0</v>
      </c>
      <c r="F1494" s="220">
        <f t="shared" ref="F1494:P1494" si="1393">F1499+F1500+F1501</f>
        <v>0</v>
      </c>
      <c r="G1494" s="218">
        <f t="shared" si="1393"/>
        <v>0</v>
      </c>
      <c r="H1494" s="298">
        <f t="shared" si="1393"/>
        <v>0</v>
      </c>
      <c r="I1494" s="218">
        <f t="shared" si="1393"/>
        <v>0</v>
      </c>
      <c r="J1494" s="218">
        <f t="shared" si="1393"/>
        <v>700000</v>
      </c>
      <c r="K1494" s="218">
        <f t="shared" si="1393"/>
        <v>3000000</v>
      </c>
      <c r="L1494" s="218">
        <f t="shared" si="1393"/>
        <v>0</v>
      </c>
      <c r="M1494" s="299">
        <f t="shared" si="1393"/>
        <v>0</v>
      </c>
      <c r="N1494" s="299">
        <f t="shared" si="1393"/>
        <v>0</v>
      </c>
      <c r="O1494" s="218">
        <f t="shared" si="1393"/>
        <v>0</v>
      </c>
      <c r="P1494" s="218">
        <f t="shared" si="1393"/>
        <v>0</v>
      </c>
      <c r="Q1494" s="218"/>
      <c r="R1494" s="233"/>
    </row>
    <row r="1495" spans="1:19" x14ac:dyDescent="0.2">
      <c r="A1495" s="239" t="s">
        <v>125</v>
      </c>
      <c r="B1495" s="263"/>
      <c r="C1495" s="439"/>
      <c r="D1495" s="218"/>
      <c r="E1495" s="218"/>
      <c r="F1495" s="220"/>
      <c r="G1495" s="218"/>
      <c r="H1495" s="298"/>
      <c r="I1495" s="218"/>
      <c r="J1495" s="218"/>
      <c r="K1495" s="218"/>
      <c r="L1495" s="218"/>
      <c r="M1495" s="299"/>
      <c r="N1495" s="299"/>
      <c r="O1495" s="218"/>
      <c r="P1495" s="218"/>
      <c r="Q1495" s="218"/>
      <c r="R1495" s="233"/>
    </row>
    <row r="1496" spans="1:19" x14ac:dyDescent="0.2">
      <c r="A1496" s="238" t="s">
        <v>126</v>
      </c>
      <c r="B1496" s="263"/>
      <c r="C1496" s="439"/>
      <c r="D1496" s="218"/>
      <c r="E1496" s="218"/>
      <c r="F1496" s="220"/>
      <c r="G1496" s="218"/>
      <c r="H1496" s="298"/>
      <c r="I1496" s="218"/>
      <c r="J1496" s="218"/>
      <c r="K1496" s="218"/>
      <c r="L1496" s="218"/>
      <c r="M1496" s="299"/>
      <c r="N1496" s="299"/>
      <c r="O1496" s="218"/>
      <c r="P1496" s="218"/>
      <c r="Q1496" s="218"/>
      <c r="R1496" s="233"/>
    </row>
    <row r="1497" spans="1:19" x14ac:dyDescent="0.2">
      <c r="A1497" s="238" t="s">
        <v>127</v>
      </c>
      <c r="B1497" s="263"/>
      <c r="C1497" s="439">
        <f>C1498+C1499+C1500+C1501</f>
        <v>80000</v>
      </c>
      <c r="D1497" s="218">
        <f t="shared" ref="D1497" si="1394">D1498+D1499+D1500+D1501</f>
        <v>0</v>
      </c>
      <c r="E1497" s="218">
        <f>E1498+E1499+E1500+E1501</f>
        <v>0</v>
      </c>
      <c r="F1497" s="220">
        <f t="shared" ref="F1497:P1497" si="1395">F1498+F1499+F1500+F1501</f>
        <v>0</v>
      </c>
      <c r="G1497" s="218">
        <f t="shared" si="1395"/>
        <v>0</v>
      </c>
      <c r="H1497" s="298">
        <f t="shared" si="1395"/>
        <v>0</v>
      </c>
      <c r="I1497" s="218">
        <f t="shared" si="1395"/>
        <v>0</v>
      </c>
      <c r="J1497" s="218">
        <f t="shared" si="1395"/>
        <v>700000</v>
      </c>
      <c r="K1497" s="218">
        <f t="shared" si="1395"/>
        <v>3000000</v>
      </c>
      <c r="L1497" s="218">
        <f t="shared" si="1395"/>
        <v>0</v>
      </c>
      <c r="M1497" s="299">
        <f t="shared" si="1395"/>
        <v>0</v>
      </c>
      <c r="N1497" s="299">
        <f t="shared" si="1395"/>
        <v>0</v>
      </c>
      <c r="O1497" s="218">
        <f t="shared" si="1395"/>
        <v>0</v>
      </c>
      <c r="P1497" s="218">
        <f t="shared" si="1395"/>
        <v>0</v>
      </c>
      <c r="Q1497" s="218"/>
      <c r="R1497" s="233"/>
    </row>
    <row r="1498" spans="1:19" ht="72" x14ac:dyDescent="0.2">
      <c r="A1498" s="240" t="s">
        <v>123</v>
      </c>
      <c r="B1498" s="263" t="s">
        <v>611</v>
      </c>
      <c r="C1498" s="439">
        <v>80000</v>
      </c>
      <c r="D1498" s="218"/>
      <c r="E1498" s="218"/>
      <c r="F1498" s="220"/>
      <c r="G1498" s="218"/>
      <c r="H1498" s="298"/>
      <c r="I1498" s="218"/>
      <c r="J1498" s="218"/>
      <c r="K1498" s="218"/>
      <c r="L1498" s="218"/>
      <c r="M1498" s="299"/>
      <c r="N1498" s="299"/>
      <c r="O1498" s="218"/>
      <c r="P1498" s="218"/>
      <c r="Q1498" s="218"/>
      <c r="R1498" s="233" t="s">
        <v>579</v>
      </c>
    </row>
    <row r="1499" spans="1:19" ht="69" customHeight="1" x14ac:dyDescent="0.2">
      <c r="A1499" s="241" t="s">
        <v>124</v>
      </c>
      <c r="B1499" s="359" t="s">
        <v>580</v>
      </c>
      <c r="C1499" s="441"/>
      <c r="D1499" s="220"/>
      <c r="E1499" s="220"/>
      <c r="F1499" s="220"/>
      <c r="G1499" s="220"/>
      <c r="H1499" s="298"/>
      <c r="I1499" s="220"/>
      <c r="J1499" s="220"/>
      <c r="K1499" s="220">
        <v>1800000</v>
      </c>
      <c r="L1499" s="320"/>
      <c r="M1499" s="299"/>
      <c r="N1499" s="299"/>
      <c r="O1499" s="320"/>
      <c r="P1499" s="320"/>
      <c r="Q1499" s="218"/>
      <c r="R1499" s="215" t="s">
        <v>581</v>
      </c>
    </row>
    <row r="1500" spans="1:19" ht="73.5" customHeight="1" x14ac:dyDescent="0.2">
      <c r="A1500" s="241" t="s">
        <v>124</v>
      </c>
      <c r="B1500" s="359" t="s">
        <v>580</v>
      </c>
      <c r="C1500" s="441"/>
      <c r="D1500" s="220"/>
      <c r="E1500" s="220"/>
      <c r="F1500" s="220"/>
      <c r="G1500" s="220"/>
      <c r="H1500" s="298"/>
      <c r="I1500" s="220"/>
      <c r="J1500" s="220">
        <v>700000</v>
      </c>
      <c r="K1500" s="220"/>
      <c r="L1500" s="320"/>
      <c r="M1500" s="299"/>
      <c r="N1500" s="299"/>
      <c r="O1500" s="320"/>
      <c r="P1500" s="320"/>
      <c r="Q1500" s="218"/>
      <c r="R1500" s="215" t="s">
        <v>582</v>
      </c>
    </row>
    <row r="1501" spans="1:19" ht="71.25" customHeight="1" x14ac:dyDescent="0.2">
      <c r="A1501" s="241" t="s">
        <v>124</v>
      </c>
      <c r="B1501" s="359" t="s">
        <v>580</v>
      </c>
      <c r="C1501" s="441"/>
      <c r="D1501" s="220"/>
      <c r="E1501" s="220"/>
      <c r="F1501" s="220"/>
      <c r="G1501" s="220"/>
      <c r="H1501" s="298"/>
      <c r="I1501" s="220"/>
      <c r="J1501" s="220"/>
      <c r="K1501" s="220">
        <v>1200000</v>
      </c>
      <c r="L1501" s="320"/>
      <c r="M1501" s="299"/>
      <c r="N1501" s="299"/>
      <c r="O1501" s="320"/>
      <c r="P1501" s="320"/>
      <c r="Q1501" s="218" t="s">
        <v>603</v>
      </c>
      <c r="R1501" s="215" t="s">
        <v>583</v>
      </c>
    </row>
    <row r="1502" spans="1:19" ht="24" x14ac:dyDescent="0.2">
      <c r="A1502" s="243" t="s">
        <v>67</v>
      </c>
      <c r="B1502" s="350"/>
      <c r="C1502" s="351"/>
      <c r="D1502" s="292"/>
      <c r="E1502" s="292"/>
      <c r="F1502" s="294"/>
      <c r="G1502" s="292"/>
      <c r="H1502" s="295"/>
      <c r="I1502" s="292"/>
      <c r="J1502" s="292"/>
      <c r="K1502" s="292"/>
      <c r="L1502" s="292"/>
      <c r="M1502" s="296"/>
      <c r="N1502" s="296"/>
      <c r="O1502" s="292"/>
      <c r="P1502" s="292"/>
      <c r="Q1502" s="292"/>
      <c r="R1502" s="297"/>
      <c r="S1502" s="180"/>
    </row>
    <row r="1503" spans="1:19" x14ac:dyDescent="0.2">
      <c r="A1503" s="239" t="s">
        <v>118</v>
      </c>
      <c r="B1503" s="263"/>
      <c r="C1503" s="439">
        <f>SUM(C1504:C1507)</f>
        <v>847721</v>
      </c>
      <c r="D1503" s="218">
        <f t="shared" ref="D1503:E1503" si="1396">SUM(D1504:D1507)</f>
        <v>3207688</v>
      </c>
      <c r="E1503" s="218">
        <f t="shared" si="1396"/>
        <v>1304280</v>
      </c>
      <c r="F1503" s="220">
        <f t="shared" ref="F1503:P1503" si="1397">SUM(F1504:F1507)</f>
        <v>359911</v>
      </c>
      <c r="G1503" s="218" t="e">
        <f t="shared" si="1397"/>
        <v>#VALUE!</v>
      </c>
      <c r="H1503" s="298">
        <f t="shared" si="1397"/>
        <v>0</v>
      </c>
      <c r="I1503" s="218">
        <f t="shared" si="1397"/>
        <v>379641</v>
      </c>
      <c r="J1503" s="218">
        <f t="shared" si="1397"/>
        <v>1623381</v>
      </c>
      <c r="K1503" s="218">
        <f t="shared" si="1397"/>
        <v>2487308</v>
      </c>
      <c r="L1503" s="218">
        <f t="shared" si="1397"/>
        <v>1748904</v>
      </c>
      <c r="M1503" s="299">
        <f t="shared" si="1397"/>
        <v>2211898</v>
      </c>
      <c r="N1503" s="299">
        <f t="shared" si="1397"/>
        <v>2213398</v>
      </c>
      <c r="O1503" s="218">
        <f t="shared" si="1397"/>
        <v>0</v>
      </c>
      <c r="P1503" s="218">
        <f t="shared" si="1397"/>
        <v>1255108.8556145832</v>
      </c>
      <c r="Q1503" s="218"/>
      <c r="R1503" s="233"/>
      <c r="S1503" s="178"/>
    </row>
    <row r="1504" spans="1:19" x14ac:dyDescent="0.2">
      <c r="A1504" s="238" t="s">
        <v>119</v>
      </c>
      <c r="B1504" s="263"/>
      <c r="C1504" s="439"/>
      <c r="D1504" s="218"/>
      <c r="E1504" s="218"/>
      <c r="F1504" s="220"/>
      <c r="G1504" s="218"/>
      <c r="H1504" s="298"/>
      <c r="I1504" s="218"/>
      <c r="J1504" s="218"/>
      <c r="K1504" s="218"/>
      <c r="L1504" s="218"/>
      <c r="M1504" s="299"/>
      <c r="N1504" s="299"/>
      <c r="O1504" s="218"/>
      <c r="P1504" s="218"/>
      <c r="Q1504" s="218"/>
      <c r="R1504" s="233"/>
      <c r="S1504" s="178"/>
    </row>
    <row r="1505" spans="1:19" x14ac:dyDescent="0.2">
      <c r="A1505" s="238" t="s">
        <v>120</v>
      </c>
      <c r="B1505" s="263"/>
      <c r="C1505" s="439"/>
      <c r="D1505" s="218"/>
      <c r="E1505" s="218"/>
      <c r="F1505" s="220"/>
      <c r="G1505" s="218"/>
      <c r="H1505" s="298"/>
      <c r="I1505" s="218"/>
      <c r="J1505" s="218"/>
      <c r="K1505" s="218"/>
      <c r="L1505" s="218"/>
      <c r="M1505" s="299"/>
      <c r="N1505" s="299"/>
      <c r="O1505" s="218"/>
      <c r="P1505" s="218"/>
      <c r="Q1505" s="218"/>
      <c r="R1505" s="233"/>
      <c r="S1505" s="178"/>
    </row>
    <row r="1506" spans="1:19" ht="24" x14ac:dyDescent="0.2">
      <c r="A1506" s="238" t="s">
        <v>616</v>
      </c>
      <c r="B1506" s="263"/>
      <c r="C1506" s="439"/>
      <c r="D1506" s="218"/>
      <c r="E1506" s="218"/>
      <c r="F1506" s="220"/>
      <c r="G1506" s="218"/>
      <c r="H1506" s="298"/>
      <c r="I1506" s="218"/>
      <c r="J1506" s="218"/>
      <c r="K1506" s="218"/>
      <c r="L1506" s="218"/>
      <c r="M1506" s="299"/>
      <c r="N1506" s="299"/>
      <c r="O1506" s="218"/>
      <c r="P1506" s="218"/>
      <c r="Q1506" s="218"/>
      <c r="R1506" s="233"/>
      <c r="S1506" s="178"/>
    </row>
    <row r="1507" spans="1:19" x14ac:dyDescent="0.2">
      <c r="A1507" s="239" t="s">
        <v>122</v>
      </c>
      <c r="B1507" s="263"/>
      <c r="C1507" s="439">
        <f>C1508+C1509</f>
        <v>847721</v>
      </c>
      <c r="D1507" s="218">
        <f t="shared" ref="D1507:E1507" si="1398">D1508+D1509</f>
        <v>3207688</v>
      </c>
      <c r="E1507" s="218">
        <f t="shared" si="1398"/>
        <v>1304280</v>
      </c>
      <c r="F1507" s="220">
        <f t="shared" ref="F1507:P1507" si="1399">F1508+F1509</f>
        <v>359911</v>
      </c>
      <c r="G1507" s="218" t="e">
        <f t="shared" si="1399"/>
        <v>#VALUE!</v>
      </c>
      <c r="H1507" s="298">
        <f t="shared" si="1399"/>
        <v>0</v>
      </c>
      <c r="I1507" s="218">
        <f t="shared" si="1399"/>
        <v>379641</v>
      </c>
      <c r="J1507" s="218">
        <f t="shared" si="1399"/>
        <v>1623381</v>
      </c>
      <c r="K1507" s="218">
        <f t="shared" si="1399"/>
        <v>2487308</v>
      </c>
      <c r="L1507" s="218">
        <f t="shared" si="1399"/>
        <v>1748904</v>
      </c>
      <c r="M1507" s="299">
        <f t="shared" si="1399"/>
        <v>2211898</v>
      </c>
      <c r="N1507" s="299">
        <f t="shared" si="1399"/>
        <v>2213398</v>
      </c>
      <c r="O1507" s="218">
        <f t="shared" si="1399"/>
        <v>0</v>
      </c>
      <c r="P1507" s="218">
        <f t="shared" si="1399"/>
        <v>1255108.8556145832</v>
      </c>
      <c r="Q1507" s="218"/>
      <c r="R1507" s="233"/>
      <c r="S1507" s="178"/>
    </row>
    <row r="1508" spans="1:19" x14ac:dyDescent="0.2">
      <c r="A1508" s="240" t="s">
        <v>123</v>
      </c>
      <c r="B1508" s="263"/>
      <c r="C1508" s="439">
        <f>C1513+C1516</f>
        <v>66426</v>
      </c>
      <c r="D1508" s="218">
        <f t="shared" ref="D1508" si="1400">D1513+D1516</f>
        <v>404911</v>
      </c>
      <c r="E1508" s="218">
        <f>E1513+E1516</f>
        <v>404911</v>
      </c>
      <c r="F1508" s="220">
        <f t="shared" ref="F1508:P1508" si="1401">F1513+F1516</f>
        <v>359911</v>
      </c>
      <c r="G1508" s="218">
        <f t="shared" si="1401"/>
        <v>0</v>
      </c>
      <c r="H1508" s="298">
        <f t="shared" si="1401"/>
        <v>0</v>
      </c>
      <c r="I1508" s="218">
        <f t="shared" si="1401"/>
        <v>0</v>
      </c>
      <c r="J1508" s="218">
        <f t="shared" si="1401"/>
        <v>458984</v>
      </c>
      <c r="K1508" s="218">
        <f t="shared" si="1401"/>
        <v>440372</v>
      </c>
      <c r="L1508" s="218">
        <f t="shared" si="1401"/>
        <v>335154</v>
      </c>
      <c r="M1508" s="299">
        <f t="shared" si="1401"/>
        <v>798148</v>
      </c>
      <c r="N1508" s="299">
        <f t="shared" si="1401"/>
        <v>799648</v>
      </c>
      <c r="O1508" s="218">
        <f t="shared" si="1401"/>
        <v>0</v>
      </c>
      <c r="P1508" s="218">
        <f t="shared" si="1401"/>
        <v>336655.8556145833</v>
      </c>
      <c r="Q1508" s="218"/>
      <c r="R1508" s="233"/>
      <c r="S1508" s="178"/>
    </row>
    <row r="1509" spans="1:19" ht="36" x14ac:dyDescent="0.2">
      <c r="A1509" s="240" t="s">
        <v>124</v>
      </c>
      <c r="B1509" s="263"/>
      <c r="C1509" s="439">
        <f>C1514+C1517</f>
        <v>781295</v>
      </c>
      <c r="D1509" s="218">
        <f t="shared" ref="D1509" si="1402">D1514+D1517</f>
        <v>2802777</v>
      </c>
      <c r="E1509" s="218">
        <f>E1514+E1517</f>
        <v>899369</v>
      </c>
      <c r="F1509" s="220">
        <f t="shared" ref="F1509:P1509" si="1403">F1514+F1517</f>
        <v>0</v>
      </c>
      <c r="G1509" s="218" t="e">
        <f t="shared" si="1403"/>
        <v>#VALUE!</v>
      </c>
      <c r="H1509" s="298">
        <f t="shared" si="1403"/>
        <v>0</v>
      </c>
      <c r="I1509" s="218">
        <f t="shared" si="1403"/>
        <v>379641</v>
      </c>
      <c r="J1509" s="218">
        <f t="shared" si="1403"/>
        <v>1164397</v>
      </c>
      <c r="K1509" s="218">
        <f t="shared" si="1403"/>
        <v>2046936</v>
      </c>
      <c r="L1509" s="218">
        <f t="shared" si="1403"/>
        <v>1413750</v>
      </c>
      <c r="M1509" s="299">
        <f t="shared" si="1403"/>
        <v>1413750</v>
      </c>
      <c r="N1509" s="299">
        <f t="shared" si="1403"/>
        <v>1413750</v>
      </c>
      <c r="O1509" s="218">
        <f t="shared" si="1403"/>
        <v>0</v>
      </c>
      <c r="P1509" s="218">
        <f t="shared" si="1403"/>
        <v>918453</v>
      </c>
      <c r="Q1509" s="218"/>
      <c r="R1509" s="233"/>
      <c r="S1509" s="178"/>
    </row>
    <row r="1510" spans="1:19" x14ac:dyDescent="0.2">
      <c r="A1510" s="239" t="s">
        <v>125</v>
      </c>
      <c r="B1510" s="263"/>
      <c r="C1510" s="439"/>
      <c r="D1510" s="218"/>
      <c r="E1510" s="218"/>
      <c r="F1510" s="220"/>
      <c r="G1510" s="218"/>
      <c r="H1510" s="298"/>
      <c r="I1510" s="218"/>
      <c r="J1510" s="218"/>
      <c r="K1510" s="218"/>
      <c r="L1510" s="218"/>
      <c r="M1510" s="299"/>
      <c r="N1510" s="299"/>
      <c r="O1510" s="218"/>
      <c r="P1510" s="218"/>
      <c r="Q1510" s="218"/>
      <c r="R1510" s="233"/>
      <c r="S1510" s="178"/>
    </row>
    <row r="1511" spans="1:19" x14ac:dyDescent="0.2">
      <c r="A1511" s="238" t="s">
        <v>126</v>
      </c>
      <c r="B1511" s="263"/>
      <c r="C1511" s="439"/>
      <c r="D1511" s="218"/>
      <c r="E1511" s="218"/>
      <c r="F1511" s="220"/>
      <c r="G1511" s="218"/>
      <c r="H1511" s="298"/>
      <c r="I1511" s="218"/>
      <c r="J1511" s="218"/>
      <c r="K1511" s="218"/>
      <c r="L1511" s="218"/>
      <c r="M1511" s="299"/>
      <c r="N1511" s="299"/>
      <c r="O1511" s="218"/>
      <c r="P1511" s="218"/>
      <c r="Q1511" s="218"/>
      <c r="R1511" s="233"/>
      <c r="S1511" s="178"/>
    </row>
    <row r="1512" spans="1:19" x14ac:dyDescent="0.2">
      <c r="A1512" s="238" t="s">
        <v>127</v>
      </c>
      <c r="B1512" s="263"/>
      <c r="C1512" s="439">
        <f>C1513+C1514</f>
        <v>802721</v>
      </c>
      <c r="D1512" s="218">
        <f t="shared" ref="D1512:E1512" si="1404">D1513+D1514</f>
        <v>3162688</v>
      </c>
      <c r="E1512" s="218">
        <f t="shared" si="1404"/>
        <v>1259280</v>
      </c>
      <c r="F1512" s="220">
        <f t="shared" ref="F1512:P1512" si="1405">F1513+F1514</f>
        <v>359911</v>
      </c>
      <c r="G1512" s="218" t="e">
        <f t="shared" si="1405"/>
        <v>#VALUE!</v>
      </c>
      <c r="H1512" s="298">
        <f t="shared" si="1405"/>
        <v>0</v>
      </c>
      <c r="I1512" s="218">
        <f t="shared" si="1405"/>
        <v>379641</v>
      </c>
      <c r="J1512" s="218">
        <f t="shared" si="1405"/>
        <v>1613374</v>
      </c>
      <c r="K1512" s="218">
        <f t="shared" si="1405"/>
        <v>2427306</v>
      </c>
      <c r="L1512" s="218">
        <f t="shared" si="1405"/>
        <v>1687398</v>
      </c>
      <c r="M1512" s="299">
        <f t="shared" si="1405"/>
        <v>2148898</v>
      </c>
      <c r="N1512" s="299">
        <f t="shared" si="1405"/>
        <v>2148898</v>
      </c>
      <c r="O1512" s="218">
        <f t="shared" si="1405"/>
        <v>0</v>
      </c>
      <c r="P1512" s="218">
        <f t="shared" si="1405"/>
        <v>1192101</v>
      </c>
      <c r="Q1512" s="218"/>
      <c r="R1512" s="233"/>
      <c r="S1512" s="178"/>
    </row>
    <row r="1513" spans="1:19" x14ac:dyDescent="0.2">
      <c r="A1513" s="240" t="s">
        <v>123</v>
      </c>
      <c r="B1513" s="263"/>
      <c r="C1513" s="439">
        <f>C1529+C1556</f>
        <v>21426</v>
      </c>
      <c r="D1513" s="218">
        <f t="shared" ref="D1513:E1513" si="1406">D1529+D1556</f>
        <v>359911</v>
      </c>
      <c r="E1513" s="218">
        <f t="shared" si="1406"/>
        <v>359911</v>
      </c>
      <c r="F1513" s="220">
        <f t="shared" ref="F1513:P1513" si="1407">F1529+F1556</f>
        <v>359911</v>
      </c>
      <c r="G1513" s="218">
        <f t="shared" si="1407"/>
        <v>0</v>
      </c>
      <c r="H1513" s="298">
        <f t="shared" si="1407"/>
        <v>0</v>
      </c>
      <c r="I1513" s="218">
        <f t="shared" si="1407"/>
        <v>0</v>
      </c>
      <c r="J1513" s="218">
        <f t="shared" si="1407"/>
        <v>448977</v>
      </c>
      <c r="K1513" s="218">
        <f t="shared" si="1407"/>
        <v>380370</v>
      </c>
      <c r="L1513" s="218">
        <f t="shared" si="1407"/>
        <v>273648</v>
      </c>
      <c r="M1513" s="299">
        <f t="shared" si="1407"/>
        <v>735148</v>
      </c>
      <c r="N1513" s="299">
        <f t="shared" si="1407"/>
        <v>735148</v>
      </c>
      <c r="O1513" s="218">
        <f t="shared" si="1407"/>
        <v>0</v>
      </c>
      <c r="P1513" s="218">
        <f t="shared" si="1407"/>
        <v>273648</v>
      </c>
      <c r="Q1513" s="218"/>
      <c r="R1513" s="233"/>
      <c r="S1513" s="178"/>
    </row>
    <row r="1514" spans="1:19" ht="36" x14ac:dyDescent="0.2">
      <c r="A1514" s="240" t="s">
        <v>124</v>
      </c>
      <c r="B1514" s="263"/>
      <c r="C1514" s="439">
        <f>C1530+C1557</f>
        <v>781295</v>
      </c>
      <c r="D1514" s="218">
        <f>D1530+D1557</f>
        <v>2802777</v>
      </c>
      <c r="E1514" s="218">
        <f t="shared" ref="E1514" si="1408">E1530+E1557</f>
        <v>899369</v>
      </c>
      <c r="F1514" s="220">
        <f t="shared" ref="F1514:P1514" si="1409">F1530+F1557</f>
        <v>0</v>
      </c>
      <c r="G1514" s="218" t="e">
        <f t="shared" si="1409"/>
        <v>#VALUE!</v>
      </c>
      <c r="H1514" s="298">
        <f t="shared" si="1409"/>
        <v>0</v>
      </c>
      <c r="I1514" s="218">
        <f t="shared" si="1409"/>
        <v>379641</v>
      </c>
      <c r="J1514" s="218">
        <f t="shared" si="1409"/>
        <v>1164397</v>
      </c>
      <c r="K1514" s="218">
        <f t="shared" si="1409"/>
        <v>2046936</v>
      </c>
      <c r="L1514" s="218">
        <f t="shared" si="1409"/>
        <v>1413750</v>
      </c>
      <c r="M1514" s="299">
        <f t="shared" si="1409"/>
        <v>1413750</v>
      </c>
      <c r="N1514" s="299">
        <f t="shared" si="1409"/>
        <v>1413750</v>
      </c>
      <c r="O1514" s="218">
        <f t="shared" si="1409"/>
        <v>0</v>
      </c>
      <c r="P1514" s="218">
        <f t="shared" si="1409"/>
        <v>918453</v>
      </c>
      <c r="Q1514" s="218"/>
      <c r="R1514" s="233"/>
      <c r="S1514" s="178"/>
    </row>
    <row r="1515" spans="1:19" x14ac:dyDescent="0.2">
      <c r="A1515" s="238" t="s">
        <v>130</v>
      </c>
      <c r="B1515" s="263"/>
      <c r="C1515" s="439">
        <f>C1516+C1517</f>
        <v>45000</v>
      </c>
      <c r="D1515" s="218">
        <f t="shared" ref="D1515:E1515" si="1410">D1516+D1517</f>
        <v>45000</v>
      </c>
      <c r="E1515" s="218">
        <f t="shared" si="1410"/>
        <v>45000</v>
      </c>
      <c r="F1515" s="220">
        <f t="shared" ref="F1515:P1515" si="1411">F1516+F1517</f>
        <v>0</v>
      </c>
      <c r="G1515" s="218" t="e">
        <f t="shared" si="1411"/>
        <v>#VALUE!</v>
      </c>
      <c r="H1515" s="298">
        <f t="shared" si="1411"/>
        <v>0</v>
      </c>
      <c r="I1515" s="218">
        <f t="shared" si="1411"/>
        <v>0</v>
      </c>
      <c r="J1515" s="218">
        <f t="shared" si="1411"/>
        <v>10007</v>
      </c>
      <c r="K1515" s="218">
        <f t="shared" si="1411"/>
        <v>60002</v>
      </c>
      <c r="L1515" s="218">
        <f t="shared" si="1411"/>
        <v>61506</v>
      </c>
      <c r="M1515" s="299">
        <f t="shared" si="1411"/>
        <v>63000</v>
      </c>
      <c r="N1515" s="299">
        <f t="shared" si="1411"/>
        <v>64500</v>
      </c>
      <c r="O1515" s="218">
        <f t="shared" si="1411"/>
        <v>0</v>
      </c>
      <c r="P1515" s="218">
        <f t="shared" si="1411"/>
        <v>63007.855614583321</v>
      </c>
      <c r="Q1515" s="218"/>
      <c r="R1515" s="233"/>
      <c r="S1515" s="178"/>
    </row>
    <row r="1516" spans="1:19" x14ac:dyDescent="0.2">
      <c r="A1516" s="240" t="s">
        <v>123</v>
      </c>
      <c r="B1516" s="263"/>
      <c r="C1516" s="439">
        <f>C1559</f>
        <v>45000</v>
      </c>
      <c r="D1516" s="218">
        <f t="shared" ref="D1516:E1516" si="1412">D1559</f>
        <v>45000</v>
      </c>
      <c r="E1516" s="218">
        <f t="shared" si="1412"/>
        <v>45000</v>
      </c>
      <c r="F1516" s="220">
        <f t="shared" ref="F1516:P1516" si="1413">F1559</f>
        <v>0</v>
      </c>
      <c r="G1516" s="218">
        <f t="shared" si="1413"/>
        <v>0</v>
      </c>
      <c r="H1516" s="298">
        <f t="shared" si="1413"/>
        <v>0</v>
      </c>
      <c r="I1516" s="218">
        <f t="shared" si="1413"/>
        <v>0</v>
      </c>
      <c r="J1516" s="218">
        <f t="shared" si="1413"/>
        <v>10007</v>
      </c>
      <c r="K1516" s="218">
        <f t="shared" si="1413"/>
        <v>60002</v>
      </c>
      <c r="L1516" s="218">
        <f t="shared" si="1413"/>
        <v>61506</v>
      </c>
      <c r="M1516" s="299">
        <f t="shared" si="1413"/>
        <v>63000</v>
      </c>
      <c r="N1516" s="299">
        <f t="shared" si="1413"/>
        <v>64500</v>
      </c>
      <c r="O1516" s="218">
        <f t="shared" si="1413"/>
        <v>0</v>
      </c>
      <c r="P1516" s="218">
        <f t="shared" si="1413"/>
        <v>63007.855614583321</v>
      </c>
      <c r="Q1516" s="218"/>
      <c r="R1516" s="233"/>
      <c r="S1516" s="178"/>
    </row>
    <row r="1517" spans="1:19" ht="36" x14ac:dyDescent="0.2">
      <c r="A1517" s="240" t="s">
        <v>124</v>
      </c>
      <c r="B1517" s="263" t="s">
        <v>129</v>
      </c>
      <c r="C1517" s="439">
        <f>C1560</f>
        <v>0</v>
      </c>
      <c r="D1517" s="218">
        <f>D1560</f>
        <v>0</v>
      </c>
      <c r="E1517" s="218">
        <f t="shared" ref="E1517" si="1414">E1560</f>
        <v>0</v>
      </c>
      <c r="F1517" s="220">
        <f t="shared" ref="F1517:P1517" si="1415">F1560</f>
        <v>0</v>
      </c>
      <c r="G1517" s="218" t="str">
        <f t="shared" si="1415"/>
        <v/>
      </c>
      <c r="H1517" s="298">
        <f t="shared" si="1415"/>
        <v>0</v>
      </c>
      <c r="I1517" s="218">
        <f t="shared" si="1415"/>
        <v>0</v>
      </c>
      <c r="J1517" s="218">
        <f t="shared" si="1415"/>
        <v>0</v>
      </c>
      <c r="K1517" s="218">
        <f t="shared" si="1415"/>
        <v>0</v>
      </c>
      <c r="L1517" s="218">
        <f t="shared" si="1415"/>
        <v>0</v>
      </c>
      <c r="M1517" s="299">
        <f t="shared" si="1415"/>
        <v>0</v>
      </c>
      <c r="N1517" s="299">
        <f t="shared" si="1415"/>
        <v>0</v>
      </c>
      <c r="O1517" s="218">
        <f t="shared" si="1415"/>
        <v>0</v>
      </c>
      <c r="P1517" s="218">
        <f t="shared" si="1415"/>
        <v>0</v>
      </c>
      <c r="Q1517" s="218"/>
      <c r="R1517" s="233"/>
      <c r="S1517" s="178"/>
    </row>
    <row r="1518" spans="1:19" ht="24" x14ac:dyDescent="0.2">
      <c r="A1518" s="244" t="s">
        <v>584</v>
      </c>
      <c r="B1518" s="332"/>
      <c r="C1518" s="333"/>
      <c r="D1518" s="301"/>
      <c r="E1518" s="301"/>
      <c r="F1518" s="303"/>
      <c r="G1518" s="301"/>
      <c r="H1518" s="304"/>
      <c r="I1518" s="301"/>
      <c r="J1518" s="301"/>
      <c r="K1518" s="301"/>
      <c r="L1518" s="301"/>
      <c r="M1518" s="305"/>
      <c r="N1518" s="305"/>
      <c r="O1518" s="301"/>
      <c r="P1518" s="301"/>
      <c r="Q1518" s="301"/>
      <c r="R1518" s="306"/>
    </row>
    <row r="1519" spans="1:19" x14ac:dyDescent="0.2">
      <c r="A1519" s="239" t="s">
        <v>118</v>
      </c>
      <c r="B1519" s="263"/>
      <c r="C1519" s="439">
        <f>SUM(C1520:C1523)</f>
        <v>3207</v>
      </c>
      <c r="D1519" s="218">
        <f t="shared" ref="D1519:E1519" si="1416">SUM(D1520:D1523)</f>
        <v>12000</v>
      </c>
      <c r="E1519" s="218">
        <f t="shared" si="1416"/>
        <v>12000</v>
      </c>
      <c r="F1519" s="220">
        <f t="shared" ref="F1519:P1519" si="1417">SUM(F1520:F1523)</f>
        <v>0</v>
      </c>
      <c r="G1519" s="218" t="e">
        <f t="shared" si="1417"/>
        <v>#VALUE!</v>
      </c>
      <c r="H1519" s="298">
        <f t="shared" si="1417"/>
        <v>0</v>
      </c>
      <c r="I1519" s="218">
        <f t="shared" si="1417"/>
        <v>0</v>
      </c>
      <c r="J1519" s="218">
        <f t="shared" si="1417"/>
        <v>0</v>
      </c>
      <c r="K1519" s="218">
        <f t="shared" si="1417"/>
        <v>0</v>
      </c>
      <c r="L1519" s="218">
        <f t="shared" si="1417"/>
        <v>0</v>
      </c>
      <c r="M1519" s="299">
        <f t="shared" si="1417"/>
        <v>0</v>
      </c>
      <c r="N1519" s="299">
        <f t="shared" si="1417"/>
        <v>0</v>
      </c>
      <c r="O1519" s="218">
        <f t="shared" si="1417"/>
        <v>0</v>
      </c>
      <c r="P1519" s="218">
        <f t="shared" si="1417"/>
        <v>0</v>
      </c>
      <c r="Q1519" s="218"/>
      <c r="R1519" s="233"/>
      <c r="S1519" s="178"/>
    </row>
    <row r="1520" spans="1:19" x14ac:dyDescent="0.2">
      <c r="A1520" s="238" t="s">
        <v>119</v>
      </c>
      <c r="B1520" s="263"/>
      <c r="C1520" s="439"/>
      <c r="D1520" s="218"/>
      <c r="E1520" s="218"/>
      <c r="F1520" s="220"/>
      <c r="G1520" s="218"/>
      <c r="H1520" s="298"/>
      <c r="I1520" s="218"/>
      <c r="J1520" s="218"/>
      <c r="K1520" s="218"/>
      <c r="L1520" s="218"/>
      <c r="M1520" s="299"/>
      <c r="N1520" s="299"/>
      <c r="O1520" s="218"/>
      <c r="P1520" s="218"/>
      <c r="Q1520" s="218"/>
      <c r="R1520" s="233"/>
      <c r="S1520" s="178"/>
    </row>
    <row r="1521" spans="1:19" x14ac:dyDescent="0.2">
      <c r="A1521" s="238" t="s">
        <v>120</v>
      </c>
      <c r="B1521" s="263"/>
      <c r="C1521" s="439"/>
      <c r="D1521" s="218"/>
      <c r="E1521" s="218"/>
      <c r="F1521" s="220"/>
      <c r="G1521" s="218"/>
      <c r="H1521" s="298"/>
      <c r="I1521" s="218"/>
      <c r="J1521" s="218"/>
      <c r="K1521" s="218"/>
      <c r="L1521" s="218"/>
      <c r="M1521" s="299"/>
      <c r="N1521" s="299"/>
      <c r="O1521" s="218"/>
      <c r="P1521" s="218"/>
      <c r="Q1521" s="218"/>
      <c r="R1521" s="233"/>
      <c r="S1521" s="178"/>
    </row>
    <row r="1522" spans="1:19" ht="24" x14ac:dyDescent="0.2">
      <c r="A1522" s="238" t="s">
        <v>616</v>
      </c>
      <c r="B1522" s="263"/>
      <c r="C1522" s="439"/>
      <c r="D1522" s="218"/>
      <c r="E1522" s="218"/>
      <c r="F1522" s="220"/>
      <c r="G1522" s="218"/>
      <c r="H1522" s="298"/>
      <c r="I1522" s="218"/>
      <c r="J1522" s="218"/>
      <c r="K1522" s="218"/>
      <c r="L1522" s="218"/>
      <c r="M1522" s="299"/>
      <c r="N1522" s="299"/>
      <c r="O1522" s="218"/>
      <c r="P1522" s="218"/>
      <c r="Q1522" s="218"/>
      <c r="R1522" s="233"/>
      <c r="S1522" s="178"/>
    </row>
    <row r="1523" spans="1:19" x14ac:dyDescent="0.2">
      <c r="A1523" s="239" t="s">
        <v>122</v>
      </c>
      <c r="B1523" s="263"/>
      <c r="C1523" s="439">
        <f>C1524+C1525</f>
        <v>3207</v>
      </c>
      <c r="D1523" s="218">
        <f t="shared" ref="D1523:E1523" si="1418">D1524+D1525</f>
        <v>12000</v>
      </c>
      <c r="E1523" s="218">
        <f t="shared" si="1418"/>
        <v>12000</v>
      </c>
      <c r="F1523" s="220">
        <f t="shared" ref="F1523:P1523" si="1419">F1524+F1525</f>
        <v>0</v>
      </c>
      <c r="G1523" s="218" t="e">
        <f t="shared" si="1419"/>
        <v>#VALUE!</v>
      </c>
      <c r="H1523" s="298">
        <f t="shared" si="1419"/>
        <v>0</v>
      </c>
      <c r="I1523" s="218">
        <f t="shared" si="1419"/>
        <v>0</v>
      </c>
      <c r="J1523" s="218">
        <f t="shared" si="1419"/>
        <v>0</v>
      </c>
      <c r="K1523" s="218">
        <f t="shared" si="1419"/>
        <v>0</v>
      </c>
      <c r="L1523" s="218">
        <f t="shared" si="1419"/>
        <v>0</v>
      </c>
      <c r="M1523" s="299">
        <f t="shared" si="1419"/>
        <v>0</v>
      </c>
      <c r="N1523" s="299">
        <f t="shared" si="1419"/>
        <v>0</v>
      </c>
      <c r="O1523" s="218">
        <f t="shared" si="1419"/>
        <v>0</v>
      </c>
      <c r="P1523" s="218">
        <f t="shared" si="1419"/>
        <v>0</v>
      </c>
      <c r="Q1523" s="218"/>
      <c r="R1523" s="233"/>
      <c r="S1523" s="178"/>
    </row>
    <row r="1524" spans="1:19" x14ac:dyDescent="0.2">
      <c r="A1524" s="240" t="s">
        <v>123</v>
      </c>
      <c r="B1524" s="263"/>
      <c r="C1524" s="439">
        <f>C1529</f>
        <v>0</v>
      </c>
      <c r="D1524" s="218">
        <f t="shared" ref="D1524:E1524" si="1420">D1529</f>
        <v>0</v>
      </c>
      <c r="E1524" s="218">
        <f t="shared" si="1420"/>
        <v>0</v>
      </c>
      <c r="F1524" s="220">
        <f t="shared" ref="F1524:P1524" si="1421">F1529</f>
        <v>0</v>
      </c>
      <c r="G1524" s="218">
        <f t="shared" si="1421"/>
        <v>0</v>
      </c>
      <c r="H1524" s="298">
        <f t="shared" si="1421"/>
        <v>0</v>
      </c>
      <c r="I1524" s="218">
        <f t="shared" si="1421"/>
        <v>0</v>
      </c>
      <c r="J1524" s="218">
        <f t="shared" si="1421"/>
        <v>0</v>
      </c>
      <c r="K1524" s="218">
        <f t="shared" si="1421"/>
        <v>0</v>
      </c>
      <c r="L1524" s="218">
        <f t="shared" si="1421"/>
        <v>0</v>
      </c>
      <c r="M1524" s="299">
        <f t="shared" si="1421"/>
        <v>0</v>
      </c>
      <c r="N1524" s="299">
        <f t="shared" si="1421"/>
        <v>0</v>
      </c>
      <c r="O1524" s="218">
        <f t="shared" si="1421"/>
        <v>0</v>
      </c>
      <c r="P1524" s="218">
        <f t="shared" si="1421"/>
        <v>0</v>
      </c>
      <c r="Q1524" s="218"/>
      <c r="R1524" s="233"/>
      <c r="S1524" s="178"/>
    </row>
    <row r="1525" spans="1:19" ht="36" x14ac:dyDescent="0.2">
      <c r="A1525" s="240" t="s">
        <v>124</v>
      </c>
      <c r="B1525" s="263"/>
      <c r="C1525" s="439">
        <f>C1530</f>
        <v>3207</v>
      </c>
      <c r="D1525" s="218">
        <f t="shared" ref="D1525:E1525" si="1422">D1530</f>
        <v>12000</v>
      </c>
      <c r="E1525" s="218">
        <f t="shared" si="1422"/>
        <v>12000</v>
      </c>
      <c r="F1525" s="220">
        <f t="shared" ref="F1525:P1525" si="1423">F1530</f>
        <v>0</v>
      </c>
      <c r="G1525" s="218" t="str">
        <f t="shared" si="1423"/>
        <v>63.08.00 Eiropas Sociālā fonda (ESF) projekti (2014-2020) (2021.gadam)</v>
      </c>
      <c r="H1525" s="298">
        <f t="shared" si="1423"/>
        <v>0</v>
      </c>
      <c r="I1525" s="218">
        <f t="shared" si="1423"/>
        <v>0</v>
      </c>
      <c r="J1525" s="218">
        <f t="shared" si="1423"/>
        <v>0</v>
      </c>
      <c r="K1525" s="218">
        <f t="shared" si="1423"/>
        <v>0</v>
      </c>
      <c r="L1525" s="218">
        <f t="shared" si="1423"/>
        <v>0</v>
      </c>
      <c r="M1525" s="299">
        <f t="shared" si="1423"/>
        <v>0</v>
      </c>
      <c r="N1525" s="299">
        <f t="shared" si="1423"/>
        <v>0</v>
      </c>
      <c r="O1525" s="218">
        <f t="shared" si="1423"/>
        <v>0</v>
      </c>
      <c r="P1525" s="218">
        <f t="shared" si="1423"/>
        <v>0</v>
      </c>
      <c r="Q1525" s="218"/>
      <c r="R1525" s="233"/>
      <c r="S1525" s="178"/>
    </row>
    <row r="1526" spans="1:19" x14ac:dyDescent="0.2">
      <c r="A1526" s="239" t="s">
        <v>125</v>
      </c>
      <c r="B1526" s="263"/>
      <c r="C1526" s="439"/>
      <c r="D1526" s="218"/>
      <c r="E1526" s="218"/>
      <c r="F1526" s="220"/>
      <c r="G1526" s="218"/>
      <c r="H1526" s="298"/>
      <c r="I1526" s="218"/>
      <c r="J1526" s="218"/>
      <c r="K1526" s="218"/>
      <c r="L1526" s="218"/>
      <c r="M1526" s="299"/>
      <c r="N1526" s="299"/>
      <c r="O1526" s="218"/>
      <c r="P1526" s="218"/>
      <c r="Q1526" s="218"/>
      <c r="R1526" s="233"/>
      <c r="S1526" s="178"/>
    </row>
    <row r="1527" spans="1:19" x14ac:dyDescent="0.2">
      <c r="A1527" s="238" t="s">
        <v>126</v>
      </c>
      <c r="B1527" s="263"/>
      <c r="C1527" s="439"/>
      <c r="D1527" s="218"/>
      <c r="E1527" s="218"/>
      <c r="F1527" s="220"/>
      <c r="G1527" s="218"/>
      <c r="H1527" s="298"/>
      <c r="I1527" s="218"/>
      <c r="J1527" s="218"/>
      <c r="K1527" s="218"/>
      <c r="L1527" s="218"/>
      <c r="M1527" s="299"/>
      <c r="N1527" s="299"/>
      <c r="O1527" s="218"/>
      <c r="P1527" s="218"/>
      <c r="Q1527" s="218"/>
      <c r="R1527" s="233"/>
      <c r="S1527" s="178"/>
    </row>
    <row r="1528" spans="1:19" x14ac:dyDescent="0.2">
      <c r="A1528" s="238" t="s">
        <v>127</v>
      </c>
      <c r="B1528" s="263"/>
      <c r="C1528" s="439">
        <f>C1529+C1530</f>
        <v>3207</v>
      </c>
      <c r="D1528" s="218">
        <f t="shared" ref="D1528:E1528" si="1424">D1529+D1530</f>
        <v>12000</v>
      </c>
      <c r="E1528" s="218">
        <f t="shared" si="1424"/>
        <v>12000</v>
      </c>
      <c r="F1528" s="220">
        <f t="shared" ref="F1528:P1528" si="1425">F1529+F1530</f>
        <v>0</v>
      </c>
      <c r="G1528" s="218" t="e">
        <f t="shared" si="1425"/>
        <v>#VALUE!</v>
      </c>
      <c r="H1528" s="298">
        <f t="shared" si="1425"/>
        <v>0</v>
      </c>
      <c r="I1528" s="218">
        <f t="shared" si="1425"/>
        <v>0</v>
      </c>
      <c r="J1528" s="218">
        <f t="shared" si="1425"/>
        <v>0</v>
      </c>
      <c r="K1528" s="218">
        <f t="shared" si="1425"/>
        <v>0</v>
      </c>
      <c r="L1528" s="218">
        <f t="shared" si="1425"/>
        <v>0</v>
      </c>
      <c r="M1528" s="299">
        <f t="shared" si="1425"/>
        <v>0</v>
      </c>
      <c r="N1528" s="299">
        <f t="shared" si="1425"/>
        <v>0</v>
      </c>
      <c r="O1528" s="218">
        <f t="shared" si="1425"/>
        <v>0</v>
      </c>
      <c r="P1528" s="218">
        <f t="shared" si="1425"/>
        <v>0</v>
      </c>
      <c r="Q1528" s="218"/>
      <c r="R1528" s="233"/>
      <c r="S1528" s="178"/>
    </row>
    <row r="1529" spans="1:19" x14ac:dyDescent="0.2">
      <c r="A1529" s="240" t="s">
        <v>123</v>
      </c>
      <c r="B1529" s="263"/>
      <c r="C1529" s="439">
        <f>C1543</f>
        <v>0</v>
      </c>
      <c r="D1529" s="218">
        <f t="shared" ref="D1529:E1529" si="1426">D1543</f>
        <v>0</v>
      </c>
      <c r="E1529" s="218">
        <f t="shared" si="1426"/>
        <v>0</v>
      </c>
      <c r="F1529" s="220">
        <f t="shared" ref="F1529:P1529" si="1427">F1543</f>
        <v>0</v>
      </c>
      <c r="G1529" s="218">
        <f t="shared" si="1427"/>
        <v>0</v>
      </c>
      <c r="H1529" s="298">
        <f t="shared" si="1427"/>
        <v>0</v>
      </c>
      <c r="I1529" s="218">
        <f t="shared" si="1427"/>
        <v>0</v>
      </c>
      <c r="J1529" s="218">
        <f t="shared" si="1427"/>
        <v>0</v>
      </c>
      <c r="K1529" s="218">
        <f t="shared" si="1427"/>
        <v>0</v>
      </c>
      <c r="L1529" s="218">
        <f t="shared" si="1427"/>
        <v>0</v>
      </c>
      <c r="M1529" s="299">
        <f t="shared" si="1427"/>
        <v>0</v>
      </c>
      <c r="N1529" s="299">
        <f t="shared" si="1427"/>
        <v>0</v>
      </c>
      <c r="O1529" s="218">
        <f t="shared" si="1427"/>
        <v>0</v>
      </c>
      <c r="P1529" s="218">
        <f t="shared" si="1427"/>
        <v>0</v>
      </c>
      <c r="Q1529" s="218"/>
      <c r="R1529" s="233"/>
      <c r="S1529" s="178"/>
    </row>
    <row r="1530" spans="1:19" ht="36" x14ac:dyDescent="0.2">
      <c r="A1530" s="240" t="s">
        <v>124</v>
      </c>
      <c r="B1530" s="263" t="s">
        <v>129</v>
      </c>
      <c r="C1530" s="439">
        <f>C1544</f>
        <v>3207</v>
      </c>
      <c r="D1530" s="218">
        <f t="shared" ref="D1530:E1530" si="1428">D1544</f>
        <v>12000</v>
      </c>
      <c r="E1530" s="218">
        <f t="shared" si="1428"/>
        <v>12000</v>
      </c>
      <c r="F1530" s="220">
        <f t="shared" ref="F1530:P1530" si="1429">F1544</f>
        <v>0</v>
      </c>
      <c r="G1530" s="218" t="str">
        <f t="shared" si="1429"/>
        <v>63.08.00 Eiropas Sociālā fonda (ESF) projekti (2014-2020) (2021.gadam)</v>
      </c>
      <c r="H1530" s="298">
        <f t="shared" si="1429"/>
        <v>0</v>
      </c>
      <c r="I1530" s="218">
        <f t="shared" si="1429"/>
        <v>0</v>
      </c>
      <c r="J1530" s="218">
        <f t="shared" si="1429"/>
        <v>0</v>
      </c>
      <c r="K1530" s="218">
        <f t="shared" si="1429"/>
        <v>0</v>
      </c>
      <c r="L1530" s="218">
        <f t="shared" si="1429"/>
        <v>0</v>
      </c>
      <c r="M1530" s="299">
        <f t="shared" si="1429"/>
        <v>0</v>
      </c>
      <c r="N1530" s="299">
        <f t="shared" si="1429"/>
        <v>0</v>
      </c>
      <c r="O1530" s="218">
        <f t="shared" si="1429"/>
        <v>0</v>
      </c>
      <c r="P1530" s="218">
        <f t="shared" si="1429"/>
        <v>0</v>
      </c>
      <c r="Q1530" s="218"/>
      <c r="R1530" s="233"/>
      <c r="S1530" s="178"/>
    </row>
    <row r="1531" spans="1:19" ht="48" x14ac:dyDescent="0.2">
      <c r="A1531" s="247" t="s">
        <v>377</v>
      </c>
      <c r="B1531" s="211"/>
      <c r="C1531" s="308"/>
      <c r="D1531" s="211"/>
      <c r="E1531" s="211"/>
      <c r="F1531" s="309"/>
      <c r="G1531" s="211"/>
      <c r="H1531" s="310"/>
      <c r="I1531" s="211"/>
      <c r="J1531" s="211"/>
      <c r="K1531" s="211"/>
      <c r="L1531" s="211"/>
      <c r="M1531" s="311"/>
      <c r="N1531" s="311"/>
      <c r="O1531" s="211"/>
      <c r="P1531" s="211"/>
      <c r="Q1531" s="211"/>
      <c r="R1531" s="312"/>
    </row>
    <row r="1532" spans="1:19" ht="24" x14ac:dyDescent="0.2">
      <c r="A1532" s="247" t="s">
        <v>378</v>
      </c>
      <c r="B1532" s="211"/>
      <c r="C1532" s="308"/>
      <c r="D1532" s="211"/>
      <c r="E1532" s="211"/>
      <c r="F1532" s="309"/>
      <c r="G1532" s="211"/>
      <c r="H1532" s="310"/>
      <c r="I1532" s="211"/>
      <c r="J1532" s="211"/>
      <c r="K1532" s="211"/>
      <c r="L1532" s="211"/>
      <c r="M1532" s="311"/>
      <c r="N1532" s="311"/>
      <c r="O1532" s="211"/>
      <c r="P1532" s="211"/>
      <c r="Q1532" s="211"/>
      <c r="R1532" s="312"/>
    </row>
    <row r="1533" spans="1:19" x14ac:dyDescent="0.2">
      <c r="A1533" s="239" t="s">
        <v>118</v>
      </c>
      <c r="B1533" s="263"/>
      <c r="C1533" s="439">
        <f>SUM(C1534:C1537)</f>
        <v>3207</v>
      </c>
      <c r="D1533" s="218">
        <f t="shared" ref="D1533:E1533" si="1430">SUM(D1534:D1537)</f>
        <v>12000</v>
      </c>
      <c r="E1533" s="218">
        <f t="shared" si="1430"/>
        <v>12000</v>
      </c>
      <c r="F1533" s="220">
        <f t="shared" ref="F1533:P1533" si="1431">SUM(F1534:F1537)</f>
        <v>0</v>
      </c>
      <c r="G1533" s="218" t="e">
        <f t="shared" si="1431"/>
        <v>#VALUE!</v>
      </c>
      <c r="H1533" s="298">
        <f t="shared" si="1431"/>
        <v>0</v>
      </c>
      <c r="I1533" s="218">
        <f t="shared" si="1431"/>
        <v>0</v>
      </c>
      <c r="J1533" s="218">
        <f t="shared" si="1431"/>
        <v>0</v>
      </c>
      <c r="K1533" s="218">
        <f t="shared" si="1431"/>
        <v>0</v>
      </c>
      <c r="L1533" s="218">
        <f t="shared" si="1431"/>
        <v>0</v>
      </c>
      <c r="M1533" s="299">
        <f t="shared" si="1431"/>
        <v>0</v>
      </c>
      <c r="N1533" s="299">
        <f t="shared" si="1431"/>
        <v>0</v>
      </c>
      <c r="O1533" s="218">
        <f t="shared" si="1431"/>
        <v>0</v>
      </c>
      <c r="P1533" s="218">
        <f t="shared" si="1431"/>
        <v>0</v>
      </c>
      <c r="Q1533" s="218"/>
      <c r="R1533" s="233"/>
      <c r="S1533" s="178"/>
    </row>
    <row r="1534" spans="1:19" x14ac:dyDescent="0.2">
      <c r="A1534" s="238" t="s">
        <v>119</v>
      </c>
      <c r="B1534" s="263"/>
      <c r="C1534" s="439"/>
      <c r="D1534" s="218"/>
      <c r="E1534" s="218"/>
      <c r="F1534" s="220"/>
      <c r="G1534" s="218"/>
      <c r="H1534" s="298"/>
      <c r="I1534" s="218"/>
      <c r="J1534" s="218"/>
      <c r="K1534" s="218"/>
      <c r="L1534" s="218"/>
      <c r="M1534" s="299"/>
      <c r="N1534" s="299"/>
      <c r="O1534" s="218"/>
      <c r="P1534" s="218"/>
      <c r="Q1534" s="218"/>
      <c r="R1534" s="233"/>
      <c r="S1534" s="178"/>
    </row>
    <row r="1535" spans="1:19" x14ac:dyDescent="0.2">
      <c r="A1535" s="238" t="s">
        <v>120</v>
      </c>
      <c r="B1535" s="263"/>
      <c r="C1535" s="439"/>
      <c r="D1535" s="218"/>
      <c r="E1535" s="218"/>
      <c r="F1535" s="220"/>
      <c r="G1535" s="218"/>
      <c r="H1535" s="298"/>
      <c r="I1535" s="218"/>
      <c r="J1535" s="218"/>
      <c r="K1535" s="218"/>
      <c r="L1535" s="218"/>
      <c r="M1535" s="299"/>
      <c r="N1535" s="299"/>
      <c r="O1535" s="218"/>
      <c r="P1535" s="218"/>
      <c r="Q1535" s="218"/>
      <c r="R1535" s="233"/>
      <c r="S1535" s="178"/>
    </row>
    <row r="1536" spans="1:19" ht="24" x14ac:dyDescent="0.2">
      <c r="A1536" s="238" t="s">
        <v>616</v>
      </c>
      <c r="B1536" s="263"/>
      <c r="C1536" s="439"/>
      <c r="D1536" s="218"/>
      <c r="E1536" s="218"/>
      <c r="F1536" s="220"/>
      <c r="G1536" s="218"/>
      <c r="H1536" s="298"/>
      <c r="I1536" s="218"/>
      <c r="J1536" s="218"/>
      <c r="K1536" s="218"/>
      <c r="L1536" s="218"/>
      <c r="M1536" s="299"/>
      <c r="N1536" s="299"/>
      <c r="O1536" s="218"/>
      <c r="P1536" s="218"/>
      <c r="Q1536" s="218"/>
      <c r="R1536" s="233"/>
      <c r="S1536" s="178"/>
    </row>
    <row r="1537" spans="1:19" x14ac:dyDescent="0.2">
      <c r="A1537" s="239" t="s">
        <v>122</v>
      </c>
      <c r="B1537" s="263"/>
      <c r="C1537" s="439">
        <f>C1538+C1539</f>
        <v>3207</v>
      </c>
      <c r="D1537" s="218">
        <f t="shared" ref="D1537:E1537" si="1432">D1538+D1539</f>
        <v>12000</v>
      </c>
      <c r="E1537" s="218">
        <f t="shared" si="1432"/>
        <v>12000</v>
      </c>
      <c r="F1537" s="220">
        <f t="shared" ref="F1537:P1537" si="1433">F1538+F1539</f>
        <v>0</v>
      </c>
      <c r="G1537" s="218" t="e">
        <f t="shared" si="1433"/>
        <v>#VALUE!</v>
      </c>
      <c r="H1537" s="298">
        <f t="shared" si="1433"/>
        <v>0</v>
      </c>
      <c r="I1537" s="218">
        <f t="shared" si="1433"/>
        <v>0</v>
      </c>
      <c r="J1537" s="218">
        <f t="shared" si="1433"/>
        <v>0</v>
      </c>
      <c r="K1537" s="218">
        <f t="shared" si="1433"/>
        <v>0</v>
      </c>
      <c r="L1537" s="218">
        <f t="shared" si="1433"/>
        <v>0</v>
      </c>
      <c r="M1537" s="299">
        <f t="shared" si="1433"/>
        <v>0</v>
      </c>
      <c r="N1537" s="299">
        <f t="shared" si="1433"/>
        <v>0</v>
      </c>
      <c r="O1537" s="218">
        <f t="shared" si="1433"/>
        <v>0</v>
      </c>
      <c r="P1537" s="218">
        <f t="shared" si="1433"/>
        <v>0</v>
      </c>
      <c r="Q1537" s="218"/>
      <c r="R1537" s="233"/>
      <c r="S1537" s="178"/>
    </row>
    <row r="1538" spans="1:19" x14ac:dyDescent="0.2">
      <c r="A1538" s="240" t="s">
        <v>123</v>
      </c>
      <c r="B1538" s="263"/>
      <c r="C1538" s="439">
        <f>C1543</f>
        <v>0</v>
      </c>
      <c r="D1538" s="218">
        <f t="shared" ref="D1538:E1538" si="1434">D1543</f>
        <v>0</v>
      </c>
      <c r="E1538" s="218">
        <f t="shared" si="1434"/>
        <v>0</v>
      </c>
      <c r="F1538" s="220">
        <f t="shared" ref="F1538:P1538" si="1435">F1543</f>
        <v>0</v>
      </c>
      <c r="G1538" s="218">
        <f t="shared" si="1435"/>
        <v>0</v>
      </c>
      <c r="H1538" s="298">
        <f t="shared" si="1435"/>
        <v>0</v>
      </c>
      <c r="I1538" s="218">
        <f t="shared" si="1435"/>
        <v>0</v>
      </c>
      <c r="J1538" s="218">
        <f t="shared" si="1435"/>
        <v>0</v>
      </c>
      <c r="K1538" s="218">
        <f t="shared" si="1435"/>
        <v>0</v>
      </c>
      <c r="L1538" s="218">
        <f t="shared" si="1435"/>
        <v>0</v>
      </c>
      <c r="M1538" s="299">
        <f t="shared" si="1435"/>
        <v>0</v>
      </c>
      <c r="N1538" s="299">
        <f t="shared" si="1435"/>
        <v>0</v>
      </c>
      <c r="O1538" s="218">
        <f t="shared" si="1435"/>
        <v>0</v>
      </c>
      <c r="P1538" s="218">
        <f t="shared" si="1435"/>
        <v>0</v>
      </c>
      <c r="Q1538" s="218"/>
      <c r="R1538" s="233"/>
      <c r="S1538" s="178"/>
    </row>
    <row r="1539" spans="1:19" ht="36" x14ac:dyDescent="0.2">
      <c r="A1539" s="240" t="s">
        <v>124</v>
      </c>
      <c r="B1539" s="263"/>
      <c r="C1539" s="439">
        <f>C1544</f>
        <v>3207</v>
      </c>
      <c r="D1539" s="218">
        <f t="shared" ref="D1539:E1539" si="1436">D1544</f>
        <v>12000</v>
      </c>
      <c r="E1539" s="218">
        <f t="shared" si="1436"/>
        <v>12000</v>
      </c>
      <c r="F1539" s="220">
        <f t="shared" ref="F1539:P1539" si="1437">F1544</f>
        <v>0</v>
      </c>
      <c r="G1539" s="218" t="str">
        <f t="shared" si="1437"/>
        <v>63.08.00 Eiropas Sociālā fonda (ESF) projekti (2014-2020) (2021.gadam)</v>
      </c>
      <c r="H1539" s="298">
        <f t="shared" si="1437"/>
        <v>0</v>
      </c>
      <c r="I1539" s="218">
        <f t="shared" si="1437"/>
        <v>0</v>
      </c>
      <c r="J1539" s="218">
        <f t="shared" si="1437"/>
        <v>0</v>
      </c>
      <c r="K1539" s="218">
        <f t="shared" si="1437"/>
        <v>0</v>
      </c>
      <c r="L1539" s="218">
        <f t="shared" si="1437"/>
        <v>0</v>
      </c>
      <c r="M1539" s="299">
        <f t="shared" si="1437"/>
        <v>0</v>
      </c>
      <c r="N1539" s="299">
        <f t="shared" si="1437"/>
        <v>0</v>
      </c>
      <c r="O1539" s="218">
        <f t="shared" si="1437"/>
        <v>0</v>
      </c>
      <c r="P1539" s="218">
        <f t="shared" si="1437"/>
        <v>0</v>
      </c>
      <c r="Q1539" s="218"/>
      <c r="R1539" s="233"/>
      <c r="S1539" s="178"/>
    </row>
    <row r="1540" spans="1:19" x14ac:dyDescent="0.2">
      <c r="A1540" s="239" t="s">
        <v>125</v>
      </c>
      <c r="B1540" s="263"/>
      <c r="C1540" s="439"/>
      <c r="D1540" s="218"/>
      <c r="E1540" s="218"/>
      <c r="F1540" s="220"/>
      <c r="G1540" s="218"/>
      <c r="H1540" s="298"/>
      <c r="I1540" s="218"/>
      <c r="J1540" s="218"/>
      <c r="K1540" s="218"/>
      <c r="L1540" s="218"/>
      <c r="M1540" s="299"/>
      <c r="N1540" s="299"/>
      <c r="O1540" s="218"/>
      <c r="P1540" s="218"/>
      <c r="Q1540" s="218"/>
      <c r="R1540" s="233"/>
      <c r="S1540" s="178"/>
    </row>
    <row r="1541" spans="1:19" x14ac:dyDescent="0.2">
      <c r="A1541" s="238" t="s">
        <v>126</v>
      </c>
      <c r="B1541" s="263"/>
      <c r="C1541" s="439"/>
      <c r="D1541" s="218"/>
      <c r="E1541" s="218"/>
      <c r="F1541" s="220"/>
      <c r="G1541" s="218"/>
      <c r="H1541" s="298"/>
      <c r="I1541" s="218"/>
      <c r="J1541" s="218"/>
      <c r="K1541" s="218"/>
      <c r="L1541" s="218"/>
      <c r="M1541" s="299"/>
      <c r="N1541" s="299"/>
      <c r="O1541" s="218"/>
      <c r="P1541" s="218"/>
      <c r="Q1541" s="218"/>
      <c r="R1541" s="233"/>
      <c r="S1541" s="178"/>
    </row>
    <row r="1542" spans="1:19" x14ac:dyDescent="0.2">
      <c r="A1542" s="238" t="s">
        <v>127</v>
      </c>
      <c r="B1542" s="263"/>
      <c r="C1542" s="439">
        <f>C1543+C1544</f>
        <v>3207</v>
      </c>
      <c r="D1542" s="218">
        <f t="shared" ref="D1542:E1542" si="1438">D1543+D1544</f>
        <v>12000</v>
      </c>
      <c r="E1542" s="218">
        <f t="shared" si="1438"/>
        <v>12000</v>
      </c>
      <c r="F1542" s="220">
        <f t="shared" ref="F1542:P1542" si="1439">F1543+F1544</f>
        <v>0</v>
      </c>
      <c r="G1542" s="218" t="e">
        <f t="shared" si="1439"/>
        <v>#VALUE!</v>
      </c>
      <c r="H1542" s="298">
        <f t="shared" si="1439"/>
        <v>0</v>
      </c>
      <c r="I1542" s="218">
        <f t="shared" si="1439"/>
        <v>0</v>
      </c>
      <c r="J1542" s="218">
        <f t="shared" si="1439"/>
        <v>0</v>
      </c>
      <c r="K1542" s="218">
        <f t="shared" si="1439"/>
        <v>0</v>
      </c>
      <c r="L1542" s="218">
        <f t="shared" si="1439"/>
        <v>0</v>
      </c>
      <c r="M1542" s="299">
        <f t="shared" si="1439"/>
        <v>0</v>
      </c>
      <c r="N1542" s="299">
        <f t="shared" si="1439"/>
        <v>0</v>
      </c>
      <c r="O1542" s="218">
        <f t="shared" si="1439"/>
        <v>0</v>
      </c>
      <c r="P1542" s="218">
        <f t="shared" si="1439"/>
        <v>0</v>
      </c>
      <c r="Q1542" s="218"/>
      <c r="R1542" s="233"/>
      <c r="S1542" s="178"/>
    </row>
    <row r="1543" spans="1:19" x14ac:dyDescent="0.2">
      <c r="A1543" s="240" t="s">
        <v>123</v>
      </c>
      <c r="B1543" s="263"/>
      <c r="C1543" s="439"/>
      <c r="D1543" s="218"/>
      <c r="E1543" s="218"/>
      <c r="F1543" s="220"/>
      <c r="G1543" s="218"/>
      <c r="H1543" s="298"/>
      <c r="I1543" s="218"/>
      <c r="J1543" s="218"/>
      <c r="K1543" s="218"/>
      <c r="L1543" s="218"/>
      <c r="M1543" s="299"/>
      <c r="N1543" s="299"/>
      <c r="O1543" s="218"/>
      <c r="P1543" s="218"/>
      <c r="Q1543" s="218"/>
      <c r="R1543" s="386"/>
      <c r="S1543" s="178"/>
    </row>
    <row r="1544" spans="1:19" ht="48" x14ac:dyDescent="0.2">
      <c r="A1544" s="240" t="s">
        <v>124</v>
      </c>
      <c r="B1544" s="263" t="s">
        <v>143</v>
      </c>
      <c r="C1544" s="439">
        <v>3207</v>
      </c>
      <c r="D1544" s="218">
        <v>12000</v>
      </c>
      <c r="E1544" s="218">
        <v>12000</v>
      </c>
      <c r="F1544" s="433"/>
      <c r="G1544" s="218" t="s">
        <v>143</v>
      </c>
      <c r="H1544" s="298"/>
      <c r="I1544" s="218"/>
      <c r="J1544" s="218"/>
      <c r="K1544" s="218"/>
      <c r="L1544" s="218"/>
      <c r="M1544" s="299"/>
      <c r="N1544" s="299"/>
      <c r="O1544" s="218"/>
      <c r="P1544" s="218"/>
      <c r="Q1544" s="218" t="s">
        <v>420</v>
      </c>
      <c r="R1544" s="215" t="s">
        <v>585</v>
      </c>
      <c r="S1544" s="184" t="s">
        <v>129</v>
      </c>
    </row>
    <row r="1545" spans="1:19" ht="24" x14ac:dyDescent="0.2">
      <c r="A1545" s="244" t="s">
        <v>379</v>
      </c>
      <c r="B1545" s="332"/>
      <c r="C1545" s="333"/>
      <c r="D1545" s="301"/>
      <c r="E1545" s="301"/>
      <c r="F1545" s="303"/>
      <c r="G1545" s="301"/>
      <c r="H1545" s="304"/>
      <c r="I1545" s="301"/>
      <c r="J1545" s="301"/>
      <c r="K1545" s="301"/>
      <c r="L1545" s="301"/>
      <c r="M1545" s="305"/>
      <c r="N1545" s="305"/>
      <c r="O1545" s="301"/>
      <c r="P1545" s="301"/>
      <c r="Q1545" s="301"/>
      <c r="R1545" s="306"/>
    </row>
    <row r="1546" spans="1:19" x14ac:dyDescent="0.2">
      <c r="A1546" s="239" t="s">
        <v>118</v>
      </c>
      <c r="B1546" s="263"/>
      <c r="C1546" s="439">
        <f>SUM(C1547:C1550)</f>
        <v>844514</v>
      </c>
      <c r="D1546" s="218">
        <f t="shared" ref="D1546:E1546" si="1440">SUM(D1547:D1550)</f>
        <v>3195688</v>
      </c>
      <c r="E1546" s="218">
        <f t="shared" si="1440"/>
        <v>1292280</v>
      </c>
      <c r="F1546" s="220">
        <f t="shared" ref="F1546:P1546" si="1441">SUM(F1547:F1550)</f>
        <v>359911</v>
      </c>
      <c r="G1546" s="218" t="e">
        <f t="shared" si="1441"/>
        <v>#VALUE!</v>
      </c>
      <c r="H1546" s="298">
        <f t="shared" si="1441"/>
        <v>0</v>
      </c>
      <c r="I1546" s="218">
        <f t="shared" si="1441"/>
        <v>379641</v>
      </c>
      <c r="J1546" s="218">
        <f t="shared" si="1441"/>
        <v>1623381</v>
      </c>
      <c r="K1546" s="218">
        <f t="shared" si="1441"/>
        <v>2487308</v>
      </c>
      <c r="L1546" s="218">
        <f t="shared" si="1441"/>
        <v>1748904</v>
      </c>
      <c r="M1546" s="299">
        <f t="shared" si="1441"/>
        <v>2211898</v>
      </c>
      <c r="N1546" s="299">
        <f t="shared" si="1441"/>
        <v>2213398</v>
      </c>
      <c r="O1546" s="218">
        <f t="shared" si="1441"/>
        <v>0</v>
      </c>
      <c r="P1546" s="218">
        <f t="shared" si="1441"/>
        <v>1255108.8556145832</v>
      </c>
      <c r="Q1546" s="218"/>
      <c r="R1546" s="233"/>
      <c r="S1546" s="178"/>
    </row>
    <row r="1547" spans="1:19" x14ac:dyDescent="0.2">
      <c r="A1547" s="238" t="s">
        <v>119</v>
      </c>
      <c r="B1547" s="263"/>
      <c r="C1547" s="439"/>
      <c r="D1547" s="218"/>
      <c r="E1547" s="218"/>
      <c r="F1547" s="220"/>
      <c r="G1547" s="218"/>
      <c r="H1547" s="298"/>
      <c r="I1547" s="218"/>
      <c r="J1547" s="218"/>
      <c r="K1547" s="218"/>
      <c r="L1547" s="218"/>
      <c r="M1547" s="299"/>
      <c r="N1547" s="299"/>
      <c r="O1547" s="218"/>
      <c r="P1547" s="218"/>
      <c r="Q1547" s="218"/>
      <c r="R1547" s="233"/>
      <c r="S1547" s="178"/>
    </row>
    <row r="1548" spans="1:19" x14ac:dyDescent="0.2">
      <c r="A1548" s="238" t="s">
        <v>120</v>
      </c>
      <c r="B1548" s="263"/>
      <c r="C1548" s="439"/>
      <c r="D1548" s="218"/>
      <c r="E1548" s="218"/>
      <c r="F1548" s="220"/>
      <c r="G1548" s="218"/>
      <c r="H1548" s="298"/>
      <c r="I1548" s="218"/>
      <c r="J1548" s="218"/>
      <c r="K1548" s="218"/>
      <c r="L1548" s="218"/>
      <c r="M1548" s="299"/>
      <c r="N1548" s="299"/>
      <c r="O1548" s="218"/>
      <c r="P1548" s="218"/>
      <c r="Q1548" s="218"/>
      <c r="R1548" s="233"/>
      <c r="S1548" s="178"/>
    </row>
    <row r="1549" spans="1:19" ht="24" x14ac:dyDescent="0.2">
      <c r="A1549" s="238" t="s">
        <v>616</v>
      </c>
      <c r="B1549" s="263"/>
      <c r="C1549" s="439"/>
      <c r="D1549" s="218"/>
      <c r="E1549" s="218"/>
      <c r="F1549" s="220"/>
      <c r="G1549" s="218"/>
      <c r="H1549" s="298"/>
      <c r="I1549" s="218"/>
      <c r="J1549" s="218"/>
      <c r="K1549" s="218"/>
      <c r="L1549" s="218"/>
      <c r="M1549" s="299"/>
      <c r="N1549" s="299"/>
      <c r="O1549" s="218"/>
      <c r="P1549" s="218"/>
      <c r="Q1549" s="218"/>
      <c r="R1549" s="233"/>
      <c r="S1549" s="178"/>
    </row>
    <row r="1550" spans="1:19" x14ac:dyDescent="0.2">
      <c r="A1550" s="239" t="s">
        <v>122</v>
      </c>
      <c r="B1550" s="263"/>
      <c r="C1550" s="439">
        <f>C1551+C1552</f>
        <v>844514</v>
      </c>
      <c r="D1550" s="218">
        <f t="shared" ref="D1550" si="1442">D1551+D1552</f>
        <v>3195688</v>
      </c>
      <c r="E1550" s="218">
        <f>E1551+E1552</f>
        <v>1292280</v>
      </c>
      <c r="F1550" s="220">
        <f t="shared" ref="F1550:P1550" si="1443">F1551+F1552</f>
        <v>359911</v>
      </c>
      <c r="G1550" s="218" t="e">
        <f t="shared" si="1443"/>
        <v>#VALUE!</v>
      </c>
      <c r="H1550" s="298">
        <f t="shared" si="1443"/>
        <v>0</v>
      </c>
      <c r="I1550" s="218">
        <f t="shared" si="1443"/>
        <v>379641</v>
      </c>
      <c r="J1550" s="218">
        <f t="shared" si="1443"/>
        <v>1623381</v>
      </c>
      <c r="K1550" s="218">
        <f t="shared" si="1443"/>
        <v>2487308</v>
      </c>
      <c r="L1550" s="218">
        <f t="shared" si="1443"/>
        <v>1748904</v>
      </c>
      <c r="M1550" s="299">
        <f t="shared" si="1443"/>
        <v>2211898</v>
      </c>
      <c r="N1550" s="299">
        <f t="shared" si="1443"/>
        <v>2213398</v>
      </c>
      <c r="O1550" s="218">
        <f t="shared" si="1443"/>
        <v>0</v>
      </c>
      <c r="P1550" s="218">
        <f t="shared" si="1443"/>
        <v>1255108.8556145832</v>
      </c>
      <c r="Q1550" s="218"/>
      <c r="R1550" s="233"/>
      <c r="S1550" s="178"/>
    </row>
    <row r="1551" spans="1:19" x14ac:dyDescent="0.2">
      <c r="A1551" s="240" t="s">
        <v>123</v>
      </c>
      <c r="B1551" s="263"/>
      <c r="C1551" s="439">
        <f>C1556+C1559</f>
        <v>66426</v>
      </c>
      <c r="D1551" s="218">
        <f t="shared" ref="D1551" si="1444">D1556+D1559</f>
        <v>404911</v>
      </c>
      <c r="E1551" s="218">
        <f>E1556+E1559</f>
        <v>404911</v>
      </c>
      <c r="F1551" s="220">
        <f t="shared" ref="F1551:P1551" si="1445">F1556+F1559</f>
        <v>359911</v>
      </c>
      <c r="G1551" s="218">
        <f t="shared" si="1445"/>
        <v>0</v>
      </c>
      <c r="H1551" s="298">
        <f t="shared" si="1445"/>
        <v>0</v>
      </c>
      <c r="I1551" s="218">
        <f t="shared" si="1445"/>
        <v>0</v>
      </c>
      <c r="J1551" s="218">
        <f t="shared" si="1445"/>
        <v>458984</v>
      </c>
      <c r="K1551" s="218">
        <f t="shared" si="1445"/>
        <v>440372</v>
      </c>
      <c r="L1551" s="218">
        <f t="shared" si="1445"/>
        <v>335154</v>
      </c>
      <c r="M1551" s="299">
        <f t="shared" si="1445"/>
        <v>798148</v>
      </c>
      <c r="N1551" s="299">
        <f t="shared" si="1445"/>
        <v>799648</v>
      </c>
      <c r="O1551" s="218">
        <f t="shared" si="1445"/>
        <v>0</v>
      </c>
      <c r="P1551" s="218">
        <f t="shared" si="1445"/>
        <v>336655.8556145833</v>
      </c>
      <c r="Q1551" s="218"/>
      <c r="R1551" s="233"/>
      <c r="S1551" s="178"/>
    </row>
    <row r="1552" spans="1:19" ht="36" x14ac:dyDescent="0.2">
      <c r="A1552" s="240" t="s">
        <v>124</v>
      </c>
      <c r="B1552" s="263"/>
      <c r="C1552" s="439">
        <f>C1557+C1560</f>
        <v>778088</v>
      </c>
      <c r="D1552" s="218">
        <f t="shared" ref="D1552" si="1446">D1557+D1560</f>
        <v>2790777</v>
      </c>
      <c r="E1552" s="218">
        <f>E1557+E1560</f>
        <v>887369</v>
      </c>
      <c r="F1552" s="220">
        <f t="shared" ref="F1552:P1552" si="1447">F1557+F1560</f>
        <v>0</v>
      </c>
      <c r="G1552" s="218" t="e">
        <f t="shared" si="1447"/>
        <v>#VALUE!</v>
      </c>
      <c r="H1552" s="298">
        <f t="shared" si="1447"/>
        <v>0</v>
      </c>
      <c r="I1552" s="218">
        <f t="shared" si="1447"/>
        <v>379641</v>
      </c>
      <c r="J1552" s="218">
        <f t="shared" si="1447"/>
        <v>1164397</v>
      </c>
      <c r="K1552" s="218">
        <f t="shared" si="1447"/>
        <v>2046936</v>
      </c>
      <c r="L1552" s="218">
        <f t="shared" si="1447"/>
        <v>1413750</v>
      </c>
      <c r="M1552" s="299">
        <f t="shared" si="1447"/>
        <v>1413750</v>
      </c>
      <c r="N1552" s="299">
        <f t="shared" si="1447"/>
        <v>1413750</v>
      </c>
      <c r="O1552" s="218">
        <f t="shared" si="1447"/>
        <v>0</v>
      </c>
      <c r="P1552" s="218">
        <f t="shared" si="1447"/>
        <v>918453</v>
      </c>
      <c r="Q1552" s="218"/>
      <c r="R1552" s="233"/>
      <c r="S1552" s="178"/>
    </row>
    <row r="1553" spans="1:19" x14ac:dyDescent="0.2">
      <c r="A1553" s="239" t="s">
        <v>125</v>
      </c>
      <c r="B1553" s="263"/>
      <c r="C1553" s="439"/>
      <c r="D1553" s="218"/>
      <c r="E1553" s="218"/>
      <c r="F1553" s="220"/>
      <c r="G1553" s="218"/>
      <c r="H1553" s="298"/>
      <c r="I1553" s="218"/>
      <c r="J1553" s="218"/>
      <c r="K1553" s="218"/>
      <c r="L1553" s="218"/>
      <c r="M1553" s="299"/>
      <c r="N1553" s="299"/>
      <c r="O1553" s="218"/>
      <c r="P1553" s="218"/>
      <c r="Q1553" s="218"/>
      <c r="R1553" s="233"/>
      <c r="S1553" s="178"/>
    </row>
    <row r="1554" spans="1:19" x14ac:dyDescent="0.2">
      <c r="A1554" s="238" t="s">
        <v>126</v>
      </c>
      <c r="B1554" s="263"/>
      <c r="C1554" s="439"/>
      <c r="D1554" s="218"/>
      <c r="E1554" s="218"/>
      <c r="F1554" s="220"/>
      <c r="G1554" s="218"/>
      <c r="H1554" s="298"/>
      <c r="I1554" s="218"/>
      <c r="J1554" s="218"/>
      <c r="K1554" s="218"/>
      <c r="L1554" s="218"/>
      <c r="M1554" s="299"/>
      <c r="N1554" s="299"/>
      <c r="O1554" s="218"/>
      <c r="P1554" s="218"/>
      <c r="Q1554" s="218"/>
      <c r="R1554" s="233"/>
      <c r="S1554" s="178"/>
    </row>
    <row r="1555" spans="1:19" x14ac:dyDescent="0.2">
      <c r="A1555" s="238" t="s">
        <v>127</v>
      </c>
      <c r="B1555" s="263"/>
      <c r="C1555" s="439">
        <f>C1556+C1557</f>
        <v>799514</v>
      </c>
      <c r="D1555" s="218">
        <f t="shared" ref="D1555:E1555" si="1448">D1556+D1557</f>
        <v>3150688</v>
      </c>
      <c r="E1555" s="218">
        <f t="shared" si="1448"/>
        <v>1247280</v>
      </c>
      <c r="F1555" s="220">
        <f t="shared" ref="F1555:P1555" si="1449">F1556+F1557</f>
        <v>359911</v>
      </c>
      <c r="G1555" s="218" t="e">
        <f t="shared" si="1449"/>
        <v>#VALUE!</v>
      </c>
      <c r="H1555" s="298">
        <f t="shared" si="1449"/>
        <v>0</v>
      </c>
      <c r="I1555" s="218">
        <f t="shared" si="1449"/>
        <v>379641</v>
      </c>
      <c r="J1555" s="218">
        <f t="shared" si="1449"/>
        <v>1613374</v>
      </c>
      <c r="K1555" s="218">
        <f t="shared" si="1449"/>
        <v>2427306</v>
      </c>
      <c r="L1555" s="218">
        <f t="shared" si="1449"/>
        <v>1687398</v>
      </c>
      <c r="M1555" s="299">
        <f t="shared" si="1449"/>
        <v>2148898</v>
      </c>
      <c r="N1555" s="299">
        <f t="shared" si="1449"/>
        <v>2148898</v>
      </c>
      <c r="O1555" s="218">
        <f t="shared" si="1449"/>
        <v>0</v>
      </c>
      <c r="P1555" s="218">
        <f t="shared" si="1449"/>
        <v>1192101</v>
      </c>
      <c r="Q1555" s="218"/>
      <c r="R1555" s="233"/>
      <c r="S1555" s="178"/>
    </row>
    <row r="1556" spans="1:19" x14ac:dyDescent="0.2">
      <c r="A1556" s="240" t="s">
        <v>123</v>
      </c>
      <c r="B1556" s="263"/>
      <c r="C1556" s="439">
        <f>C1572+C1587+C1605+C1618+C1634</f>
        <v>21426</v>
      </c>
      <c r="D1556" s="218">
        <f t="shared" ref="D1556:E1556" si="1450">D1572+D1587+D1605+D1618+D1634</f>
        <v>359911</v>
      </c>
      <c r="E1556" s="218">
        <f t="shared" si="1450"/>
        <v>359911</v>
      </c>
      <c r="F1556" s="220">
        <f t="shared" ref="F1556:P1556" si="1451">F1572+F1587+F1605+F1618+F1634</f>
        <v>359911</v>
      </c>
      <c r="G1556" s="218">
        <f t="shared" si="1451"/>
        <v>0</v>
      </c>
      <c r="H1556" s="298">
        <f t="shared" si="1451"/>
        <v>0</v>
      </c>
      <c r="I1556" s="218">
        <f t="shared" si="1451"/>
        <v>0</v>
      </c>
      <c r="J1556" s="218">
        <f t="shared" si="1451"/>
        <v>448977</v>
      </c>
      <c r="K1556" s="218">
        <f t="shared" si="1451"/>
        <v>380370</v>
      </c>
      <c r="L1556" s="218">
        <f t="shared" si="1451"/>
        <v>273648</v>
      </c>
      <c r="M1556" s="299">
        <f t="shared" si="1451"/>
        <v>735148</v>
      </c>
      <c r="N1556" s="299">
        <f t="shared" si="1451"/>
        <v>735148</v>
      </c>
      <c r="O1556" s="218">
        <f t="shared" si="1451"/>
        <v>0</v>
      </c>
      <c r="P1556" s="218">
        <f t="shared" si="1451"/>
        <v>273648</v>
      </c>
      <c r="Q1556" s="218"/>
      <c r="R1556" s="398"/>
      <c r="S1556" s="178"/>
    </row>
    <row r="1557" spans="1:19" ht="36" x14ac:dyDescent="0.2">
      <c r="A1557" s="240" t="s">
        <v>124</v>
      </c>
      <c r="B1557" s="263"/>
      <c r="C1557" s="439">
        <f>C1573+C1574+C1575+C1588+C1589+C1606+C1619+C1620+C1621+C1635+C1636</f>
        <v>778088</v>
      </c>
      <c r="D1557" s="218">
        <f t="shared" ref="D1557:E1557" si="1452">D1573+D1574+D1575+D1588+D1589+D1606+D1619+D1620+D1621+D1635+D1636</f>
        <v>2790777</v>
      </c>
      <c r="E1557" s="218">
        <f t="shared" si="1452"/>
        <v>887369</v>
      </c>
      <c r="F1557" s="220">
        <f t="shared" ref="F1557:P1557" si="1453">F1573+F1574+F1575+F1588+F1589+F1606+F1619+F1620+F1621+F1635+F1636</f>
        <v>0</v>
      </c>
      <c r="G1557" s="218" t="e">
        <f t="shared" si="1453"/>
        <v>#VALUE!</v>
      </c>
      <c r="H1557" s="298">
        <f t="shared" si="1453"/>
        <v>0</v>
      </c>
      <c r="I1557" s="218">
        <f t="shared" si="1453"/>
        <v>379641</v>
      </c>
      <c r="J1557" s="218">
        <f t="shared" si="1453"/>
        <v>1164397</v>
      </c>
      <c r="K1557" s="218">
        <f t="shared" si="1453"/>
        <v>2046936</v>
      </c>
      <c r="L1557" s="218">
        <f t="shared" si="1453"/>
        <v>1413750</v>
      </c>
      <c r="M1557" s="299">
        <f t="shared" si="1453"/>
        <v>1413750</v>
      </c>
      <c r="N1557" s="299">
        <f t="shared" si="1453"/>
        <v>1413750</v>
      </c>
      <c r="O1557" s="218">
        <f t="shared" si="1453"/>
        <v>0</v>
      </c>
      <c r="P1557" s="218">
        <f t="shared" si="1453"/>
        <v>918453</v>
      </c>
      <c r="Q1557" s="218"/>
      <c r="R1557" s="233"/>
      <c r="S1557" s="178"/>
    </row>
    <row r="1558" spans="1:19" x14ac:dyDescent="0.2">
      <c r="A1558" s="238" t="s">
        <v>130</v>
      </c>
      <c r="B1558" s="263"/>
      <c r="C1558" s="439">
        <f>C1559+C1560</f>
        <v>45000</v>
      </c>
      <c r="D1558" s="218">
        <f t="shared" ref="D1558:E1558" si="1454">D1559+D1560</f>
        <v>45000</v>
      </c>
      <c r="E1558" s="218">
        <f t="shared" si="1454"/>
        <v>45000</v>
      </c>
      <c r="F1558" s="220">
        <f t="shared" ref="F1558:P1558" si="1455">F1559+F1560</f>
        <v>0</v>
      </c>
      <c r="G1558" s="218" t="e">
        <f t="shared" si="1455"/>
        <v>#VALUE!</v>
      </c>
      <c r="H1558" s="298">
        <f t="shared" si="1455"/>
        <v>0</v>
      </c>
      <c r="I1558" s="218">
        <f t="shared" si="1455"/>
        <v>0</v>
      </c>
      <c r="J1558" s="218">
        <f t="shared" si="1455"/>
        <v>10007</v>
      </c>
      <c r="K1558" s="218">
        <f t="shared" si="1455"/>
        <v>60002</v>
      </c>
      <c r="L1558" s="218">
        <f t="shared" si="1455"/>
        <v>61506</v>
      </c>
      <c r="M1558" s="299">
        <f t="shared" si="1455"/>
        <v>63000</v>
      </c>
      <c r="N1558" s="299">
        <f t="shared" si="1455"/>
        <v>64500</v>
      </c>
      <c r="O1558" s="218">
        <f t="shared" si="1455"/>
        <v>0</v>
      </c>
      <c r="P1558" s="218">
        <f t="shared" si="1455"/>
        <v>63007.855614583321</v>
      </c>
      <c r="Q1558" s="218"/>
      <c r="R1558" s="233"/>
      <c r="S1558" s="178"/>
    </row>
    <row r="1559" spans="1:19" x14ac:dyDescent="0.2">
      <c r="A1559" s="240" t="s">
        <v>123</v>
      </c>
      <c r="B1559" s="263"/>
      <c r="C1559" s="439">
        <f>C1591</f>
        <v>45000</v>
      </c>
      <c r="D1559" s="218">
        <f t="shared" ref="D1559:E1559" si="1456">D1591</f>
        <v>45000</v>
      </c>
      <c r="E1559" s="218">
        <f t="shared" si="1456"/>
        <v>45000</v>
      </c>
      <c r="F1559" s="220">
        <f t="shared" ref="F1559:P1559" si="1457">F1591</f>
        <v>0</v>
      </c>
      <c r="G1559" s="218">
        <f t="shared" si="1457"/>
        <v>0</v>
      </c>
      <c r="H1559" s="298">
        <f t="shared" si="1457"/>
        <v>0</v>
      </c>
      <c r="I1559" s="218">
        <f t="shared" si="1457"/>
        <v>0</v>
      </c>
      <c r="J1559" s="218">
        <f t="shared" si="1457"/>
        <v>10007</v>
      </c>
      <c r="K1559" s="218">
        <f t="shared" si="1457"/>
        <v>60002</v>
      </c>
      <c r="L1559" s="218">
        <f t="shared" si="1457"/>
        <v>61506</v>
      </c>
      <c r="M1559" s="299">
        <f t="shared" si="1457"/>
        <v>63000</v>
      </c>
      <c r="N1559" s="299">
        <f t="shared" si="1457"/>
        <v>64500</v>
      </c>
      <c r="O1559" s="218">
        <f t="shared" si="1457"/>
        <v>0</v>
      </c>
      <c r="P1559" s="218">
        <f t="shared" si="1457"/>
        <v>63007.855614583321</v>
      </c>
      <c r="Q1559" s="218"/>
      <c r="R1559" s="386"/>
      <c r="S1559" s="178"/>
    </row>
    <row r="1560" spans="1:19" ht="36" x14ac:dyDescent="0.2">
      <c r="A1560" s="240" t="s">
        <v>124</v>
      </c>
      <c r="B1560" s="263" t="s">
        <v>129</v>
      </c>
      <c r="C1560" s="439">
        <f>C1592</f>
        <v>0</v>
      </c>
      <c r="D1560" s="218">
        <f t="shared" ref="D1560:E1560" si="1458">D1592</f>
        <v>0</v>
      </c>
      <c r="E1560" s="218">
        <f t="shared" si="1458"/>
        <v>0</v>
      </c>
      <c r="F1560" s="220">
        <f t="shared" ref="F1560:P1560" si="1459">F1592</f>
        <v>0</v>
      </c>
      <c r="G1560" s="218" t="str">
        <f t="shared" si="1459"/>
        <v/>
      </c>
      <c r="H1560" s="298">
        <f t="shared" si="1459"/>
        <v>0</v>
      </c>
      <c r="I1560" s="218">
        <f t="shared" si="1459"/>
        <v>0</v>
      </c>
      <c r="J1560" s="218">
        <f t="shared" si="1459"/>
        <v>0</v>
      </c>
      <c r="K1560" s="218">
        <f t="shared" si="1459"/>
        <v>0</v>
      </c>
      <c r="L1560" s="218">
        <f t="shared" si="1459"/>
        <v>0</v>
      </c>
      <c r="M1560" s="299">
        <f t="shared" si="1459"/>
        <v>0</v>
      </c>
      <c r="N1560" s="299">
        <f t="shared" si="1459"/>
        <v>0</v>
      </c>
      <c r="O1560" s="218">
        <f t="shared" si="1459"/>
        <v>0</v>
      </c>
      <c r="P1560" s="218">
        <f t="shared" si="1459"/>
        <v>0</v>
      </c>
      <c r="Q1560" s="218"/>
      <c r="R1560" s="233"/>
      <c r="S1560" s="178"/>
    </row>
    <row r="1561" spans="1:19" ht="36" x14ac:dyDescent="0.2">
      <c r="A1561" s="247" t="s">
        <v>381</v>
      </c>
      <c r="B1561" s="336"/>
      <c r="C1561" s="337"/>
      <c r="D1561" s="211"/>
      <c r="E1561" s="211"/>
      <c r="F1561" s="309"/>
      <c r="G1561" s="211"/>
      <c r="H1561" s="310"/>
      <c r="I1561" s="211"/>
      <c r="J1561" s="211"/>
      <c r="K1561" s="211"/>
      <c r="L1561" s="211"/>
      <c r="M1561" s="311"/>
      <c r="N1561" s="311"/>
      <c r="O1561" s="211"/>
      <c r="P1561" s="211"/>
      <c r="Q1561" s="211"/>
      <c r="R1561" s="312"/>
    </row>
    <row r="1562" spans="1:19" x14ac:dyDescent="0.2">
      <c r="A1562" s="239" t="s">
        <v>118</v>
      </c>
      <c r="B1562" s="263"/>
      <c r="C1562" s="439">
        <f>SUM(C1563:C1566)</f>
        <v>85120</v>
      </c>
      <c r="D1562" s="218">
        <f t="shared" ref="D1562:E1562" si="1460">SUM(D1563:D1566)</f>
        <v>98494</v>
      </c>
      <c r="E1562" s="218">
        <f t="shared" si="1460"/>
        <v>51982</v>
      </c>
      <c r="F1562" s="220">
        <f t="shared" ref="F1562:P1562" si="1461">SUM(F1563:F1566)</f>
        <v>0</v>
      </c>
      <c r="G1562" s="218" t="e">
        <f t="shared" si="1461"/>
        <v>#VALUE!</v>
      </c>
      <c r="H1562" s="298">
        <f t="shared" si="1461"/>
        <v>0</v>
      </c>
      <c r="I1562" s="218">
        <f t="shared" si="1461"/>
        <v>192639</v>
      </c>
      <c r="J1562" s="218">
        <f t="shared" si="1461"/>
        <v>367968</v>
      </c>
      <c r="K1562" s="218">
        <f t="shared" si="1461"/>
        <v>106722</v>
      </c>
      <c r="L1562" s="218">
        <f t="shared" si="1461"/>
        <v>0</v>
      </c>
      <c r="M1562" s="299">
        <f t="shared" si="1461"/>
        <v>461500</v>
      </c>
      <c r="N1562" s="299">
        <f t="shared" si="1461"/>
        <v>461500</v>
      </c>
      <c r="O1562" s="218">
        <f t="shared" si="1461"/>
        <v>0</v>
      </c>
      <c r="P1562" s="218">
        <f t="shared" si="1461"/>
        <v>0</v>
      </c>
      <c r="Q1562" s="218"/>
      <c r="R1562" s="233"/>
      <c r="S1562" s="178"/>
    </row>
    <row r="1563" spans="1:19" x14ac:dyDescent="0.2">
      <c r="A1563" s="238" t="s">
        <v>119</v>
      </c>
      <c r="B1563" s="263"/>
      <c r="C1563" s="439"/>
      <c r="D1563" s="218"/>
      <c r="E1563" s="218"/>
      <c r="F1563" s="220"/>
      <c r="G1563" s="218"/>
      <c r="H1563" s="298"/>
      <c r="I1563" s="218"/>
      <c r="J1563" s="218"/>
      <c r="K1563" s="218"/>
      <c r="L1563" s="218"/>
      <c r="M1563" s="299"/>
      <c r="N1563" s="299"/>
      <c r="O1563" s="218"/>
      <c r="P1563" s="218"/>
      <c r="Q1563" s="218"/>
      <c r="R1563" s="233"/>
      <c r="S1563" s="178"/>
    </row>
    <row r="1564" spans="1:19" x14ac:dyDescent="0.2">
      <c r="A1564" s="238" t="s">
        <v>120</v>
      </c>
      <c r="B1564" s="263"/>
      <c r="C1564" s="439"/>
      <c r="D1564" s="218"/>
      <c r="E1564" s="218"/>
      <c r="F1564" s="220"/>
      <c r="G1564" s="218"/>
      <c r="H1564" s="298"/>
      <c r="I1564" s="218"/>
      <c r="J1564" s="218"/>
      <c r="K1564" s="218"/>
      <c r="L1564" s="218"/>
      <c r="M1564" s="299"/>
      <c r="N1564" s="299"/>
      <c r="O1564" s="218"/>
      <c r="P1564" s="218"/>
      <c r="Q1564" s="218"/>
      <c r="R1564" s="233"/>
      <c r="S1564" s="178"/>
    </row>
    <row r="1565" spans="1:19" ht="24" x14ac:dyDescent="0.2">
      <c r="A1565" s="238" t="s">
        <v>616</v>
      </c>
      <c r="B1565" s="263"/>
      <c r="C1565" s="439"/>
      <c r="D1565" s="218"/>
      <c r="E1565" s="218"/>
      <c r="F1565" s="220"/>
      <c r="G1565" s="218"/>
      <c r="H1565" s="298"/>
      <c r="I1565" s="218"/>
      <c r="J1565" s="218"/>
      <c r="K1565" s="218"/>
      <c r="L1565" s="218"/>
      <c r="M1565" s="299"/>
      <c r="N1565" s="299"/>
      <c r="O1565" s="218"/>
      <c r="P1565" s="218"/>
      <c r="Q1565" s="218"/>
      <c r="R1565" s="233"/>
      <c r="S1565" s="178"/>
    </row>
    <row r="1566" spans="1:19" x14ac:dyDescent="0.2">
      <c r="A1566" s="239" t="s">
        <v>122</v>
      </c>
      <c r="B1566" s="263"/>
      <c r="C1566" s="439">
        <f>C1567+C1568</f>
        <v>85120</v>
      </c>
      <c r="D1566" s="218">
        <f t="shared" ref="D1566:E1566" si="1462">D1567+D1568</f>
        <v>98494</v>
      </c>
      <c r="E1566" s="218">
        <f t="shared" si="1462"/>
        <v>51982</v>
      </c>
      <c r="F1566" s="220">
        <f t="shared" ref="F1566:P1566" si="1463">F1567+F1568</f>
        <v>0</v>
      </c>
      <c r="G1566" s="218" t="e">
        <f t="shared" si="1463"/>
        <v>#VALUE!</v>
      </c>
      <c r="H1566" s="298">
        <f t="shared" si="1463"/>
        <v>0</v>
      </c>
      <c r="I1566" s="218">
        <f t="shared" si="1463"/>
        <v>192639</v>
      </c>
      <c r="J1566" s="218">
        <f t="shared" si="1463"/>
        <v>367968</v>
      </c>
      <c r="K1566" s="218">
        <f t="shared" si="1463"/>
        <v>106722</v>
      </c>
      <c r="L1566" s="218">
        <f t="shared" si="1463"/>
        <v>0</v>
      </c>
      <c r="M1566" s="299">
        <f t="shared" si="1463"/>
        <v>461500</v>
      </c>
      <c r="N1566" s="299">
        <f t="shared" si="1463"/>
        <v>461500</v>
      </c>
      <c r="O1566" s="218">
        <f t="shared" si="1463"/>
        <v>0</v>
      </c>
      <c r="P1566" s="218">
        <f t="shared" si="1463"/>
        <v>0</v>
      </c>
      <c r="Q1566" s="218"/>
      <c r="R1566" s="233"/>
      <c r="S1566" s="178"/>
    </row>
    <row r="1567" spans="1:19" x14ac:dyDescent="0.2">
      <c r="A1567" s="240" t="s">
        <v>123</v>
      </c>
      <c r="B1567" s="263"/>
      <c r="C1567" s="439">
        <f>C1572</f>
        <v>21426</v>
      </c>
      <c r="D1567" s="218">
        <f t="shared" ref="D1567:E1567" si="1464">D1572</f>
        <v>0</v>
      </c>
      <c r="E1567" s="218">
        <f t="shared" si="1464"/>
        <v>0</v>
      </c>
      <c r="F1567" s="220">
        <f t="shared" ref="F1567:P1567" si="1465">F1572</f>
        <v>0</v>
      </c>
      <c r="G1567" s="218">
        <f t="shared" si="1465"/>
        <v>0</v>
      </c>
      <c r="H1567" s="298">
        <f t="shared" si="1465"/>
        <v>0</v>
      </c>
      <c r="I1567" s="218">
        <f t="shared" si="1465"/>
        <v>0</v>
      </c>
      <c r="J1567" s="218">
        <f t="shared" si="1465"/>
        <v>175329</v>
      </c>
      <c r="K1567" s="218">
        <f t="shared" si="1465"/>
        <v>106722</v>
      </c>
      <c r="L1567" s="218">
        <f t="shared" si="1465"/>
        <v>0</v>
      </c>
      <c r="M1567" s="299">
        <f t="shared" si="1465"/>
        <v>461500</v>
      </c>
      <c r="N1567" s="299">
        <f t="shared" si="1465"/>
        <v>461500</v>
      </c>
      <c r="O1567" s="218">
        <f t="shared" si="1465"/>
        <v>0</v>
      </c>
      <c r="P1567" s="218">
        <f t="shared" si="1465"/>
        <v>0</v>
      </c>
      <c r="Q1567" s="218"/>
      <c r="R1567" s="233"/>
      <c r="S1567" s="178"/>
    </row>
    <row r="1568" spans="1:19" ht="36" x14ac:dyDescent="0.2">
      <c r="A1568" s="240" t="s">
        <v>124</v>
      </c>
      <c r="B1568" s="263"/>
      <c r="C1568" s="439">
        <f>C1573+C1574+C1575</f>
        <v>63694</v>
      </c>
      <c r="D1568" s="218">
        <f t="shared" ref="D1568" si="1466">D1573+D1574+D1575</f>
        <v>98494</v>
      </c>
      <c r="E1568" s="218">
        <f>E1573+E1574+E1575</f>
        <v>51982</v>
      </c>
      <c r="F1568" s="220">
        <f t="shared" ref="F1568:P1568" si="1467">F1573+F1574+F1575</f>
        <v>0</v>
      </c>
      <c r="G1568" s="218" t="e">
        <f t="shared" si="1467"/>
        <v>#VALUE!</v>
      </c>
      <c r="H1568" s="298">
        <f t="shared" si="1467"/>
        <v>0</v>
      </c>
      <c r="I1568" s="218">
        <f t="shared" si="1467"/>
        <v>192639</v>
      </c>
      <c r="J1568" s="218">
        <f t="shared" si="1467"/>
        <v>192639</v>
      </c>
      <c r="K1568" s="218">
        <f t="shared" si="1467"/>
        <v>0</v>
      </c>
      <c r="L1568" s="218">
        <f t="shared" si="1467"/>
        <v>0</v>
      </c>
      <c r="M1568" s="299">
        <f t="shared" si="1467"/>
        <v>0</v>
      </c>
      <c r="N1568" s="299">
        <f t="shared" si="1467"/>
        <v>0</v>
      </c>
      <c r="O1568" s="218">
        <f t="shared" si="1467"/>
        <v>0</v>
      </c>
      <c r="P1568" s="218">
        <f t="shared" si="1467"/>
        <v>0</v>
      </c>
      <c r="Q1568" s="218"/>
      <c r="R1568" s="233"/>
      <c r="S1568" s="178"/>
    </row>
    <row r="1569" spans="1:19" x14ac:dyDescent="0.2">
      <c r="A1569" s="239" t="s">
        <v>125</v>
      </c>
      <c r="B1569" s="263"/>
      <c r="C1569" s="439"/>
      <c r="D1569" s="218"/>
      <c r="E1569" s="218"/>
      <c r="F1569" s="220"/>
      <c r="G1569" s="218"/>
      <c r="H1569" s="298"/>
      <c r="I1569" s="218"/>
      <c r="J1569" s="218"/>
      <c r="K1569" s="218"/>
      <c r="L1569" s="218"/>
      <c r="M1569" s="299"/>
      <c r="N1569" s="299"/>
      <c r="O1569" s="218"/>
      <c r="P1569" s="218"/>
      <c r="Q1569" s="218"/>
      <c r="R1569" s="233"/>
      <c r="S1569" s="178"/>
    </row>
    <row r="1570" spans="1:19" x14ac:dyDescent="0.2">
      <c r="A1570" s="238" t="s">
        <v>126</v>
      </c>
      <c r="B1570" s="263"/>
      <c r="C1570" s="439"/>
      <c r="D1570" s="218"/>
      <c r="E1570" s="218"/>
      <c r="F1570" s="220"/>
      <c r="G1570" s="218"/>
      <c r="H1570" s="298"/>
      <c r="I1570" s="218"/>
      <c r="J1570" s="218"/>
      <c r="K1570" s="218"/>
      <c r="L1570" s="218"/>
      <c r="M1570" s="299"/>
      <c r="N1570" s="299"/>
      <c r="O1570" s="218"/>
      <c r="P1570" s="218"/>
      <c r="Q1570" s="218"/>
      <c r="R1570" s="233"/>
      <c r="S1570" s="178"/>
    </row>
    <row r="1571" spans="1:19" x14ac:dyDescent="0.2">
      <c r="A1571" s="238" t="s">
        <v>127</v>
      </c>
      <c r="B1571" s="263"/>
      <c r="C1571" s="439">
        <f>C1572+C1573+C1574+C1575</f>
        <v>85120</v>
      </c>
      <c r="D1571" s="218">
        <f t="shared" ref="D1571" si="1468">D1572+D1573+D1574+D1575</f>
        <v>98494</v>
      </c>
      <c r="E1571" s="218">
        <f>E1572+E1573+E1574+E1575</f>
        <v>51982</v>
      </c>
      <c r="F1571" s="220">
        <f t="shared" ref="F1571:P1571" si="1469">F1572+F1573+F1574+F1575</f>
        <v>0</v>
      </c>
      <c r="G1571" s="218" t="e">
        <f t="shared" si="1469"/>
        <v>#VALUE!</v>
      </c>
      <c r="H1571" s="298">
        <f t="shared" si="1469"/>
        <v>0</v>
      </c>
      <c r="I1571" s="218">
        <f t="shared" si="1469"/>
        <v>192639</v>
      </c>
      <c r="J1571" s="218">
        <f t="shared" si="1469"/>
        <v>367968</v>
      </c>
      <c r="K1571" s="218">
        <f t="shared" si="1469"/>
        <v>106722</v>
      </c>
      <c r="L1571" s="218">
        <f t="shared" si="1469"/>
        <v>0</v>
      </c>
      <c r="M1571" s="299">
        <f t="shared" si="1469"/>
        <v>461500</v>
      </c>
      <c r="N1571" s="299">
        <f t="shared" si="1469"/>
        <v>461500</v>
      </c>
      <c r="O1571" s="218">
        <f t="shared" si="1469"/>
        <v>0</v>
      </c>
      <c r="P1571" s="218">
        <f t="shared" si="1469"/>
        <v>0</v>
      </c>
      <c r="Q1571" s="218"/>
      <c r="R1571" s="233"/>
      <c r="S1571" s="178"/>
    </row>
    <row r="1572" spans="1:19" ht="68.25" customHeight="1" x14ac:dyDescent="0.2">
      <c r="A1572" s="240" t="s">
        <v>123</v>
      </c>
      <c r="B1572" s="263" t="s">
        <v>92</v>
      </c>
      <c r="C1572" s="439">
        <v>21426</v>
      </c>
      <c r="D1572" s="320"/>
      <c r="E1572" s="218"/>
      <c r="F1572" s="220"/>
      <c r="G1572" s="218"/>
      <c r="H1572" s="298"/>
      <c r="I1572" s="218"/>
      <c r="J1572" s="383">
        <v>175329</v>
      </c>
      <c r="K1572" s="383">
        <v>106722</v>
      </c>
      <c r="L1572" s="218"/>
      <c r="M1572" s="299">
        <v>461500</v>
      </c>
      <c r="N1572" s="299">
        <v>461500</v>
      </c>
      <c r="O1572" s="218"/>
      <c r="P1572" s="218"/>
      <c r="Q1572" s="218"/>
      <c r="R1572" s="215" t="s">
        <v>652</v>
      </c>
      <c r="S1572" s="178"/>
    </row>
    <row r="1573" spans="1:19" ht="48" x14ac:dyDescent="0.2">
      <c r="A1573" s="240" t="s">
        <v>124</v>
      </c>
      <c r="B1573" s="359" t="s">
        <v>143</v>
      </c>
      <c r="C1573" s="441">
        <v>34654</v>
      </c>
      <c r="D1573" s="220">
        <v>86636</v>
      </c>
      <c r="E1573" s="220">
        <v>51982</v>
      </c>
      <c r="F1573" s="220"/>
      <c r="G1573" s="220" t="s">
        <v>143</v>
      </c>
      <c r="H1573" s="298"/>
      <c r="I1573" s="220">
        <v>192639</v>
      </c>
      <c r="J1573" s="220">
        <v>192639</v>
      </c>
      <c r="K1573" s="218"/>
      <c r="L1573" s="218"/>
      <c r="M1573" s="299"/>
      <c r="N1573" s="299"/>
      <c r="O1573" s="218"/>
      <c r="P1573" s="218"/>
      <c r="Q1573" s="218"/>
      <c r="R1573" s="215" t="s">
        <v>586</v>
      </c>
      <c r="S1573" s="184" t="s">
        <v>129</v>
      </c>
    </row>
    <row r="1574" spans="1:19" ht="60" customHeight="1" x14ac:dyDescent="0.2">
      <c r="A1574" s="240" t="s">
        <v>124</v>
      </c>
      <c r="B1574" s="359" t="s">
        <v>143</v>
      </c>
      <c r="C1574" s="441">
        <v>29040</v>
      </c>
      <c r="D1574" s="220">
        <v>11858</v>
      </c>
      <c r="E1574" s="220"/>
      <c r="F1574" s="220"/>
      <c r="G1574" s="360" t="s">
        <v>129</v>
      </c>
      <c r="H1574" s="298"/>
      <c r="I1574" s="220"/>
      <c r="J1574" s="220"/>
      <c r="K1574" s="218"/>
      <c r="L1574" s="218"/>
      <c r="M1574" s="299"/>
      <c r="N1574" s="299"/>
      <c r="O1574" s="218"/>
      <c r="P1574" s="218"/>
      <c r="Q1574" s="218"/>
      <c r="R1574" s="215" t="s">
        <v>587</v>
      </c>
      <c r="S1574" s="178"/>
    </row>
    <row r="1575" spans="1:19" ht="60" hidden="1" customHeight="1" x14ac:dyDescent="0.2">
      <c r="A1575" s="240" t="s">
        <v>124</v>
      </c>
      <c r="B1575" s="387" t="s">
        <v>143</v>
      </c>
      <c r="C1575" s="331"/>
      <c r="D1575" s="218"/>
      <c r="E1575" s="320"/>
      <c r="F1575" s="220"/>
      <c r="G1575" s="321"/>
      <c r="H1575" s="298"/>
      <c r="I1575" s="218"/>
      <c r="J1575" s="218"/>
      <c r="K1575" s="218"/>
      <c r="L1575" s="218"/>
      <c r="M1575" s="299"/>
      <c r="N1575" s="299"/>
      <c r="O1575" s="218"/>
      <c r="P1575" s="218"/>
      <c r="Q1575" s="218"/>
      <c r="R1575" s="215"/>
      <c r="S1575" s="178"/>
    </row>
    <row r="1576" spans="1:19" ht="36" x14ac:dyDescent="0.2">
      <c r="A1576" s="247" t="s">
        <v>382</v>
      </c>
      <c r="B1576" s="336"/>
      <c r="C1576" s="337"/>
      <c r="D1576" s="211"/>
      <c r="E1576" s="211"/>
      <c r="F1576" s="309"/>
      <c r="G1576" s="211"/>
      <c r="H1576" s="310"/>
      <c r="I1576" s="211"/>
      <c r="J1576" s="211"/>
      <c r="K1576" s="211"/>
      <c r="L1576" s="211"/>
      <c r="M1576" s="311"/>
      <c r="N1576" s="311"/>
      <c r="O1576" s="211"/>
      <c r="P1576" s="211"/>
      <c r="Q1576" s="211"/>
      <c r="R1576" s="434" t="s">
        <v>653</v>
      </c>
    </row>
    <row r="1577" spans="1:19" x14ac:dyDescent="0.2">
      <c r="A1577" s="239" t="s">
        <v>118</v>
      </c>
      <c r="B1577" s="263"/>
      <c r="C1577" s="439">
        <f>SUM(C1578:C1581)</f>
        <v>64747</v>
      </c>
      <c r="D1577" s="218">
        <f t="shared" ref="D1577:E1577" si="1470">SUM(D1578:D1581)</f>
        <v>101232</v>
      </c>
      <c r="E1577" s="218">
        <f t="shared" si="1470"/>
        <v>54201</v>
      </c>
      <c r="F1577" s="220">
        <f t="shared" ref="F1577:P1577" si="1471">SUM(F1578:F1581)</f>
        <v>0</v>
      </c>
      <c r="G1577" s="218" t="e">
        <f t="shared" si="1471"/>
        <v>#VALUE!</v>
      </c>
      <c r="H1577" s="298">
        <f t="shared" si="1471"/>
        <v>0</v>
      </c>
      <c r="I1577" s="218">
        <f t="shared" si="1471"/>
        <v>0</v>
      </c>
      <c r="J1577" s="218">
        <f t="shared" si="1471"/>
        <v>10007</v>
      </c>
      <c r="K1577" s="218">
        <f t="shared" si="1471"/>
        <v>64485</v>
      </c>
      <c r="L1577" s="218">
        <f t="shared" si="1471"/>
        <v>61506</v>
      </c>
      <c r="M1577" s="299">
        <f t="shared" si="1471"/>
        <v>63000</v>
      </c>
      <c r="N1577" s="299">
        <f t="shared" si="1471"/>
        <v>64500</v>
      </c>
      <c r="O1577" s="218">
        <f t="shared" si="1471"/>
        <v>0</v>
      </c>
      <c r="P1577" s="218">
        <f t="shared" si="1471"/>
        <v>63007.855614583321</v>
      </c>
      <c r="Q1577" s="218"/>
      <c r="R1577" s="233"/>
      <c r="S1577" s="178"/>
    </row>
    <row r="1578" spans="1:19" x14ac:dyDescent="0.2">
      <c r="A1578" s="238" t="s">
        <v>119</v>
      </c>
      <c r="B1578" s="263"/>
      <c r="C1578" s="439"/>
      <c r="D1578" s="218"/>
      <c r="E1578" s="218"/>
      <c r="F1578" s="220"/>
      <c r="G1578" s="218"/>
      <c r="H1578" s="298"/>
      <c r="I1578" s="218"/>
      <c r="J1578" s="218"/>
      <c r="K1578" s="218"/>
      <c r="L1578" s="218"/>
      <c r="M1578" s="299"/>
      <c r="N1578" s="299"/>
      <c r="O1578" s="218"/>
      <c r="P1578" s="218"/>
      <c r="Q1578" s="218"/>
      <c r="R1578" s="233"/>
      <c r="S1578" s="178"/>
    </row>
    <row r="1579" spans="1:19" x14ac:dyDescent="0.2">
      <c r="A1579" s="238" t="s">
        <v>120</v>
      </c>
      <c r="B1579" s="263"/>
      <c r="C1579" s="439"/>
      <c r="D1579" s="218"/>
      <c r="E1579" s="218"/>
      <c r="F1579" s="220"/>
      <c r="G1579" s="218"/>
      <c r="H1579" s="298"/>
      <c r="I1579" s="218"/>
      <c r="J1579" s="218"/>
      <c r="K1579" s="218"/>
      <c r="L1579" s="218"/>
      <c r="M1579" s="299"/>
      <c r="N1579" s="299"/>
      <c r="O1579" s="218"/>
      <c r="P1579" s="218"/>
      <c r="Q1579" s="218"/>
      <c r="R1579" s="233"/>
      <c r="S1579" s="178"/>
    </row>
    <row r="1580" spans="1:19" ht="24" x14ac:dyDescent="0.2">
      <c r="A1580" s="238" t="s">
        <v>616</v>
      </c>
      <c r="B1580" s="263"/>
      <c r="C1580" s="439"/>
      <c r="D1580" s="218"/>
      <c r="E1580" s="218"/>
      <c r="F1580" s="220"/>
      <c r="G1580" s="218"/>
      <c r="H1580" s="298"/>
      <c r="I1580" s="218"/>
      <c r="J1580" s="218"/>
      <c r="K1580" s="218"/>
      <c r="L1580" s="218"/>
      <c r="M1580" s="299"/>
      <c r="N1580" s="299"/>
      <c r="O1580" s="218"/>
      <c r="P1580" s="218"/>
      <c r="Q1580" s="218"/>
      <c r="R1580" s="233"/>
      <c r="S1580" s="178"/>
    </row>
    <row r="1581" spans="1:19" x14ac:dyDescent="0.2">
      <c r="A1581" s="239" t="s">
        <v>122</v>
      </c>
      <c r="B1581" s="263"/>
      <c r="C1581" s="439">
        <f>C1582+C1583</f>
        <v>64747</v>
      </c>
      <c r="D1581" s="218">
        <f t="shared" ref="D1581:E1581" si="1472">D1582+D1583</f>
        <v>101232</v>
      </c>
      <c r="E1581" s="218">
        <f t="shared" si="1472"/>
        <v>54201</v>
      </c>
      <c r="F1581" s="220">
        <f t="shared" ref="F1581:P1581" si="1473">F1582+F1583</f>
        <v>0</v>
      </c>
      <c r="G1581" s="218" t="e">
        <f t="shared" si="1473"/>
        <v>#VALUE!</v>
      </c>
      <c r="H1581" s="298">
        <f t="shared" si="1473"/>
        <v>0</v>
      </c>
      <c r="I1581" s="218">
        <f t="shared" si="1473"/>
        <v>0</v>
      </c>
      <c r="J1581" s="218">
        <f t="shared" si="1473"/>
        <v>10007</v>
      </c>
      <c r="K1581" s="218">
        <f t="shared" si="1473"/>
        <v>64485</v>
      </c>
      <c r="L1581" s="218">
        <f t="shared" si="1473"/>
        <v>61506</v>
      </c>
      <c r="M1581" s="299">
        <f t="shared" si="1473"/>
        <v>63000</v>
      </c>
      <c r="N1581" s="299">
        <f t="shared" si="1473"/>
        <v>64500</v>
      </c>
      <c r="O1581" s="218">
        <f t="shared" si="1473"/>
        <v>0</v>
      </c>
      <c r="P1581" s="218">
        <f t="shared" si="1473"/>
        <v>63007.855614583321</v>
      </c>
      <c r="Q1581" s="218"/>
      <c r="R1581" s="233"/>
      <c r="S1581" s="178"/>
    </row>
    <row r="1582" spans="1:19" x14ac:dyDescent="0.2">
      <c r="A1582" s="240" t="s">
        <v>123</v>
      </c>
      <c r="B1582" s="263"/>
      <c r="C1582" s="439">
        <f>C1587+C1591</f>
        <v>45000</v>
      </c>
      <c r="D1582" s="218">
        <f t="shared" ref="D1582" si="1474">D1587+D1591</f>
        <v>45000</v>
      </c>
      <c r="E1582" s="218">
        <f>E1587+E1591</f>
        <v>45000</v>
      </c>
      <c r="F1582" s="220">
        <f t="shared" ref="F1582:P1582" si="1475">F1587+F1591</f>
        <v>0</v>
      </c>
      <c r="G1582" s="218">
        <f t="shared" si="1475"/>
        <v>0</v>
      </c>
      <c r="H1582" s="298">
        <f t="shared" si="1475"/>
        <v>0</v>
      </c>
      <c r="I1582" s="218">
        <f t="shared" si="1475"/>
        <v>0</v>
      </c>
      <c r="J1582" s="218">
        <f t="shared" si="1475"/>
        <v>10007</v>
      </c>
      <c r="K1582" s="218">
        <f t="shared" si="1475"/>
        <v>60002</v>
      </c>
      <c r="L1582" s="218">
        <f t="shared" si="1475"/>
        <v>61506</v>
      </c>
      <c r="M1582" s="299">
        <f t="shared" si="1475"/>
        <v>63000</v>
      </c>
      <c r="N1582" s="299">
        <f t="shared" si="1475"/>
        <v>64500</v>
      </c>
      <c r="O1582" s="218">
        <f t="shared" si="1475"/>
        <v>0</v>
      </c>
      <c r="P1582" s="218">
        <f t="shared" si="1475"/>
        <v>63007.855614583321</v>
      </c>
      <c r="Q1582" s="218"/>
      <c r="R1582" s="233"/>
      <c r="S1582" s="178"/>
    </row>
    <row r="1583" spans="1:19" ht="36" x14ac:dyDescent="0.2">
      <c r="A1583" s="240" t="s">
        <v>124</v>
      </c>
      <c r="B1583" s="263"/>
      <c r="C1583" s="439">
        <f>C1588+C1589+C1592</f>
        <v>19747</v>
      </c>
      <c r="D1583" s="218">
        <f t="shared" ref="D1583" si="1476">D1588+D1589+D1592</f>
        <v>56232</v>
      </c>
      <c r="E1583" s="218">
        <f>E1588+E1589+E1592</f>
        <v>9201</v>
      </c>
      <c r="F1583" s="220">
        <f t="shared" ref="F1583:P1583" si="1477">F1588+F1589+F1592</f>
        <v>0</v>
      </c>
      <c r="G1583" s="218" t="e">
        <f t="shared" si="1477"/>
        <v>#VALUE!</v>
      </c>
      <c r="H1583" s="298">
        <f t="shared" si="1477"/>
        <v>0</v>
      </c>
      <c r="I1583" s="218">
        <f t="shared" si="1477"/>
        <v>0</v>
      </c>
      <c r="J1583" s="218">
        <f t="shared" si="1477"/>
        <v>0</v>
      </c>
      <c r="K1583" s="218">
        <f t="shared" si="1477"/>
        <v>4483</v>
      </c>
      <c r="L1583" s="218">
        <f t="shared" si="1477"/>
        <v>0</v>
      </c>
      <c r="M1583" s="299">
        <f t="shared" si="1477"/>
        <v>0</v>
      </c>
      <c r="N1583" s="299">
        <f t="shared" si="1477"/>
        <v>0</v>
      </c>
      <c r="O1583" s="218">
        <f t="shared" si="1477"/>
        <v>0</v>
      </c>
      <c r="P1583" s="218">
        <f t="shared" si="1477"/>
        <v>0</v>
      </c>
      <c r="Q1583" s="218"/>
      <c r="R1583" s="233"/>
      <c r="S1583" s="178"/>
    </row>
    <row r="1584" spans="1:19" x14ac:dyDescent="0.2">
      <c r="A1584" s="239" t="s">
        <v>125</v>
      </c>
      <c r="B1584" s="263"/>
      <c r="C1584" s="439"/>
      <c r="D1584" s="218"/>
      <c r="E1584" s="218"/>
      <c r="F1584" s="220"/>
      <c r="G1584" s="218"/>
      <c r="H1584" s="298"/>
      <c r="I1584" s="218"/>
      <c r="J1584" s="218"/>
      <c r="K1584" s="218"/>
      <c r="L1584" s="218"/>
      <c r="M1584" s="299"/>
      <c r="N1584" s="299"/>
      <c r="O1584" s="218"/>
      <c r="P1584" s="218"/>
      <c r="Q1584" s="218"/>
      <c r="R1584" s="233"/>
      <c r="S1584" s="178"/>
    </row>
    <row r="1585" spans="1:19" x14ac:dyDescent="0.2">
      <c r="A1585" s="238" t="s">
        <v>126</v>
      </c>
      <c r="B1585" s="263"/>
      <c r="C1585" s="439"/>
      <c r="D1585" s="218"/>
      <c r="E1585" s="218"/>
      <c r="F1585" s="220"/>
      <c r="G1585" s="218"/>
      <c r="H1585" s="298"/>
      <c r="I1585" s="218"/>
      <c r="J1585" s="218"/>
      <c r="K1585" s="218"/>
      <c r="L1585" s="218"/>
      <c r="M1585" s="299"/>
      <c r="N1585" s="299"/>
      <c r="O1585" s="218"/>
      <c r="P1585" s="218"/>
      <c r="Q1585" s="218"/>
      <c r="R1585" s="233"/>
      <c r="S1585" s="178"/>
    </row>
    <row r="1586" spans="1:19" x14ac:dyDescent="0.2">
      <c r="A1586" s="238" t="s">
        <v>127</v>
      </c>
      <c r="B1586" s="263"/>
      <c r="C1586" s="439">
        <f>C1587+C1588+C1589</f>
        <v>19747</v>
      </c>
      <c r="D1586" s="218">
        <f t="shared" ref="D1586" si="1478">D1587+D1588+D1589</f>
        <v>56232</v>
      </c>
      <c r="E1586" s="218">
        <f>E1587+E1588+E1589</f>
        <v>9201</v>
      </c>
      <c r="F1586" s="220">
        <f t="shared" ref="F1586:P1586" si="1479">F1587+F1588+F1589</f>
        <v>0</v>
      </c>
      <c r="G1586" s="218" t="e">
        <f t="shared" si="1479"/>
        <v>#VALUE!</v>
      </c>
      <c r="H1586" s="298">
        <f t="shared" si="1479"/>
        <v>0</v>
      </c>
      <c r="I1586" s="218">
        <f t="shared" si="1479"/>
        <v>0</v>
      </c>
      <c r="J1586" s="218">
        <f t="shared" si="1479"/>
        <v>0</v>
      </c>
      <c r="K1586" s="218">
        <f t="shared" si="1479"/>
        <v>4483</v>
      </c>
      <c r="L1586" s="218">
        <f t="shared" si="1479"/>
        <v>0</v>
      </c>
      <c r="M1586" s="299">
        <f t="shared" si="1479"/>
        <v>0</v>
      </c>
      <c r="N1586" s="299">
        <f t="shared" si="1479"/>
        <v>0</v>
      </c>
      <c r="O1586" s="218">
        <f t="shared" si="1479"/>
        <v>0</v>
      </c>
      <c r="P1586" s="218">
        <f t="shared" si="1479"/>
        <v>0</v>
      </c>
      <c r="Q1586" s="218"/>
      <c r="R1586" s="233"/>
      <c r="S1586" s="178"/>
    </row>
    <row r="1587" spans="1:19" x14ac:dyDescent="0.2">
      <c r="A1587" s="240" t="s">
        <v>123</v>
      </c>
      <c r="B1587" s="263"/>
      <c r="C1587" s="439"/>
      <c r="D1587" s="218"/>
      <c r="E1587" s="218"/>
      <c r="F1587" s="220"/>
      <c r="G1587" s="218"/>
      <c r="H1587" s="298"/>
      <c r="I1587" s="218"/>
      <c r="J1587" s="218"/>
      <c r="K1587" s="218"/>
      <c r="L1587" s="218"/>
      <c r="M1587" s="299"/>
      <c r="N1587" s="299"/>
      <c r="O1587" s="218"/>
      <c r="P1587" s="218"/>
      <c r="Q1587" s="218"/>
      <c r="R1587" s="233"/>
      <c r="S1587" s="178"/>
    </row>
    <row r="1588" spans="1:19" ht="113.25" customHeight="1" x14ac:dyDescent="0.2">
      <c r="A1588" s="240" t="s">
        <v>124</v>
      </c>
      <c r="B1588" s="318" t="s">
        <v>85</v>
      </c>
      <c r="C1588" s="439"/>
      <c r="D1588" s="435">
        <v>56232</v>
      </c>
      <c r="E1588" s="435">
        <v>9201</v>
      </c>
      <c r="F1588" s="220"/>
      <c r="G1588" s="218" t="s">
        <v>143</v>
      </c>
      <c r="H1588" s="298"/>
      <c r="I1588" s="218"/>
      <c r="J1588" s="218"/>
      <c r="K1588" s="435">
        <v>4483</v>
      </c>
      <c r="L1588" s="218"/>
      <c r="M1588" s="299"/>
      <c r="N1588" s="299"/>
      <c r="O1588" s="218"/>
      <c r="P1588" s="218"/>
      <c r="Q1588" s="218"/>
      <c r="R1588" s="215" t="s">
        <v>588</v>
      </c>
      <c r="S1588" s="184"/>
    </row>
    <row r="1589" spans="1:19" ht="36" x14ac:dyDescent="0.2">
      <c r="A1589" s="240" t="s">
        <v>124</v>
      </c>
      <c r="B1589" s="263" t="s">
        <v>589</v>
      </c>
      <c r="C1589" s="439">
        <v>19747</v>
      </c>
      <c r="D1589" s="218"/>
      <c r="E1589" s="218"/>
      <c r="F1589" s="220"/>
      <c r="G1589" s="321" t="s">
        <v>129</v>
      </c>
      <c r="H1589" s="298"/>
      <c r="I1589" s="218"/>
      <c r="J1589" s="218"/>
      <c r="K1589" s="218"/>
      <c r="L1589" s="218"/>
      <c r="M1589" s="299"/>
      <c r="N1589" s="299"/>
      <c r="O1589" s="218"/>
      <c r="P1589" s="218"/>
      <c r="Q1589" s="218"/>
      <c r="R1589" s="215" t="s">
        <v>590</v>
      </c>
      <c r="S1589" s="178"/>
    </row>
    <row r="1590" spans="1:19" ht="24" x14ac:dyDescent="0.2">
      <c r="A1590" s="238" t="s">
        <v>383</v>
      </c>
      <c r="B1590" s="263"/>
      <c r="C1590" s="439">
        <f>C1591+C1592</f>
        <v>45000</v>
      </c>
      <c r="D1590" s="218">
        <f t="shared" ref="D1590:E1590" si="1480">D1591+D1592</f>
        <v>45000</v>
      </c>
      <c r="E1590" s="218">
        <f t="shared" si="1480"/>
        <v>45000</v>
      </c>
      <c r="F1590" s="220">
        <f t="shared" ref="F1590:I1590" si="1481">F1591+F1592</f>
        <v>0</v>
      </c>
      <c r="G1590" s="218" t="e">
        <f t="shared" si="1481"/>
        <v>#VALUE!</v>
      </c>
      <c r="H1590" s="298">
        <f t="shared" si="1481"/>
        <v>0</v>
      </c>
      <c r="I1590" s="218">
        <f t="shared" si="1481"/>
        <v>0</v>
      </c>
      <c r="J1590" s="326">
        <f t="shared" ref="J1590:P1590" si="1482">J1591+J1592</f>
        <v>10007</v>
      </c>
      <c r="K1590" s="326">
        <f t="shared" si="1482"/>
        <v>60002</v>
      </c>
      <c r="L1590" s="326">
        <f t="shared" si="1482"/>
        <v>61506</v>
      </c>
      <c r="M1590" s="328">
        <f t="shared" si="1482"/>
        <v>63000</v>
      </c>
      <c r="N1590" s="328">
        <f t="shared" si="1482"/>
        <v>64500</v>
      </c>
      <c r="O1590" s="326">
        <f t="shared" si="1482"/>
        <v>0</v>
      </c>
      <c r="P1590" s="326">
        <f t="shared" si="1482"/>
        <v>63007.855614583321</v>
      </c>
      <c r="Q1590" s="218"/>
      <c r="R1590" s="314"/>
      <c r="S1590" s="178"/>
    </row>
    <row r="1591" spans="1:19" ht="146.25" x14ac:dyDescent="0.2">
      <c r="A1591" s="240" t="s">
        <v>123</v>
      </c>
      <c r="B1591" s="263" t="s">
        <v>591</v>
      </c>
      <c r="C1591" s="453">
        <v>45000</v>
      </c>
      <c r="D1591" s="453">
        <v>45000</v>
      </c>
      <c r="E1591" s="453">
        <v>45000</v>
      </c>
      <c r="F1591" s="382"/>
      <c r="G1591" s="453"/>
      <c r="H1591" s="383"/>
      <c r="I1591" s="453"/>
      <c r="J1591" s="453">
        <v>10007</v>
      </c>
      <c r="K1591" s="453">
        <v>60002</v>
      </c>
      <c r="L1591" s="453">
        <v>61506</v>
      </c>
      <c r="M1591" s="384">
        <v>63000</v>
      </c>
      <c r="N1591" s="384">
        <v>64500</v>
      </c>
      <c r="O1591" s="453"/>
      <c r="P1591" s="453">
        <v>63007.855614583321</v>
      </c>
      <c r="Q1591" s="218"/>
      <c r="R1591" s="215" t="s">
        <v>620</v>
      </c>
      <c r="S1591" s="178"/>
    </row>
    <row r="1592" spans="1:19" ht="36" x14ac:dyDescent="0.2">
      <c r="A1592" s="240" t="s">
        <v>124</v>
      </c>
      <c r="B1592" s="263" t="s">
        <v>129</v>
      </c>
      <c r="C1592" s="439"/>
      <c r="D1592" s="218"/>
      <c r="E1592" s="218"/>
      <c r="F1592" s="220"/>
      <c r="G1592" s="321" t="s">
        <v>129</v>
      </c>
      <c r="H1592" s="298"/>
      <c r="I1592" s="218"/>
      <c r="J1592" s="218"/>
      <c r="K1592" s="218"/>
      <c r="L1592" s="218"/>
      <c r="M1592" s="299"/>
      <c r="N1592" s="299"/>
      <c r="O1592" s="218"/>
      <c r="P1592" s="218"/>
      <c r="Q1592" s="218"/>
      <c r="R1592" s="233"/>
      <c r="S1592" s="178"/>
    </row>
    <row r="1593" spans="1:19" ht="36" x14ac:dyDescent="0.2">
      <c r="A1593" s="247" t="s">
        <v>384</v>
      </c>
      <c r="B1593" s="336"/>
      <c r="C1593" s="337"/>
      <c r="D1593" s="211"/>
      <c r="E1593" s="211"/>
      <c r="F1593" s="309"/>
      <c r="G1593" s="211"/>
      <c r="H1593" s="310"/>
      <c r="I1593" s="211"/>
      <c r="J1593" s="211"/>
      <c r="K1593" s="211"/>
      <c r="L1593" s="211"/>
      <c r="M1593" s="311"/>
      <c r="N1593" s="311"/>
      <c r="O1593" s="211"/>
      <c r="P1593" s="211"/>
      <c r="Q1593" s="211"/>
      <c r="R1593" s="312"/>
      <c r="S1593" s="178"/>
    </row>
    <row r="1594" spans="1:19" x14ac:dyDescent="0.2">
      <c r="A1594" s="247" t="s">
        <v>385</v>
      </c>
      <c r="B1594" s="336"/>
      <c r="C1594" s="337"/>
      <c r="D1594" s="211"/>
      <c r="E1594" s="211"/>
      <c r="F1594" s="309"/>
      <c r="G1594" s="211"/>
      <c r="H1594" s="310"/>
      <c r="I1594" s="211"/>
      <c r="J1594" s="211"/>
      <c r="K1594" s="211"/>
      <c r="L1594" s="211"/>
      <c r="M1594" s="311"/>
      <c r="N1594" s="311"/>
      <c r="O1594" s="211"/>
      <c r="P1594" s="211"/>
      <c r="Q1594" s="211"/>
      <c r="R1594" s="312"/>
    </row>
    <row r="1595" spans="1:19" x14ac:dyDescent="0.2">
      <c r="A1595" s="239" t="s">
        <v>118</v>
      </c>
      <c r="B1595" s="263"/>
      <c r="C1595" s="439">
        <f>SUM(C1596:C1599)</f>
        <v>0</v>
      </c>
      <c r="D1595" s="218">
        <f t="shared" ref="D1595:E1595" si="1483">SUM(D1596:D1599)</f>
        <v>359911</v>
      </c>
      <c r="E1595" s="218">
        <f t="shared" si="1483"/>
        <v>359911</v>
      </c>
      <c r="F1595" s="220">
        <f t="shared" ref="F1595:I1595" si="1484">SUM(F1596:F1599)</f>
        <v>359911</v>
      </c>
      <c r="G1595" s="218" t="e">
        <f t="shared" si="1484"/>
        <v>#VALUE!</v>
      </c>
      <c r="H1595" s="298">
        <f t="shared" si="1484"/>
        <v>0</v>
      </c>
      <c r="I1595" s="218">
        <f t="shared" si="1484"/>
        <v>0</v>
      </c>
      <c r="J1595" s="218">
        <f t="shared" ref="J1595:P1595" si="1485">SUM(J1596:J1599)</f>
        <v>273648</v>
      </c>
      <c r="K1595" s="218">
        <f t="shared" si="1485"/>
        <v>273648</v>
      </c>
      <c r="L1595" s="218">
        <f t="shared" si="1485"/>
        <v>273648</v>
      </c>
      <c r="M1595" s="299">
        <f t="shared" si="1485"/>
        <v>273648</v>
      </c>
      <c r="N1595" s="299">
        <f t="shared" si="1485"/>
        <v>273648</v>
      </c>
      <c r="O1595" s="218">
        <f t="shared" si="1485"/>
        <v>0</v>
      </c>
      <c r="P1595" s="218">
        <f t="shared" si="1485"/>
        <v>273648</v>
      </c>
      <c r="Q1595" s="218"/>
      <c r="R1595" s="233"/>
      <c r="S1595" s="178"/>
    </row>
    <row r="1596" spans="1:19" x14ac:dyDescent="0.2">
      <c r="A1596" s="238" t="s">
        <v>119</v>
      </c>
      <c r="B1596" s="263"/>
      <c r="C1596" s="439"/>
      <c r="D1596" s="218"/>
      <c r="E1596" s="218"/>
      <c r="F1596" s="220"/>
      <c r="G1596" s="218"/>
      <c r="H1596" s="298"/>
      <c r="I1596" s="218"/>
      <c r="J1596" s="218"/>
      <c r="K1596" s="218"/>
      <c r="L1596" s="218"/>
      <c r="M1596" s="299"/>
      <c r="N1596" s="299"/>
      <c r="O1596" s="218"/>
      <c r="P1596" s="218"/>
      <c r="Q1596" s="218"/>
      <c r="R1596" s="233"/>
      <c r="S1596" s="178"/>
    </row>
    <row r="1597" spans="1:19" x14ac:dyDescent="0.2">
      <c r="A1597" s="238" t="s">
        <v>120</v>
      </c>
      <c r="B1597" s="263"/>
      <c r="C1597" s="439"/>
      <c r="D1597" s="218"/>
      <c r="E1597" s="218"/>
      <c r="F1597" s="220"/>
      <c r="G1597" s="218"/>
      <c r="H1597" s="298"/>
      <c r="I1597" s="218"/>
      <c r="J1597" s="218"/>
      <c r="K1597" s="218"/>
      <c r="L1597" s="218"/>
      <c r="M1597" s="299"/>
      <c r="N1597" s="299"/>
      <c r="O1597" s="218"/>
      <c r="P1597" s="218"/>
      <c r="Q1597" s="218"/>
      <c r="R1597" s="233"/>
      <c r="S1597" s="178"/>
    </row>
    <row r="1598" spans="1:19" ht="24" x14ac:dyDescent="0.2">
      <c r="A1598" s="238" t="s">
        <v>616</v>
      </c>
      <c r="B1598" s="263"/>
      <c r="C1598" s="439"/>
      <c r="D1598" s="218"/>
      <c r="E1598" s="218"/>
      <c r="F1598" s="220"/>
      <c r="G1598" s="218"/>
      <c r="H1598" s="298"/>
      <c r="I1598" s="218"/>
      <c r="J1598" s="218"/>
      <c r="K1598" s="218"/>
      <c r="L1598" s="218"/>
      <c r="M1598" s="299"/>
      <c r="N1598" s="299"/>
      <c r="O1598" s="218"/>
      <c r="P1598" s="218"/>
      <c r="Q1598" s="218"/>
      <c r="R1598" s="233"/>
      <c r="S1598" s="178"/>
    </row>
    <row r="1599" spans="1:19" x14ac:dyDescent="0.2">
      <c r="A1599" s="239" t="s">
        <v>122</v>
      </c>
      <c r="B1599" s="263"/>
      <c r="C1599" s="439">
        <f>C1600+C1601</f>
        <v>0</v>
      </c>
      <c r="D1599" s="218">
        <f t="shared" ref="D1599" si="1486">D1600+D1601</f>
        <v>359911</v>
      </c>
      <c r="E1599" s="218">
        <f>E1600+E1601</f>
        <v>359911</v>
      </c>
      <c r="F1599" s="220">
        <f t="shared" ref="F1599:I1599" si="1487">F1600+F1601</f>
        <v>359911</v>
      </c>
      <c r="G1599" s="218" t="e">
        <f t="shared" si="1487"/>
        <v>#VALUE!</v>
      </c>
      <c r="H1599" s="298">
        <f t="shared" si="1487"/>
        <v>0</v>
      </c>
      <c r="I1599" s="218">
        <f t="shared" si="1487"/>
        <v>0</v>
      </c>
      <c r="J1599" s="218">
        <f t="shared" ref="J1599:P1599" si="1488">J1600+J1601</f>
        <v>273648</v>
      </c>
      <c r="K1599" s="218">
        <f t="shared" si="1488"/>
        <v>273648</v>
      </c>
      <c r="L1599" s="218">
        <f t="shared" si="1488"/>
        <v>273648</v>
      </c>
      <c r="M1599" s="299">
        <f t="shared" si="1488"/>
        <v>273648</v>
      </c>
      <c r="N1599" s="299">
        <f t="shared" si="1488"/>
        <v>273648</v>
      </c>
      <c r="O1599" s="218">
        <f t="shared" si="1488"/>
        <v>0</v>
      </c>
      <c r="P1599" s="218">
        <f t="shared" si="1488"/>
        <v>273648</v>
      </c>
      <c r="Q1599" s="218"/>
      <c r="R1599" s="233"/>
      <c r="S1599" s="178"/>
    </row>
    <row r="1600" spans="1:19" x14ac:dyDescent="0.2">
      <c r="A1600" s="240" t="s">
        <v>123</v>
      </c>
      <c r="B1600" s="263"/>
      <c r="C1600" s="439">
        <f>C1605</f>
        <v>0</v>
      </c>
      <c r="D1600" s="218">
        <f t="shared" ref="D1600:E1600" si="1489">D1605</f>
        <v>359911</v>
      </c>
      <c r="E1600" s="218">
        <f t="shared" si="1489"/>
        <v>359911</v>
      </c>
      <c r="F1600" s="220">
        <f t="shared" ref="F1600:P1600" si="1490">F1605</f>
        <v>359911</v>
      </c>
      <c r="G1600" s="218">
        <f t="shared" si="1490"/>
        <v>0</v>
      </c>
      <c r="H1600" s="298">
        <f t="shared" si="1490"/>
        <v>0</v>
      </c>
      <c r="I1600" s="218">
        <f>I1605</f>
        <v>0</v>
      </c>
      <c r="J1600" s="218">
        <f t="shared" si="1490"/>
        <v>273648</v>
      </c>
      <c r="K1600" s="218">
        <f t="shared" si="1490"/>
        <v>273648</v>
      </c>
      <c r="L1600" s="218">
        <f t="shared" si="1490"/>
        <v>273648</v>
      </c>
      <c r="M1600" s="299">
        <f t="shared" si="1490"/>
        <v>273648</v>
      </c>
      <c r="N1600" s="299">
        <f t="shared" si="1490"/>
        <v>273648</v>
      </c>
      <c r="O1600" s="218">
        <f t="shared" si="1490"/>
        <v>0</v>
      </c>
      <c r="P1600" s="218">
        <f t="shared" si="1490"/>
        <v>273648</v>
      </c>
      <c r="Q1600" s="218"/>
      <c r="R1600" s="233"/>
      <c r="S1600" s="178"/>
    </row>
    <row r="1601" spans="1:19" ht="36" x14ac:dyDescent="0.2">
      <c r="A1601" s="240" t="s">
        <v>124</v>
      </c>
      <c r="B1601" s="263" t="s">
        <v>129</v>
      </c>
      <c r="C1601" s="439">
        <f>C1606</f>
        <v>0</v>
      </c>
      <c r="D1601" s="218">
        <f t="shared" ref="D1601:E1601" si="1491">D1606</f>
        <v>0</v>
      </c>
      <c r="E1601" s="218">
        <f t="shared" si="1491"/>
        <v>0</v>
      </c>
      <c r="F1601" s="220">
        <f t="shared" ref="F1601:P1601" si="1492">F1606</f>
        <v>0</v>
      </c>
      <c r="G1601" s="218" t="str">
        <f t="shared" si="1492"/>
        <v/>
      </c>
      <c r="H1601" s="298">
        <f t="shared" si="1492"/>
        <v>0</v>
      </c>
      <c r="I1601" s="218">
        <f t="shared" si="1492"/>
        <v>0</v>
      </c>
      <c r="J1601" s="218">
        <f>J1606</f>
        <v>0</v>
      </c>
      <c r="K1601" s="218">
        <f t="shared" si="1492"/>
        <v>0</v>
      </c>
      <c r="L1601" s="218">
        <f t="shared" si="1492"/>
        <v>0</v>
      </c>
      <c r="M1601" s="299">
        <f t="shared" si="1492"/>
        <v>0</v>
      </c>
      <c r="N1601" s="299">
        <f t="shared" si="1492"/>
        <v>0</v>
      </c>
      <c r="O1601" s="218">
        <f t="shared" si="1492"/>
        <v>0</v>
      </c>
      <c r="P1601" s="218">
        <f t="shared" si="1492"/>
        <v>0</v>
      </c>
      <c r="Q1601" s="218"/>
      <c r="R1601" s="233"/>
      <c r="S1601" s="178"/>
    </row>
    <row r="1602" spans="1:19" x14ac:dyDescent="0.2">
      <c r="A1602" s="239" t="s">
        <v>125</v>
      </c>
      <c r="B1602" s="263"/>
      <c r="C1602" s="439"/>
      <c r="D1602" s="218"/>
      <c r="E1602" s="218"/>
      <c r="F1602" s="220"/>
      <c r="G1602" s="218"/>
      <c r="H1602" s="298"/>
      <c r="I1602" s="218"/>
      <c r="J1602" s="218"/>
      <c r="K1602" s="218"/>
      <c r="L1602" s="218"/>
      <c r="M1602" s="299"/>
      <c r="N1602" s="299"/>
      <c r="O1602" s="218"/>
      <c r="P1602" s="218"/>
      <c r="Q1602" s="218"/>
      <c r="R1602" s="233"/>
      <c r="S1602" s="178"/>
    </row>
    <row r="1603" spans="1:19" x14ac:dyDescent="0.2">
      <c r="A1603" s="238" t="s">
        <v>126</v>
      </c>
      <c r="B1603" s="359"/>
      <c r="C1603" s="441"/>
      <c r="D1603" s="220"/>
      <c r="E1603" s="220"/>
      <c r="F1603" s="220"/>
      <c r="G1603" s="220"/>
      <c r="H1603" s="298"/>
      <c r="I1603" s="220"/>
      <c r="J1603" s="220"/>
      <c r="K1603" s="220"/>
      <c r="L1603" s="220"/>
      <c r="M1603" s="436"/>
      <c r="N1603" s="436"/>
      <c r="O1603" s="220"/>
      <c r="P1603" s="220"/>
      <c r="Q1603" s="218"/>
      <c r="R1603" s="233"/>
      <c r="S1603" s="178"/>
    </row>
    <row r="1604" spans="1:19" x14ac:dyDescent="0.2">
      <c r="A1604" s="238" t="s">
        <v>127</v>
      </c>
      <c r="B1604" s="359"/>
      <c r="C1604" s="441">
        <f>C1605+C1606</f>
        <v>0</v>
      </c>
      <c r="D1604" s="220">
        <f t="shared" ref="D1604" si="1493">D1605+D1606</f>
        <v>359911</v>
      </c>
      <c r="E1604" s="220">
        <f>E1605+E1606</f>
        <v>359911</v>
      </c>
      <c r="F1604" s="220">
        <f t="shared" ref="F1604:I1604" si="1494">F1605+F1606</f>
        <v>359911</v>
      </c>
      <c r="G1604" s="220" t="e">
        <f t="shared" si="1494"/>
        <v>#VALUE!</v>
      </c>
      <c r="H1604" s="298">
        <f t="shared" si="1494"/>
        <v>0</v>
      </c>
      <c r="I1604" s="220">
        <f t="shared" si="1494"/>
        <v>0</v>
      </c>
      <c r="J1604" s="220">
        <f t="shared" ref="J1604:P1604" si="1495">J1605+J1606</f>
        <v>273648</v>
      </c>
      <c r="K1604" s="220">
        <f t="shared" si="1495"/>
        <v>273648</v>
      </c>
      <c r="L1604" s="220">
        <f t="shared" si="1495"/>
        <v>273648</v>
      </c>
      <c r="M1604" s="299">
        <f t="shared" si="1495"/>
        <v>273648</v>
      </c>
      <c r="N1604" s="299">
        <f t="shared" si="1495"/>
        <v>273648</v>
      </c>
      <c r="O1604" s="220">
        <f t="shared" si="1495"/>
        <v>0</v>
      </c>
      <c r="P1604" s="220">
        <f t="shared" si="1495"/>
        <v>273648</v>
      </c>
      <c r="Q1604" s="218"/>
      <c r="R1604" s="233"/>
      <c r="S1604" s="178"/>
    </row>
    <row r="1605" spans="1:19" ht="180" x14ac:dyDescent="0.2">
      <c r="A1605" s="240" t="s">
        <v>123</v>
      </c>
      <c r="B1605" s="359" t="s">
        <v>592</v>
      </c>
      <c r="C1605" s="441"/>
      <c r="D1605" s="298">
        <v>359911</v>
      </c>
      <c r="E1605" s="298">
        <v>359911</v>
      </c>
      <c r="F1605" s="298">
        <v>359911</v>
      </c>
      <c r="G1605" s="220"/>
      <c r="H1605" s="298"/>
      <c r="I1605" s="220"/>
      <c r="J1605" s="220">
        <v>273648</v>
      </c>
      <c r="K1605" s="220">
        <v>273648</v>
      </c>
      <c r="L1605" s="220">
        <v>273648</v>
      </c>
      <c r="M1605" s="299">
        <v>273648</v>
      </c>
      <c r="N1605" s="299">
        <v>273648</v>
      </c>
      <c r="O1605" s="220"/>
      <c r="P1605" s="220">
        <v>273648</v>
      </c>
      <c r="Q1605" s="218" t="s">
        <v>606</v>
      </c>
      <c r="R1605" s="451" t="s">
        <v>623</v>
      </c>
      <c r="S1605" s="178"/>
    </row>
    <row r="1606" spans="1:19" ht="36" x14ac:dyDescent="0.2">
      <c r="A1606" s="240" t="s">
        <v>124</v>
      </c>
      <c r="B1606" s="263" t="s">
        <v>129</v>
      </c>
      <c r="C1606" s="439"/>
      <c r="D1606" s="218"/>
      <c r="E1606" s="218"/>
      <c r="F1606" s="220"/>
      <c r="G1606" s="321" t="s">
        <v>129</v>
      </c>
      <c r="H1606" s="298"/>
      <c r="I1606" s="218"/>
      <c r="J1606" s="218"/>
      <c r="K1606" s="218"/>
      <c r="L1606" s="218"/>
      <c r="M1606" s="299"/>
      <c r="N1606" s="299"/>
      <c r="O1606" s="218"/>
      <c r="P1606" s="218"/>
      <c r="Q1606" s="218"/>
      <c r="R1606" s="233"/>
      <c r="S1606" s="178"/>
    </row>
    <row r="1607" spans="1:19" ht="36" x14ac:dyDescent="0.2">
      <c r="A1607" s="247" t="s">
        <v>593</v>
      </c>
      <c r="B1607" s="336"/>
      <c r="C1607" s="337"/>
      <c r="D1607" s="211"/>
      <c r="E1607" s="211"/>
      <c r="F1607" s="309"/>
      <c r="G1607" s="211"/>
      <c r="H1607" s="310"/>
      <c r="I1607" s="211"/>
      <c r="J1607" s="211"/>
      <c r="K1607" s="211"/>
      <c r="L1607" s="211"/>
      <c r="M1607" s="311"/>
      <c r="N1607" s="311"/>
      <c r="O1607" s="211"/>
      <c r="P1607" s="211"/>
      <c r="Q1607" s="211"/>
      <c r="R1607" s="312"/>
    </row>
    <row r="1608" spans="1:19" x14ac:dyDescent="0.2">
      <c r="A1608" s="239" t="s">
        <v>118</v>
      </c>
      <c r="B1608" s="263"/>
      <c r="C1608" s="439">
        <f>SUM(C1609:C1612)</f>
        <v>130489</v>
      </c>
      <c r="D1608" s="218">
        <f t="shared" ref="D1608:E1608" si="1496">SUM(D1609:D1612)</f>
        <v>660165</v>
      </c>
      <c r="E1608" s="218">
        <f t="shared" si="1496"/>
        <v>576731</v>
      </c>
      <c r="F1608" s="220">
        <f t="shared" ref="F1608:P1608" si="1497">SUM(F1609:F1612)</f>
        <v>0</v>
      </c>
      <c r="G1608" s="218" t="e">
        <f t="shared" si="1497"/>
        <v>#VALUE!</v>
      </c>
      <c r="H1608" s="298">
        <f t="shared" si="1497"/>
        <v>0</v>
      </c>
      <c r="I1608" s="218">
        <f t="shared" si="1497"/>
        <v>0</v>
      </c>
      <c r="J1608" s="218">
        <f t="shared" si="1497"/>
        <v>0</v>
      </c>
      <c r="K1608" s="218">
        <f t="shared" si="1497"/>
        <v>1124000</v>
      </c>
      <c r="L1608" s="218">
        <f t="shared" si="1497"/>
        <v>0</v>
      </c>
      <c r="M1608" s="299">
        <f t="shared" si="1497"/>
        <v>0</v>
      </c>
      <c r="N1608" s="299">
        <f t="shared" si="1497"/>
        <v>0</v>
      </c>
      <c r="O1608" s="218">
        <f t="shared" si="1497"/>
        <v>0</v>
      </c>
      <c r="P1608" s="218">
        <f t="shared" si="1497"/>
        <v>0</v>
      </c>
      <c r="Q1608" s="218"/>
      <c r="R1608" s="233"/>
      <c r="S1608" s="178"/>
    </row>
    <row r="1609" spans="1:19" x14ac:dyDescent="0.2">
      <c r="A1609" s="238" t="s">
        <v>119</v>
      </c>
      <c r="B1609" s="263"/>
      <c r="C1609" s="439"/>
      <c r="D1609" s="218"/>
      <c r="E1609" s="218"/>
      <c r="F1609" s="220"/>
      <c r="G1609" s="218"/>
      <c r="H1609" s="298"/>
      <c r="I1609" s="218"/>
      <c r="J1609" s="218"/>
      <c r="K1609" s="218"/>
      <c r="L1609" s="218"/>
      <c r="M1609" s="299"/>
      <c r="N1609" s="299"/>
      <c r="O1609" s="218"/>
      <c r="P1609" s="218"/>
      <c r="Q1609" s="218"/>
      <c r="R1609" s="233"/>
      <c r="S1609" s="178"/>
    </row>
    <row r="1610" spans="1:19" x14ac:dyDescent="0.2">
      <c r="A1610" s="238" t="s">
        <v>120</v>
      </c>
      <c r="B1610" s="263"/>
      <c r="C1610" s="439"/>
      <c r="D1610" s="218"/>
      <c r="E1610" s="218"/>
      <c r="F1610" s="220"/>
      <c r="G1610" s="218"/>
      <c r="H1610" s="298"/>
      <c r="I1610" s="218"/>
      <c r="J1610" s="218"/>
      <c r="K1610" s="218"/>
      <c r="L1610" s="218"/>
      <c r="M1610" s="299"/>
      <c r="N1610" s="299"/>
      <c r="O1610" s="218"/>
      <c r="P1610" s="218"/>
      <c r="Q1610" s="218"/>
      <c r="R1610" s="233"/>
      <c r="S1610" s="178"/>
    </row>
    <row r="1611" spans="1:19" ht="24" x14ac:dyDescent="0.2">
      <c r="A1611" s="238" t="s">
        <v>616</v>
      </c>
      <c r="B1611" s="263"/>
      <c r="C1611" s="439"/>
      <c r="D1611" s="218"/>
      <c r="E1611" s="218"/>
      <c r="F1611" s="220"/>
      <c r="G1611" s="218"/>
      <c r="H1611" s="298"/>
      <c r="I1611" s="218"/>
      <c r="J1611" s="218"/>
      <c r="K1611" s="218"/>
      <c r="L1611" s="218"/>
      <c r="M1611" s="299"/>
      <c r="N1611" s="299"/>
      <c r="O1611" s="218"/>
      <c r="P1611" s="218"/>
      <c r="Q1611" s="218"/>
      <c r="R1611" s="233"/>
      <c r="S1611" s="178"/>
    </row>
    <row r="1612" spans="1:19" x14ac:dyDescent="0.2">
      <c r="A1612" s="239" t="s">
        <v>122</v>
      </c>
      <c r="B1612" s="263"/>
      <c r="C1612" s="439">
        <f>C1613+C1614</f>
        <v>130489</v>
      </c>
      <c r="D1612" s="218">
        <f t="shared" ref="D1612:E1612" si="1498">D1613+D1614</f>
        <v>660165</v>
      </c>
      <c r="E1612" s="218">
        <f t="shared" si="1498"/>
        <v>576731</v>
      </c>
      <c r="F1612" s="220">
        <f t="shared" ref="F1612:P1612" si="1499">F1613+F1614</f>
        <v>0</v>
      </c>
      <c r="G1612" s="218" t="e">
        <f t="shared" si="1499"/>
        <v>#VALUE!</v>
      </c>
      <c r="H1612" s="298">
        <f t="shared" si="1499"/>
        <v>0</v>
      </c>
      <c r="I1612" s="218">
        <f t="shared" si="1499"/>
        <v>0</v>
      </c>
      <c r="J1612" s="218">
        <f t="shared" si="1499"/>
        <v>0</v>
      </c>
      <c r="K1612" s="218">
        <f t="shared" si="1499"/>
        <v>1124000</v>
      </c>
      <c r="L1612" s="218">
        <f t="shared" si="1499"/>
        <v>0</v>
      </c>
      <c r="M1612" s="299">
        <f t="shared" si="1499"/>
        <v>0</v>
      </c>
      <c r="N1612" s="299">
        <f t="shared" si="1499"/>
        <v>0</v>
      </c>
      <c r="O1612" s="218">
        <f t="shared" si="1499"/>
        <v>0</v>
      </c>
      <c r="P1612" s="218">
        <f t="shared" si="1499"/>
        <v>0</v>
      </c>
      <c r="Q1612" s="218"/>
      <c r="R1612" s="233"/>
      <c r="S1612" s="178"/>
    </row>
    <row r="1613" spans="1:19" x14ac:dyDescent="0.2">
      <c r="A1613" s="240" t="s">
        <v>123</v>
      </c>
      <c r="B1613" s="263"/>
      <c r="C1613" s="439">
        <f>C1618</f>
        <v>0</v>
      </c>
      <c r="D1613" s="218">
        <f t="shared" ref="D1613:E1613" si="1500">D1618</f>
        <v>0</v>
      </c>
      <c r="E1613" s="218">
        <f t="shared" si="1500"/>
        <v>0</v>
      </c>
      <c r="F1613" s="220">
        <f t="shared" ref="F1613:P1613" si="1501">F1618</f>
        <v>0</v>
      </c>
      <c r="G1613" s="218">
        <f t="shared" si="1501"/>
        <v>0</v>
      </c>
      <c r="H1613" s="298">
        <f t="shared" si="1501"/>
        <v>0</v>
      </c>
      <c r="I1613" s="218">
        <f t="shared" si="1501"/>
        <v>0</v>
      </c>
      <c r="J1613" s="218">
        <f t="shared" si="1501"/>
        <v>0</v>
      </c>
      <c r="K1613" s="218">
        <f t="shared" si="1501"/>
        <v>0</v>
      </c>
      <c r="L1613" s="218">
        <f t="shared" si="1501"/>
        <v>0</v>
      </c>
      <c r="M1613" s="299">
        <f t="shared" si="1501"/>
        <v>0</v>
      </c>
      <c r="N1613" s="299">
        <f t="shared" si="1501"/>
        <v>0</v>
      </c>
      <c r="O1613" s="218">
        <f t="shared" si="1501"/>
        <v>0</v>
      </c>
      <c r="P1613" s="218">
        <f t="shared" si="1501"/>
        <v>0</v>
      </c>
      <c r="Q1613" s="218"/>
      <c r="R1613" s="233"/>
      <c r="S1613" s="178"/>
    </row>
    <row r="1614" spans="1:19" ht="36" x14ac:dyDescent="0.2">
      <c r="A1614" s="240" t="s">
        <v>124</v>
      </c>
      <c r="B1614" s="263"/>
      <c r="C1614" s="439">
        <f>C1619+C1620+C1621</f>
        <v>130489</v>
      </c>
      <c r="D1614" s="218">
        <f>D1619+D1620+D1621</f>
        <v>660165</v>
      </c>
      <c r="E1614" s="218">
        <f t="shared" ref="E1614" si="1502">E1619+E1620+E1621</f>
        <v>576731</v>
      </c>
      <c r="F1614" s="220">
        <f t="shared" ref="F1614:P1614" si="1503">F1619+F1620+F1621</f>
        <v>0</v>
      </c>
      <c r="G1614" s="218" t="e">
        <f t="shared" si="1503"/>
        <v>#VALUE!</v>
      </c>
      <c r="H1614" s="298">
        <f t="shared" si="1503"/>
        <v>0</v>
      </c>
      <c r="I1614" s="218">
        <f t="shared" si="1503"/>
        <v>0</v>
      </c>
      <c r="J1614" s="218">
        <f t="shared" si="1503"/>
        <v>0</v>
      </c>
      <c r="K1614" s="218">
        <f t="shared" si="1503"/>
        <v>1124000</v>
      </c>
      <c r="L1614" s="218">
        <f t="shared" si="1503"/>
        <v>0</v>
      </c>
      <c r="M1614" s="299">
        <f t="shared" si="1503"/>
        <v>0</v>
      </c>
      <c r="N1614" s="299">
        <f t="shared" si="1503"/>
        <v>0</v>
      </c>
      <c r="O1614" s="218">
        <f t="shared" si="1503"/>
        <v>0</v>
      </c>
      <c r="P1614" s="218">
        <f t="shared" si="1503"/>
        <v>0</v>
      </c>
      <c r="Q1614" s="218"/>
      <c r="R1614" s="233"/>
      <c r="S1614" s="178"/>
    </row>
    <row r="1615" spans="1:19" x14ac:dyDescent="0.2">
      <c r="A1615" s="239" t="s">
        <v>125</v>
      </c>
      <c r="B1615" s="263"/>
      <c r="C1615" s="439"/>
      <c r="D1615" s="218"/>
      <c r="E1615" s="218"/>
      <c r="F1615" s="220"/>
      <c r="G1615" s="218"/>
      <c r="H1615" s="298"/>
      <c r="I1615" s="218"/>
      <c r="J1615" s="218"/>
      <c r="K1615" s="218"/>
      <c r="L1615" s="218"/>
      <c r="M1615" s="299"/>
      <c r="N1615" s="299"/>
      <c r="O1615" s="218"/>
      <c r="P1615" s="218"/>
      <c r="Q1615" s="218"/>
      <c r="R1615" s="233"/>
      <c r="S1615" s="178"/>
    </row>
    <row r="1616" spans="1:19" x14ac:dyDescent="0.2">
      <c r="A1616" s="238" t="s">
        <v>126</v>
      </c>
      <c r="B1616" s="263"/>
      <c r="C1616" s="439"/>
      <c r="D1616" s="218"/>
      <c r="E1616" s="218"/>
      <c r="F1616" s="220"/>
      <c r="G1616" s="218"/>
      <c r="H1616" s="298"/>
      <c r="I1616" s="218"/>
      <c r="J1616" s="218"/>
      <c r="K1616" s="218"/>
      <c r="L1616" s="218"/>
      <c r="M1616" s="299"/>
      <c r="N1616" s="299"/>
      <c r="O1616" s="218"/>
      <c r="P1616" s="218"/>
      <c r="Q1616" s="218"/>
      <c r="R1616" s="233"/>
      <c r="S1616" s="178"/>
    </row>
    <row r="1617" spans="1:19" x14ac:dyDescent="0.2">
      <c r="A1617" s="238" t="s">
        <v>127</v>
      </c>
      <c r="B1617" s="263"/>
      <c r="C1617" s="439">
        <f>C1618+C1619+C1620+C1621</f>
        <v>130489</v>
      </c>
      <c r="D1617" s="218">
        <f>D1618+D1619+D1620+D1621</f>
        <v>660165</v>
      </c>
      <c r="E1617" s="218">
        <f t="shared" ref="E1617" si="1504">E1618+E1619+E1620+E1621</f>
        <v>576731</v>
      </c>
      <c r="F1617" s="220">
        <f t="shared" ref="F1617:P1617" si="1505">F1618+F1619+F1620+F1621</f>
        <v>0</v>
      </c>
      <c r="G1617" s="218" t="e">
        <f t="shared" si="1505"/>
        <v>#VALUE!</v>
      </c>
      <c r="H1617" s="298">
        <f t="shared" si="1505"/>
        <v>0</v>
      </c>
      <c r="I1617" s="218">
        <f t="shared" si="1505"/>
        <v>0</v>
      </c>
      <c r="J1617" s="218">
        <f t="shared" si="1505"/>
        <v>0</v>
      </c>
      <c r="K1617" s="218">
        <f t="shared" si="1505"/>
        <v>1124000</v>
      </c>
      <c r="L1617" s="218">
        <f t="shared" si="1505"/>
        <v>0</v>
      </c>
      <c r="M1617" s="299">
        <f t="shared" si="1505"/>
        <v>0</v>
      </c>
      <c r="N1617" s="299">
        <f t="shared" si="1505"/>
        <v>0</v>
      </c>
      <c r="O1617" s="218">
        <f t="shared" si="1505"/>
        <v>0</v>
      </c>
      <c r="P1617" s="218">
        <f t="shared" si="1505"/>
        <v>0</v>
      </c>
      <c r="Q1617" s="218"/>
      <c r="R1617" s="233"/>
      <c r="S1617" s="178"/>
    </row>
    <row r="1618" spans="1:19" x14ac:dyDescent="0.2">
      <c r="A1618" s="240" t="s">
        <v>123</v>
      </c>
      <c r="B1618" s="263"/>
      <c r="C1618" s="439"/>
      <c r="D1618" s="218"/>
      <c r="E1618" s="218"/>
      <c r="F1618" s="220"/>
      <c r="G1618" s="218"/>
      <c r="H1618" s="298"/>
      <c r="I1618" s="218"/>
      <c r="J1618" s="218"/>
      <c r="K1618" s="218"/>
      <c r="L1618" s="218"/>
      <c r="M1618" s="299"/>
      <c r="N1618" s="299"/>
      <c r="O1618" s="218"/>
      <c r="P1618" s="218"/>
      <c r="Q1618" s="218"/>
      <c r="R1618" s="233"/>
      <c r="S1618" s="178"/>
    </row>
    <row r="1619" spans="1:19" ht="48" x14ac:dyDescent="0.2">
      <c r="A1619" s="240" t="s">
        <v>124</v>
      </c>
      <c r="B1619" s="263" t="s">
        <v>143</v>
      </c>
      <c r="C1619" s="439">
        <v>130489</v>
      </c>
      <c r="D1619" s="218">
        <v>660165</v>
      </c>
      <c r="E1619" s="218">
        <v>576731</v>
      </c>
      <c r="F1619" s="220"/>
      <c r="G1619" s="218" t="s">
        <v>143</v>
      </c>
      <c r="H1619" s="298"/>
      <c r="I1619" s="218"/>
      <c r="J1619" s="218"/>
      <c r="K1619" s="218">
        <v>1124000</v>
      </c>
      <c r="L1619" s="218"/>
      <c r="M1619" s="299"/>
      <c r="N1619" s="299"/>
      <c r="O1619" s="218"/>
      <c r="P1619" s="218"/>
      <c r="Q1619" s="218"/>
      <c r="R1619" s="316" t="s">
        <v>594</v>
      </c>
      <c r="S1619" s="184" t="s">
        <v>129</v>
      </c>
    </row>
    <row r="1620" spans="1:19" ht="36" x14ac:dyDescent="0.2">
      <c r="A1620" s="240" t="s">
        <v>124</v>
      </c>
      <c r="B1620" s="263" t="s">
        <v>129</v>
      </c>
      <c r="C1620" s="439"/>
      <c r="D1620" s="218"/>
      <c r="E1620" s="218"/>
      <c r="F1620" s="220"/>
      <c r="G1620" s="321" t="s">
        <v>129</v>
      </c>
      <c r="H1620" s="298"/>
      <c r="I1620" s="218"/>
      <c r="J1620" s="218"/>
      <c r="K1620" s="218"/>
      <c r="L1620" s="218"/>
      <c r="M1620" s="299"/>
      <c r="N1620" s="299"/>
      <c r="O1620" s="218"/>
      <c r="P1620" s="218"/>
      <c r="Q1620" s="218"/>
      <c r="R1620" s="314"/>
      <c r="S1620" s="178"/>
    </row>
    <row r="1621" spans="1:19" ht="36" x14ac:dyDescent="0.2">
      <c r="A1621" s="240" t="s">
        <v>124</v>
      </c>
      <c r="B1621" s="263" t="s">
        <v>129</v>
      </c>
      <c r="C1621" s="439"/>
      <c r="D1621" s="218"/>
      <c r="E1621" s="218"/>
      <c r="F1621" s="220"/>
      <c r="G1621" s="321" t="s">
        <v>129</v>
      </c>
      <c r="H1621" s="298"/>
      <c r="I1621" s="218"/>
      <c r="J1621" s="218"/>
      <c r="K1621" s="218"/>
      <c r="L1621" s="218"/>
      <c r="M1621" s="299"/>
      <c r="N1621" s="299"/>
      <c r="O1621" s="218"/>
      <c r="P1621" s="218"/>
      <c r="Q1621" s="218"/>
      <c r="R1621" s="233"/>
      <c r="S1621" s="178"/>
    </row>
    <row r="1622" spans="1:19" ht="48" x14ac:dyDescent="0.2">
      <c r="A1622" s="247" t="s">
        <v>390</v>
      </c>
      <c r="B1622" s="336"/>
      <c r="C1622" s="337"/>
      <c r="D1622" s="211"/>
      <c r="E1622" s="211"/>
      <c r="F1622" s="309"/>
      <c r="G1622" s="211"/>
      <c r="H1622" s="310"/>
      <c r="I1622" s="211"/>
      <c r="J1622" s="211"/>
      <c r="K1622" s="211"/>
      <c r="L1622" s="211"/>
      <c r="M1622" s="311"/>
      <c r="N1622" s="311"/>
      <c r="O1622" s="211"/>
      <c r="P1622" s="211"/>
      <c r="Q1622" s="211"/>
      <c r="R1622" s="312"/>
      <c r="S1622" s="178"/>
    </row>
    <row r="1623" spans="1:19" ht="24" x14ac:dyDescent="0.2">
      <c r="A1623" s="247" t="s">
        <v>391</v>
      </c>
      <c r="B1623" s="336"/>
      <c r="C1623" s="337"/>
      <c r="D1623" s="211"/>
      <c r="E1623" s="211"/>
      <c r="F1623" s="309"/>
      <c r="G1623" s="211"/>
      <c r="H1623" s="310"/>
      <c r="I1623" s="211"/>
      <c r="J1623" s="211"/>
      <c r="K1623" s="211"/>
      <c r="L1623" s="211"/>
      <c r="M1623" s="311"/>
      <c r="N1623" s="311"/>
      <c r="O1623" s="211"/>
      <c r="P1623" s="211"/>
      <c r="Q1623" s="211"/>
      <c r="R1623" s="312"/>
      <c r="S1623" s="178"/>
    </row>
    <row r="1624" spans="1:19" x14ac:dyDescent="0.2">
      <c r="A1624" s="239" t="s">
        <v>118</v>
      </c>
      <c r="B1624" s="263"/>
      <c r="C1624" s="439">
        <f>SUM(C1625:C1628)</f>
        <v>564158</v>
      </c>
      <c r="D1624" s="218">
        <f t="shared" ref="D1624:E1624" si="1506">SUM(D1625:D1628)</f>
        <v>1975886</v>
      </c>
      <c r="E1624" s="218">
        <f t="shared" si="1506"/>
        <v>249455</v>
      </c>
      <c r="F1624" s="220">
        <f t="shared" ref="F1624:P1624" si="1507">SUM(F1625:F1628)</f>
        <v>0</v>
      </c>
      <c r="G1624" s="218" t="e">
        <f t="shared" si="1507"/>
        <v>#VALUE!</v>
      </c>
      <c r="H1624" s="298">
        <f t="shared" si="1507"/>
        <v>0</v>
      </c>
      <c r="I1624" s="218">
        <f t="shared" si="1507"/>
        <v>187002</v>
      </c>
      <c r="J1624" s="218">
        <f t="shared" si="1507"/>
        <v>971758</v>
      </c>
      <c r="K1624" s="218">
        <f t="shared" si="1507"/>
        <v>918453</v>
      </c>
      <c r="L1624" s="218">
        <f t="shared" si="1507"/>
        <v>1413750</v>
      </c>
      <c r="M1624" s="299">
        <f t="shared" si="1507"/>
        <v>1413750</v>
      </c>
      <c r="N1624" s="299">
        <f t="shared" si="1507"/>
        <v>1413750</v>
      </c>
      <c r="O1624" s="218">
        <f t="shared" si="1507"/>
        <v>0</v>
      </c>
      <c r="P1624" s="218">
        <f t="shared" si="1507"/>
        <v>918453</v>
      </c>
      <c r="Q1624" s="218"/>
      <c r="R1624" s="233"/>
      <c r="S1624" s="178"/>
    </row>
    <row r="1625" spans="1:19" x14ac:dyDescent="0.2">
      <c r="A1625" s="238" t="s">
        <v>119</v>
      </c>
      <c r="B1625" s="263"/>
      <c r="C1625" s="439"/>
      <c r="D1625" s="218"/>
      <c r="E1625" s="218"/>
      <c r="F1625" s="220"/>
      <c r="G1625" s="218"/>
      <c r="H1625" s="298"/>
      <c r="I1625" s="218"/>
      <c r="J1625" s="218"/>
      <c r="K1625" s="218"/>
      <c r="L1625" s="218"/>
      <c r="M1625" s="299"/>
      <c r="N1625" s="299"/>
      <c r="O1625" s="218"/>
      <c r="P1625" s="218"/>
      <c r="Q1625" s="218"/>
      <c r="R1625" s="233"/>
      <c r="S1625" s="178"/>
    </row>
    <row r="1626" spans="1:19" x14ac:dyDescent="0.2">
      <c r="A1626" s="238" t="s">
        <v>120</v>
      </c>
      <c r="B1626" s="263"/>
      <c r="C1626" s="439"/>
      <c r="D1626" s="218"/>
      <c r="E1626" s="218"/>
      <c r="F1626" s="220"/>
      <c r="G1626" s="218"/>
      <c r="H1626" s="298"/>
      <c r="I1626" s="218"/>
      <c r="J1626" s="218"/>
      <c r="K1626" s="218"/>
      <c r="L1626" s="218"/>
      <c r="M1626" s="299"/>
      <c r="N1626" s="299"/>
      <c r="O1626" s="218"/>
      <c r="P1626" s="218"/>
      <c r="Q1626" s="218"/>
      <c r="R1626" s="233"/>
      <c r="S1626" s="178"/>
    </row>
    <row r="1627" spans="1:19" ht="24" x14ac:dyDescent="0.2">
      <c r="A1627" s="238" t="s">
        <v>616</v>
      </c>
      <c r="B1627" s="263"/>
      <c r="C1627" s="439"/>
      <c r="D1627" s="218"/>
      <c r="E1627" s="218"/>
      <c r="F1627" s="220"/>
      <c r="G1627" s="218"/>
      <c r="H1627" s="298"/>
      <c r="I1627" s="218"/>
      <c r="J1627" s="218"/>
      <c r="K1627" s="218"/>
      <c r="L1627" s="218"/>
      <c r="M1627" s="299"/>
      <c r="N1627" s="299"/>
      <c r="O1627" s="218"/>
      <c r="P1627" s="218"/>
      <c r="Q1627" s="218"/>
      <c r="R1627" s="233"/>
      <c r="S1627" s="178"/>
    </row>
    <row r="1628" spans="1:19" x14ac:dyDescent="0.2">
      <c r="A1628" s="239" t="s">
        <v>122</v>
      </c>
      <c r="B1628" s="263"/>
      <c r="C1628" s="439">
        <f>C1629+C1630</f>
        <v>564158</v>
      </c>
      <c r="D1628" s="218">
        <f t="shared" ref="D1628:E1628" si="1508">D1629+D1630</f>
        <v>1975886</v>
      </c>
      <c r="E1628" s="218">
        <f t="shared" si="1508"/>
        <v>249455</v>
      </c>
      <c r="F1628" s="220">
        <f t="shared" ref="F1628:P1628" si="1509">F1629+F1630</f>
        <v>0</v>
      </c>
      <c r="G1628" s="218" t="e">
        <f t="shared" si="1509"/>
        <v>#VALUE!</v>
      </c>
      <c r="H1628" s="298">
        <f t="shared" si="1509"/>
        <v>0</v>
      </c>
      <c r="I1628" s="218">
        <f t="shared" si="1509"/>
        <v>187002</v>
      </c>
      <c r="J1628" s="218">
        <f t="shared" si="1509"/>
        <v>971758</v>
      </c>
      <c r="K1628" s="218">
        <f t="shared" si="1509"/>
        <v>918453</v>
      </c>
      <c r="L1628" s="218">
        <f t="shared" si="1509"/>
        <v>1413750</v>
      </c>
      <c r="M1628" s="299">
        <f t="shared" si="1509"/>
        <v>1413750</v>
      </c>
      <c r="N1628" s="299">
        <f t="shared" si="1509"/>
        <v>1413750</v>
      </c>
      <c r="O1628" s="218">
        <f t="shared" si="1509"/>
        <v>0</v>
      </c>
      <c r="P1628" s="218">
        <f t="shared" si="1509"/>
        <v>918453</v>
      </c>
      <c r="Q1628" s="218"/>
      <c r="R1628" s="233"/>
      <c r="S1628" s="178"/>
    </row>
    <row r="1629" spans="1:19" x14ac:dyDescent="0.2">
      <c r="A1629" s="240" t="s">
        <v>123</v>
      </c>
      <c r="B1629" s="263"/>
      <c r="C1629" s="439">
        <f>C1634</f>
        <v>0</v>
      </c>
      <c r="D1629" s="218">
        <f>D1634</f>
        <v>0</v>
      </c>
      <c r="E1629" s="218">
        <f t="shared" ref="E1629" si="1510">E1634</f>
        <v>0</v>
      </c>
      <c r="F1629" s="220">
        <f t="shared" ref="F1629:P1629" si="1511">F1634</f>
        <v>0</v>
      </c>
      <c r="G1629" s="218">
        <f t="shared" si="1511"/>
        <v>0</v>
      </c>
      <c r="H1629" s="298">
        <f t="shared" si="1511"/>
        <v>0</v>
      </c>
      <c r="I1629" s="218">
        <f t="shared" si="1511"/>
        <v>0</v>
      </c>
      <c r="J1629" s="218">
        <f t="shared" si="1511"/>
        <v>0</v>
      </c>
      <c r="K1629" s="218">
        <f t="shared" si="1511"/>
        <v>0</v>
      </c>
      <c r="L1629" s="218">
        <f t="shared" si="1511"/>
        <v>0</v>
      </c>
      <c r="M1629" s="299">
        <f t="shared" si="1511"/>
        <v>0</v>
      </c>
      <c r="N1629" s="299">
        <f t="shared" si="1511"/>
        <v>0</v>
      </c>
      <c r="O1629" s="218">
        <f t="shared" si="1511"/>
        <v>0</v>
      </c>
      <c r="P1629" s="218">
        <f t="shared" si="1511"/>
        <v>0</v>
      </c>
      <c r="Q1629" s="218"/>
      <c r="R1629" s="233"/>
      <c r="S1629" s="178"/>
    </row>
    <row r="1630" spans="1:19" ht="36" x14ac:dyDescent="0.2">
      <c r="A1630" s="240" t="s">
        <v>124</v>
      </c>
      <c r="B1630" s="263"/>
      <c r="C1630" s="439">
        <f>C1635+C1636</f>
        <v>564158</v>
      </c>
      <c r="D1630" s="218">
        <f>D1635+D1636</f>
        <v>1975886</v>
      </c>
      <c r="E1630" s="218">
        <f t="shared" ref="E1630" si="1512">E1635+E1636</f>
        <v>249455</v>
      </c>
      <c r="F1630" s="220">
        <f t="shared" ref="F1630:P1630" si="1513">F1635+F1636</f>
        <v>0</v>
      </c>
      <c r="G1630" s="218" t="e">
        <f t="shared" si="1513"/>
        <v>#VALUE!</v>
      </c>
      <c r="H1630" s="298">
        <f t="shared" si="1513"/>
        <v>0</v>
      </c>
      <c r="I1630" s="218">
        <f t="shared" si="1513"/>
        <v>187002</v>
      </c>
      <c r="J1630" s="218">
        <f t="shared" si="1513"/>
        <v>971758</v>
      </c>
      <c r="K1630" s="218">
        <f t="shared" si="1513"/>
        <v>918453</v>
      </c>
      <c r="L1630" s="218">
        <f t="shared" si="1513"/>
        <v>1413750</v>
      </c>
      <c r="M1630" s="299">
        <f t="shared" si="1513"/>
        <v>1413750</v>
      </c>
      <c r="N1630" s="299">
        <f t="shared" si="1513"/>
        <v>1413750</v>
      </c>
      <c r="O1630" s="218">
        <f t="shared" si="1513"/>
        <v>0</v>
      </c>
      <c r="P1630" s="218">
        <f t="shared" si="1513"/>
        <v>918453</v>
      </c>
      <c r="Q1630" s="218"/>
      <c r="R1630" s="233"/>
      <c r="S1630" s="178"/>
    </row>
    <row r="1631" spans="1:19" x14ac:dyDescent="0.2">
      <c r="A1631" s="239" t="s">
        <v>125</v>
      </c>
      <c r="B1631" s="263"/>
      <c r="C1631" s="439"/>
      <c r="D1631" s="218"/>
      <c r="E1631" s="218"/>
      <c r="F1631" s="220"/>
      <c r="G1631" s="218"/>
      <c r="H1631" s="298"/>
      <c r="I1631" s="218"/>
      <c r="J1631" s="218"/>
      <c r="K1631" s="218"/>
      <c r="L1631" s="218"/>
      <c r="M1631" s="299"/>
      <c r="N1631" s="299"/>
      <c r="O1631" s="218"/>
      <c r="P1631" s="218"/>
      <c r="Q1631" s="218"/>
      <c r="R1631" s="233"/>
      <c r="S1631" s="178"/>
    </row>
    <row r="1632" spans="1:19" x14ac:dyDescent="0.2">
      <c r="A1632" s="238" t="s">
        <v>126</v>
      </c>
      <c r="B1632" s="263"/>
      <c r="C1632" s="439"/>
      <c r="D1632" s="218"/>
      <c r="E1632" s="218"/>
      <c r="F1632" s="220"/>
      <c r="G1632" s="218"/>
      <c r="H1632" s="298"/>
      <c r="I1632" s="218"/>
      <c r="J1632" s="218"/>
      <c r="K1632" s="218"/>
      <c r="L1632" s="218"/>
      <c r="M1632" s="299"/>
      <c r="N1632" s="299"/>
      <c r="O1632" s="218"/>
      <c r="P1632" s="218"/>
      <c r="Q1632" s="218"/>
      <c r="R1632" s="233"/>
      <c r="S1632" s="178"/>
    </row>
    <row r="1633" spans="1:19" x14ac:dyDescent="0.2">
      <c r="A1633" s="238" t="s">
        <v>127</v>
      </c>
      <c r="B1633" s="263"/>
      <c r="C1633" s="439">
        <f>C1634+C1635+C1636</f>
        <v>564158</v>
      </c>
      <c r="D1633" s="218">
        <f>D1634+D1635+D1636</f>
        <v>1975886</v>
      </c>
      <c r="E1633" s="218">
        <f t="shared" ref="E1633" si="1514">E1634+E1635+E1636</f>
        <v>249455</v>
      </c>
      <c r="F1633" s="220">
        <f t="shared" ref="F1633:P1633" si="1515">F1634+F1635+F1636</f>
        <v>0</v>
      </c>
      <c r="G1633" s="218" t="e">
        <f t="shared" si="1515"/>
        <v>#VALUE!</v>
      </c>
      <c r="H1633" s="298">
        <f t="shared" si="1515"/>
        <v>0</v>
      </c>
      <c r="I1633" s="218">
        <f t="shared" si="1515"/>
        <v>187002</v>
      </c>
      <c r="J1633" s="218">
        <f t="shared" si="1515"/>
        <v>971758</v>
      </c>
      <c r="K1633" s="218">
        <f t="shared" si="1515"/>
        <v>918453</v>
      </c>
      <c r="L1633" s="218">
        <f t="shared" si="1515"/>
        <v>1413750</v>
      </c>
      <c r="M1633" s="299">
        <f t="shared" si="1515"/>
        <v>1413750</v>
      </c>
      <c r="N1633" s="299">
        <f t="shared" si="1515"/>
        <v>1413750</v>
      </c>
      <c r="O1633" s="218">
        <f t="shared" si="1515"/>
        <v>0</v>
      </c>
      <c r="P1633" s="218">
        <f t="shared" si="1515"/>
        <v>918453</v>
      </c>
      <c r="Q1633" s="218"/>
      <c r="R1633" s="233"/>
      <c r="S1633" s="178"/>
    </row>
    <row r="1634" spans="1:19" x14ac:dyDescent="0.2">
      <c r="A1634" s="240" t="s">
        <v>123</v>
      </c>
      <c r="B1634" s="263"/>
      <c r="C1634" s="439"/>
      <c r="D1634" s="218"/>
      <c r="E1634" s="218"/>
      <c r="F1634" s="220"/>
      <c r="G1634" s="218"/>
      <c r="H1634" s="298"/>
      <c r="I1634" s="218"/>
      <c r="J1634" s="218"/>
      <c r="K1634" s="218"/>
      <c r="L1634" s="218"/>
      <c r="M1634" s="299"/>
      <c r="N1634" s="299"/>
      <c r="O1634" s="218"/>
      <c r="P1634" s="218"/>
      <c r="Q1634" s="218"/>
      <c r="R1634" s="233"/>
      <c r="S1634" s="178"/>
    </row>
    <row r="1635" spans="1:19" ht="48" x14ac:dyDescent="0.2">
      <c r="A1635" s="240" t="s">
        <v>124</v>
      </c>
      <c r="B1635" s="365" t="s">
        <v>143</v>
      </c>
      <c r="C1635" s="439">
        <v>564158</v>
      </c>
      <c r="D1635" s="218">
        <v>1975886</v>
      </c>
      <c r="E1635" s="218">
        <v>249455</v>
      </c>
      <c r="F1635" s="220"/>
      <c r="G1635" s="218" t="s">
        <v>143</v>
      </c>
      <c r="H1635" s="298"/>
      <c r="I1635" s="218"/>
      <c r="J1635" s="218"/>
      <c r="K1635" s="218"/>
      <c r="L1635" s="218"/>
      <c r="M1635" s="299"/>
      <c r="N1635" s="299"/>
      <c r="O1635" s="218"/>
      <c r="P1635" s="218"/>
      <c r="Q1635" s="218"/>
      <c r="R1635" s="316" t="s">
        <v>595</v>
      </c>
      <c r="S1635" s="184" t="s">
        <v>129</v>
      </c>
    </row>
    <row r="1636" spans="1:19" ht="60" x14ac:dyDescent="0.2">
      <c r="A1636" s="240" t="s">
        <v>124</v>
      </c>
      <c r="B1636" s="365" t="s">
        <v>596</v>
      </c>
      <c r="C1636" s="381"/>
      <c r="D1636" s="218"/>
      <c r="E1636" s="218"/>
      <c r="F1636" s="220"/>
      <c r="G1636" s="321" t="s">
        <v>129</v>
      </c>
      <c r="H1636" s="298"/>
      <c r="I1636" s="218">
        <v>187002</v>
      </c>
      <c r="J1636" s="218">
        <v>971758</v>
      </c>
      <c r="K1636" s="218">
        <v>918453</v>
      </c>
      <c r="L1636" s="326">
        <v>1413750</v>
      </c>
      <c r="M1636" s="328">
        <v>1413750</v>
      </c>
      <c r="N1636" s="328">
        <v>1413750</v>
      </c>
      <c r="O1636" s="218"/>
      <c r="P1636" s="326">
        <v>918453</v>
      </c>
      <c r="Q1636" s="218"/>
      <c r="R1636" s="316" t="s">
        <v>597</v>
      </c>
      <c r="S1636" s="178"/>
    </row>
    <row r="1637" spans="1:19" x14ac:dyDescent="0.2">
      <c r="A1637" s="202"/>
      <c r="B1637" s="202"/>
      <c r="C1637" s="203"/>
      <c r="D1637" s="204"/>
      <c r="E1637" s="204"/>
      <c r="F1637" s="205"/>
      <c r="G1637" s="204"/>
      <c r="H1637" s="208"/>
      <c r="I1637" s="204"/>
      <c r="J1637" s="204"/>
      <c r="K1637" s="204"/>
      <c r="L1637" s="204"/>
      <c r="M1637" s="204"/>
      <c r="N1637" s="204"/>
      <c r="O1637" s="178"/>
      <c r="P1637" s="178"/>
      <c r="Q1637" s="178"/>
      <c r="R1637" s="192"/>
      <c r="S1637" s="178"/>
    </row>
    <row r="1638" spans="1:19" x14ac:dyDescent="0.2">
      <c r="A1638" s="501" t="s">
        <v>393</v>
      </c>
      <c r="B1638" s="502"/>
      <c r="C1638" s="502"/>
      <c r="D1638" s="502"/>
      <c r="E1638" s="502"/>
      <c r="F1638" s="502"/>
      <c r="G1638" s="502"/>
      <c r="H1638" s="502"/>
      <c r="I1638" s="502"/>
      <c r="J1638" s="502"/>
      <c r="K1638" s="502"/>
      <c r="L1638" s="502"/>
      <c r="M1638" s="502"/>
      <c r="N1638" s="502"/>
      <c r="O1638" s="182"/>
      <c r="P1638" s="182"/>
      <c r="Q1638" s="182"/>
      <c r="R1638" s="192"/>
      <c r="S1638" s="178"/>
    </row>
    <row r="1639" spans="1:19" x14ac:dyDescent="0.2"/>
    <row r="1640" spans="1:19" x14ac:dyDescent="0.2"/>
    <row r="1641" spans="1:19" x14ac:dyDescent="0.2"/>
    <row r="1642" spans="1:19" x14ac:dyDescent="0.2"/>
    <row r="1643" spans="1:19" x14ac:dyDescent="0.2"/>
    <row r="1644" spans="1:19" x14ac:dyDescent="0.2"/>
    <row r="1645" spans="1:19" x14ac:dyDescent="0.2"/>
    <row r="1646" spans="1:19" x14ac:dyDescent="0.2"/>
    <row r="1647" spans="1:19" x14ac:dyDescent="0.2"/>
    <row r="1648" spans="1:19" x14ac:dyDescent="0.2"/>
    <row r="1649" x14ac:dyDescent="0.2"/>
    <row r="1650" x14ac:dyDescent="0.2"/>
    <row r="1651" x14ac:dyDescent="0.2"/>
    <row r="1652" x14ac:dyDescent="0.2"/>
    <row r="1653" x14ac:dyDescent="0.2"/>
    <row r="1654" x14ac:dyDescent="0.2"/>
    <row r="1655" x14ac:dyDescent="0.2"/>
    <row r="1656" x14ac:dyDescent="0.2"/>
    <row r="1657" x14ac:dyDescent="0.2"/>
    <row r="1658" x14ac:dyDescent="0.2"/>
    <row r="1659" x14ac:dyDescent="0.2"/>
    <row r="1660" x14ac:dyDescent="0.2"/>
    <row r="1661" x14ac:dyDescent="0.2"/>
    <row r="1662" x14ac:dyDescent="0.2"/>
    <row r="1663" x14ac:dyDescent="0.2"/>
    <row r="1664" x14ac:dyDescent="0.2"/>
    <row r="1665" x14ac:dyDescent="0.2"/>
    <row r="1666" x14ac:dyDescent="0.2"/>
    <row r="1667" x14ac:dyDescent="0.2"/>
    <row r="1668" x14ac:dyDescent="0.2"/>
    <row r="1669" x14ac:dyDescent="0.2"/>
    <row r="1670" x14ac:dyDescent="0.2"/>
    <row r="1671" x14ac:dyDescent="0.2"/>
    <row r="1672" x14ac:dyDescent="0.2"/>
    <row r="1673" x14ac:dyDescent="0.2"/>
    <row r="1674" x14ac:dyDescent="0.2"/>
    <row r="1675" x14ac:dyDescent="0.2"/>
    <row r="1676" x14ac:dyDescent="0.2"/>
    <row r="1677" x14ac:dyDescent="0.2"/>
    <row r="1678" x14ac:dyDescent="0.2"/>
    <row r="1679" x14ac:dyDescent="0.2"/>
    <row r="1680" x14ac:dyDescent="0.2"/>
    <row r="1681" x14ac:dyDescent="0.2"/>
    <row r="1682" x14ac:dyDescent="0.2"/>
    <row r="1683" x14ac:dyDescent="0.2"/>
    <row r="1684" x14ac:dyDescent="0.2"/>
    <row r="1685" x14ac:dyDescent="0.2"/>
    <row r="1686" x14ac:dyDescent="0.2"/>
    <row r="1687" x14ac:dyDescent="0.2"/>
    <row r="1688" x14ac:dyDescent="0.2"/>
    <row r="1690" x14ac:dyDescent="0.2"/>
    <row r="1691" x14ac:dyDescent="0.2"/>
    <row r="1692" x14ac:dyDescent="0.2"/>
    <row r="1693" x14ac:dyDescent="0.2"/>
    <row r="1694" x14ac:dyDescent="0.2"/>
    <row r="1695" x14ac:dyDescent="0.2"/>
    <row r="1696" x14ac:dyDescent="0.2"/>
    <row r="1697" x14ac:dyDescent="0.2"/>
    <row r="1698" x14ac:dyDescent="0.2"/>
    <row r="1699" x14ac:dyDescent="0.2"/>
    <row r="1700" x14ac:dyDescent="0.2"/>
    <row r="1701" x14ac:dyDescent="0.2"/>
    <row r="1702" x14ac:dyDescent="0.2"/>
    <row r="1703" x14ac:dyDescent="0.2"/>
    <row r="1704" x14ac:dyDescent="0.2"/>
    <row r="1705" x14ac:dyDescent="0.2"/>
    <row r="1706" x14ac:dyDescent="0.2"/>
    <row r="1707" x14ac:dyDescent="0.2"/>
    <row r="1708" x14ac:dyDescent="0.2"/>
    <row r="1709" x14ac:dyDescent="0.2"/>
    <row r="1710" x14ac:dyDescent="0.2"/>
    <row r="1711" x14ac:dyDescent="0.2"/>
    <row r="1712" x14ac:dyDescent="0.2"/>
    <row r="1713" x14ac:dyDescent="0.2"/>
    <row r="1714" x14ac:dyDescent="0.2"/>
    <row r="1715" x14ac:dyDescent="0.2"/>
    <row r="1716" x14ac:dyDescent="0.2"/>
    <row r="1717" x14ac:dyDescent="0.2"/>
    <row r="1718" x14ac:dyDescent="0.2"/>
    <row r="1719" x14ac:dyDescent="0.2"/>
    <row r="1720" x14ac:dyDescent="0.2"/>
    <row r="1721" x14ac:dyDescent="0.2"/>
    <row r="1722" x14ac:dyDescent="0.2"/>
    <row r="1723" x14ac:dyDescent="0.2"/>
    <row r="1724" x14ac:dyDescent="0.2"/>
    <row r="1725" x14ac:dyDescent="0.2"/>
    <row r="1726" x14ac:dyDescent="0.2"/>
    <row r="1727" x14ac:dyDescent="0.2"/>
    <row r="1728" x14ac:dyDescent="0.2"/>
    <row r="1729" x14ac:dyDescent="0.2"/>
    <row r="1730" x14ac:dyDescent="0.2"/>
    <row r="1731" x14ac:dyDescent="0.2"/>
    <row r="1732" x14ac:dyDescent="0.2"/>
    <row r="1733" x14ac:dyDescent="0.2"/>
    <row r="1734" x14ac:dyDescent="0.2"/>
    <row r="1735" x14ac:dyDescent="0.2"/>
    <row r="1736" x14ac:dyDescent="0.2"/>
    <row r="1737" x14ac:dyDescent="0.2"/>
    <row r="1738" x14ac:dyDescent="0.2"/>
    <row r="1739" x14ac:dyDescent="0.2"/>
    <row r="1740" x14ac:dyDescent="0.2"/>
    <row r="1741" x14ac:dyDescent="0.2"/>
    <row r="1742" x14ac:dyDescent="0.2"/>
    <row r="1743" x14ac:dyDescent="0.2"/>
    <row r="1744" x14ac:dyDescent="0.2"/>
    <row r="1745" x14ac:dyDescent="0.2"/>
    <row r="1746" x14ac:dyDescent="0.2"/>
    <row r="1747" x14ac:dyDescent="0.2"/>
    <row r="1748" x14ac:dyDescent="0.2"/>
    <row r="1749" x14ac:dyDescent="0.2"/>
    <row r="1750" x14ac:dyDescent="0.2"/>
    <row r="1751" x14ac:dyDescent="0.2"/>
    <row r="1752" x14ac:dyDescent="0.2"/>
  </sheetData>
  <mergeCells count="6">
    <mergeCell ref="A1638:N1638"/>
    <mergeCell ref="D3:F3"/>
    <mergeCell ref="H3:P3"/>
    <mergeCell ref="Q3:Q4"/>
    <mergeCell ref="R3:R4"/>
    <mergeCell ref="R237:R280"/>
  </mergeCells>
  <hyperlinks>
    <hyperlink ref="R666" display="Atbilstoši MK 29.03.2022. noteikumu Nr. 210 “Grozījumi Ministru kabineta 2006. gada 12. decembra noteikumos Nr. 994 “Kārtība, kādā augstskolas un koledžas tiek finansētas no valsts budžeta līdzekļiem”” (prot. Nr. 18 24. §) sākotnējās ietekmes (ex-ante) no"/>
  </hyperlink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Kopsavilkums</vt:lpstr>
      <vt:lpstr>MK not. 737 1.piel. VI. sad</vt:lpstr>
      <vt:lpstr>Sheet1</vt:lpstr>
      <vt:lpstr>MKN 737 2.piel. IV. sad_p</vt:lpstr>
      <vt:lpstr>'MK not. 737 1.piel. VI. sad'!Print_Titles</vt:lpstr>
    </vt:vector>
  </TitlesOfParts>
  <Company>HP Inc.</Company>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Sigita Ķirse</dc:creator>
  <cp:lastModifiedBy>Sandra Zērande</cp:lastModifiedBy>
  <cp:revision/>
  <dcterms:created xsi:type="dcterms:W3CDTF">2021-07-12T09:18:35Z</dcterms:created>
  <dcterms:modified xsi:type="dcterms:W3CDTF">2022-11-04T13:39:07Z</dcterms:modified>
</cp:coreProperties>
</file>