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25" windowHeight="10425"/>
  </bookViews>
  <sheets>
    <sheet name="kopsavilkums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1" i="1" l="1"/>
  <c r="H40" i="1"/>
  <c r="G40" i="1"/>
  <c r="F40" i="1"/>
  <c r="E40" i="1"/>
  <c r="C39" i="1"/>
  <c r="B39" i="1"/>
  <c r="C36" i="1"/>
  <c r="B36" i="1"/>
  <c r="C35" i="1"/>
  <c r="B35" i="1"/>
  <c r="C34" i="1"/>
  <c r="B34" i="1"/>
  <c r="C33" i="1"/>
  <c r="B33" i="1"/>
  <c r="C32" i="1"/>
  <c r="B32" i="1"/>
  <c r="C31" i="1"/>
  <c r="B31" i="1"/>
  <c r="C30" i="1"/>
  <c r="B30" i="1"/>
  <c r="C29" i="1"/>
  <c r="B29" i="1"/>
  <c r="C28" i="1"/>
  <c r="B28" i="1"/>
  <c r="C27" i="1"/>
  <c r="B27" i="1"/>
  <c r="C26" i="1"/>
  <c r="B26" i="1"/>
  <c r="C25" i="1"/>
  <c r="B25" i="1"/>
  <c r="F24" i="1"/>
  <c r="C24" i="1"/>
  <c r="B24" i="1"/>
  <c r="E23" i="1"/>
  <c r="C23" i="1"/>
  <c r="B23" i="1"/>
  <c r="F22" i="1"/>
  <c r="C22" i="1"/>
  <c r="B22" i="1"/>
  <c r="G21" i="1"/>
  <c r="F21" i="1"/>
  <c r="C21" i="1"/>
  <c r="B21" i="1"/>
  <c r="H20" i="1"/>
  <c r="F20" i="1"/>
  <c r="C20" i="1"/>
  <c r="B20" i="1"/>
  <c r="F19" i="1"/>
  <c r="C19" i="1"/>
  <c r="B19" i="1"/>
  <c r="G18" i="1"/>
  <c r="F18" i="1"/>
  <c r="C18" i="1"/>
  <c r="B18" i="1"/>
  <c r="H17" i="1"/>
  <c r="G17" i="1"/>
  <c r="F17" i="1"/>
  <c r="C17" i="1"/>
  <c r="B17" i="1"/>
  <c r="G16" i="1"/>
  <c r="G45" i="1" s="1"/>
  <c r="F16" i="1"/>
  <c r="C16" i="1"/>
  <c r="B16" i="1"/>
  <c r="C11" i="1"/>
  <c r="B11" i="1"/>
  <c r="C9" i="1"/>
  <c r="B9" i="1"/>
  <c r="B5" i="1" s="1"/>
  <c r="C6" i="1"/>
  <c r="C5" i="1"/>
  <c r="F45" i="1" l="1"/>
  <c r="B15" i="1"/>
  <c r="H45" i="1"/>
  <c r="C15" i="1"/>
  <c r="C14" i="1" s="1"/>
  <c r="E45" i="1"/>
  <c r="B8" i="1"/>
  <c r="B6" i="1" s="1"/>
  <c r="B14" i="1"/>
  <c r="B4" i="1" s="1"/>
  <c r="C4" i="1"/>
</calcChain>
</file>

<file path=xl/sharedStrings.xml><?xml version="1.0" encoding="utf-8"?>
<sst xmlns="http://schemas.openxmlformats.org/spreadsheetml/2006/main" count="49" uniqueCount="48">
  <si>
    <t>Piešķirtā finansējuma sadalījums pa merķiem un tā izlietojums uz 28.09.2021.</t>
  </si>
  <si>
    <t>Kopā piešķirts finansējums</t>
  </si>
  <si>
    <t>Izlietots kopā uz 28.09.2021</t>
  </si>
  <si>
    <t>Kopā trīs piešķīrumi, tai skaitā</t>
  </si>
  <si>
    <t>Kopā infrastruktūrai kapitālsabiedrībās un IV līmeņa slimnīcās</t>
  </si>
  <si>
    <t>Kopā infrastruktūrai, gultām un iekārtām</t>
  </si>
  <si>
    <t>infrastruktūra RAKUS, PSKUS</t>
  </si>
  <si>
    <t>II, III, IV līmeņa slimnīcām, tai skaitā:</t>
  </si>
  <si>
    <t>infrastruktūra Jēkabpils un Vidzeme</t>
  </si>
  <si>
    <t xml:space="preserve"> operatīvā datu paneļa izveidei</t>
  </si>
  <si>
    <t>tarifiem</t>
  </si>
  <si>
    <t>observācijas gultu apmaksai</t>
  </si>
  <si>
    <t xml:space="preserve"> Izveidoto gultu skaits par līdz šim izlietoto finansējumu, atbilstoši plānotajam</t>
  </si>
  <si>
    <t xml:space="preserve">IT gultu uzturēšanai </t>
  </si>
  <si>
    <t>Kopā gultām un iekārtām</t>
  </si>
  <si>
    <t>Jaunas gultas</t>
  </si>
  <si>
    <t>Pārprofilētas</t>
  </si>
  <si>
    <t>IT gultas aprīkotas atbilstoši līmenim</t>
  </si>
  <si>
    <t>Jaunas IT gultas</t>
  </si>
  <si>
    <t xml:space="preserve">SIA "Liepājas reģionālā slimnīca" </t>
  </si>
  <si>
    <t>SIA "Ziemeļkurzemes reģionālā slimnīca" Ventspils</t>
  </si>
  <si>
    <t>SIA "Vidzemes slimnīca"</t>
  </si>
  <si>
    <t>SIA "Daugavpils reģionālā slimnīca"</t>
  </si>
  <si>
    <t xml:space="preserve">SIA "Rēzeknes slimnīca" </t>
  </si>
  <si>
    <t>SIA"Jēkabpils reģionālā slimnīca"</t>
  </si>
  <si>
    <t>SIA "Jelgavas pilsētas slimnīca"</t>
  </si>
  <si>
    <t>SIA "Balvu un Gulbenes slimnīcu apvienība" slimnīcā Balvos</t>
  </si>
  <si>
    <t>SIA Bauskas slimnīca</t>
  </si>
  <si>
    <t>SIA Aizkraukles slimnīca</t>
  </si>
  <si>
    <t>SIA Ludzas medicīnas centrs</t>
  </si>
  <si>
    <t>SIA "Rīgas 1.slimnīca"</t>
  </si>
  <si>
    <t>SAI "Alūksnes slimnīca"</t>
  </si>
  <si>
    <t>SIA "Kuldīgas slimnīca"</t>
  </si>
  <si>
    <t>SIA "Ogres rajona slimnīca"</t>
  </si>
  <si>
    <t>SIA "Jūrmalas slimnīca"</t>
  </si>
  <si>
    <t>SIA "Cēsu klīnika"</t>
  </si>
  <si>
    <t>SIA "Tukuma slimnīca"</t>
  </si>
  <si>
    <t>SIA "Dobeles un apkārtnes slimnīca" </t>
  </si>
  <si>
    <t>SIA "Krāslavas slimnīca"</t>
  </si>
  <si>
    <t>SIA "Preiļu slimnīca"</t>
  </si>
  <si>
    <t>mākslīgo plaušu ventilācijas iegādei (NVD CENTRALIZĒTI IEGĀDĀTS)</t>
  </si>
  <si>
    <t>Planšetēm</t>
  </si>
  <si>
    <t xml:space="preserve">VM kapitālsabiedrībām, tai skaitā: </t>
  </si>
  <si>
    <t>RAKUS</t>
  </si>
  <si>
    <t>PSKUS</t>
  </si>
  <si>
    <t>BKUS</t>
  </si>
  <si>
    <t>VSIA "Slimnīca "Ģintermuiža""</t>
  </si>
  <si>
    <t>VSIA "Strenču psihoneiroloģiskā slimnīca"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</si>
</sst>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6"/>
      <color theme="1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  <font>
      <i/>
      <sz val="11"/>
      <color theme="1"/>
      <name val="Calibri"/>
      <family val="2"/>
      <charset val="186"/>
      <scheme val="minor"/>
    </font>
    <font>
      <b/>
      <i/>
      <sz val="11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0"/>
      <color theme="3"/>
      <name val="Calibri"/>
      <family val="2"/>
      <scheme val="minor"/>
    </font>
    <font>
      <sz val="11"/>
      <color theme="3"/>
      <name val="Calibri"/>
      <family val="2"/>
      <scheme val="minor"/>
    </font>
    <font>
      <sz val="10"/>
      <color rgb="FFFF0000"/>
      <name val="Calibri"/>
      <family val="2"/>
      <charset val="186"/>
      <scheme val="minor"/>
    </font>
    <font>
      <i/>
      <sz val="11"/>
      <color theme="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41">
    <xf numFmtId="0" fontId="0" fillId="0" borderId="0" xfId="0"/>
    <xf numFmtId="0" fontId="4" fillId="0" borderId="0" xfId="0" applyFont="1"/>
    <xf numFmtId="0" fontId="5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0" fillId="0" borderId="2" xfId="0" applyBorder="1"/>
    <xf numFmtId="3" fontId="3" fillId="0" borderId="2" xfId="0" applyNumberFormat="1" applyFont="1" applyBorder="1"/>
    <xf numFmtId="0" fontId="0" fillId="2" borderId="2" xfId="0" applyFill="1" applyBorder="1" applyAlignment="1">
      <alignment horizontal="left" wrapText="1"/>
    </xf>
    <xf numFmtId="3" fontId="7" fillId="2" borderId="2" xfId="0" applyNumberFormat="1" applyFont="1" applyFill="1" applyBorder="1"/>
    <xf numFmtId="0" fontId="5" fillId="0" borderId="0" xfId="0" applyFont="1"/>
    <xf numFmtId="4" fontId="0" fillId="0" borderId="0" xfId="0" applyNumberFormat="1"/>
    <xf numFmtId="3" fontId="0" fillId="2" borderId="2" xfId="0" applyNumberFormat="1" applyFill="1" applyBorder="1"/>
    <xf numFmtId="0" fontId="7" fillId="0" borderId="2" xfId="0" applyFont="1" applyBorder="1" applyAlignment="1">
      <alignment horizontal="right"/>
    </xf>
    <xf numFmtId="3" fontId="7" fillId="0" borderId="2" xfId="0" applyNumberFormat="1" applyFont="1" applyBorder="1"/>
    <xf numFmtId="3" fontId="0" fillId="0" borderId="0" xfId="0" applyNumberFormat="1"/>
    <xf numFmtId="3" fontId="0" fillId="0" borderId="2" xfId="0" applyNumberFormat="1" applyBorder="1"/>
    <xf numFmtId="0" fontId="7" fillId="2" borderId="2" xfId="0" applyFont="1" applyFill="1" applyBorder="1" applyAlignment="1">
      <alignment horizontal="right"/>
    </xf>
    <xf numFmtId="0" fontId="3" fillId="2" borderId="2" xfId="0" applyFont="1" applyFill="1" applyBorder="1"/>
    <xf numFmtId="0" fontId="0" fillId="0" borderId="3" xfId="0" applyBorder="1"/>
    <xf numFmtId="0" fontId="8" fillId="3" borderId="2" xfId="0" applyFont="1" applyFill="1" applyBorder="1" applyAlignment="1">
      <alignment horizontal="right" wrapText="1"/>
    </xf>
    <xf numFmtId="3" fontId="9" fillId="3" borderId="2" xfId="0" applyNumberFormat="1" applyFont="1" applyFill="1" applyBorder="1"/>
    <xf numFmtId="0" fontId="3" fillId="4" borderId="2" xfId="0" applyFont="1" applyFill="1" applyBorder="1"/>
    <xf numFmtId="3" fontId="3" fillId="4" borderId="2" xfId="0" applyNumberFormat="1" applyFont="1" applyFill="1" applyBorder="1"/>
    <xf numFmtId="0" fontId="10" fillId="5" borderId="2" xfId="1" applyFont="1" applyFill="1" applyBorder="1" applyAlignment="1">
      <alignment horizontal="right" vertical="center" wrapText="1"/>
    </xf>
    <xf numFmtId="3" fontId="11" fillId="0" borderId="2" xfId="0" applyNumberFormat="1" applyFont="1" applyBorder="1"/>
    <xf numFmtId="0" fontId="0" fillId="4" borderId="2" xfId="0" applyFill="1" applyBorder="1"/>
    <xf numFmtId="3" fontId="2" fillId="4" borderId="2" xfId="0" applyNumberFormat="1" applyFont="1" applyFill="1" applyBorder="1"/>
    <xf numFmtId="0" fontId="2" fillId="0" borderId="0" xfId="0" applyFont="1"/>
    <xf numFmtId="0" fontId="5" fillId="0" borderId="0" xfId="0" applyFont="1" applyAlignment="1">
      <alignment wrapText="1"/>
    </xf>
    <xf numFmtId="0" fontId="12" fillId="0" borderId="0" xfId="0" applyFont="1" applyAlignment="1">
      <alignment wrapText="1"/>
    </xf>
    <xf numFmtId="3" fontId="0" fillId="4" borderId="2" xfId="0" applyNumberFormat="1" applyFill="1" applyBorder="1"/>
    <xf numFmtId="0" fontId="8" fillId="6" borderId="2" xfId="0" applyFont="1" applyFill="1" applyBorder="1" applyAlignment="1">
      <alignment horizontal="right" wrapText="1"/>
    </xf>
    <xf numFmtId="3" fontId="9" fillId="6" borderId="2" xfId="0" applyNumberFormat="1" applyFont="1" applyFill="1" applyBorder="1"/>
    <xf numFmtId="0" fontId="13" fillId="0" borderId="2" xfId="0" applyFont="1" applyBorder="1" applyAlignment="1">
      <alignment horizontal="right" wrapText="1"/>
    </xf>
    <xf numFmtId="3" fontId="13" fillId="0" borderId="2" xfId="0" applyNumberFormat="1" applyFont="1" applyBorder="1"/>
    <xf numFmtId="0" fontId="11" fillId="0" borderId="2" xfId="0" applyFont="1" applyBorder="1" applyAlignment="1">
      <alignment horizontal="right"/>
    </xf>
    <xf numFmtId="0" fontId="0" fillId="4" borderId="4" xfId="0" applyFill="1" applyBorder="1"/>
    <xf numFmtId="0" fontId="3" fillId="4" borderId="5" xfId="0" applyFont="1" applyFill="1" applyBorder="1"/>
    <xf numFmtId="0" fontId="3" fillId="4" borderId="6" xfId="0" applyFont="1" applyFill="1" applyBorder="1"/>
    <xf numFmtId="3" fontId="3" fillId="4" borderId="7" xfId="0" applyNumberFormat="1" applyFont="1" applyFill="1" applyBorder="1"/>
    <xf numFmtId="0" fontId="3" fillId="0" borderId="0" xfId="0" applyFont="1" applyAlignment="1">
      <alignment horizontal="center" wrapText="1"/>
    </xf>
  </cellXfs>
  <cellStyles count="2">
    <cellStyle name="Heading 3" xfId="1" builtinId="1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direct_profiles/lzandberga/Desktop/TESTESANA_VALSTS_SEKRETAREI/GULTU_SKAITS_180921_papildinats_pre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eimai_kopsavilkums"/>
      <sheetName val="gultu_salidzinajums"/>
      <sheetName val="kopsavilkums"/>
      <sheetName val="Sheet2 (2)"/>
      <sheetName val="Sheet2"/>
      <sheetName val="LNG_kopa_3"/>
      <sheetName val="LNG_kopā_2"/>
      <sheetName val="LNG_kopā_1"/>
      <sheetName val="1_LNG_kopā"/>
      <sheetName val="2_LNG_kopā"/>
      <sheetName val="3_LNG_kopā"/>
      <sheetName val="gultu_skaits"/>
      <sheetName val="Sheet7"/>
      <sheetName val="1.pieskirums"/>
      <sheetName val="2.pieskīrums"/>
      <sheetName val="3.pieskirums"/>
      <sheetName val="Sheet1"/>
      <sheetName val="lielākie ieguldijumi"/>
      <sheetName val="gultas"/>
    </sheetNames>
    <sheetDataSet>
      <sheetData sheetId="0"/>
      <sheetData sheetId="1">
        <row r="4">
          <cell r="O4">
            <v>122</v>
          </cell>
          <cell r="P4">
            <v>261</v>
          </cell>
          <cell r="Q4">
            <v>57</v>
          </cell>
          <cell r="R4">
            <v>12</v>
          </cell>
        </row>
        <row r="5">
          <cell r="P5">
            <v>62</v>
          </cell>
        </row>
        <row r="7">
          <cell r="P7">
            <v>30</v>
          </cell>
          <cell r="Q7">
            <v>6</v>
          </cell>
        </row>
        <row r="8">
          <cell r="P8">
            <v>56</v>
          </cell>
          <cell r="Q8">
            <v>15</v>
          </cell>
          <cell r="R8">
            <v>8</v>
          </cell>
        </row>
        <row r="9">
          <cell r="P9">
            <v>27</v>
          </cell>
          <cell r="Q9">
            <v>3</v>
          </cell>
        </row>
        <row r="10">
          <cell r="P10">
            <v>87</v>
          </cell>
        </row>
        <row r="11">
          <cell r="P11">
            <v>20</v>
          </cell>
          <cell r="R11">
            <v>8</v>
          </cell>
        </row>
        <row r="12">
          <cell r="P12">
            <v>55</v>
          </cell>
          <cell r="Q12">
            <v>3</v>
          </cell>
        </row>
        <row r="13">
          <cell r="P13">
            <v>50</v>
          </cell>
        </row>
        <row r="14">
          <cell r="O14">
            <v>25</v>
          </cell>
        </row>
        <row r="15">
          <cell r="P15">
            <v>20</v>
          </cell>
        </row>
      </sheetData>
      <sheetData sheetId="2"/>
      <sheetData sheetId="3"/>
      <sheetData sheetId="4"/>
      <sheetData sheetId="5">
        <row r="7">
          <cell r="G7">
            <v>0</v>
          </cell>
        </row>
        <row r="8">
          <cell r="G8">
            <v>129862</v>
          </cell>
        </row>
        <row r="9">
          <cell r="G9">
            <v>768944</v>
          </cell>
        </row>
        <row r="10">
          <cell r="G10">
            <v>41083</v>
          </cell>
        </row>
        <row r="11">
          <cell r="G11">
            <v>109453</v>
          </cell>
        </row>
        <row r="12">
          <cell r="G12">
            <v>60457</v>
          </cell>
        </row>
        <row r="13">
          <cell r="G13">
            <v>1294272</v>
          </cell>
        </row>
        <row r="14">
          <cell r="G14">
            <v>6014</v>
          </cell>
        </row>
        <row r="15">
          <cell r="G15">
            <v>117812</v>
          </cell>
        </row>
        <row r="17">
          <cell r="G17">
            <v>277770</v>
          </cell>
        </row>
        <row r="18">
          <cell r="G18">
            <v>317425</v>
          </cell>
        </row>
        <row r="19">
          <cell r="G19">
            <v>169703</v>
          </cell>
        </row>
        <row r="20">
          <cell r="G20">
            <v>196464</v>
          </cell>
        </row>
        <row r="21">
          <cell r="E21">
            <v>2406</v>
          </cell>
        </row>
        <row r="24">
          <cell r="G24">
            <v>222208</v>
          </cell>
        </row>
      </sheetData>
      <sheetData sheetId="6">
        <row r="8">
          <cell r="E8">
            <v>362553</v>
          </cell>
        </row>
        <row r="9">
          <cell r="E9">
            <v>317579</v>
          </cell>
        </row>
        <row r="10">
          <cell r="E10">
            <v>459174</v>
          </cell>
        </row>
        <row r="11">
          <cell r="E11">
            <v>1215165</v>
          </cell>
        </row>
        <row r="12">
          <cell r="E12">
            <v>59510</v>
          </cell>
        </row>
        <row r="13">
          <cell r="E13">
            <v>192083</v>
          </cell>
        </row>
        <row r="14">
          <cell r="E14">
            <v>221135</v>
          </cell>
        </row>
        <row r="15">
          <cell r="E15">
            <v>47841</v>
          </cell>
        </row>
        <row r="16">
          <cell r="D16">
            <v>61860</v>
          </cell>
        </row>
        <row r="17">
          <cell r="E17">
            <v>160217</v>
          </cell>
        </row>
        <row r="18">
          <cell r="E18">
            <v>315819</v>
          </cell>
        </row>
        <row r="19">
          <cell r="E19">
            <v>0</v>
          </cell>
        </row>
        <row r="20">
          <cell r="E20">
            <v>4500</v>
          </cell>
        </row>
        <row r="21">
          <cell r="E21">
            <v>2999</v>
          </cell>
        </row>
      </sheetData>
      <sheetData sheetId="7">
        <row r="8">
          <cell r="E8">
            <v>17457</v>
          </cell>
        </row>
        <row r="9">
          <cell r="E9">
            <v>330816.00000000006</v>
          </cell>
        </row>
        <row r="10">
          <cell r="E10">
            <v>263390</v>
          </cell>
        </row>
        <row r="11">
          <cell r="E11">
            <v>256324</v>
          </cell>
        </row>
        <row r="12">
          <cell r="E12">
            <v>68231</v>
          </cell>
        </row>
        <row r="13">
          <cell r="E13">
            <v>2381502</v>
          </cell>
        </row>
        <row r="14">
          <cell r="E14">
            <v>27844</v>
          </cell>
        </row>
        <row r="15">
          <cell r="E15">
            <v>335994</v>
          </cell>
        </row>
      </sheetData>
      <sheetData sheetId="8">
        <row r="8">
          <cell r="D8">
            <v>150867</v>
          </cell>
        </row>
        <row r="9">
          <cell r="D9">
            <v>330816</v>
          </cell>
        </row>
        <row r="10">
          <cell r="D10">
            <v>319171</v>
          </cell>
        </row>
        <row r="11">
          <cell r="D11">
            <v>256324</v>
          </cell>
        </row>
        <row r="12">
          <cell r="D12">
            <v>127113</v>
          </cell>
        </row>
        <row r="13">
          <cell r="D13">
            <v>2411290</v>
          </cell>
        </row>
        <row r="14">
          <cell r="D14">
            <v>67510</v>
          </cell>
        </row>
        <row r="15">
          <cell r="D15">
            <v>359230</v>
          </cell>
        </row>
      </sheetData>
      <sheetData sheetId="9">
        <row r="7">
          <cell r="D7">
            <v>820397</v>
          </cell>
        </row>
        <row r="8">
          <cell r="D8">
            <v>1972320</v>
          </cell>
        </row>
        <row r="9">
          <cell r="D9">
            <v>1144327</v>
          </cell>
        </row>
        <row r="10">
          <cell r="D10">
            <v>1232639</v>
          </cell>
        </row>
        <row r="11">
          <cell r="D11">
            <v>222470</v>
          </cell>
        </row>
        <row r="12">
          <cell r="D12">
            <v>198375</v>
          </cell>
        </row>
        <row r="13">
          <cell r="D13">
            <v>252329</v>
          </cell>
        </row>
        <row r="14">
          <cell r="D14">
            <v>107776</v>
          </cell>
        </row>
        <row r="15">
          <cell r="D15">
            <v>61860</v>
          </cell>
        </row>
        <row r="16">
          <cell r="D16">
            <v>207750</v>
          </cell>
        </row>
        <row r="17">
          <cell r="D17">
            <v>389130</v>
          </cell>
        </row>
        <row r="18">
          <cell r="D18">
            <v>18233</v>
          </cell>
        </row>
        <row r="19">
          <cell r="D19">
            <v>4500</v>
          </cell>
        </row>
        <row r="20">
          <cell r="D20">
            <v>3000</v>
          </cell>
        </row>
      </sheetData>
      <sheetData sheetId="10">
        <row r="7">
          <cell r="D7">
            <v>12624</v>
          </cell>
        </row>
        <row r="8">
          <cell r="D8">
            <v>647610</v>
          </cell>
        </row>
        <row r="9">
          <cell r="D9">
            <v>2900500</v>
          </cell>
        </row>
        <row r="10">
          <cell r="D10">
            <v>1520796</v>
          </cell>
        </row>
        <row r="11">
          <cell r="D11">
            <v>111636</v>
          </cell>
        </row>
        <row r="12">
          <cell r="D12">
            <v>1443383</v>
          </cell>
        </row>
        <row r="13">
          <cell r="D13">
            <v>1381747</v>
          </cell>
        </row>
        <row r="14">
          <cell r="D14">
            <v>6015</v>
          </cell>
        </row>
        <row r="15">
          <cell r="D15">
            <v>166502</v>
          </cell>
        </row>
        <row r="16">
          <cell r="D16">
            <v>540058</v>
          </cell>
          <cell r="E16">
            <v>373162.79</v>
          </cell>
        </row>
        <row r="17">
          <cell r="D17">
            <v>442980</v>
          </cell>
        </row>
        <row r="18">
          <cell r="D18">
            <v>328381</v>
          </cell>
        </row>
        <row r="19">
          <cell r="D19">
            <v>506376</v>
          </cell>
        </row>
        <row r="20">
          <cell r="D20">
            <v>355106</v>
          </cell>
        </row>
        <row r="21">
          <cell r="D21">
            <v>2406</v>
          </cell>
        </row>
        <row r="22">
          <cell r="D22">
            <v>188362</v>
          </cell>
          <cell r="E22">
            <v>0</v>
          </cell>
        </row>
        <row r="23">
          <cell r="D23">
            <v>505072</v>
          </cell>
          <cell r="E23">
            <v>0</v>
          </cell>
        </row>
        <row r="24">
          <cell r="D24">
            <v>264286</v>
          </cell>
        </row>
        <row r="25">
          <cell r="D25">
            <v>346239</v>
          </cell>
          <cell r="E25">
            <v>0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J51"/>
  <sheetViews>
    <sheetView tabSelected="1" zoomScaleNormal="100" workbookViewId="0">
      <selection activeCell="J17" sqref="J17"/>
    </sheetView>
  </sheetViews>
  <sheetFormatPr defaultRowHeight="15" x14ac:dyDescent="0.25"/>
  <cols>
    <col min="1" max="1" width="37.140625" customWidth="1"/>
    <col min="2" max="2" width="18.85546875" customWidth="1"/>
    <col min="3" max="3" width="18.7109375" customWidth="1"/>
    <col min="4" max="4" width="10.140625" customWidth="1"/>
    <col min="5" max="6" width="13.42578125" customWidth="1"/>
    <col min="7" max="7" width="15.85546875" customWidth="1"/>
    <col min="8" max="8" width="13.5703125" customWidth="1"/>
  </cols>
  <sheetData>
    <row r="1" spans="1:10" ht="21" x14ac:dyDescent="0.35">
      <c r="B1" s="1" t="s">
        <v>0</v>
      </c>
    </row>
    <row r="3" spans="1:10" ht="47.45" customHeight="1" x14ac:dyDescent="0.25">
      <c r="A3" s="2"/>
      <c r="B3" s="3" t="s">
        <v>1</v>
      </c>
      <c r="C3" s="4" t="s">
        <v>2</v>
      </c>
    </row>
    <row r="4" spans="1:10" ht="15.75" customHeight="1" x14ac:dyDescent="0.25">
      <c r="A4" s="5" t="s">
        <v>3</v>
      </c>
      <c r="B4" s="6">
        <f>B5+B11+B14</f>
        <v>86593857</v>
      </c>
      <c r="C4" s="6">
        <f>C5+C11+C14</f>
        <v>34123427.619999982</v>
      </c>
    </row>
    <row r="5" spans="1:10" ht="30.75" customHeight="1" x14ac:dyDescent="0.25">
      <c r="A5" s="7" t="s">
        <v>4</v>
      </c>
      <c r="B5" s="8">
        <f>B7+B10+B9</f>
        <v>25460377</v>
      </c>
      <c r="C5" s="8">
        <f>C7+C10+C9</f>
        <v>1703719.4100000001</v>
      </c>
      <c r="D5" s="9"/>
      <c r="F5" s="10"/>
    </row>
    <row r="6" spans="1:10" ht="15.75" customHeight="1" x14ac:dyDescent="0.25">
      <c r="A6" s="7" t="s">
        <v>5</v>
      </c>
      <c r="B6" s="11">
        <f>B7+B8+B10+B37+B38</f>
        <v>45700521</v>
      </c>
      <c r="C6" s="11">
        <f>C7+C8+C10+C37+C38</f>
        <v>11637495.883999998</v>
      </c>
    </row>
    <row r="7" spans="1:10" x14ac:dyDescent="0.25">
      <c r="A7" s="12" t="s">
        <v>6</v>
      </c>
      <c r="B7" s="13">
        <v>21664877</v>
      </c>
      <c r="C7" s="13">
        <v>920977.41</v>
      </c>
      <c r="E7" s="14"/>
    </row>
    <row r="8" spans="1:10" x14ac:dyDescent="0.25">
      <c r="A8" s="5" t="s">
        <v>7</v>
      </c>
      <c r="B8" s="15">
        <f>B15+B9</f>
        <v>22818575</v>
      </c>
      <c r="C8" s="15">
        <v>10227509.373999998</v>
      </c>
      <c r="E8" s="14"/>
    </row>
    <row r="9" spans="1:10" x14ac:dyDescent="0.25">
      <c r="A9" s="12" t="s">
        <v>8</v>
      </c>
      <c r="B9" s="15">
        <f>170000+2899500</f>
        <v>3069500</v>
      </c>
      <c r="C9" s="15">
        <f>13798+[1]LNG_kopa_3!G9</f>
        <v>782742</v>
      </c>
      <c r="E9" s="14"/>
    </row>
    <row r="10" spans="1:10" x14ac:dyDescent="0.25">
      <c r="A10" s="5" t="s">
        <v>9</v>
      </c>
      <c r="B10" s="15">
        <v>726000</v>
      </c>
      <c r="C10" s="15"/>
      <c r="E10" s="14"/>
    </row>
    <row r="11" spans="1:10" ht="14.45" x14ac:dyDescent="0.35">
      <c r="A11" s="16" t="s">
        <v>10</v>
      </c>
      <c r="B11" s="8">
        <f>B12+B13</f>
        <v>27858753</v>
      </c>
      <c r="C11" s="8">
        <f>C12+C13</f>
        <v>15480342.31999998</v>
      </c>
      <c r="D11" s="14"/>
    </row>
    <row r="12" spans="1:10" x14ac:dyDescent="0.25">
      <c r="A12" s="5" t="s">
        <v>11</v>
      </c>
      <c r="B12" s="15">
        <v>3474533</v>
      </c>
      <c r="C12" s="15">
        <v>2084719.2</v>
      </c>
      <c r="E12" s="40" t="s">
        <v>12</v>
      </c>
      <c r="F12" s="40"/>
      <c r="G12" s="40"/>
      <c r="H12" s="40"/>
    </row>
    <row r="13" spans="1:10" x14ac:dyDescent="0.25">
      <c r="A13" s="5" t="s">
        <v>13</v>
      </c>
      <c r="B13" s="15">
        <v>24384220</v>
      </c>
      <c r="C13" s="15">
        <v>13395623.119999981</v>
      </c>
      <c r="D13" s="14"/>
      <c r="E13" s="40"/>
      <c r="F13" s="40"/>
      <c r="G13" s="40"/>
      <c r="H13" s="40"/>
    </row>
    <row r="14" spans="1:10" x14ac:dyDescent="0.25">
      <c r="A14" s="17" t="s">
        <v>14</v>
      </c>
      <c r="B14" s="11">
        <f>B15+B39</f>
        <v>33274727</v>
      </c>
      <c r="C14" s="11">
        <f>C15+C39</f>
        <v>16939365.890000001</v>
      </c>
      <c r="D14" s="14"/>
      <c r="E14" s="18"/>
      <c r="H14" s="14"/>
    </row>
    <row r="15" spans="1:10" x14ac:dyDescent="0.25">
      <c r="A15" s="19" t="s">
        <v>7</v>
      </c>
      <c r="B15" s="20">
        <f>SUM(B16:B36)+B38+B37</f>
        <v>19749075</v>
      </c>
      <c r="C15" s="20">
        <f>SUM(C16:C36)+C38+C37</f>
        <v>10895295.889999999</v>
      </c>
      <c r="E15" s="21" t="s">
        <v>15</v>
      </c>
      <c r="F15" s="21" t="s">
        <v>16</v>
      </c>
      <c r="G15" s="21" t="s">
        <v>17</v>
      </c>
      <c r="H15" s="22" t="s">
        <v>18</v>
      </c>
    </row>
    <row r="16" spans="1:10" x14ac:dyDescent="0.25">
      <c r="A16" s="23" t="s">
        <v>19</v>
      </c>
      <c r="B16" s="24">
        <f>'[1]1_LNG_kopā'!D12+'[1]2_LNG_kopā'!D10+'[1]3_LNG_kopā'!D11</f>
        <v>1471388</v>
      </c>
      <c r="C16" s="24">
        <f>[1]LNG_kopa_3!G11+[1]LNG_kopā_2!E11+[1]LNG_kopā_1!E12</f>
        <v>1392849</v>
      </c>
      <c r="E16" s="25"/>
      <c r="F16" s="25">
        <f>[1]gultu_salidzinajums!P7</f>
        <v>30</v>
      </c>
      <c r="G16" s="25">
        <f>[1]gultu_salidzinajums!Q7</f>
        <v>6</v>
      </c>
      <c r="H16" s="26"/>
      <c r="J16" s="27"/>
    </row>
    <row r="17" spans="1:10" ht="25.5" x14ac:dyDescent="0.25">
      <c r="A17" s="23" t="s">
        <v>20</v>
      </c>
      <c r="B17" s="24">
        <f>'[1]1_LNG_kopā'!D15+'[1]3_LNG_kopā'!D13+'[1]2_LNG_kopā'!D12</f>
        <v>1939352</v>
      </c>
      <c r="C17" s="24">
        <f>[1]LNG_kopa_3!G13+[1]LNG_kopā_2!E13+[1]LNG_kopā_1!E15</f>
        <v>1822349</v>
      </c>
      <c r="D17" s="28"/>
      <c r="E17" s="25"/>
      <c r="F17" s="25">
        <f>[1]gultu_salidzinajums!P8</f>
        <v>56</v>
      </c>
      <c r="G17" s="25">
        <f>[1]gultu_salidzinajums!Q8</f>
        <v>15</v>
      </c>
      <c r="H17" s="25">
        <f>[1]gultu_salidzinajums!R8</f>
        <v>8</v>
      </c>
      <c r="J17" s="27"/>
    </row>
    <row r="18" spans="1:10" x14ac:dyDescent="0.25">
      <c r="A18" s="23" t="s">
        <v>21</v>
      </c>
      <c r="B18" s="24">
        <f>'[1]1_LNG_kopā'!D14+'[1]3_LNG_kopā'!D8+'[1]2_LNG_kopā'!D8-170000</f>
        <v>2517440</v>
      </c>
      <c r="C18" s="24">
        <f>[1]LNG_kopa_3!G8+[1]LNG_kopā_2!E9+[1]LNG_kopā_1!E14-13798</f>
        <v>461487</v>
      </c>
      <c r="E18" s="25"/>
      <c r="F18" s="25">
        <f>[1]gultu_salidzinajums!P9</f>
        <v>27</v>
      </c>
      <c r="G18" s="25">
        <f>[1]gultu_salidzinajums!Q9</f>
        <v>3</v>
      </c>
      <c r="H18" s="26"/>
      <c r="J18" s="27"/>
    </row>
    <row r="19" spans="1:10" x14ac:dyDescent="0.25">
      <c r="A19" s="23" t="s">
        <v>22</v>
      </c>
      <c r="B19" s="24">
        <f>'[1]1_LNG_kopā'!D9+'[1]3_LNG_kopā'!D7+'[1]2_LNG_kopā'!D7</f>
        <v>1163837</v>
      </c>
      <c r="C19" s="24">
        <f>[1]LNG_kopa_3!G7+[1]LNG_kopā_2!E8+[1]LNG_kopā_1!E9</f>
        <v>693369</v>
      </c>
      <c r="E19" s="25"/>
      <c r="F19" s="25">
        <f>[1]gultu_salidzinajums!P10</f>
        <v>87</v>
      </c>
      <c r="G19" s="25"/>
      <c r="H19" s="26"/>
      <c r="J19" s="27"/>
    </row>
    <row r="20" spans="1:10" x14ac:dyDescent="0.25">
      <c r="A20" s="23" t="s">
        <v>23</v>
      </c>
      <c r="B20" s="24">
        <f>'[1]1_LNG_kopā'!D13+'[1]3_LNG_kopā'!D12+'[1]2_LNG_kopā'!D11</f>
        <v>4077143</v>
      </c>
      <c r="C20" s="24">
        <f>[1]LNG_kopa_3!G12+[1]LNG_kopā_2!E12+[1]LNG_kopā_1!E13</f>
        <v>2501469</v>
      </c>
      <c r="E20" s="25"/>
      <c r="F20" s="25">
        <f>[1]gultu_salidzinajums!P11</f>
        <v>20</v>
      </c>
      <c r="G20" s="25"/>
      <c r="H20" s="25">
        <f>[1]gultu_salidzinajums!R11</f>
        <v>8</v>
      </c>
    </row>
    <row r="21" spans="1:10" x14ac:dyDescent="0.25">
      <c r="A21" s="23" t="s">
        <v>24</v>
      </c>
      <c r="B21" s="24">
        <f>'[1]1_LNG_kopā'!D10+'[1]3_LNG_kopā'!D9+'[1]3_LNG_kopā'!D10+'[1]2_LNG_kopā'!D9-2899500</f>
        <v>2985294</v>
      </c>
      <c r="C21" s="24">
        <f>[1]LNG_kopa_3!G10+[1]LNG_kopā_2!E10+[1]LNG_kopā_1!E10</f>
        <v>763647</v>
      </c>
      <c r="E21" s="25"/>
      <c r="F21" s="25">
        <f>[1]gultu_salidzinajums!P12</f>
        <v>55</v>
      </c>
      <c r="G21" s="25">
        <f>[1]gultu_salidzinajums!Q12</f>
        <v>3</v>
      </c>
      <c r="H21" s="25"/>
      <c r="J21" s="27"/>
    </row>
    <row r="22" spans="1:10" x14ac:dyDescent="0.25">
      <c r="A22" s="23" t="s">
        <v>25</v>
      </c>
      <c r="B22" s="24">
        <f>'[1]1_LNG_kopā'!D11+'[1]3_LNG_kopā'!D14+'[1]2_LNG_kopā'!D13</f>
        <v>514668</v>
      </c>
      <c r="C22" s="24">
        <f>[1]LNG_kopa_3!G14+[1]LNG_kopā_2!E14+[1]LNG_kopā_1!E11</f>
        <v>483473</v>
      </c>
      <c r="D22" s="28"/>
      <c r="E22" s="25"/>
      <c r="F22" s="25">
        <f>[1]gultu_salidzinajums!P13</f>
        <v>50</v>
      </c>
      <c r="G22" s="25"/>
      <c r="H22" s="26"/>
      <c r="J22" s="27"/>
    </row>
    <row r="23" spans="1:10" ht="25.5" x14ac:dyDescent="0.25">
      <c r="A23" s="23" t="s">
        <v>26</v>
      </c>
      <c r="B23" s="24">
        <f>'[1]1_LNG_kopā'!D8+'[1]3_LNG_kopā'!D18+'[1]2_LNG_kopā'!D18</f>
        <v>497481</v>
      </c>
      <c r="C23" s="24">
        <f>[1]LNG_kopa_3!G18+[1]LNG_kopā_2!E19+[1]LNG_kopā_1!E8</f>
        <v>334882</v>
      </c>
      <c r="D23" s="28"/>
      <c r="E23" s="25">
        <f>[1]gultu_salidzinajums!O14</f>
        <v>25</v>
      </c>
      <c r="F23" s="25"/>
      <c r="G23" s="25"/>
      <c r="H23" s="26"/>
    </row>
    <row r="24" spans="1:10" x14ac:dyDescent="0.25">
      <c r="A24" s="23" t="s">
        <v>27</v>
      </c>
      <c r="B24" s="24">
        <f>'[1]2_LNG_kopā'!D14</f>
        <v>107776</v>
      </c>
      <c r="C24" s="24">
        <f>[1]LNG_kopā_2!E15</f>
        <v>47841</v>
      </c>
      <c r="D24" s="28"/>
      <c r="E24" s="25"/>
      <c r="F24" s="25">
        <f>[1]gultu_salidzinajums!P15</f>
        <v>20</v>
      </c>
      <c r="G24" s="25"/>
      <c r="H24" s="26"/>
    </row>
    <row r="25" spans="1:10" x14ac:dyDescent="0.25">
      <c r="A25" s="23" t="s">
        <v>28</v>
      </c>
      <c r="B25" s="24">
        <f>'[1]2_LNG_kopā'!D15</f>
        <v>61860</v>
      </c>
      <c r="C25" s="24">
        <f>[1]LNG_kopā_2!D16</f>
        <v>61860</v>
      </c>
      <c r="D25" s="28"/>
      <c r="E25" s="25"/>
      <c r="F25" s="25">
        <v>40</v>
      </c>
      <c r="G25" s="25"/>
      <c r="H25" s="26"/>
    </row>
    <row r="26" spans="1:10" x14ac:dyDescent="0.25">
      <c r="A26" s="23" t="s">
        <v>29</v>
      </c>
      <c r="B26" s="24">
        <f>'[1]2_LNG_kopā'!D16</f>
        <v>207750</v>
      </c>
      <c r="C26" s="24">
        <f>[1]LNG_kopā_2!E17</f>
        <v>160217</v>
      </c>
      <c r="D26" s="28"/>
      <c r="E26" s="25"/>
      <c r="F26" s="25"/>
      <c r="G26" s="25"/>
      <c r="H26" s="26"/>
    </row>
    <row r="27" spans="1:10" x14ac:dyDescent="0.25">
      <c r="A27" s="23" t="s">
        <v>30</v>
      </c>
      <c r="B27" s="24">
        <f>'[1]2_LNG_kopā'!D17+'[1]3_LNG_kopā'!D17</f>
        <v>832110</v>
      </c>
      <c r="C27" s="24">
        <f>[1]LNG_kopa_3!G17+[1]LNG_kopā_2!E18</f>
        <v>593589</v>
      </c>
      <c r="E27" s="25">
        <v>50</v>
      </c>
      <c r="F27" s="25"/>
      <c r="G27" s="25"/>
      <c r="H27" s="26"/>
    </row>
    <row r="28" spans="1:10" x14ac:dyDescent="0.25">
      <c r="A28" s="23" t="s">
        <v>31</v>
      </c>
      <c r="B28" s="24">
        <f>'[1]2_LNG_kopā'!D19+'[1]3_LNG_kopā'!D19</f>
        <v>510876</v>
      </c>
      <c r="C28" s="24">
        <f>[1]LNG_kopa_3!G19+[1]LNG_kopā_2!E20</f>
        <v>174203</v>
      </c>
      <c r="E28" s="25"/>
      <c r="F28" s="25"/>
      <c r="G28" s="25"/>
      <c r="H28" s="26"/>
    </row>
    <row r="29" spans="1:10" x14ac:dyDescent="0.25">
      <c r="A29" s="23" t="s">
        <v>32</v>
      </c>
      <c r="B29" s="24">
        <f>'[1]2_LNG_kopā'!D20+'[1]3_LNG_kopā'!D21</f>
        <v>5406</v>
      </c>
      <c r="C29" s="24">
        <f>[1]LNG_kopa_3!E21+[1]LNG_kopā_2!E21</f>
        <v>5405</v>
      </c>
      <c r="D29" s="28"/>
      <c r="E29" s="25"/>
      <c r="F29" s="25"/>
      <c r="G29" s="25"/>
      <c r="H29" s="26"/>
    </row>
    <row r="30" spans="1:10" x14ac:dyDescent="0.25">
      <c r="A30" s="23" t="s">
        <v>33</v>
      </c>
      <c r="B30" s="24">
        <f>'[1]3_LNG_kopā'!D23</f>
        <v>505072</v>
      </c>
      <c r="C30" s="24">
        <f>'[1]3_LNG_kopā'!E23</f>
        <v>0</v>
      </c>
      <c r="D30" s="29"/>
      <c r="E30" s="25"/>
      <c r="F30" s="25"/>
      <c r="G30" s="25"/>
      <c r="H30" s="30"/>
    </row>
    <row r="31" spans="1:10" ht="15" customHeight="1" x14ac:dyDescent="0.25">
      <c r="A31" s="23" t="s">
        <v>34</v>
      </c>
      <c r="B31" s="24">
        <f>'[1]3_LNG_kopā'!D15</f>
        <v>166502</v>
      </c>
      <c r="C31" s="24">
        <f>[1]LNG_kopa_3!G15</f>
        <v>117812</v>
      </c>
      <c r="E31" s="25"/>
      <c r="F31" s="25"/>
      <c r="G31" s="25"/>
      <c r="H31" s="30"/>
    </row>
    <row r="32" spans="1:10" x14ac:dyDescent="0.25">
      <c r="A32" s="23" t="s">
        <v>35</v>
      </c>
      <c r="B32" s="24">
        <f>'[1]3_LNG_kopā'!D20</f>
        <v>355106</v>
      </c>
      <c r="C32" s="24">
        <f>[1]LNG_kopa_3!G20</f>
        <v>196464</v>
      </c>
      <c r="E32" s="25"/>
      <c r="F32" s="25"/>
      <c r="G32" s="25"/>
      <c r="H32" s="30">
        <v>4</v>
      </c>
    </row>
    <row r="33" spans="1:8" x14ac:dyDescent="0.25">
      <c r="A33" s="23" t="s">
        <v>36</v>
      </c>
      <c r="B33" s="24">
        <f>'[1]3_LNG_kopā'!D16</f>
        <v>540058</v>
      </c>
      <c r="C33" s="24">
        <f>'[1]3_LNG_kopā'!E16</f>
        <v>373162.79</v>
      </c>
      <c r="E33" s="25"/>
      <c r="F33" s="25"/>
      <c r="G33" s="25">
        <v>4</v>
      </c>
      <c r="H33" s="25"/>
    </row>
    <row r="34" spans="1:8" x14ac:dyDescent="0.25">
      <c r="A34" s="23" t="s">
        <v>37</v>
      </c>
      <c r="B34" s="24">
        <f>'[1]3_LNG_kopā'!D22</f>
        <v>188362</v>
      </c>
      <c r="C34" s="24">
        <f>'[1]3_LNG_kopā'!E22</f>
        <v>0</v>
      </c>
      <c r="E34" s="25"/>
      <c r="F34" s="25"/>
      <c r="G34" s="25"/>
      <c r="H34" s="25"/>
    </row>
    <row r="35" spans="1:8" x14ac:dyDescent="0.25">
      <c r="A35" s="23" t="s">
        <v>38</v>
      </c>
      <c r="B35" s="24">
        <f>'[1]3_LNG_kopā'!D24</f>
        <v>264286</v>
      </c>
      <c r="C35" s="24">
        <f>[1]LNG_kopa_3!G24</f>
        <v>222208</v>
      </c>
      <c r="E35" s="25"/>
      <c r="F35" s="25">
        <v>2</v>
      </c>
      <c r="G35" s="25"/>
      <c r="H35" s="25"/>
    </row>
    <row r="36" spans="1:8" x14ac:dyDescent="0.25">
      <c r="A36" s="23" t="s">
        <v>39</v>
      </c>
      <c r="B36" s="24">
        <f>'[1]3_LNG_kopā'!D25</f>
        <v>346239</v>
      </c>
      <c r="C36" s="24">
        <f>'[1]3_LNG_kopā'!E25</f>
        <v>0</v>
      </c>
      <c r="D36" s="29"/>
      <c r="E36" s="25"/>
      <c r="F36" s="25"/>
      <c r="G36" s="25"/>
      <c r="H36" s="25"/>
    </row>
    <row r="37" spans="1:8" ht="25.5" x14ac:dyDescent="0.25">
      <c r="A37" s="23" t="s">
        <v>40</v>
      </c>
      <c r="B37" s="24">
        <v>341069</v>
      </c>
      <c r="C37" s="24">
        <v>341069</v>
      </c>
      <c r="D37" s="29"/>
      <c r="E37" s="25"/>
      <c r="F37" s="25"/>
      <c r="G37" s="25"/>
      <c r="H37" s="25"/>
    </row>
    <row r="38" spans="1:8" x14ac:dyDescent="0.25">
      <c r="A38" s="23" t="s">
        <v>41</v>
      </c>
      <c r="B38" s="24">
        <v>150000</v>
      </c>
      <c r="C38" s="24">
        <v>147940.09999999998</v>
      </c>
      <c r="D38" s="29"/>
      <c r="E38" s="25"/>
      <c r="F38" s="25"/>
      <c r="G38" s="25"/>
      <c r="H38" s="25"/>
    </row>
    <row r="39" spans="1:8" x14ac:dyDescent="0.25">
      <c r="A39" s="31" t="s">
        <v>42</v>
      </c>
      <c r="B39" s="32">
        <f>B40+B41+B42+B43+B44</f>
        <v>13525652</v>
      </c>
      <c r="C39" s="32">
        <f t="shared" ref="C39" si="0">C40+C41+C42+C43+C44</f>
        <v>6044070</v>
      </c>
      <c r="E39" s="25"/>
      <c r="F39" s="25"/>
      <c r="G39" s="25"/>
      <c r="H39" s="25"/>
    </row>
    <row r="40" spans="1:8" x14ac:dyDescent="0.25">
      <c r="A40" s="33" t="s">
        <v>43</v>
      </c>
      <c r="B40" s="34">
        <v>8229186</v>
      </c>
      <c r="C40" s="24">
        <v>4629193</v>
      </c>
      <c r="E40" s="25">
        <f>[1]gultu_salidzinajums!O4</f>
        <v>122</v>
      </c>
      <c r="F40" s="25">
        <f>[1]gultu_salidzinajums!P4</f>
        <v>261</v>
      </c>
      <c r="G40" s="25">
        <f>[1]gultu_salidzinajums!Q4</f>
        <v>57</v>
      </c>
      <c r="H40" s="25">
        <f>[1]gultu_salidzinajums!R4</f>
        <v>12</v>
      </c>
    </row>
    <row r="41" spans="1:8" x14ac:dyDescent="0.25">
      <c r="A41" s="33" t="s">
        <v>44</v>
      </c>
      <c r="B41" s="34">
        <v>4962393</v>
      </c>
      <c r="C41" s="24">
        <v>1112628</v>
      </c>
      <c r="E41" s="25"/>
      <c r="F41" s="25">
        <f>[1]gultu_salidzinajums!P5</f>
        <v>62</v>
      </c>
      <c r="G41" s="25"/>
      <c r="H41" s="25"/>
    </row>
    <row r="42" spans="1:8" x14ac:dyDescent="0.25">
      <c r="A42" s="33" t="s">
        <v>45</v>
      </c>
      <c r="B42" s="34">
        <v>124438</v>
      </c>
      <c r="C42" s="24">
        <v>96382</v>
      </c>
      <c r="D42" s="28"/>
      <c r="E42" s="25"/>
      <c r="F42" s="25"/>
      <c r="G42" s="25"/>
      <c r="H42" s="25"/>
    </row>
    <row r="43" spans="1:8" x14ac:dyDescent="0.25">
      <c r="A43" s="35" t="s">
        <v>46</v>
      </c>
      <c r="B43" s="34">
        <v>174128</v>
      </c>
      <c r="C43" s="24">
        <v>174128</v>
      </c>
      <c r="E43" s="36"/>
      <c r="F43" s="36"/>
      <c r="G43" s="36"/>
      <c r="H43" s="36"/>
    </row>
    <row r="44" spans="1:8" ht="15.75" thickBot="1" x14ac:dyDescent="0.3">
      <c r="A44" s="35" t="s">
        <v>47</v>
      </c>
      <c r="B44" s="34">
        <v>35507</v>
      </c>
      <c r="C44" s="24">
        <v>31739</v>
      </c>
      <c r="E44" s="36"/>
      <c r="F44" s="36"/>
      <c r="G44" s="36"/>
      <c r="H44" s="36"/>
    </row>
    <row r="45" spans="1:8" ht="15.75" thickBot="1" x14ac:dyDescent="0.3">
      <c r="E45" s="37">
        <f>SUM(E16:E43)</f>
        <v>197</v>
      </c>
      <c r="F45" s="38">
        <f>SUM(F16:F43)</f>
        <v>710</v>
      </c>
      <c r="G45" s="38">
        <f>SUM(G16:G43)</f>
        <v>88</v>
      </c>
      <c r="H45" s="39">
        <f>SUM(H16:H43)</f>
        <v>32</v>
      </c>
    </row>
    <row r="46" spans="1:8" x14ac:dyDescent="0.25">
      <c r="C46" s="27"/>
    </row>
    <row r="48" spans="1:8" x14ac:dyDescent="0.25">
      <c r="B48" s="14"/>
    </row>
    <row r="51" ht="15.75" customHeight="1" x14ac:dyDescent="0.25"/>
  </sheetData>
  <mergeCells count="1">
    <mergeCell ref="E12:H13"/>
  </mergeCells>
  <pageMargins left="0.7" right="0.7" top="0.75" bottom="0.75" header="0.3" footer="0.3"/>
  <pageSetup paperSize="9" orientation="portrait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kopsavilkums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Lāsma Zandberga</dc:creator>
  <cp:lastModifiedBy>Māra Keiša</cp:lastModifiedBy>
  <dcterms:created xsi:type="dcterms:W3CDTF">2021-09-29T09:54:49Z</dcterms:created>
  <dcterms:modified xsi:type="dcterms:W3CDTF">2021-10-06T07:07:41Z</dcterms:modified>
</cp:coreProperties>
</file>